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filterPrivacy="1" codeName="EstaPastaDeTrabalho"/>
  <xr:revisionPtr revIDLastSave="0" documentId="13_ncr:1_{05808A17-AD66-4983-92B5-DD44CED1735C}" xr6:coauthVersionLast="46" xr6:coauthVersionMax="46" xr10:uidLastSave="{00000000-0000-0000-0000-000000000000}"/>
  <bookViews>
    <workbookView xWindow="15684" yWindow="4980" windowWidth="17280" windowHeight="8964" xr2:uid="{00000000-000D-0000-FFFF-FFFF00000000}"/>
  </bookViews>
  <sheets>
    <sheet name="Ar data" sheetId="1" r:id="rId1"/>
    <sheet name="Classification criteria" sheetId="32" r:id="rId2"/>
    <sheet name="Statistics" sheetId="34" r:id="rId3"/>
    <sheet name="References" sheetId="33" r:id="rId4"/>
    <sheet name="PlotDat1" sheetId="6" state="hidden" r:id="rId5"/>
    <sheet name="PlotDat5" sheetId="29" state="hidden" r:id="rId6"/>
    <sheet name="PlotDat6" sheetId="31" state="hidden" r:id="rId7"/>
    <sheet name="PlotDat0" sheetId="12" state="hidden" r:id="rId8"/>
    <sheet name="PlotDat4" sheetId="21" state="hidden" r:id="rId9"/>
  </sheets>
  <definedNames>
    <definedName name="_xlnm._FilterDatabase" localSheetId="0" hidden="1">'Ar data'!$A$1:$BM$471</definedName>
    <definedName name="gauss">PlotDat6!$C$1:$D$2000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W418" i="1" l="1"/>
  <c r="AW417" i="1"/>
  <c r="AW416" i="1"/>
  <c r="AW415" i="1"/>
  <c r="AW414" i="1"/>
  <c r="AW413" i="1"/>
  <c r="AW412" i="1"/>
  <c r="AW411" i="1"/>
  <c r="AW410" i="1"/>
  <c r="AW409" i="1"/>
  <c r="AW408" i="1"/>
  <c r="AR407" i="1"/>
  <c r="BF407" i="1" s="1"/>
  <c r="AS407" i="1"/>
  <c r="AR408" i="1"/>
  <c r="BF408" i="1" s="1"/>
  <c r="AS408" i="1"/>
  <c r="AR409" i="1"/>
  <c r="AS409" i="1"/>
  <c r="AR410" i="1"/>
  <c r="AS410" i="1"/>
  <c r="AR411" i="1"/>
  <c r="BF411" i="1" s="1"/>
  <c r="AS411" i="1"/>
  <c r="AR412" i="1"/>
  <c r="BF412" i="1" s="1"/>
  <c r="AS412" i="1"/>
  <c r="AR413" i="1"/>
  <c r="AS413" i="1"/>
  <c r="AR414" i="1"/>
  <c r="BF414" i="1" s="1"/>
  <c r="AS414" i="1"/>
  <c r="AR415" i="1"/>
  <c r="AS415" i="1"/>
  <c r="AR416" i="1"/>
  <c r="BF416" i="1" s="1"/>
  <c r="AS416" i="1"/>
  <c r="AR417" i="1"/>
  <c r="AS417" i="1"/>
  <c r="AR418" i="1"/>
  <c r="BF418" i="1" s="1"/>
  <c r="AS418" i="1"/>
  <c r="AQ407" i="1"/>
  <c r="BE407" i="1" s="1"/>
  <c r="AQ408" i="1"/>
  <c r="BE408" i="1" s="1"/>
  <c r="AQ409" i="1"/>
  <c r="BE409" i="1" s="1"/>
  <c r="AQ410" i="1"/>
  <c r="BE410" i="1" s="1"/>
  <c r="AQ411" i="1"/>
  <c r="BE411" i="1" s="1"/>
  <c r="AQ412" i="1"/>
  <c r="BE412" i="1" s="1"/>
  <c r="AQ413" i="1"/>
  <c r="BE413" i="1" s="1"/>
  <c r="AQ414" i="1"/>
  <c r="BE414" i="1" s="1"/>
  <c r="AQ415" i="1"/>
  <c r="BE415" i="1" s="1"/>
  <c r="AQ416" i="1"/>
  <c r="BE416" i="1" s="1"/>
  <c r="AQ417" i="1"/>
  <c r="BE417" i="1" s="1"/>
  <c r="AQ418" i="1"/>
  <c r="BE418" i="1" s="1"/>
  <c r="AW407" i="1"/>
  <c r="AQ232" i="1"/>
  <c r="AQ229" i="1"/>
  <c r="AS3" i="1"/>
  <c r="AR3" i="1"/>
  <c r="BF3" i="1" s="1"/>
  <c r="AQ3" i="1"/>
  <c r="BE3" i="1" s="1"/>
  <c r="AS2" i="1"/>
  <c r="AR2" i="1"/>
  <c r="BF2" i="1" s="1"/>
  <c r="AQ2" i="1"/>
  <c r="BE2" i="1" s="1"/>
  <c r="BF415" i="1" l="1"/>
  <c r="BF409" i="1"/>
  <c r="BF413" i="1"/>
  <c r="BF417" i="1"/>
  <c r="BF410" i="1"/>
  <c r="AQ306" i="1"/>
  <c r="AR306" i="1"/>
  <c r="AS306" i="1"/>
  <c r="BF306" i="1" l="1"/>
  <c r="AW306" i="1" l="1"/>
  <c r="BE306" i="1" s="1"/>
  <c r="AW298" i="1" l="1"/>
  <c r="AW297" i="1"/>
  <c r="AW289" i="1"/>
  <c r="AW288" i="1"/>
  <c r="AW285" i="1"/>
  <c r="AW284" i="1"/>
  <c r="AW283" i="1"/>
  <c r="AW282" i="1"/>
  <c r="AW281" i="1"/>
  <c r="AW280" i="1"/>
  <c r="AW279" i="1"/>
  <c r="AW278" i="1"/>
  <c r="AW277" i="1"/>
  <c r="AW435" i="1" l="1"/>
  <c r="AW434" i="1"/>
  <c r="AW433" i="1"/>
  <c r="AW432" i="1"/>
  <c r="AW431" i="1"/>
  <c r="AW430" i="1"/>
  <c r="AW429" i="1"/>
  <c r="AW428" i="1"/>
  <c r="AW427" i="1"/>
  <c r="AW426" i="1"/>
  <c r="AW425" i="1"/>
  <c r="AW424" i="1"/>
  <c r="AW423" i="1"/>
  <c r="AW422" i="1"/>
  <c r="AW421" i="1"/>
  <c r="AW420" i="1"/>
  <c r="AW419" i="1"/>
  <c r="AQ419" i="1"/>
  <c r="AR419" i="1"/>
  <c r="AS419" i="1"/>
  <c r="AQ420" i="1"/>
  <c r="AR420" i="1"/>
  <c r="AS420" i="1"/>
  <c r="AQ421" i="1"/>
  <c r="AR421" i="1"/>
  <c r="AS421" i="1"/>
  <c r="AQ422" i="1"/>
  <c r="AR422" i="1"/>
  <c r="AS422" i="1"/>
  <c r="AQ423" i="1"/>
  <c r="AR423" i="1"/>
  <c r="AS423" i="1"/>
  <c r="AQ424" i="1"/>
  <c r="AR424" i="1"/>
  <c r="AS424" i="1"/>
  <c r="AQ425" i="1"/>
  <c r="BE425" i="1" s="1"/>
  <c r="AR425" i="1"/>
  <c r="BF425" i="1" s="1"/>
  <c r="AS425" i="1"/>
  <c r="AQ426" i="1"/>
  <c r="BE426" i="1" s="1"/>
  <c r="AR426" i="1"/>
  <c r="BF426" i="1" s="1"/>
  <c r="AS426" i="1"/>
  <c r="AQ427" i="1"/>
  <c r="BE427" i="1" s="1"/>
  <c r="AR427" i="1"/>
  <c r="BF427" i="1" s="1"/>
  <c r="AS427" i="1"/>
  <c r="AQ428" i="1"/>
  <c r="BE428" i="1" s="1"/>
  <c r="AR428" i="1"/>
  <c r="BF428" i="1" s="1"/>
  <c r="AS428" i="1"/>
  <c r="AQ429" i="1"/>
  <c r="BE429" i="1" s="1"/>
  <c r="AR429" i="1"/>
  <c r="BF429" i="1" s="1"/>
  <c r="AS429" i="1"/>
  <c r="AQ430" i="1"/>
  <c r="BE430" i="1" s="1"/>
  <c r="AR430" i="1"/>
  <c r="BF430" i="1" s="1"/>
  <c r="AS430" i="1"/>
  <c r="AQ431" i="1"/>
  <c r="BE431" i="1" s="1"/>
  <c r="AR431" i="1"/>
  <c r="BF431" i="1" s="1"/>
  <c r="AS431" i="1"/>
  <c r="AQ432" i="1"/>
  <c r="BE432" i="1" s="1"/>
  <c r="AR432" i="1"/>
  <c r="BF432" i="1" s="1"/>
  <c r="AS432" i="1"/>
  <c r="AQ433" i="1"/>
  <c r="BE433" i="1" s="1"/>
  <c r="AR433" i="1"/>
  <c r="BF433" i="1" s="1"/>
  <c r="AS433" i="1"/>
  <c r="AQ434" i="1"/>
  <c r="BE434" i="1" s="1"/>
  <c r="AR434" i="1"/>
  <c r="BF434" i="1" s="1"/>
  <c r="AS434" i="1"/>
  <c r="AQ435" i="1"/>
  <c r="BE435" i="1" s="1"/>
  <c r="AR435" i="1"/>
  <c r="BF435" i="1" s="1"/>
  <c r="AS435" i="1"/>
  <c r="AI425" i="1"/>
  <c r="AG425" i="1"/>
  <c r="AF423" i="1"/>
  <c r="AA423" i="1"/>
  <c r="AA421" i="1"/>
  <c r="AB419" i="1"/>
  <c r="AA419" i="1"/>
  <c r="BE422" i="1" l="1"/>
  <c r="BE424" i="1"/>
  <c r="BE420" i="1"/>
  <c r="BE421" i="1"/>
  <c r="BF419" i="1"/>
  <c r="BE423" i="1"/>
  <c r="BE419" i="1"/>
  <c r="BF423" i="1"/>
  <c r="BF420" i="1"/>
  <c r="BF422" i="1"/>
  <c r="BF421" i="1"/>
  <c r="BF424" i="1"/>
  <c r="AR5" i="1"/>
  <c r="AS5" i="1"/>
  <c r="AR6" i="1"/>
  <c r="AS6" i="1"/>
  <c r="AR7" i="1"/>
  <c r="AS7" i="1"/>
  <c r="AR8" i="1"/>
  <c r="AS8" i="1"/>
  <c r="AR9" i="1"/>
  <c r="AS9" i="1"/>
  <c r="AR10" i="1"/>
  <c r="AS10" i="1"/>
  <c r="AR11" i="1"/>
  <c r="AS11" i="1"/>
  <c r="AR12" i="1"/>
  <c r="AS12" i="1"/>
  <c r="AR13" i="1"/>
  <c r="AS13" i="1"/>
  <c r="AR14" i="1"/>
  <c r="AS14" i="1"/>
  <c r="AR15" i="1"/>
  <c r="AS15" i="1"/>
  <c r="AR16" i="1"/>
  <c r="AS16" i="1"/>
  <c r="AR17" i="1"/>
  <c r="AS17" i="1"/>
  <c r="AR18" i="1"/>
  <c r="AS18" i="1"/>
  <c r="AR19" i="1"/>
  <c r="AS19" i="1"/>
  <c r="AR20" i="1"/>
  <c r="AS20" i="1"/>
  <c r="AR21" i="1"/>
  <c r="AS21" i="1"/>
  <c r="AR22" i="1"/>
  <c r="AS22" i="1"/>
  <c r="AR23" i="1"/>
  <c r="AS23" i="1"/>
  <c r="AR24" i="1"/>
  <c r="AS24" i="1"/>
  <c r="AR25" i="1"/>
  <c r="AS25" i="1"/>
  <c r="AR26" i="1"/>
  <c r="AS26" i="1"/>
  <c r="AR27" i="1"/>
  <c r="AS27" i="1"/>
  <c r="AR28" i="1"/>
  <c r="AS28" i="1"/>
  <c r="AR29" i="1"/>
  <c r="AS29" i="1"/>
  <c r="AR30" i="1"/>
  <c r="AS30" i="1"/>
  <c r="AR31" i="1"/>
  <c r="AS31" i="1"/>
  <c r="AR32" i="1"/>
  <c r="AS32" i="1"/>
  <c r="AR33" i="1"/>
  <c r="AS33" i="1"/>
  <c r="AR34" i="1"/>
  <c r="AS34" i="1"/>
  <c r="AR35" i="1"/>
  <c r="AS35" i="1"/>
  <c r="AR36" i="1"/>
  <c r="AS36" i="1"/>
  <c r="AR37" i="1"/>
  <c r="AS37" i="1"/>
  <c r="AR38" i="1"/>
  <c r="AS38" i="1"/>
  <c r="AR39" i="1"/>
  <c r="AS39" i="1"/>
  <c r="AR40" i="1"/>
  <c r="AS40" i="1"/>
  <c r="AR41" i="1"/>
  <c r="AS41" i="1"/>
  <c r="AR42" i="1"/>
  <c r="AS42" i="1"/>
  <c r="AR43" i="1"/>
  <c r="AS43" i="1"/>
  <c r="AR44" i="1"/>
  <c r="AS44" i="1"/>
  <c r="AR45" i="1"/>
  <c r="AS45" i="1"/>
  <c r="AR46" i="1"/>
  <c r="AS46" i="1"/>
  <c r="AR47" i="1"/>
  <c r="AS47" i="1"/>
  <c r="AR48" i="1"/>
  <c r="AS48" i="1"/>
  <c r="AR49" i="1"/>
  <c r="AS49" i="1"/>
  <c r="AR50" i="1"/>
  <c r="AS50" i="1"/>
  <c r="AR51" i="1"/>
  <c r="AS51" i="1"/>
  <c r="AR52" i="1"/>
  <c r="AS52" i="1"/>
  <c r="AR53" i="1"/>
  <c r="AS53" i="1"/>
  <c r="AR54" i="1"/>
  <c r="AS54" i="1"/>
  <c r="AR55" i="1"/>
  <c r="AS55" i="1"/>
  <c r="AR56" i="1"/>
  <c r="AS56" i="1"/>
  <c r="AR57" i="1"/>
  <c r="AS57" i="1"/>
  <c r="AR58" i="1"/>
  <c r="AS58" i="1"/>
  <c r="AR59" i="1"/>
  <c r="AS59" i="1"/>
  <c r="AR60" i="1"/>
  <c r="AS60" i="1"/>
  <c r="AR61" i="1"/>
  <c r="AS61" i="1"/>
  <c r="AR62" i="1"/>
  <c r="AS62" i="1"/>
  <c r="AR63" i="1"/>
  <c r="AS63" i="1"/>
  <c r="AR64" i="1"/>
  <c r="AS64" i="1"/>
  <c r="AR65" i="1"/>
  <c r="AS65" i="1"/>
  <c r="AR66" i="1"/>
  <c r="AS66" i="1"/>
  <c r="AR67" i="1"/>
  <c r="AS67" i="1"/>
  <c r="AR68" i="1"/>
  <c r="AS68" i="1"/>
  <c r="AR69" i="1"/>
  <c r="AS69" i="1"/>
  <c r="AR70" i="1"/>
  <c r="AS70" i="1"/>
  <c r="AR71" i="1"/>
  <c r="AS71" i="1"/>
  <c r="AR72" i="1"/>
  <c r="AS72" i="1"/>
  <c r="AR73" i="1"/>
  <c r="AS73" i="1"/>
  <c r="AR74" i="1"/>
  <c r="AS74" i="1"/>
  <c r="AR75" i="1"/>
  <c r="AS75" i="1"/>
  <c r="AR76" i="1"/>
  <c r="AS76" i="1"/>
  <c r="AR77" i="1"/>
  <c r="AS77" i="1"/>
  <c r="AR78" i="1"/>
  <c r="AS78" i="1"/>
  <c r="AR79" i="1"/>
  <c r="AS79" i="1"/>
  <c r="AR80" i="1"/>
  <c r="AS80" i="1"/>
  <c r="AR81" i="1"/>
  <c r="AS81" i="1"/>
  <c r="AR82" i="1"/>
  <c r="AS82" i="1"/>
  <c r="AR83" i="1"/>
  <c r="AS83" i="1"/>
  <c r="AR84" i="1"/>
  <c r="AS84" i="1"/>
  <c r="AR85" i="1"/>
  <c r="AS85" i="1"/>
  <c r="AR86" i="1"/>
  <c r="AS86" i="1"/>
  <c r="AR87" i="1"/>
  <c r="AS87" i="1"/>
  <c r="AR88" i="1"/>
  <c r="AS88" i="1"/>
  <c r="AR89" i="1"/>
  <c r="AS89" i="1"/>
  <c r="AR90" i="1"/>
  <c r="AS90" i="1"/>
  <c r="AR91" i="1"/>
  <c r="AS91" i="1"/>
  <c r="AR92" i="1"/>
  <c r="AS92" i="1"/>
  <c r="AR93" i="1"/>
  <c r="AS93" i="1"/>
  <c r="AR94" i="1"/>
  <c r="AS94" i="1"/>
  <c r="AR95" i="1"/>
  <c r="AS95" i="1"/>
  <c r="AR96" i="1"/>
  <c r="AS96" i="1"/>
  <c r="AR97" i="1"/>
  <c r="AS97" i="1"/>
  <c r="AR98" i="1"/>
  <c r="AS98" i="1"/>
  <c r="AR99" i="1"/>
  <c r="AS99" i="1"/>
  <c r="AR100" i="1"/>
  <c r="AS100" i="1"/>
  <c r="AR101" i="1"/>
  <c r="AS101" i="1"/>
  <c r="AR102" i="1"/>
  <c r="AS102" i="1"/>
  <c r="AR103" i="1"/>
  <c r="AS103" i="1"/>
  <c r="AR104" i="1"/>
  <c r="AS104" i="1"/>
  <c r="AR105" i="1"/>
  <c r="AS105" i="1"/>
  <c r="AR106" i="1"/>
  <c r="AS106" i="1"/>
  <c r="AR107" i="1"/>
  <c r="AS107" i="1"/>
  <c r="AR108" i="1"/>
  <c r="AS108" i="1"/>
  <c r="AR109" i="1"/>
  <c r="AS109" i="1"/>
  <c r="AR110" i="1"/>
  <c r="AS110" i="1"/>
  <c r="AR111" i="1"/>
  <c r="AS111" i="1"/>
  <c r="AR112" i="1"/>
  <c r="AS112" i="1"/>
  <c r="AR113" i="1"/>
  <c r="AS113" i="1"/>
  <c r="AR114" i="1"/>
  <c r="AS114" i="1"/>
  <c r="AR115" i="1"/>
  <c r="AS115" i="1"/>
  <c r="AR116" i="1"/>
  <c r="AS116" i="1"/>
  <c r="AR117" i="1"/>
  <c r="AS117" i="1"/>
  <c r="AR118" i="1"/>
  <c r="AS118" i="1"/>
  <c r="AR119" i="1"/>
  <c r="AS119" i="1"/>
  <c r="AR120" i="1"/>
  <c r="AS120" i="1"/>
  <c r="AR121" i="1"/>
  <c r="AS121" i="1"/>
  <c r="AR122" i="1"/>
  <c r="AS122" i="1"/>
  <c r="AR123" i="1"/>
  <c r="AS123" i="1"/>
  <c r="AR124" i="1"/>
  <c r="AS124" i="1"/>
  <c r="AR125" i="1"/>
  <c r="AS125" i="1"/>
  <c r="AR126" i="1"/>
  <c r="AS126" i="1"/>
  <c r="AR127" i="1"/>
  <c r="AS127" i="1"/>
  <c r="AR128" i="1"/>
  <c r="AS128" i="1"/>
  <c r="AR129" i="1"/>
  <c r="AS129" i="1"/>
  <c r="AR130" i="1"/>
  <c r="AS130" i="1"/>
  <c r="AR131" i="1"/>
  <c r="AS131" i="1"/>
  <c r="AR132" i="1"/>
  <c r="AS132" i="1"/>
  <c r="AR133" i="1"/>
  <c r="AS133" i="1"/>
  <c r="AR134" i="1"/>
  <c r="AS134" i="1"/>
  <c r="AR135" i="1"/>
  <c r="AS135" i="1"/>
  <c r="AR136" i="1"/>
  <c r="AS136" i="1"/>
  <c r="AR137" i="1"/>
  <c r="AS137" i="1"/>
  <c r="AR138" i="1"/>
  <c r="AS138" i="1"/>
  <c r="AR139" i="1"/>
  <c r="AS139" i="1"/>
  <c r="AR140" i="1"/>
  <c r="AS140" i="1"/>
  <c r="AR141" i="1"/>
  <c r="AS141" i="1"/>
  <c r="AR142" i="1"/>
  <c r="AS142" i="1"/>
  <c r="AR143" i="1"/>
  <c r="AS143" i="1"/>
  <c r="AR144" i="1"/>
  <c r="AS144" i="1"/>
  <c r="AR145" i="1"/>
  <c r="AS145" i="1"/>
  <c r="AR146" i="1"/>
  <c r="AS146" i="1"/>
  <c r="AR147" i="1"/>
  <c r="AS147" i="1"/>
  <c r="AR148" i="1"/>
  <c r="AS148" i="1"/>
  <c r="AR149" i="1"/>
  <c r="AS149" i="1"/>
  <c r="AR150" i="1"/>
  <c r="AS150" i="1"/>
  <c r="AR151" i="1"/>
  <c r="AS151" i="1"/>
  <c r="AR152" i="1"/>
  <c r="AS152" i="1"/>
  <c r="AR153" i="1"/>
  <c r="AS153" i="1"/>
  <c r="AR154" i="1"/>
  <c r="AS154" i="1"/>
  <c r="AR155" i="1"/>
  <c r="AS155" i="1"/>
  <c r="AR156" i="1"/>
  <c r="AS156" i="1"/>
  <c r="AR157" i="1"/>
  <c r="AS157" i="1"/>
  <c r="AR158" i="1"/>
  <c r="AR159" i="1"/>
  <c r="AS159" i="1"/>
  <c r="AR160" i="1"/>
  <c r="AS160" i="1"/>
  <c r="AR161" i="1"/>
  <c r="AS161" i="1"/>
  <c r="AR162" i="1"/>
  <c r="AS162" i="1"/>
  <c r="AR163" i="1"/>
  <c r="AS163" i="1"/>
  <c r="AR164" i="1"/>
  <c r="AS164" i="1"/>
  <c r="AR165" i="1"/>
  <c r="AS165" i="1"/>
  <c r="AR166" i="1"/>
  <c r="AS166" i="1"/>
  <c r="AR167" i="1"/>
  <c r="AS167" i="1"/>
  <c r="AR168" i="1"/>
  <c r="AS168" i="1"/>
  <c r="AR169" i="1"/>
  <c r="AS169" i="1"/>
  <c r="AR170" i="1"/>
  <c r="AS170" i="1"/>
  <c r="AR171" i="1"/>
  <c r="AS171" i="1"/>
  <c r="AR172" i="1"/>
  <c r="AS172" i="1"/>
  <c r="AR173" i="1"/>
  <c r="AS173" i="1"/>
  <c r="AR174" i="1"/>
  <c r="AS174" i="1"/>
  <c r="AR175" i="1"/>
  <c r="AS175" i="1"/>
  <c r="AR176" i="1"/>
  <c r="AS176" i="1"/>
  <c r="AR177" i="1"/>
  <c r="AS177" i="1"/>
  <c r="AR178" i="1"/>
  <c r="AS178" i="1"/>
  <c r="AR179" i="1"/>
  <c r="AS179" i="1"/>
  <c r="AR180" i="1"/>
  <c r="AS180" i="1"/>
  <c r="AR181" i="1"/>
  <c r="AS181" i="1"/>
  <c r="AR182" i="1"/>
  <c r="AS182" i="1"/>
  <c r="AR183" i="1"/>
  <c r="AS183" i="1"/>
  <c r="AR184" i="1"/>
  <c r="AS184" i="1"/>
  <c r="AR185" i="1"/>
  <c r="AS185" i="1"/>
  <c r="AR186" i="1"/>
  <c r="AS186" i="1"/>
  <c r="AR187" i="1"/>
  <c r="AS187" i="1"/>
  <c r="AR188" i="1"/>
  <c r="AS188" i="1"/>
  <c r="AR189" i="1"/>
  <c r="AS189" i="1"/>
  <c r="AR190" i="1"/>
  <c r="AS190" i="1"/>
  <c r="AR191" i="1"/>
  <c r="AS191" i="1"/>
  <c r="AR192" i="1"/>
  <c r="AS192" i="1"/>
  <c r="AR193" i="1"/>
  <c r="AS193" i="1"/>
  <c r="AR194" i="1"/>
  <c r="AS194" i="1"/>
  <c r="AR195" i="1"/>
  <c r="AS195" i="1"/>
  <c r="AR196" i="1"/>
  <c r="AS196" i="1"/>
  <c r="AR197" i="1"/>
  <c r="AS197" i="1"/>
  <c r="AR198" i="1"/>
  <c r="AS198" i="1"/>
  <c r="AR199" i="1"/>
  <c r="AS199" i="1"/>
  <c r="AR200" i="1"/>
  <c r="AS200" i="1"/>
  <c r="AR201" i="1"/>
  <c r="AS201" i="1"/>
  <c r="AR202" i="1"/>
  <c r="AS202" i="1"/>
  <c r="AR203" i="1"/>
  <c r="AS203" i="1"/>
  <c r="AR204" i="1"/>
  <c r="AS204" i="1"/>
  <c r="AR205" i="1"/>
  <c r="AS205" i="1"/>
  <c r="AR206" i="1"/>
  <c r="AS206" i="1"/>
  <c r="AR207" i="1"/>
  <c r="AS207" i="1"/>
  <c r="AR208" i="1"/>
  <c r="AS208" i="1"/>
  <c r="AR209" i="1"/>
  <c r="AS209" i="1"/>
  <c r="AR210" i="1"/>
  <c r="AS210" i="1"/>
  <c r="AR211" i="1"/>
  <c r="AS211" i="1"/>
  <c r="AR212" i="1"/>
  <c r="AS212" i="1"/>
  <c r="AR213" i="1"/>
  <c r="AS213" i="1"/>
  <c r="AR214" i="1"/>
  <c r="AS214" i="1"/>
  <c r="AR215" i="1"/>
  <c r="AS215" i="1"/>
  <c r="AR216" i="1"/>
  <c r="AS216" i="1"/>
  <c r="AR217" i="1"/>
  <c r="AS217" i="1"/>
  <c r="AR218" i="1"/>
  <c r="AS218" i="1"/>
  <c r="AR219" i="1"/>
  <c r="AS219" i="1"/>
  <c r="AR220" i="1"/>
  <c r="AS220" i="1"/>
  <c r="AR221" i="1"/>
  <c r="AS221" i="1"/>
  <c r="AR222" i="1"/>
  <c r="AS222" i="1"/>
  <c r="AR223" i="1"/>
  <c r="AS223" i="1"/>
  <c r="AR224" i="1"/>
  <c r="AS224" i="1"/>
  <c r="AR225" i="1"/>
  <c r="AS225" i="1"/>
  <c r="AR226" i="1"/>
  <c r="AS226" i="1"/>
  <c r="AR227" i="1"/>
  <c r="AS227" i="1"/>
  <c r="AR228" i="1"/>
  <c r="AS228" i="1"/>
  <c r="AR229" i="1"/>
  <c r="AS229" i="1"/>
  <c r="AR230" i="1"/>
  <c r="AS230" i="1"/>
  <c r="AR231" i="1"/>
  <c r="AS231" i="1"/>
  <c r="AR232" i="1"/>
  <c r="AS232" i="1"/>
  <c r="AR233" i="1"/>
  <c r="AS233" i="1"/>
  <c r="AR234" i="1"/>
  <c r="AS234" i="1"/>
  <c r="AR235" i="1"/>
  <c r="AS235" i="1"/>
  <c r="AR236" i="1"/>
  <c r="AS236" i="1"/>
  <c r="AR237" i="1"/>
  <c r="AS237" i="1"/>
  <c r="AR238" i="1"/>
  <c r="AS238" i="1"/>
  <c r="AR239" i="1"/>
  <c r="AS239" i="1"/>
  <c r="AR240" i="1"/>
  <c r="AS240" i="1"/>
  <c r="AR241" i="1"/>
  <c r="AS241" i="1"/>
  <c r="AR242" i="1"/>
  <c r="AS242" i="1"/>
  <c r="AR243" i="1"/>
  <c r="AS243" i="1"/>
  <c r="AR244" i="1"/>
  <c r="AS244" i="1"/>
  <c r="AR245" i="1"/>
  <c r="AS245" i="1"/>
  <c r="AR246" i="1"/>
  <c r="AS246" i="1"/>
  <c r="AR247" i="1"/>
  <c r="AS247" i="1"/>
  <c r="AR248" i="1"/>
  <c r="AS248" i="1"/>
  <c r="AR249" i="1"/>
  <c r="AS249" i="1"/>
  <c r="AR250" i="1"/>
  <c r="AS250" i="1"/>
  <c r="AR251" i="1"/>
  <c r="AS251" i="1"/>
  <c r="AR252" i="1"/>
  <c r="AS252" i="1"/>
  <c r="AR253" i="1"/>
  <c r="AS253" i="1"/>
  <c r="AR254" i="1"/>
  <c r="AS254" i="1"/>
  <c r="AR255" i="1"/>
  <c r="AS255" i="1"/>
  <c r="AR256" i="1"/>
  <c r="AS256" i="1"/>
  <c r="AR257" i="1"/>
  <c r="AS257" i="1"/>
  <c r="AR258" i="1"/>
  <c r="AS258" i="1"/>
  <c r="AR259" i="1"/>
  <c r="AS259" i="1"/>
  <c r="AR260" i="1"/>
  <c r="AS260" i="1"/>
  <c r="AR261" i="1"/>
  <c r="AS261" i="1"/>
  <c r="AR262" i="1"/>
  <c r="AS262" i="1"/>
  <c r="AR263" i="1"/>
  <c r="AS263" i="1"/>
  <c r="AR264" i="1"/>
  <c r="AS264" i="1"/>
  <c r="AR265" i="1"/>
  <c r="AS265" i="1"/>
  <c r="AR266" i="1"/>
  <c r="AS266" i="1"/>
  <c r="AR267" i="1"/>
  <c r="AS267" i="1"/>
  <c r="AR268" i="1"/>
  <c r="AS268" i="1"/>
  <c r="AR269" i="1"/>
  <c r="AS269" i="1"/>
  <c r="AR270" i="1"/>
  <c r="AS270" i="1"/>
  <c r="AR271" i="1"/>
  <c r="AS271" i="1"/>
  <c r="AR272" i="1"/>
  <c r="AS272" i="1"/>
  <c r="AR273" i="1"/>
  <c r="AS273" i="1"/>
  <c r="AR274" i="1"/>
  <c r="AS274" i="1"/>
  <c r="AR275" i="1"/>
  <c r="AS275" i="1"/>
  <c r="AR276" i="1"/>
  <c r="AS276" i="1"/>
  <c r="AR277" i="1"/>
  <c r="AS277" i="1"/>
  <c r="AR278" i="1"/>
  <c r="AS278" i="1"/>
  <c r="AR279" i="1"/>
  <c r="AS279" i="1"/>
  <c r="AR280" i="1"/>
  <c r="AS280" i="1"/>
  <c r="AR281" i="1"/>
  <c r="AS281" i="1"/>
  <c r="AR282" i="1"/>
  <c r="AS282" i="1"/>
  <c r="AR283" i="1"/>
  <c r="AS283" i="1"/>
  <c r="AR284" i="1"/>
  <c r="AS284" i="1"/>
  <c r="AR285" i="1"/>
  <c r="AS285" i="1"/>
  <c r="AR286" i="1"/>
  <c r="AS286" i="1"/>
  <c r="AR287" i="1"/>
  <c r="AS287" i="1"/>
  <c r="AR288" i="1"/>
  <c r="AS288" i="1"/>
  <c r="AR289" i="1"/>
  <c r="AS289" i="1"/>
  <c r="AR290" i="1"/>
  <c r="AS290" i="1"/>
  <c r="AR291" i="1"/>
  <c r="AS291" i="1"/>
  <c r="AR292" i="1"/>
  <c r="AS292" i="1"/>
  <c r="AR293" i="1"/>
  <c r="AS293" i="1"/>
  <c r="AR294" i="1"/>
  <c r="AS294" i="1"/>
  <c r="AR295" i="1"/>
  <c r="AS295" i="1"/>
  <c r="AR296" i="1"/>
  <c r="AS296" i="1"/>
  <c r="AR297" i="1"/>
  <c r="AS297" i="1"/>
  <c r="AR298" i="1"/>
  <c r="AS298" i="1"/>
  <c r="AR299" i="1"/>
  <c r="AS299" i="1"/>
  <c r="AR300" i="1"/>
  <c r="AS300" i="1"/>
  <c r="AR301" i="1"/>
  <c r="AS301" i="1"/>
  <c r="AR302" i="1"/>
  <c r="AS302" i="1"/>
  <c r="AR303" i="1"/>
  <c r="AS303" i="1"/>
  <c r="AR304" i="1"/>
  <c r="AS304" i="1"/>
  <c r="AR305" i="1"/>
  <c r="AS305" i="1"/>
  <c r="AR307" i="1"/>
  <c r="AS307" i="1"/>
  <c r="AR308" i="1"/>
  <c r="AS308" i="1"/>
  <c r="AR309" i="1"/>
  <c r="AS309" i="1"/>
  <c r="AR310" i="1"/>
  <c r="AS310" i="1"/>
  <c r="AR311" i="1"/>
  <c r="AS311" i="1"/>
  <c r="AR312" i="1"/>
  <c r="AS312" i="1"/>
  <c r="AR313" i="1"/>
  <c r="AS313" i="1"/>
  <c r="AR314" i="1"/>
  <c r="AS314" i="1"/>
  <c r="AR315" i="1"/>
  <c r="AS315" i="1"/>
  <c r="AR316" i="1"/>
  <c r="AS316" i="1"/>
  <c r="AR317" i="1"/>
  <c r="AS317" i="1"/>
  <c r="AR318" i="1"/>
  <c r="AS318" i="1"/>
  <c r="AR319" i="1"/>
  <c r="AS319" i="1"/>
  <c r="AR320" i="1"/>
  <c r="AS320" i="1"/>
  <c r="AR321" i="1"/>
  <c r="AS321" i="1"/>
  <c r="AR322" i="1"/>
  <c r="AS322" i="1"/>
  <c r="AR323" i="1"/>
  <c r="AS323" i="1"/>
  <c r="AR324" i="1"/>
  <c r="AS324" i="1"/>
  <c r="AR325" i="1"/>
  <c r="AS325" i="1"/>
  <c r="AR326" i="1"/>
  <c r="AS326" i="1"/>
  <c r="AR327" i="1"/>
  <c r="AS327" i="1"/>
  <c r="AR328" i="1"/>
  <c r="AS328" i="1"/>
  <c r="AR329" i="1"/>
  <c r="AS329" i="1"/>
  <c r="AR330" i="1"/>
  <c r="AS330" i="1"/>
  <c r="AR331" i="1"/>
  <c r="AS331" i="1"/>
  <c r="AR332" i="1"/>
  <c r="AS332" i="1"/>
  <c r="AR333" i="1"/>
  <c r="AS333" i="1"/>
  <c r="AR334" i="1"/>
  <c r="AS334" i="1"/>
  <c r="AR335" i="1"/>
  <c r="AS335" i="1"/>
  <c r="AR336" i="1"/>
  <c r="AS336" i="1"/>
  <c r="AR337" i="1"/>
  <c r="AS337" i="1"/>
  <c r="AR338" i="1"/>
  <c r="AS338" i="1"/>
  <c r="AR339" i="1"/>
  <c r="AS339" i="1"/>
  <c r="AR340" i="1"/>
  <c r="AS340" i="1"/>
  <c r="AR341" i="1"/>
  <c r="AS341" i="1"/>
  <c r="AR342" i="1"/>
  <c r="AS342" i="1"/>
  <c r="AR343" i="1"/>
  <c r="AS343" i="1"/>
  <c r="AR344" i="1"/>
  <c r="AS344" i="1"/>
  <c r="AR345" i="1"/>
  <c r="AS345" i="1"/>
  <c r="AR346" i="1"/>
  <c r="AS346" i="1"/>
  <c r="AR347" i="1"/>
  <c r="AS347" i="1"/>
  <c r="AR348" i="1"/>
  <c r="AS348" i="1"/>
  <c r="AR349" i="1"/>
  <c r="AS349" i="1"/>
  <c r="AR350" i="1"/>
  <c r="AS350" i="1"/>
  <c r="AR351" i="1"/>
  <c r="AS351" i="1"/>
  <c r="AR352" i="1"/>
  <c r="AS352" i="1"/>
  <c r="AR353" i="1"/>
  <c r="AS353" i="1"/>
  <c r="AR354" i="1"/>
  <c r="AS354" i="1"/>
  <c r="AR355" i="1"/>
  <c r="AS355" i="1"/>
  <c r="AR356" i="1"/>
  <c r="AS356" i="1"/>
  <c r="AR357" i="1"/>
  <c r="AS357" i="1"/>
  <c r="AR358" i="1"/>
  <c r="AS358" i="1"/>
  <c r="AR359" i="1"/>
  <c r="AS359" i="1"/>
  <c r="AR360" i="1"/>
  <c r="AS360" i="1"/>
  <c r="AR361" i="1"/>
  <c r="AS361" i="1"/>
  <c r="AR362" i="1"/>
  <c r="AS362" i="1"/>
  <c r="AR363" i="1"/>
  <c r="AS363" i="1"/>
  <c r="AR364" i="1"/>
  <c r="AS364" i="1"/>
  <c r="AR365" i="1"/>
  <c r="AS365" i="1"/>
  <c r="AR366" i="1"/>
  <c r="AS366" i="1"/>
  <c r="AR367" i="1"/>
  <c r="AS367" i="1"/>
  <c r="AR368" i="1"/>
  <c r="AS368" i="1"/>
  <c r="AR369" i="1"/>
  <c r="AS369" i="1"/>
  <c r="AR370" i="1"/>
  <c r="AS370" i="1"/>
  <c r="AR371" i="1"/>
  <c r="AS371" i="1"/>
  <c r="AR372" i="1"/>
  <c r="AS372" i="1"/>
  <c r="AR373" i="1"/>
  <c r="AS373" i="1"/>
  <c r="AR374" i="1"/>
  <c r="AS374" i="1"/>
  <c r="AR375" i="1"/>
  <c r="AS375" i="1"/>
  <c r="AR376" i="1"/>
  <c r="AS376" i="1"/>
  <c r="AR377" i="1"/>
  <c r="AS377" i="1"/>
  <c r="AR378" i="1"/>
  <c r="AS378" i="1"/>
  <c r="AR379" i="1"/>
  <c r="AS379" i="1"/>
  <c r="AR380" i="1"/>
  <c r="AS380" i="1"/>
  <c r="AR381" i="1"/>
  <c r="AS381" i="1"/>
  <c r="AR382" i="1"/>
  <c r="AS382" i="1"/>
  <c r="AR383" i="1"/>
  <c r="AS383" i="1"/>
  <c r="AR384" i="1"/>
  <c r="AS384" i="1"/>
  <c r="AR385" i="1"/>
  <c r="AS385" i="1"/>
  <c r="AR386" i="1"/>
  <c r="AS386" i="1"/>
  <c r="AR387" i="1"/>
  <c r="AS387" i="1"/>
  <c r="AR388" i="1"/>
  <c r="AS388" i="1"/>
  <c r="AR389" i="1"/>
  <c r="AS389" i="1"/>
  <c r="AR390" i="1"/>
  <c r="AS390" i="1"/>
  <c r="AR391" i="1"/>
  <c r="AS391" i="1"/>
  <c r="AR392" i="1"/>
  <c r="AS392" i="1"/>
  <c r="AR393" i="1"/>
  <c r="AS393" i="1"/>
  <c r="AR394" i="1"/>
  <c r="AS394" i="1"/>
  <c r="AR395" i="1"/>
  <c r="AS395" i="1"/>
  <c r="AR396" i="1"/>
  <c r="AS396" i="1"/>
  <c r="AR397" i="1"/>
  <c r="AS397" i="1"/>
  <c r="AR398" i="1"/>
  <c r="AS398" i="1"/>
  <c r="AR399" i="1"/>
  <c r="AS399" i="1"/>
  <c r="AR400" i="1"/>
  <c r="AS400" i="1"/>
  <c r="AR401" i="1"/>
  <c r="AS401" i="1"/>
  <c r="AR402" i="1"/>
  <c r="AS402" i="1"/>
  <c r="AR403" i="1"/>
  <c r="AS403" i="1"/>
  <c r="AR404" i="1"/>
  <c r="AS404" i="1"/>
  <c r="AR405" i="1"/>
  <c r="AS405" i="1"/>
  <c r="AR406" i="1"/>
  <c r="AS406" i="1"/>
  <c r="AR436" i="1"/>
  <c r="AS436" i="1"/>
  <c r="AR437" i="1"/>
  <c r="AS437" i="1"/>
  <c r="AR438" i="1"/>
  <c r="AS438" i="1"/>
  <c r="AR439" i="1"/>
  <c r="AS439" i="1"/>
  <c r="AR440" i="1"/>
  <c r="AS440" i="1"/>
  <c r="AR441" i="1"/>
  <c r="AS441" i="1"/>
  <c r="AR442" i="1"/>
  <c r="AS442" i="1"/>
  <c r="AR443" i="1"/>
  <c r="AS443" i="1"/>
  <c r="AR444" i="1"/>
  <c r="AS444" i="1"/>
  <c r="AR445" i="1"/>
  <c r="AS445" i="1"/>
  <c r="AR446" i="1"/>
  <c r="AS446" i="1"/>
  <c r="AR447" i="1"/>
  <c r="AS447" i="1"/>
  <c r="AR458" i="1"/>
  <c r="AS458" i="1"/>
  <c r="AR459" i="1"/>
  <c r="AS459" i="1"/>
  <c r="AR460" i="1"/>
  <c r="AS460" i="1"/>
  <c r="AR461" i="1"/>
  <c r="AS461" i="1"/>
  <c r="AR462" i="1"/>
  <c r="AS462" i="1"/>
  <c r="AR463" i="1"/>
  <c r="AS463" i="1"/>
  <c r="AR464" i="1"/>
  <c r="AS464" i="1"/>
  <c r="AR465" i="1"/>
  <c r="AS465" i="1"/>
  <c r="AR466" i="1"/>
  <c r="AS466" i="1"/>
  <c r="AR467" i="1"/>
  <c r="AS467" i="1"/>
  <c r="AR468" i="1"/>
  <c r="AS468" i="1"/>
  <c r="AR469" i="1"/>
  <c r="AS469" i="1"/>
  <c r="AR470" i="1"/>
  <c r="AS470" i="1"/>
  <c r="AR471" i="1"/>
  <c r="AS471" i="1"/>
  <c r="AR456" i="1"/>
  <c r="AS456" i="1"/>
  <c r="AR457" i="1"/>
  <c r="AS457" i="1"/>
  <c r="AR448" i="1"/>
  <c r="AS448" i="1"/>
  <c r="AR449" i="1"/>
  <c r="AS449" i="1"/>
  <c r="AR450" i="1"/>
  <c r="AS450" i="1"/>
  <c r="AR451" i="1"/>
  <c r="AS451" i="1"/>
  <c r="AR452" i="1"/>
  <c r="AS452" i="1"/>
  <c r="AR453" i="1"/>
  <c r="AS453" i="1"/>
  <c r="AR454" i="1"/>
  <c r="AS454" i="1"/>
  <c r="AR455" i="1"/>
  <c r="AS455" i="1"/>
  <c r="AS4" i="1"/>
  <c r="AR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30" i="1"/>
  <c r="AQ231"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36" i="1"/>
  <c r="AQ437" i="1"/>
  <c r="AQ438" i="1"/>
  <c r="AQ439" i="1"/>
  <c r="AQ440" i="1"/>
  <c r="AQ441" i="1"/>
  <c r="AQ442" i="1"/>
  <c r="AQ443" i="1"/>
  <c r="AQ444" i="1"/>
  <c r="AQ445" i="1"/>
  <c r="AQ446" i="1"/>
  <c r="AQ447" i="1"/>
  <c r="AQ458" i="1"/>
  <c r="AQ459" i="1"/>
  <c r="AQ460" i="1"/>
  <c r="AQ461" i="1"/>
  <c r="AQ462" i="1"/>
  <c r="AQ463" i="1"/>
  <c r="AQ464" i="1"/>
  <c r="AQ465" i="1"/>
  <c r="AQ466" i="1"/>
  <c r="AQ467" i="1"/>
  <c r="AQ468" i="1"/>
  <c r="AQ469" i="1"/>
  <c r="AQ470" i="1"/>
  <c r="AQ471" i="1"/>
  <c r="AQ456" i="1"/>
  <c r="AQ457" i="1"/>
  <c r="AQ448" i="1"/>
  <c r="AQ449" i="1"/>
  <c r="AQ450" i="1"/>
  <c r="AQ451" i="1"/>
  <c r="AQ452" i="1"/>
  <c r="AQ453" i="1"/>
  <c r="AQ454" i="1"/>
  <c r="AQ455" i="1"/>
  <c r="AQ4" i="1"/>
  <c r="Z159" i="1" l="1"/>
  <c r="AQ159" i="1" s="1"/>
  <c r="AB158" i="1"/>
  <c r="AS158" i="1" s="1"/>
  <c r="Z158" i="1"/>
  <c r="AQ158" i="1" s="1"/>
  <c r="AW455" i="1" l="1"/>
  <c r="AY321" i="1" l="1"/>
  <c r="AY320" i="1"/>
  <c r="AY319" i="1"/>
  <c r="AY318" i="1"/>
  <c r="AY317" i="1"/>
  <c r="AY316" i="1"/>
  <c r="AW316" i="1"/>
  <c r="AW317" i="1"/>
  <c r="AW318" i="1"/>
  <c r="AW319" i="1"/>
  <c r="AW320" i="1"/>
  <c r="AW321" i="1"/>
  <c r="BE321" i="1" l="1"/>
  <c r="BE319" i="1"/>
  <c r="BE317" i="1"/>
  <c r="BF321" i="1"/>
  <c r="BF316" i="1"/>
  <c r="BF320" i="1"/>
  <c r="BF319" i="1"/>
  <c r="BF318" i="1"/>
  <c r="BF317" i="1"/>
  <c r="BE318" i="1"/>
  <c r="BE320" i="1"/>
  <c r="BE316" i="1"/>
  <c r="AW447" i="1"/>
  <c r="BE447" i="1" s="1"/>
  <c r="AW446" i="1"/>
  <c r="AW445" i="1"/>
  <c r="AW444" i="1"/>
  <c r="AW443" i="1"/>
  <c r="BE443" i="1" s="1"/>
  <c r="AW442" i="1"/>
  <c r="AW441" i="1"/>
  <c r="AW440" i="1"/>
  <c r="AW439" i="1"/>
  <c r="BE439" i="1" s="1"/>
  <c r="AW438" i="1"/>
  <c r="AW437" i="1"/>
  <c r="AW436" i="1"/>
  <c r="BF436" i="1"/>
  <c r="BF438" i="1"/>
  <c r="BF440" i="1"/>
  <c r="BF441" i="1"/>
  <c r="BF442" i="1"/>
  <c r="BF443" i="1"/>
  <c r="BF444" i="1"/>
  <c r="BF445" i="1"/>
  <c r="BF446" i="1"/>
  <c r="BF439" i="1" l="1"/>
  <c r="BF447" i="1"/>
  <c r="BF437" i="1"/>
  <c r="BE446" i="1"/>
  <c r="BE442" i="1"/>
  <c r="BE438" i="1"/>
  <c r="BE437" i="1"/>
  <c r="BE441" i="1"/>
  <c r="BE445" i="1"/>
  <c r="BE444" i="1"/>
  <c r="BE440" i="1"/>
  <c r="BE436" i="1"/>
  <c r="AW151" i="1"/>
  <c r="AW150" i="1"/>
  <c r="AW149" i="1"/>
  <c r="AW148" i="1"/>
  <c r="AW147" i="1"/>
  <c r="AW146" i="1"/>
  <c r="AW145" i="1"/>
  <c r="AW144" i="1"/>
  <c r="AW143" i="1"/>
  <c r="AW142" i="1"/>
  <c r="AW141" i="1"/>
  <c r="AW140" i="1"/>
  <c r="AW139" i="1"/>
  <c r="AW138" i="1"/>
  <c r="AW137" i="1"/>
  <c r="AW136" i="1"/>
  <c r="AW135" i="1"/>
  <c r="AW134" i="1"/>
  <c r="AW133" i="1"/>
  <c r="AW132" i="1"/>
  <c r="AW131" i="1"/>
  <c r="AW130" i="1"/>
  <c r="AW129" i="1"/>
  <c r="AW128" i="1"/>
  <c r="AW221" i="1"/>
  <c r="AW220" i="1"/>
  <c r="AW219" i="1"/>
  <c r="AW218" i="1"/>
  <c r="AW217" i="1"/>
  <c r="AW216" i="1"/>
  <c r="AW215" i="1"/>
  <c r="AW214" i="1"/>
  <c r="AW213" i="1"/>
  <c r="AW212" i="1"/>
  <c r="AW210" i="1"/>
  <c r="AW209" i="1"/>
  <c r="AW208" i="1"/>
  <c r="AW207" i="1"/>
  <c r="AW206" i="1"/>
  <c r="AW205" i="1"/>
  <c r="AW204" i="1"/>
  <c r="AW203" i="1"/>
  <c r="AW259" i="1" l="1"/>
  <c r="AW78" i="1"/>
  <c r="AW77" i="1"/>
  <c r="AW89" i="1"/>
  <c r="AW398" i="1"/>
  <c r="AW397" i="1"/>
  <c r="AW396" i="1"/>
  <c r="AW395" i="1"/>
  <c r="AW394" i="1"/>
  <c r="AW393" i="1"/>
  <c r="AW392" i="1"/>
  <c r="AW391" i="1"/>
  <c r="AW385" i="1"/>
  <c r="AW384" i="1"/>
  <c r="AW375" i="1"/>
  <c r="AW374" i="1"/>
  <c r="AW373" i="1"/>
  <c r="AW370" i="1"/>
  <c r="AW359" i="1"/>
  <c r="AW358" i="1"/>
  <c r="AW357" i="1"/>
  <c r="AW356" i="1"/>
  <c r="AW355" i="1"/>
  <c r="AW354" i="1"/>
  <c r="AW231" i="1"/>
  <c r="AW230" i="1"/>
  <c r="AW229" i="1"/>
  <c r="AW228" i="1"/>
  <c r="AW211" i="1"/>
  <c r="AW171" i="1"/>
  <c r="AW170" i="1"/>
  <c r="AW169" i="1"/>
  <c r="AW168" i="1"/>
  <c r="AW167" i="1"/>
  <c r="AW166" i="1"/>
  <c r="BF196" i="1"/>
  <c r="BE196" i="1"/>
  <c r="BE21" i="1" l="1"/>
  <c r="BF21" i="1"/>
  <c r="BE22" i="1"/>
  <c r="BF22" i="1"/>
  <c r="BE23" i="1"/>
  <c r="BF23" i="1"/>
  <c r="BE24" i="1"/>
  <c r="BF24" i="1"/>
  <c r="BE25" i="1"/>
  <c r="BF25" i="1"/>
  <c r="BE26" i="1"/>
  <c r="BF26" i="1"/>
  <c r="BE27" i="1"/>
  <c r="BF27" i="1"/>
  <c r="BE28" i="1"/>
  <c r="BF28" i="1"/>
  <c r="BE29" i="1"/>
  <c r="BF29" i="1"/>
  <c r="BE30" i="1"/>
  <c r="BF30" i="1"/>
  <c r="BE31" i="1"/>
  <c r="BF31" i="1"/>
  <c r="BE32" i="1"/>
  <c r="BF32" i="1"/>
  <c r="BE33" i="1"/>
  <c r="BF33" i="1"/>
  <c r="BE34" i="1"/>
  <c r="BF34" i="1"/>
  <c r="BE35" i="1"/>
  <c r="BF35" i="1"/>
  <c r="BE36" i="1"/>
  <c r="BF36" i="1"/>
  <c r="BE37" i="1"/>
  <c r="BF37" i="1"/>
  <c r="BE38" i="1"/>
  <c r="BF38" i="1"/>
  <c r="BE39" i="1"/>
  <c r="BF39" i="1"/>
  <c r="BE40" i="1"/>
  <c r="BE41" i="1"/>
  <c r="BE42" i="1"/>
  <c r="BE43" i="1"/>
  <c r="BE44" i="1"/>
  <c r="BE45" i="1"/>
  <c r="BE46" i="1"/>
  <c r="BE47" i="1"/>
  <c r="BE48" i="1"/>
  <c r="BE49" i="1"/>
  <c r="BE50" i="1"/>
  <c r="BE51" i="1"/>
  <c r="BE52" i="1"/>
  <c r="BE53" i="1"/>
  <c r="BE54" i="1"/>
  <c r="BE55" i="1"/>
  <c r="BE56" i="1"/>
  <c r="BE57" i="1"/>
  <c r="BE58" i="1"/>
  <c r="BF58" i="1"/>
  <c r="BE59" i="1"/>
  <c r="BE60" i="1"/>
  <c r="BE77" i="1"/>
  <c r="BF77" i="1"/>
  <c r="BE78" i="1"/>
  <c r="BF78" i="1"/>
  <c r="BE83" i="1"/>
  <c r="BE84" i="1"/>
  <c r="BE85" i="1"/>
  <c r="BE86" i="1"/>
  <c r="BE89" i="1"/>
  <c r="BF89" i="1"/>
  <c r="BE99" i="1"/>
  <c r="BE100" i="1"/>
  <c r="BE101" i="1"/>
  <c r="BE102" i="1"/>
  <c r="BE103" i="1"/>
  <c r="BE104" i="1"/>
  <c r="BE105" i="1"/>
  <c r="BE106" i="1"/>
  <c r="BE107" i="1"/>
  <c r="BE108" i="1"/>
  <c r="BE109" i="1"/>
  <c r="BE110" i="1"/>
  <c r="BE111" i="1"/>
  <c r="BE112" i="1"/>
  <c r="BE113" i="1"/>
  <c r="BE114" i="1"/>
  <c r="BE115" i="1"/>
  <c r="BE116" i="1"/>
  <c r="BE117" i="1"/>
  <c r="BE118" i="1"/>
  <c r="BE119" i="1"/>
  <c r="BE120" i="1"/>
  <c r="BE121" i="1"/>
  <c r="BE122" i="1"/>
  <c r="BE123" i="1"/>
  <c r="BE124" i="1"/>
  <c r="BE125" i="1"/>
  <c r="BE126" i="1"/>
  <c r="BE127" i="1"/>
  <c r="BE128" i="1"/>
  <c r="BE129" i="1"/>
  <c r="BF129" i="1"/>
  <c r="BE130" i="1"/>
  <c r="BE131" i="1"/>
  <c r="BE132" i="1"/>
  <c r="BE133" i="1"/>
  <c r="BE134" i="1"/>
  <c r="BE135" i="1"/>
  <c r="BE136" i="1"/>
  <c r="BF136" i="1"/>
  <c r="BE137" i="1"/>
  <c r="BE138" i="1"/>
  <c r="BE139" i="1"/>
  <c r="BE140" i="1"/>
  <c r="BF140" i="1"/>
  <c r="BE141" i="1"/>
  <c r="BE142" i="1"/>
  <c r="BF142" i="1"/>
  <c r="BE143" i="1"/>
  <c r="BF143" i="1"/>
  <c r="BE144" i="1"/>
  <c r="BE145" i="1"/>
  <c r="BE146" i="1"/>
  <c r="BE147" i="1"/>
  <c r="BE148" i="1"/>
  <c r="BE149" i="1"/>
  <c r="BE150" i="1"/>
  <c r="BE151" i="1"/>
  <c r="BE152" i="1"/>
  <c r="BF152" i="1"/>
  <c r="BE153" i="1"/>
  <c r="BF153" i="1"/>
  <c r="BE154" i="1"/>
  <c r="BF154" i="1"/>
  <c r="BE155" i="1"/>
  <c r="BF155" i="1"/>
  <c r="BE156" i="1"/>
  <c r="BF156" i="1"/>
  <c r="BE157" i="1"/>
  <c r="BF157" i="1"/>
  <c r="BE158" i="1"/>
  <c r="BE159" i="1"/>
  <c r="BF159" i="1"/>
  <c r="BE160" i="1"/>
  <c r="BF160" i="1"/>
  <c r="BE161" i="1"/>
  <c r="BF161" i="1"/>
  <c r="BE162" i="1"/>
  <c r="BF162" i="1"/>
  <c r="BE166" i="1"/>
  <c r="BF166" i="1"/>
  <c r="BE167" i="1"/>
  <c r="BF167" i="1"/>
  <c r="BE168" i="1"/>
  <c r="BF168" i="1"/>
  <c r="BE169" i="1"/>
  <c r="BE170" i="1"/>
  <c r="BE171" i="1"/>
  <c r="BF171" i="1"/>
  <c r="BF176" i="1"/>
  <c r="BE195" i="1"/>
  <c r="BE197" i="1"/>
  <c r="BE198" i="1"/>
  <c r="BE199" i="1"/>
  <c r="BE200" i="1"/>
  <c r="BE201" i="1"/>
  <c r="BE202" i="1"/>
  <c r="BE203" i="1"/>
  <c r="BE204" i="1"/>
  <c r="BE205" i="1"/>
  <c r="BE206" i="1"/>
  <c r="BE207" i="1"/>
  <c r="BF207" i="1"/>
  <c r="BE208" i="1"/>
  <c r="BF208" i="1"/>
  <c r="BE209" i="1"/>
  <c r="BF209" i="1"/>
  <c r="BE210" i="1"/>
  <c r="BE211" i="1"/>
  <c r="BF211" i="1"/>
  <c r="BE212" i="1"/>
  <c r="BE213" i="1"/>
  <c r="BF213" i="1"/>
  <c r="BE214" i="1"/>
  <c r="BE215" i="1"/>
  <c r="BF215" i="1"/>
  <c r="BE216" i="1"/>
  <c r="BF216" i="1"/>
  <c r="BE217" i="1"/>
  <c r="BE218" i="1"/>
  <c r="BE219" i="1"/>
  <c r="BE220" i="1"/>
  <c r="BE221" i="1"/>
  <c r="BF221" i="1"/>
  <c r="BE222" i="1"/>
  <c r="BE223" i="1"/>
  <c r="BE224" i="1"/>
  <c r="BE225" i="1"/>
  <c r="BE226" i="1"/>
  <c r="BE228" i="1"/>
  <c r="BF228" i="1"/>
  <c r="BE229" i="1"/>
  <c r="BF229" i="1"/>
  <c r="BE230" i="1"/>
  <c r="BE231" i="1"/>
  <c r="BE233" i="1"/>
  <c r="BF233" i="1"/>
  <c r="BE234" i="1"/>
  <c r="BF234" i="1"/>
  <c r="BE235" i="1"/>
  <c r="BF235" i="1"/>
  <c r="BE245" i="1"/>
  <c r="BF245" i="1"/>
  <c r="BE246" i="1"/>
  <c r="BF246" i="1"/>
  <c r="BE247" i="1"/>
  <c r="BE248" i="1"/>
  <c r="BF248" i="1"/>
  <c r="BE259" i="1"/>
  <c r="BF259" i="1"/>
  <c r="BE277" i="1"/>
  <c r="BF277" i="1"/>
  <c r="BE278" i="1"/>
  <c r="BF278" i="1"/>
  <c r="BE279" i="1"/>
  <c r="BF279" i="1"/>
  <c r="BE280" i="1"/>
  <c r="BF280" i="1"/>
  <c r="BE281" i="1"/>
  <c r="BF281" i="1"/>
  <c r="BE282" i="1"/>
  <c r="BF282" i="1"/>
  <c r="BE283" i="1"/>
  <c r="BF283" i="1"/>
  <c r="BE284" i="1"/>
  <c r="BF284" i="1"/>
  <c r="BE285" i="1"/>
  <c r="BF285" i="1"/>
  <c r="BE286" i="1"/>
  <c r="BF286" i="1"/>
  <c r="BE287" i="1"/>
  <c r="BF287" i="1"/>
  <c r="BE288" i="1"/>
  <c r="BF288" i="1"/>
  <c r="BE289" i="1"/>
  <c r="BF289" i="1"/>
  <c r="BE290" i="1"/>
  <c r="BF290" i="1"/>
  <c r="BE291" i="1"/>
  <c r="BF291" i="1"/>
  <c r="BE292" i="1"/>
  <c r="BF292" i="1"/>
  <c r="BE293" i="1"/>
  <c r="BF293" i="1"/>
  <c r="BE294" i="1"/>
  <c r="BF294" i="1"/>
  <c r="BE295" i="1"/>
  <c r="BF295" i="1"/>
  <c r="BE297" i="1"/>
  <c r="BF297" i="1"/>
  <c r="BE298" i="1"/>
  <c r="BF298" i="1"/>
  <c r="BE299" i="1"/>
  <c r="BF299" i="1"/>
  <c r="BE300" i="1"/>
  <c r="BF300" i="1"/>
  <c r="BE301" i="1"/>
  <c r="BF301" i="1"/>
  <c r="BE302" i="1"/>
  <c r="BF302" i="1"/>
  <c r="BE303" i="1"/>
  <c r="BF303" i="1"/>
  <c r="BE307" i="1"/>
  <c r="BF307" i="1"/>
  <c r="BE308" i="1"/>
  <c r="BF308" i="1"/>
  <c r="BE309" i="1"/>
  <c r="BF309" i="1"/>
  <c r="BE310" i="1"/>
  <c r="BF310" i="1"/>
  <c r="BE311" i="1"/>
  <c r="BF311" i="1"/>
  <c r="BE312" i="1"/>
  <c r="BE313" i="1"/>
  <c r="BF313" i="1"/>
  <c r="BE314" i="1"/>
  <c r="BF314" i="1"/>
  <c r="BE315" i="1"/>
  <c r="BF315" i="1"/>
  <c r="BF324" i="1"/>
  <c r="BF328" i="1"/>
  <c r="BF332" i="1"/>
  <c r="BE335" i="1"/>
  <c r="BF335" i="1"/>
  <c r="BE336" i="1"/>
  <c r="BF336" i="1"/>
  <c r="BE337" i="1"/>
  <c r="BE338" i="1"/>
  <c r="BF338" i="1"/>
  <c r="BE347" i="1"/>
  <c r="BE348" i="1"/>
  <c r="BE349" i="1"/>
  <c r="BE350" i="1"/>
  <c r="BE351" i="1"/>
  <c r="BE352" i="1"/>
  <c r="BE354" i="1"/>
  <c r="BF354" i="1"/>
  <c r="BE355" i="1"/>
  <c r="BE356" i="1"/>
  <c r="BF356" i="1"/>
  <c r="BE357" i="1"/>
  <c r="BF357" i="1"/>
  <c r="BE358" i="1"/>
  <c r="BE359" i="1"/>
  <c r="BF359" i="1"/>
  <c r="BE370" i="1"/>
  <c r="BF370" i="1"/>
  <c r="BE373" i="1"/>
  <c r="BF373" i="1"/>
  <c r="BE374" i="1"/>
  <c r="BE375" i="1"/>
  <c r="BF375" i="1"/>
  <c r="BE384" i="1"/>
  <c r="BF384" i="1"/>
  <c r="BE385" i="1"/>
  <c r="BF385" i="1"/>
  <c r="BE391" i="1"/>
  <c r="BF391" i="1"/>
  <c r="BE392" i="1"/>
  <c r="BF392" i="1"/>
  <c r="BE393" i="1"/>
  <c r="BF393" i="1"/>
  <c r="BE394" i="1"/>
  <c r="BF394" i="1"/>
  <c r="BE395" i="1"/>
  <c r="BF395" i="1"/>
  <c r="BE396" i="1"/>
  <c r="BF396" i="1"/>
  <c r="BE397" i="1"/>
  <c r="BF397" i="1"/>
  <c r="BE398" i="1"/>
  <c r="BF398" i="1"/>
  <c r="BF448" i="1"/>
  <c r="BF452" i="1"/>
  <c r="BF458" i="1"/>
  <c r="BF462" i="1"/>
  <c r="BF466" i="1"/>
  <c r="BF470" i="1"/>
  <c r="BE4" i="1"/>
  <c r="BF4" i="1"/>
  <c r="BE5" i="1"/>
  <c r="BF5" i="1"/>
  <c r="BE6" i="1"/>
  <c r="BF6" i="1"/>
  <c r="BE7" i="1"/>
  <c r="BF7" i="1"/>
  <c r="BE8" i="1"/>
  <c r="BF8" i="1"/>
  <c r="BE9" i="1"/>
  <c r="BF9" i="1"/>
  <c r="BE10" i="1"/>
  <c r="BF10" i="1"/>
  <c r="BE11" i="1"/>
  <c r="BF11" i="1"/>
  <c r="BE12" i="1"/>
  <c r="BF12" i="1"/>
  <c r="BE13" i="1"/>
  <c r="BF13" i="1"/>
  <c r="BF358" i="1" l="1"/>
  <c r="BF403" i="1"/>
  <c r="BF399" i="1"/>
  <c r="BF387" i="1"/>
  <c r="BF383" i="1"/>
  <c r="BF379" i="1"/>
  <c r="BF364" i="1"/>
  <c r="BF360" i="1"/>
  <c r="BF352" i="1"/>
  <c r="BF348" i="1"/>
  <c r="BF344" i="1"/>
  <c r="BF368" i="1"/>
  <c r="BF247" i="1"/>
  <c r="BF204" i="1"/>
  <c r="BF158" i="1"/>
  <c r="BF231" i="1"/>
  <c r="BF274" i="1"/>
  <c r="BF270" i="1"/>
  <c r="BF266" i="1"/>
  <c r="BF262" i="1"/>
  <c r="BF210" i="1"/>
  <c r="BF202" i="1"/>
  <c r="BF198" i="1"/>
  <c r="BF193" i="1"/>
  <c r="BF189" i="1"/>
  <c r="BF185" i="1"/>
  <c r="BF181" i="1"/>
  <c r="BF177" i="1"/>
  <c r="BF173" i="1"/>
  <c r="BF169" i="1"/>
  <c r="BF165" i="1"/>
  <c r="BF149" i="1"/>
  <c r="BF145" i="1"/>
  <c r="BF137" i="1"/>
  <c r="BF133" i="1"/>
  <c r="BF125" i="1"/>
  <c r="BF121" i="1"/>
  <c r="BF340" i="1"/>
  <c r="BF258" i="1"/>
  <c r="BF254" i="1"/>
  <c r="BF250" i="1"/>
  <c r="BF242" i="1"/>
  <c r="BF238" i="1"/>
  <c r="BF230" i="1"/>
  <c r="BF226" i="1"/>
  <c r="BF222" i="1"/>
  <c r="BF218" i="1"/>
  <c r="BF214" i="1"/>
  <c r="BF141" i="1"/>
  <c r="BF117" i="1"/>
  <c r="BF113" i="1"/>
  <c r="BF109" i="1"/>
  <c r="BF105" i="1"/>
  <c r="BF101" i="1"/>
  <c r="BF97" i="1"/>
  <c r="BF93" i="1"/>
  <c r="BF85" i="1"/>
  <c r="BF81" i="1"/>
  <c r="BF73" i="1"/>
  <c r="BF69" i="1"/>
  <c r="BF65" i="1"/>
  <c r="BF61" i="1"/>
  <c r="BF57" i="1"/>
  <c r="BF53" i="1"/>
  <c r="BF49" i="1"/>
  <c r="BF45" i="1"/>
  <c r="BF41" i="1"/>
  <c r="BF17" i="1"/>
  <c r="BF201" i="1"/>
  <c r="BF197" i="1"/>
  <c r="BF192" i="1"/>
  <c r="BF188" i="1"/>
  <c r="BF184" i="1"/>
  <c r="BF180" i="1"/>
  <c r="BF164" i="1"/>
  <c r="BF148" i="1"/>
  <c r="BF144" i="1"/>
  <c r="BF132" i="1"/>
  <c r="BF128" i="1"/>
  <c r="BF124" i="1"/>
  <c r="BF120" i="1"/>
  <c r="BF116" i="1"/>
  <c r="BF112" i="1"/>
  <c r="BF108" i="1"/>
  <c r="BF104" i="1"/>
  <c r="BF100" i="1"/>
  <c r="BF96" i="1"/>
  <c r="BF92" i="1"/>
  <c r="BF88" i="1"/>
  <c r="BF84" i="1"/>
  <c r="BF80" i="1"/>
  <c r="BF76" i="1"/>
  <c r="BF72" i="1"/>
  <c r="BF68" i="1"/>
  <c r="BF64" i="1"/>
  <c r="BF60" i="1"/>
  <c r="BF56" i="1"/>
  <c r="BF52" i="1"/>
  <c r="BF48" i="1"/>
  <c r="BF44" i="1"/>
  <c r="BF40" i="1"/>
  <c r="BF20" i="1"/>
  <c r="BF16" i="1"/>
  <c r="BF471" i="1"/>
  <c r="BF467" i="1"/>
  <c r="BF463" i="1"/>
  <c r="BF459" i="1"/>
  <c r="BF453" i="1"/>
  <c r="BF449" i="1"/>
  <c r="BF404" i="1"/>
  <c r="BF400" i="1"/>
  <c r="BF388" i="1"/>
  <c r="BF380" i="1"/>
  <c r="BF376" i="1"/>
  <c r="BF372" i="1"/>
  <c r="BF369" i="1"/>
  <c r="BF365" i="1"/>
  <c r="BF361" i="1"/>
  <c r="BF353" i="1"/>
  <c r="BF349" i="1"/>
  <c r="BF345" i="1"/>
  <c r="BF341" i="1"/>
  <c r="BF337" i="1"/>
  <c r="BF333" i="1"/>
  <c r="BF329" i="1"/>
  <c r="BF325" i="1"/>
  <c r="BF312" i="1"/>
  <c r="BF275" i="1"/>
  <c r="BF271" i="1"/>
  <c r="BF267" i="1"/>
  <c r="BF263" i="1"/>
  <c r="BF255" i="1"/>
  <c r="BF251" i="1"/>
  <c r="BF243" i="1"/>
  <c r="BF239" i="1"/>
  <c r="BF227" i="1"/>
  <c r="BF223" i="1"/>
  <c r="BF219" i="1"/>
  <c r="BF199" i="1"/>
  <c r="BF194" i="1"/>
  <c r="BF190" i="1"/>
  <c r="BF186" i="1"/>
  <c r="BF182" i="1"/>
  <c r="BF178" i="1"/>
  <c r="BF174" i="1"/>
  <c r="BF170" i="1"/>
  <c r="BF150" i="1"/>
  <c r="BF146" i="1"/>
  <c r="BF138" i="1"/>
  <c r="BF134" i="1"/>
  <c r="BF130" i="1"/>
  <c r="BF126" i="1"/>
  <c r="BF122" i="1"/>
  <c r="BF118" i="1"/>
  <c r="BF114" i="1"/>
  <c r="BF110" i="1"/>
  <c r="BF106" i="1"/>
  <c r="BF102" i="1"/>
  <c r="BF98" i="1"/>
  <c r="BF94" i="1"/>
  <c r="BF90" i="1"/>
  <c r="BF86" i="1"/>
  <c r="BF82" i="1"/>
  <c r="BF74" i="1"/>
  <c r="BF70" i="1"/>
  <c r="BF66" i="1"/>
  <c r="BF62" i="1"/>
  <c r="BF54" i="1"/>
  <c r="BF50" i="1"/>
  <c r="BF46" i="1"/>
  <c r="BF42" i="1"/>
  <c r="BF18" i="1"/>
  <c r="BF469" i="1"/>
  <c r="BF465" i="1"/>
  <c r="BF461" i="1"/>
  <c r="BF455" i="1"/>
  <c r="BF451" i="1"/>
  <c r="BF457" i="1"/>
  <c r="BF406" i="1"/>
  <c r="BF402" i="1"/>
  <c r="BF390" i="1"/>
  <c r="BF386" i="1"/>
  <c r="BF382" i="1"/>
  <c r="BF378" i="1"/>
  <c r="BF374" i="1"/>
  <c r="BF371" i="1"/>
  <c r="BF367" i="1"/>
  <c r="BF363" i="1"/>
  <c r="BF355" i="1"/>
  <c r="BF351" i="1"/>
  <c r="BF347" i="1"/>
  <c r="BF343" i="1"/>
  <c r="BF339" i="1"/>
  <c r="BF331" i="1"/>
  <c r="BF327" i="1"/>
  <c r="BF323" i="1"/>
  <c r="BF305" i="1"/>
  <c r="BF273" i="1"/>
  <c r="BF269" i="1"/>
  <c r="BF265" i="1"/>
  <c r="BF261" i="1"/>
  <c r="BF257" i="1"/>
  <c r="BF253" i="1"/>
  <c r="BF249" i="1"/>
  <c r="BF241" i="1"/>
  <c r="BF237" i="1"/>
  <c r="BF225" i="1"/>
  <c r="BF217" i="1"/>
  <c r="BF172" i="1"/>
  <c r="BF468" i="1"/>
  <c r="BF464" i="1"/>
  <c r="BF460" i="1"/>
  <c r="BF454" i="1"/>
  <c r="BF450" i="1"/>
  <c r="BF456" i="1"/>
  <c r="BF405" i="1"/>
  <c r="BF401" i="1"/>
  <c r="BF389" i="1"/>
  <c r="BF381" i="1"/>
  <c r="BF377" i="1"/>
  <c r="BF366" i="1"/>
  <c r="BF362" i="1"/>
  <c r="BF350" i="1"/>
  <c r="BF346" i="1"/>
  <c r="BF342" i="1"/>
  <c r="BF334" i="1"/>
  <c r="BF330" i="1"/>
  <c r="BF326" i="1"/>
  <c r="BF322" i="1"/>
  <c r="BF304" i="1"/>
  <c r="BF296" i="1"/>
  <c r="BF276" i="1"/>
  <c r="BF272" i="1"/>
  <c r="BF268" i="1"/>
  <c r="BF264" i="1"/>
  <c r="BF260" i="1"/>
  <c r="BF256" i="1"/>
  <c r="BF252" i="1"/>
  <c r="BF244" i="1"/>
  <c r="BF240" i="1"/>
  <c r="BF236" i="1"/>
  <c r="BF232" i="1"/>
  <c r="BF224" i="1"/>
  <c r="BF220" i="1"/>
  <c r="BF212" i="1"/>
  <c r="BF205" i="1"/>
  <c r="BF200" i="1"/>
  <c r="BF195" i="1"/>
  <c r="BF191" i="1"/>
  <c r="BF187" i="1"/>
  <c r="BF183" i="1"/>
  <c r="BF179" i="1"/>
  <c r="BF175" i="1"/>
  <c r="BF163" i="1"/>
  <c r="BF151" i="1"/>
  <c r="BF147" i="1"/>
  <c r="BF139" i="1"/>
  <c r="BF135" i="1"/>
  <c r="BF131" i="1"/>
  <c r="BF127" i="1"/>
  <c r="BF123" i="1"/>
  <c r="BF119" i="1"/>
  <c r="BF115" i="1"/>
  <c r="BF111" i="1"/>
  <c r="BF107" i="1"/>
  <c r="BF103" i="1"/>
  <c r="BF99" i="1"/>
  <c r="BF95" i="1"/>
  <c r="BF91" i="1"/>
  <c r="BF87" i="1"/>
  <c r="BF83" i="1"/>
  <c r="BF79" i="1"/>
  <c r="BF75" i="1"/>
  <c r="BF71" i="1"/>
  <c r="BF67" i="1"/>
  <c r="BF63" i="1"/>
  <c r="BF59" i="1"/>
  <c r="BF55" i="1"/>
  <c r="BF51" i="1"/>
  <c r="BF47" i="1"/>
  <c r="BF43" i="1"/>
  <c r="BF19" i="1"/>
  <c r="BF15" i="1"/>
  <c r="BF206" i="1"/>
  <c r="BF14" i="1"/>
  <c r="BF203" i="1"/>
  <c r="AW458" i="1"/>
  <c r="BE458" i="1" s="1"/>
  <c r="AW459" i="1"/>
  <c r="BE459" i="1" s="1"/>
  <c r="AW460" i="1"/>
  <c r="BE460" i="1" s="1"/>
  <c r="AW461" i="1"/>
  <c r="BE461" i="1" s="1"/>
  <c r="AW462" i="1"/>
  <c r="BE462" i="1" s="1"/>
  <c r="AW463" i="1"/>
  <c r="BE463" i="1" s="1"/>
  <c r="AW464" i="1"/>
  <c r="BE464" i="1" s="1"/>
  <c r="AW465" i="1"/>
  <c r="BE465" i="1" s="1"/>
  <c r="AW466" i="1"/>
  <c r="BE466" i="1" s="1"/>
  <c r="AW467" i="1"/>
  <c r="BE467" i="1" s="1"/>
  <c r="AW468" i="1"/>
  <c r="BE468" i="1" s="1"/>
  <c r="AW469" i="1"/>
  <c r="BE469" i="1" s="1"/>
  <c r="AW470" i="1"/>
  <c r="BE470" i="1" s="1"/>
  <c r="AW471" i="1"/>
  <c r="BE471" i="1" s="1"/>
  <c r="AF467" i="1"/>
  <c r="AF465" i="1"/>
  <c r="AF466" i="1"/>
  <c r="AF464" i="1"/>
  <c r="Z470" i="1"/>
  <c r="AW371" i="1" l="1"/>
  <c r="BE371" i="1" s="1"/>
  <c r="AW369" i="1"/>
  <c r="BE369" i="1" s="1"/>
  <c r="AW368" i="1"/>
  <c r="BE368" i="1" s="1"/>
  <c r="AW367" i="1"/>
  <c r="BE367" i="1" s="1"/>
  <c r="AW366" i="1"/>
  <c r="BE366" i="1" s="1"/>
  <c r="AW365" i="1"/>
  <c r="BE365" i="1" s="1"/>
  <c r="BE455" i="1"/>
  <c r="AW454" i="1"/>
  <c r="BE454" i="1" s="1"/>
  <c r="AW453" i="1"/>
  <c r="BE453" i="1" s="1"/>
  <c r="AW452" i="1"/>
  <c r="BE452" i="1" s="1"/>
  <c r="AW451" i="1"/>
  <c r="BE451" i="1" s="1"/>
  <c r="AW450" i="1"/>
  <c r="BE450" i="1" s="1"/>
  <c r="AW449" i="1"/>
  <c r="BE449" i="1" s="1"/>
  <c r="AW448" i="1"/>
  <c r="BE448" i="1" s="1"/>
  <c r="AW457" i="1"/>
  <c r="BE457" i="1" s="1"/>
  <c r="AW456" i="1"/>
  <c r="BE456" i="1" s="1"/>
  <c r="AW406" i="1"/>
  <c r="BE406" i="1" s="1"/>
  <c r="AW405" i="1"/>
  <c r="BE405" i="1" s="1"/>
  <c r="AW404" i="1"/>
  <c r="BE404" i="1" s="1"/>
  <c r="AW403" i="1"/>
  <c r="BE403" i="1" s="1"/>
  <c r="AW402" i="1"/>
  <c r="BE402" i="1" s="1"/>
  <c r="AW401" i="1"/>
  <c r="BE401" i="1" s="1"/>
  <c r="AW400" i="1"/>
  <c r="BE400" i="1" s="1"/>
  <c r="AW399" i="1"/>
  <c r="BE399" i="1" s="1"/>
  <c r="AW390" i="1"/>
  <c r="BE390" i="1" s="1"/>
  <c r="AW389" i="1"/>
  <c r="BE389" i="1" s="1"/>
  <c r="AW388" i="1"/>
  <c r="BE388" i="1" s="1"/>
  <c r="AW387" i="1"/>
  <c r="BE387" i="1" s="1"/>
  <c r="AW386" i="1"/>
  <c r="BE386" i="1" s="1"/>
  <c r="AW383" i="1"/>
  <c r="BE383" i="1" s="1"/>
  <c r="AW382" i="1"/>
  <c r="BE382" i="1" s="1"/>
  <c r="AW381" i="1"/>
  <c r="BE381" i="1" s="1"/>
  <c r="AW380" i="1"/>
  <c r="BE380" i="1" s="1"/>
  <c r="AW379" i="1"/>
  <c r="BE379" i="1" s="1"/>
  <c r="AW378" i="1"/>
  <c r="BE378" i="1" s="1"/>
  <c r="AW377" i="1"/>
  <c r="BE377" i="1" s="1"/>
  <c r="AW376" i="1"/>
  <c r="BE376" i="1" s="1"/>
  <c r="AW372" i="1"/>
  <c r="BE372" i="1" s="1"/>
  <c r="AW364" i="1"/>
  <c r="BE364" i="1" s="1"/>
  <c r="AW363" i="1"/>
  <c r="BE363" i="1" s="1"/>
  <c r="AW362" i="1"/>
  <c r="BE362" i="1" s="1"/>
  <c r="AW361" i="1"/>
  <c r="BE361" i="1" s="1"/>
  <c r="AW360" i="1"/>
  <c r="BE360" i="1" s="1"/>
  <c r="AW353" i="1"/>
  <c r="BE353" i="1" s="1"/>
  <c r="AW346" i="1"/>
  <c r="BE346" i="1" s="1"/>
  <c r="AW345" i="1"/>
  <c r="BE345" i="1" s="1"/>
  <c r="AW344" i="1"/>
  <c r="BE344" i="1" s="1"/>
  <c r="AW343" i="1"/>
  <c r="BE343" i="1" s="1"/>
  <c r="AW342" i="1"/>
  <c r="BE342" i="1" s="1"/>
  <c r="AW341" i="1"/>
  <c r="BE341" i="1" s="1"/>
  <c r="AW340" i="1"/>
  <c r="BE340" i="1" s="1"/>
  <c r="AW339" i="1"/>
  <c r="BE339" i="1" s="1"/>
  <c r="AW334" i="1"/>
  <c r="BE334" i="1" s="1"/>
  <c r="AW333" i="1"/>
  <c r="BE333" i="1" s="1"/>
  <c r="AW332" i="1"/>
  <c r="BE332" i="1" s="1"/>
  <c r="AW331" i="1"/>
  <c r="BE331" i="1" s="1"/>
  <c r="AW330" i="1"/>
  <c r="BE330" i="1" s="1"/>
  <c r="AW329" i="1"/>
  <c r="BE329" i="1" s="1"/>
  <c r="AW328" i="1"/>
  <c r="BE328" i="1" s="1"/>
  <c r="AW327" i="1"/>
  <c r="BE327" i="1" s="1"/>
  <c r="AW326" i="1"/>
  <c r="BE326" i="1" s="1"/>
  <c r="AW325" i="1"/>
  <c r="BE325" i="1" s="1"/>
  <c r="AW324" i="1"/>
  <c r="BE324" i="1" s="1"/>
  <c r="AW323" i="1"/>
  <c r="BE323" i="1" s="1"/>
  <c r="AW322" i="1"/>
  <c r="BE322" i="1" s="1"/>
  <c r="AW305" i="1"/>
  <c r="BE305" i="1" s="1"/>
  <c r="AW304" i="1"/>
  <c r="BE304" i="1" s="1"/>
  <c r="AW296" i="1"/>
  <c r="BE296" i="1" s="1"/>
  <c r="AW295" i="1"/>
  <c r="AW294" i="1"/>
  <c r="AW293" i="1"/>
  <c r="AW292" i="1"/>
  <c r="AW291" i="1"/>
  <c r="AW290" i="1"/>
  <c r="AW287" i="1"/>
  <c r="AW286" i="1"/>
  <c r="AW276" i="1"/>
  <c r="BE276" i="1" s="1"/>
  <c r="AW275" i="1"/>
  <c r="BE275" i="1" s="1"/>
  <c r="AW274" i="1"/>
  <c r="BE274" i="1" s="1"/>
  <c r="AW273" i="1"/>
  <c r="BE273" i="1" s="1"/>
  <c r="AW272" i="1"/>
  <c r="BE272" i="1" s="1"/>
  <c r="AW271" i="1"/>
  <c r="BE271" i="1" s="1"/>
  <c r="AW270" i="1"/>
  <c r="BE270" i="1" s="1"/>
  <c r="AW269" i="1"/>
  <c r="BE269" i="1" s="1"/>
  <c r="AW268" i="1"/>
  <c r="BE268" i="1" s="1"/>
  <c r="AW267" i="1"/>
  <c r="BE267" i="1" s="1"/>
  <c r="AW266" i="1"/>
  <c r="BE266" i="1" s="1"/>
  <c r="AW265" i="1"/>
  <c r="BE265" i="1" s="1"/>
  <c r="AW264" i="1"/>
  <c r="BE264" i="1" s="1"/>
  <c r="AW263" i="1"/>
  <c r="BE263" i="1" s="1"/>
  <c r="AW262" i="1"/>
  <c r="BE262" i="1" s="1"/>
  <c r="AW261" i="1"/>
  <c r="BE261" i="1" s="1"/>
  <c r="AW260" i="1"/>
  <c r="BE260" i="1" s="1"/>
  <c r="AW258" i="1"/>
  <c r="BE258" i="1" s="1"/>
  <c r="AW257" i="1"/>
  <c r="BE257" i="1" s="1"/>
  <c r="AW256" i="1"/>
  <c r="BE256" i="1" s="1"/>
  <c r="AW255" i="1"/>
  <c r="BE255" i="1" s="1"/>
  <c r="AW254" i="1"/>
  <c r="BE254" i="1" s="1"/>
  <c r="AW253" i="1"/>
  <c r="BE253" i="1" s="1"/>
  <c r="AW252" i="1"/>
  <c r="BE252" i="1" s="1"/>
  <c r="AW251" i="1"/>
  <c r="BE251" i="1" s="1"/>
  <c r="AW250" i="1"/>
  <c r="BE250" i="1" s="1"/>
  <c r="AW249" i="1"/>
  <c r="BE249" i="1" s="1"/>
  <c r="AW244" i="1"/>
  <c r="BE244" i="1" s="1"/>
  <c r="AW243" i="1"/>
  <c r="BE243" i="1" s="1"/>
  <c r="AW242" i="1"/>
  <c r="BE242" i="1" s="1"/>
  <c r="AW241" i="1"/>
  <c r="BE241" i="1" s="1"/>
  <c r="AW240" i="1"/>
  <c r="BE240" i="1" s="1"/>
  <c r="AW239" i="1"/>
  <c r="BE239" i="1" s="1"/>
  <c r="AW238" i="1"/>
  <c r="BE238" i="1" s="1"/>
  <c r="AW237" i="1"/>
  <c r="BE237" i="1" s="1"/>
  <c r="AW236" i="1"/>
  <c r="BE236" i="1" s="1"/>
  <c r="AW232" i="1"/>
  <c r="BE232" i="1" s="1"/>
  <c r="AW227" i="1"/>
  <c r="BE227" i="1" s="1"/>
  <c r="AW194" i="1"/>
  <c r="BE194" i="1" s="1"/>
  <c r="AW193" i="1"/>
  <c r="BE193" i="1" s="1"/>
  <c r="AW192" i="1"/>
  <c r="BE192" i="1" s="1"/>
  <c r="AW191" i="1"/>
  <c r="BE191" i="1" s="1"/>
  <c r="AW190" i="1"/>
  <c r="BE190" i="1" s="1"/>
  <c r="AW189" i="1"/>
  <c r="BE189" i="1" s="1"/>
  <c r="AW188" i="1"/>
  <c r="BE188" i="1" s="1"/>
  <c r="AW187" i="1"/>
  <c r="BE187" i="1" s="1"/>
  <c r="AW186" i="1"/>
  <c r="BE186" i="1" s="1"/>
  <c r="AW185" i="1"/>
  <c r="BE185" i="1" s="1"/>
  <c r="AW184" i="1"/>
  <c r="BE184" i="1" s="1"/>
  <c r="AW183" i="1"/>
  <c r="BE183" i="1" s="1"/>
  <c r="AW182" i="1"/>
  <c r="BE182" i="1" s="1"/>
  <c r="AW181" i="1"/>
  <c r="BE181" i="1" s="1"/>
  <c r="AW180" i="1"/>
  <c r="BE180" i="1" s="1"/>
  <c r="AW179" i="1"/>
  <c r="BE179" i="1" s="1"/>
  <c r="AW178" i="1"/>
  <c r="BE178" i="1" s="1"/>
  <c r="AW177" i="1"/>
  <c r="BE177" i="1" s="1"/>
  <c r="AW176" i="1"/>
  <c r="BE176" i="1" s="1"/>
  <c r="AW175" i="1"/>
  <c r="BE175" i="1" s="1"/>
  <c r="AW174" i="1"/>
  <c r="BE174" i="1" s="1"/>
  <c r="AW173" i="1"/>
  <c r="BE173" i="1" s="1"/>
  <c r="AW172" i="1"/>
  <c r="BE172" i="1" s="1"/>
  <c r="AW165" i="1"/>
  <c r="BE165" i="1" s="1"/>
  <c r="AW164" i="1"/>
  <c r="BE164" i="1" s="1"/>
  <c r="AW163" i="1"/>
  <c r="BE163" i="1" s="1"/>
  <c r="AW98" i="1"/>
  <c r="BE98" i="1" s="1"/>
  <c r="AW97" i="1"/>
  <c r="BE97" i="1" s="1"/>
  <c r="AW96" i="1"/>
  <c r="BE96" i="1" s="1"/>
  <c r="AW95" i="1"/>
  <c r="BE95" i="1" s="1"/>
  <c r="AW94" i="1"/>
  <c r="BE94" i="1" s="1"/>
  <c r="AW93" i="1"/>
  <c r="BE93" i="1" s="1"/>
  <c r="AW92" i="1"/>
  <c r="BE92" i="1" s="1"/>
  <c r="AW91" i="1"/>
  <c r="BE91" i="1" s="1"/>
  <c r="AW90" i="1"/>
  <c r="BE90" i="1" s="1"/>
  <c r="AW88" i="1"/>
  <c r="BE88" i="1" s="1"/>
  <c r="AW87" i="1"/>
  <c r="BE87" i="1" s="1"/>
  <c r="AW82" i="1"/>
  <c r="BE82" i="1" s="1"/>
  <c r="AW81" i="1"/>
  <c r="BE81" i="1" s="1"/>
  <c r="AW80" i="1"/>
  <c r="BE80" i="1" s="1"/>
  <c r="AW79" i="1"/>
  <c r="BE79" i="1" s="1"/>
  <c r="AW76" i="1"/>
  <c r="BE76" i="1" s="1"/>
  <c r="AW75" i="1"/>
  <c r="BE75" i="1" s="1"/>
  <c r="AW74" i="1"/>
  <c r="BE74" i="1" s="1"/>
  <c r="AW73" i="1"/>
  <c r="BE73" i="1" s="1"/>
  <c r="AW72" i="1"/>
  <c r="BE72" i="1" s="1"/>
  <c r="AW71" i="1"/>
  <c r="BE71" i="1" s="1"/>
  <c r="AW70" i="1"/>
  <c r="BE70" i="1" s="1"/>
  <c r="AW69" i="1"/>
  <c r="BE69" i="1" s="1"/>
  <c r="AW68" i="1"/>
  <c r="BE68" i="1" s="1"/>
  <c r="AW67" i="1"/>
  <c r="BE67" i="1" s="1"/>
  <c r="AW66" i="1"/>
  <c r="BE66" i="1" s="1"/>
  <c r="AW65" i="1"/>
  <c r="BE65" i="1" s="1"/>
  <c r="AW64" i="1"/>
  <c r="BE64" i="1" s="1"/>
  <c r="AW63" i="1"/>
  <c r="BE63" i="1" s="1"/>
  <c r="AW62" i="1"/>
  <c r="BE62" i="1" s="1"/>
  <c r="AW61" i="1"/>
  <c r="BE61" i="1" s="1"/>
  <c r="AW15" i="1"/>
  <c r="BE15" i="1" s="1"/>
  <c r="AW16" i="1"/>
  <c r="BE16" i="1" s="1"/>
  <c r="AW17" i="1"/>
  <c r="BE17" i="1" s="1"/>
  <c r="AW18" i="1"/>
  <c r="BE18" i="1" s="1"/>
  <c r="AW19" i="1"/>
  <c r="BE19" i="1" s="1"/>
  <c r="AW20" i="1"/>
  <c r="BE20" i="1" s="1"/>
  <c r="AW14" i="1"/>
  <c r="BE14" i="1" s="1"/>
  <c r="P377" i="1" l="1"/>
  <c r="P406" i="1" l="1"/>
  <c r="O406" i="1"/>
  <c r="P405" i="1"/>
  <c r="O405" i="1"/>
  <c r="O402" i="1"/>
  <c r="O401" i="1"/>
  <c r="P400" i="1"/>
  <c r="P399" i="1"/>
  <c r="P398" i="1"/>
  <c r="P397" i="1"/>
  <c r="O394" i="1"/>
  <c r="O393" i="1"/>
  <c r="O392" i="1"/>
  <c r="O391" i="1"/>
  <c r="AF37" i="1"/>
  <c r="O26" i="1"/>
  <c r="O24" i="1"/>
  <c r="P22" i="1"/>
  <c r="O12" i="1"/>
  <c r="P11" i="1"/>
  <c r="O11" i="1"/>
  <c r="O10" i="1"/>
  <c r="O8" i="1"/>
  <c r="P7" i="1"/>
  <c r="O7" i="1"/>
  <c r="P6" i="1"/>
  <c r="O6" i="1"/>
  <c r="P4" i="1"/>
</calcChain>
</file>

<file path=xl/sharedStrings.xml><?xml version="1.0" encoding="utf-8"?>
<sst xmlns="http://schemas.openxmlformats.org/spreadsheetml/2006/main" count="19871" uniqueCount="1652">
  <si>
    <t xml:space="preserve">Sample </t>
  </si>
  <si>
    <t>Ord.</t>
  </si>
  <si>
    <t>Reference</t>
  </si>
  <si>
    <t>Latitude</t>
  </si>
  <si>
    <t>Longitude</t>
  </si>
  <si>
    <t>Rock type</t>
  </si>
  <si>
    <t>Occurrence</t>
  </si>
  <si>
    <t>Material dated</t>
  </si>
  <si>
    <t>Acid treatment</t>
  </si>
  <si>
    <t>Irradiation facility</t>
  </si>
  <si>
    <t>Argon technique</t>
  </si>
  <si>
    <t>Plateau age (Ma)</t>
  </si>
  <si>
    <t>Error</t>
  </si>
  <si>
    <t>σ</t>
  </si>
  <si>
    <t>Total fusion age (Ma)</t>
  </si>
  <si>
    <t>Isochron age (Ma)</t>
  </si>
  <si>
    <t>MSWD</t>
  </si>
  <si>
    <t>(40Ar/36Ar) int</t>
  </si>
  <si>
    <t>Preferred age</t>
  </si>
  <si>
    <t>Error (2σ)</t>
  </si>
  <si>
    <t>RS 20</t>
  </si>
  <si>
    <t>28°15'48.02"</t>
  </si>
  <si>
    <t>51°32'5.85"</t>
  </si>
  <si>
    <t>Onshore</t>
  </si>
  <si>
    <t>Basalt (s.l.)</t>
  </si>
  <si>
    <t>flow</t>
  </si>
  <si>
    <t>outcrop</t>
  </si>
  <si>
    <t>Esmeralda</t>
  </si>
  <si>
    <t>Ar step-heating</t>
  </si>
  <si>
    <t>RS 50</t>
  </si>
  <si>
    <t>28°34'48.46"</t>
  </si>
  <si>
    <t>52°24'16.40"</t>
  </si>
  <si>
    <t>Rhyolite (s.l.)</t>
  </si>
  <si>
    <t>Palmas</t>
  </si>
  <si>
    <t>RS 60</t>
  </si>
  <si>
    <t>RS 65</t>
  </si>
  <si>
    <t>29°3'36.70"</t>
  </si>
  <si>
    <t>52°17'3.63"</t>
  </si>
  <si>
    <t>RS 73</t>
  </si>
  <si>
    <t>27°43'50.02"</t>
  </si>
  <si>
    <t>52°57'1.27"</t>
  </si>
  <si>
    <t>Ribeira</t>
  </si>
  <si>
    <t>RS 80</t>
  </si>
  <si>
    <t>M 02</t>
  </si>
  <si>
    <t>29°0'13.69"</t>
  </si>
  <si>
    <t>52°5'50.44"</t>
  </si>
  <si>
    <t>Gramado</t>
  </si>
  <si>
    <t>M 03</t>
  </si>
  <si>
    <t>I 02</t>
  </si>
  <si>
    <t>29°28'37.96"</t>
  </si>
  <si>
    <t>51°24'54.94"</t>
  </si>
  <si>
    <t>EV 01</t>
  </si>
  <si>
    <t>SM-278P</t>
  </si>
  <si>
    <t xml:space="preserve"> 29°33'</t>
  </si>
  <si>
    <t xml:space="preserve"> 54°27'</t>
  </si>
  <si>
    <t>Plagioclase</t>
  </si>
  <si>
    <t>HCl and HF</t>
  </si>
  <si>
    <t>CLICIT/OSTR</t>
  </si>
  <si>
    <t>Berkeley Geochronology Center</t>
  </si>
  <si>
    <t>Plateau age</t>
  </si>
  <si>
    <t>FC-2</t>
  </si>
  <si>
    <t>CV-190WR</t>
  </si>
  <si>
    <t xml:space="preserve"> 29°26'</t>
  </si>
  <si>
    <t>51°30'</t>
  </si>
  <si>
    <t>Whole-rock</t>
  </si>
  <si>
    <t>CV-231P</t>
  </si>
  <si>
    <t>TA-137P.A</t>
  </si>
  <si>
    <t xml:space="preserve"> 29°25'</t>
  </si>
  <si>
    <t xml:space="preserve"> 50°10'</t>
  </si>
  <si>
    <t>TA-137P.B</t>
  </si>
  <si>
    <t>GB-40CWR</t>
  </si>
  <si>
    <t xml:space="preserve"> 28°26'</t>
  </si>
  <si>
    <t xml:space="preserve"> 49°28'</t>
  </si>
  <si>
    <t>MG1</t>
  </si>
  <si>
    <t>Whole-rock slice (plg)</t>
  </si>
  <si>
    <t>Ford reactor, Michigan</t>
  </si>
  <si>
    <t>Laser spot</t>
  </si>
  <si>
    <t>Open University</t>
  </si>
  <si>
    <t>Isochron age</t>
  </si>
  <si>
    <t>MMhb1; hb3gr</t>
  </si>
  <si>
    <t>MV6</t>
  </si>
  <si>
    <t>MV3</t>
  </si>
  <si>
    <t>not determined</t>
  </si>
  <si>
    <t>No isochron</t>
  </si>
  <si>
    <t>MR-899</t>
  </si>
  <si>
    <t>24°44'27.6"</t>
  </si>
  <si>
    <t>50°0'0"</t>
  </si>
  <si>
    <t>Diabase (s.l.)</t>
  </si>
  <si>
    <t>Paranapanema</t>
  </si>
  <si>
    <t>reported as isochron age</t>
  </si>
  <si>
    <t>MR-8917</t>
  </si>
  <si>
    <t>24°29'38.4"</t>
  </si>
  <si>
    <t>50°27'18"</t>
  </si>
  <si>
    <t>MR-8928</t>
  </si>
  <si>
    <t>23°54'3.6"</t>
  </si>
  <si>
    <t>50°35'13.2"</t>
  </si>
  <si>
    <t>Pitanga</t>
  </si>
  <si>
    <t>MR-8930</t>
  </si>
  <si>
    <t>23°51'43.2"</t>
  </si>
  <si>
    <t>50°36'28.8"</t>
  </si>
  <si>
    <t>MR-8931</t>
  </si>
  <si>
    <t>23°46'26.4"</t>
  </si>
  <si>
    <t>Chapecó</t>
  </si>
  <si>
    <t>MR-8950</t>
  </si>
  <si>
    <t>23°24'18"</t>
  </si>
  <si>
    <t>45°17'45.6"</t>
  </si>
  <si>
    <t>MR-8951</t>
  </si>
  <si>
    <t>23°24'36"</t>
  </si>
  <si>
    <t>45°17'42"</t>
  </si>
  <si>
    <t>MR-8954</t>
  </si>
  <si>
    <t>23°27'3.6"</t>
  </si>
  <si>
    <t>45°17'13.2"</t>
  </si>
  <si>
    <t>Plagioclase separate</t>
  </si>
  <si>
    <t>MR-8957</t>
  </si>
  <si>
    <t>23°27'46.8"</t>
  </si>
  <si>
    <t>45°19'19.2"</t>
  </si>
  <si>
    <t>MR-8959</t>
  </si>
  <si>
    <t>23°28'19.2"</t>
  </si>
  <si>
    <t>45°20'20.4"</t>
  </si>
  <si>
    <t>MR-8965_G</t>
  </si>
  <si>
    <t>23°31'40.8"</t>
  </si>
  <si>
    <t>45°25'1.2"</t>
  </si>
  <si>
    <t>Whole-rock slice (gr)</t>
  </si>
  <si>
    <t>MR-8965_P</t>
  </si>
  <si>
    <t>MR-8981</t>
  </si>
  <si>
    <t>23°27'54"</t>
  </si>
  <si>
    <t>45°3'50.4"</t>
  </si>
  <si>
    <t>Amphibole</t>
  </si>
  <si>
    <t>MR-8944_B</t>
  </si>
  <si>
    <t>23°6'7.2"</t>
  </si>
  <si>
    <t>45°58'22.8"</t>
  </si>
  <si>
    <t>Biotite</t>
  </si>
  <si>
    <t>MR-8944_K</t>
  </si>
  <si>
    <t>Kaersutite</t>
  </si>
  <si>
    <t>DGB-16</t>
  </si>
  <si>
    <t>28°21'36"</t>
  </si>
  <si>
    <t>49°36'0"</t>
  </si>
  <si>
    <t>MMhb1</t>
  </si>
  <si>
    <t>1CS-783</t>
  </si>
  <si>
    <t>borehole</t>
  </si>
  <si>
    <t>1CS-783 sh</t>
  </si>
  <si>
    <t xml:space="preserve"> 24°57'49.79"</t>
  </si>
  <si>
    <t xml:space="preserve"> 51°58'2.95"</t>
  </si>
  <si>
    <t>92-U6</t>
  </si>
  <si>
    <t>32°3'18"</t>
  </si>
  <si>
    <t>56°8'42"</t>
  </si>
  <si>
    <t>92-U10</t>
  </si>
  <si>
    <t>33°0'0"</t>
  </si>
  <si>
    <t>56°30'0"</t>
  </si>
  <si>
    <t>DUP-34</t>
  </si>
  <si>
    <t>Urubici</t>
  </si>
  <si>
    <t>DUP-01</t>
  </si>
  <si>
    <t>DSM-34</t>
  </si>
  <si>
    <t>28°6'54"</t>
  </si>
  <si>
    <t>DUP-29</t>
  </si>
  <si>
    <t>DSM-05a</t>
  </si>
  <si>
    <t>DSM-23</t>
  </si>
  <si>
    <t>sill</t>
  </si>
  <si>
    <t>2CB-234</t>
  </si>
  <si>
    <t>9250-B20</t>
  </si>
  <si>
    <t>17°46'51.6"</t>
  </si>
  <si>
    <t>51°30'36"</t>
  </si>
  <si>
    <t>9250-B20 sh</t>
  </si>
  <si>
    <t>PAR-19</t>
  </si>
  <si>
    <t>27°6'36"</t>
  </si>
  <si>
    <t>55°17'60"</t>
  </si>
  <si>
    <t>2CB-1902</t>
  </si>
  <si>
    <t>FEG-91-40</t>
  </si>
  <si>
    <t>FEG-91-46E</t>
  </si>
  <si>
    <t>27°36'57.6"</t>
  </si>
  <si>
    <t>51°28'48"</t>
  </si>
  <si>
    <t>FEG-92-01</t>
  </si>
  <si>
    <t>PR-92-1</t>
  </si>
  <si>
    <t xml:space="preserve"> 25°33'4.05"</t>
  </si>
  <si>
    <t xml:space="preserve"> 51°32'30.73"</t>
  </si>
  <si>
    <t>Plagioclase concentrates</t>
  </si>
  <si>
    <t>PR-92-2</t>
  </si>
  <si>
    <t>25°44'18.3"</t>
  </si>
  <si>
    <t xml:space="preserve"> 51°42'43.86"</t>
  </si>
  <si>
    <t>PR-92-3</t>
  </si>
  <si>
    <t>PR-92-4</t>
  </si>
  <si>
    <t>PR-92-8B_HI-1</t>
  </si>
  <si>
    <t xml:space="preserve"> 26°16'7.66"</t>
  </si>
  <si>
    <t xml:space="preserve"> 51° 6'7.15"</t>
  </si>
  <si>
    <t>PR-92-15</t>
  </si>
  <si>
    <t xml:space="preserve"> 27° 3'7.27"</t>
  </si>
  <si>
    <t xml:space="preserve"> 52°42'16.46"</t>
  </si>
  <si>
    <t>PR-92</t>
  </si>
  <si>
    <t xml:space="preserve"> 25°29'20.06"</t>
  </si>
  <si>
    <t xml:space="preserve"> 54°30'13.67"</t>
  </si>
  <si>
    <t>PR93-17B</t>
  </si>
  <si>
    <t>23°18'</t>
  </si>
  <si>
    <t>49°30'</t>
  </si>
  <si>
    <t>PR93-18</t>
  </si>
  <si>
    <t>23°24'</t>
  </si>
  <si>
    <t>49°36'</t>
  </si>
  <si>
    <t>PR93-19</t>
  </si>
  <si>
    <t>PR93-22A</t>
  </si>
  <si>
    <t>23°48'</t>
  </si>
  <si>
    <t>50°36'</t>
  </si>
  <si>
    <t>PR93-23</t>
  </si>
  <si>
    <t>23°42'</t>
  </si>
  <si>
    <t>PR93-24</t>
  </si>
  <si>
    <t>24°24'</t>
  </si>
  <si>
    <t>50°42'</t>
  </si>
  <si>
    <t>PR93-25</t>
  </si>
  <si>
    <t>24°36'</t>
  </si>
  <si>
    <t>51°18'</t>
  </si>
  <si>
    <t>PR93-26</t>
  </si>
  <si>
    <t>50°48'</t>
  </si>
  <si>
    <t>PR93-27</t>
  </si>
  <si>
    <t>24°48'</t>
  </si>
  <si>
    <t>50°30'</t>
  </si>
  <si>
    <t>PR93-28</t>
  </si>
  <si>
    <t>25°36'</t>
  </si>
  <si>
    <t>48°54'</t>
  </si>
  <si>
    <t>PR93-29</t>
  </si>
  <si>
    <t>PR93-30</t>
  </si>
  <si>
    <t>25°24'</t>
  </si>
  <si>
    <t>49°18'</t>
  </si>
  <si>
    <t>PR93-32</t>
  </si>
  <si>
    <t>25°12'</t>
  </si>
  <si>
    <t>PR93-33A</t>
  </si>
  <si>
    <t>25°06'</t>
  </si>
  <si>
    <t>FL-6</t>
  </si>
  <si>
    <t>25°42'</t>
  </si>
  <si>
    <t>49°06'</t>
  </si>
  <si>
    <t>PA-1</t>
  </si>
  <si>
    <t>HNO3</t>
  </si>
  <si>
    <t>Osiris/CEN</t>
  </si>
  <si>
    <t>Furnace heating</t>
  </si>
  <si>
    <t>Université de Nice Sophia-Antipolis</t>
  </si>
  <si>
    <t>PA-2</t>
  </si>
  <si>
    <t>PA-5</t>
  </si>
  <si>
    <t>PA-7</t>
  </si>
  <si>
    <t>B146</t>
  </si>
  <si>
    <t>24°21'0"</t>
  </si>
  <si>
    <t>56°12'0"</t>
  </si>
  <si>
    <t>SPT-92-CG1</t>
  </si>
  <si>
    <t>21°18'0"</t>
  </si>
  <si>
    <t>55°0'0"</t>
  </si>
  <si>
    <t>FEG-91-38</t>
  </si>
  <si>
    <t>27°32'24"</t>
  </si>
  <si>
    <t>52°54'0"</t>
  </si>
  <si>
    <t>PAR-1</t>
  </si>
  <si>
    <t>25°27'36"</t>
  </si>
  <si>
    <t>54°40'12"</t>
  </si>
  <si>
    <t>PAR-12</t>
  </si>
  <si>
    <t>29°48'0"</t>
  </si>
  <si>
    <t>58°9'36"</t>
  </si>
  <si>
    <t>CB-234</t>
  </si>
  <si>
    <t>CB-249</t>
  </si>
  <si>
    <t>CB-634</t>
  </si>
  <si>
    <t>CB-1608</t>
  </si>
  <si>
    <t>CB-1902</t>
  </si>
  <si>
    <t>CS-348</t>
  </si>
  <si>
    <t>CS-531</t>
  </si>
  <si>
    <t>CS-657</t>
  </si>
  <si>
    <t>CS-900</t>
  </si>
  <si>
    <t>AN-1254</t>
  </si>
  <si>
    <t>GO-456</t>
  </si>
  <si>
    <t>93-L-93</t>
  </si>
  <si>
    <t xml:space="preserve"> 33°46'21"</t>
  </si>
  <si>
    <t xml:space="preserve"> 54°16'21"</t>
  </si>
  <si>
    <t>93-L-59</t>
  </si>
  <si>
    <t xml:space="preserve"> 33°56'41"</t>
  </si>
  <si>
    <t xml:space="preserve"> 54°35'57"</t>
  </si>
  <si>
    <t>Syenite</t>
  </si>
  <si>
    <t>93-L-53</t>
  </si>
  <si>
    <t xml:space="preserve"> 33°54'01"</t>
  </si>
  <si>
    <t xml:space="preserve"> 54°46'07"</t>
  </si>
  <si>
    <t>93-L-47</t>
  </si>
  <si>
    <t xml:space="preserve"> 34°10'25"</t>
  </si>
  <si>
    <t xml:space="preserve"> 54°40'39"</t>
  </si>
  <si>
    <t>SPT-92-U14</t>
  </si>
  <si>
    <t xml:space="preserve"> 33°43'38"</t>
  </si>
  <si>
    <t xml:space="preserve"> 53°43'38"</t>
  </si>
  <si>
    <t>Sanidine</t>
  </si>
  <si>
    <t>93-L-22</t>
  </si>
  <si>
    <t xml:space="preserve"> 34°17'28"</t>
  </si>
  <si>
    <t xml:space="preserve"> 55°16'04"</t>
  </si>
  <si>
    <t>93-L-28</t>
  </si>
  <si>
    <t xml:space="preserve"> 34°16'34"</t>
  </si>
  <si>
    <t xml:space="preserve"> 54°58'29"</t>
  </si>
  <si>
    <t>93-L-42</t>
  </si>
  <si>
    <t xml:space="preserve"> 34°06'53"</t>
  </si>
  <si>
    <t xml:space="preserve"> 53°32'38"</t>
  </si>
  <si>
    <t>93-L-97</t>
  </si>
  <si>
    <t>92U14</t>
  </si>
  <si>
    <t>Sanidine (multiple grains)</t>
  </si>
  <si>
    <t>50% acetic acid sol.</t>
  </si>
  <si>
    <t>93L19</t>
  </si>
  <si>
    <t>none</t>
  </si>
  <si>
    <t>93L22a</t>
  </si>
  <si>
    <t>34°17'27.6"</t>
  </si>
  <si>
    <t>55°16'4.8"</t>
  </si>
  <si>
    <t>Sanidine (single grain)</t>
  </si>
  <si>
    <t>93L22b</t>
  </si>
  <si>
    <t>93L28a</t>
  </si>
  <si>
    <t>34°16'37.2"</t>
  </si>
  <si>
    <t>54°58'30"</t>
  </si>
  <si>
    <t>93L28b</t>
  </si>
  <si>
    <t>93L36</t>
  </si>
  <si>
    <t>34°18'50.4"</t>
  </si>
  <si>
    <t>55°0'32.4"</t>
  </si>
  <si>
    <t>93L42</t>
  </si>
  <si>
    <t>34°6'54"</t>
  </si>
  <si>
    <t>54°32'38.4"</t>
  </si>
  <si>
    <t>Andesite</t>
  </si>
  <si>
    <t>93L47</t>
  </si>
  <si>
    <t>93L53</t>
  </si>
  <si>
    <t>93L59</t>
  </si>
  <si>
    <t>Biotite (multiple grains)</t>
  </si>
  <si>
    <t>93L93</t>
  </si>
  <si>
    <t>Plagioclase (multiple grains)</t>
  </si>
  <si>
    <t>93L97</t>
  </si>
  <si>
    <t>93L107</t>
  </si>
  <si>
    <t>93L125</t>
  </si>
  <si>
    <t>FL-28</t>
  </si>
  <si>
    <t>McMaster University reactor</t>
  </si>
  <si>
    <t>FL-30</t>
  </si>
  <si>
    <t>?</t>
  </si>
  <si>
    <t>RJ-7546</t>
  </si>
  <si>
    <t>22°27'00"</t>
  </si>
  <si>
    <t>43°51'0"</t>
  </si>
  <si>
    <t>RJ-7549</t>
  </si>
  <si>
    <t>22°22'48"</t>
  </si>
  <si>
    <t>43°46'12"</t>
  </si>
  <si>
    <t>RJ-7551</t>
  </si>
  <si>
    <t>22°18'36"</t>
  </si>
  <si>
    <t>43°42'0"</t>
  </si>
  <si>
    <t>RJ-7556</t>
  </si>
  <si>
    <t>43°39'00"</t>
  </si>
  <si>
    <t>RJ-7560</t>
  </si>
  <si>
    <t>22°22'12"</t>
  </si>
  <si>
    <t>43°39'36"</t>
  </si>
  <si>
    <t>RJ-7578</t>
  </si>
  <si>
    <t>22°51'36"</t>
  </si>
  <si>
    <t>43°26'24"</t>
  </si>
  <si>
    <t>RJ-7581</t>
  </si>
  <si>
    <t>RJ-7583</t>
  </si>
  <si>
    <t>RJ-7584</t>
  </si>
  <si>
    <t>FL-13_PM-125A</t>
  </si>
  <si>
    <t>27°36'36"</t>
  </si>
  <si>
    <t>48°25'48"</t>
  </si>
  <si>
    <t>FL-28_PM-130A</t>
  </si>
  <si>
    <t>27°37'48"</t>
  </si>
  <si>
    <t>48°27'0"</t>
  </si>
  <si>
    <t>FL-30_PM-130C</t>
  </si>
  <si>
    <t>FL-55_PM-140A</t>
  </si>
  <si>
    <t>27°39'00"</t>
  </si>
  <si>
    <t>48°28'48"</t>
  </si>
  <si>
    <t>no plateau</t>
  </si>
  <si>
    <t>FL-58_PM-140B</t>
  </si>
  <si>
    <t>FL-61_PM-141A</t>
  </si>
  <si>
    <t>27°42'36"</t>
  </si>
  <si>
    <t>48°30'36"</t>
  </si>
  <si>
    <t>FL-81_PM-150</t>
  </si>
  <si>
    <t>FL-82_PM-151</t>
  </si>
  <si>
    <t>27°42'00"</t>
  </si>
  <si>
    <t>48°33'00"</t>
  </si>
  <si>
    <t>FL-90_PM-158</t>
  </si>
  <si>
    <t>27°38'24"</t>
  </si>
  <si>
    <t>48°31'12"</t>
  </si>
  <si>
    <t>PR93-35</t>
  </si>
  <si>
    <t>19°57'23"</t>
  </si>
  <si>
    <t>47°38'04"</t>
  </si>
  <si>
    <t>1) Geochemical results are shown, but no tables are available. The samples are more likely to be from Pitanga/Type 4 (LSi-LZr-HTi-HP) types.</t>
  </si>
  <si>
    <t>PR93-37A</t>
  </si>
  <si>
    <t>20°38'12"</t>
  </si>
  <si>
    <t>47°03'48"</t>
  </si>
  <si>
    <t>PR93-41</t>
  </si>
  <si>
    <t>22°12'04"</t>
  </si>
  <si>
    <t>47°25'41"</t>
  </si>
  <si>
    <t>JS-06</t>
  </si>
  <si>
    <t>29°21'36.8"</t>
  </si>
  <si>
    <t>54°45'44.3"</t>
  </si>
  <si>
    <t>1) In general, plateau ages are similar to integrated ages.</t>
  </si>
  <si>
    <t>JS-14</t>
  </si>
  <si>
    <t>SJ-04</t>
  </si>
  <si>
    <t>29°39'26.0"</t>
  </si>
  <si>
    <t>53°46'22.4"</t>
  </si>
  <si>
    <t>BV-11</t>
  </si>
  <si>
    <t>29°02'53.3"</t>
  </si>
  <si>
    <t>51°34'13.4"</t>
  </si>
  <si>
    <t>BV-12</t>
  </si>
  <si>
    <t>GC-01</t>
  </si>
  <si>
    <t>27°16'47.1"</t>
  </si>
  <si>
    <t>52°41'31.6"</t>
  </si>
  <si>
    <t>GC-10</t>
  </si>
  <si>
    <t>GB-03</t>
  </si>
  <si>
    <t>28°26'00.0"</t>
  </si>
  <si>
    <t>49°29'03.0"</t>
  </si>
  <si>
    <t>MI-02</t>
  </si>
  <si>
    <t>28°03'16.7"</t>
  </si>
  <si>
    <t>49°29'56.3"</t>
  </si>
  <si>
    <t>IC-03</t>
  </si>
  <si>
    <t>25°33'52.4"</t>
  </si>
  <si>
    <t>53°34'35.1"</t>
  </si>
  <si>
    <t>IC-09</t>
  </si>
  <si>
    <t>TP-04</t>
  </si>
  <si>
    <t>25°44'22.2"</t>
  </si>
  <si>
    <t>52°13'43.8"</t>
  </si>
  <si>
    <t>TP-05</t>
  </si>
  <si>
    <t>LL-01A</t>
  </si>
  <si>
    <t>23°39'13.7"</t>
  </si>
  <si>
    <t>51°06'28.2"</t>
  </si>
  <si>
    <t>LL-11</t>
  </si>
  <si>
    <t>RC-01</t>
  </si>
  <si>
    <t>23°15'30.4"</t>
  </si>
  <si>
    <t>47°51'59.3"</t>
  </si>
  <si>
    <t>33°43'12"</t>
  </si>
  <si>
    <t>54°14'49.2"</t>
  </si>
  <si>
    <t>-</t>
  </si>
  <si>
    <t>93L105_sh</t>
  </si>
  <si>
    <t>33°43'19.2"</t>
  </si>
  <si>
    <t>54°15'39.6"</t>
  </si>
  <si>
    <t>Vrije Universiteit</t>
  </si>
  <si>
    <t>Taylor Creek Sanidine</t>
  </si>
  <si>
    <t>93L105_tf</t>
  </si>
  <si>
    <t>33°43'19,2"</t>
  </si>
  <si>
    <t>54°15'39,6"</t>
  </si>
  <si>
    <t>93L112_sh</t>
  </si>
  <si>
    <t>33°40'19.2"</t>
  </si>
  <si>
    <t>54°13'33.6"</t>
  </si>
  <si>
    <t>93L112_tf</t>
  </si>
  <si>
    <t>93L118_sh</t>
  </si>
  <si>
    <t>33°45'0"</t>
  </si>
  <si>
    <t>54°14'45.6"</t>
  </si>
  <si>
    <t>93L118_tf</t>
  </si>
  <si>
    <t>93L121</t>
  </si>
  <si>
    <t>RE-II-10_plg</t>
  </si>
  <si>
    <t>2MW IEA-R1 reactor, IPEN-USP</t>
  </si>
  <si>
    <t>RE-II-10_wr</t>
  </si>
  <si>
    <t>BP-M-127-C_plg</t>
  </si>
  <si>
    <t>BP-M-127-C_wr</t>
  </si>
  <si>
    <t>VR-288</t>
  </si>
  <si>
    <t>BAN-351</t>
  </si>
  <si>
    <t>93SOB115</t>
  </si>
  <si>
    <t>Lamprophyre</t>
  </si>
  <si>
    <t>Phlogopite</t>
  </si>
  <si>
    <t>NERC Argon Isotope Facility, SUERC</t>
  </si>
  <si>
    <t>93SOB124</t>
  </si>
  <si>
    <t>Trachyte</t>
  </si>
  <si>
    <t>93SOB143a</t>
  </si>
  <si>
    <t>22°45'</t>
  </si>
  <si>
    <t>56°16'</t>
  </si>
  <si>
    <t>93SOB143b</t>
  </si>
  <si>
    <t>93SOB3a</t>
  </si>
  <si>
    <t>93SOB3b</t>
  </si>
  <si>
    <t>93SOB46</t>
  </si>
  <si>
    <t>93SOB63</t>
  </si>
  <si>
    <t>93SOB106</t>
  </si>
  <si>
    <t>RJS 156-3003,4_WR</t>
  </si>
  <si>
    <t xml:space="preserve"> 22°27'24"</t>
  </si>
  <si>
    <t xml:space="preserve"> 40°29'53"</t>
  </si>
  <si>
    <t>Offshore</t>
  </si>
  <si>
    <t>University of Toronto</t>
  </si>
  <si>
    <t>x</t>
  </si>
  <si>
    <t>RJS 156-3003,4_Plg</t>
  </si>
  <si>
    <t>1-RSS 3-3550,15</t>
  </si>
  <si>
    <t xml:space="preserve"> 31°32'55.20"</t>
  </si>
  <si>
    <t xml:space="preserve"> 50°43'12.40"</t>
  </si>
  <si>
    <t>1-RSS 3-3907,75</t>
  </si>
  <si>
    <t>2 BPS 6A-6161,10</t>
  </si>
  <si>
    <t xml:space="preserve"> 32° 3'17.20"</t>
  </si>
  <si>
    <t xml:space="preserve"> 50°19'18.00"</t>
  </si>
  <si>
    <t>DSM-23_3446-01</t>
  </si>
  <si>
    <t>49°27'46.8"</t>
  </si>
  <si>
    <t>None</t>
  </si>
  <si>
    <t>UQ-AGES</t>
  </si>
  <si>
    <t>DSM-23_3446-02</t>
  </si>
  <si>
    <t>DSM-23_3446-03</t>
  </si>
  <si>
    <t>DSM-05a_3447-01</t>
  </si>
  <si>
    <t>DSM-05a_3447-02</t>
  </si>
  <si>
    <t>DSM-05a_3447-03</t>
  </si>
  <si>
    <t>PAR-01_3448-01</t>
  </si>
  <si>
    <t>PAR-01_3448-02</t>
  </si>
  <si>
    <t>PAR-01_3448-03</t>
  </si>
  <si>
    <t>SR-7-8</t>
  </si>
  <si>
    <t>1) I assumed that the ages from the abstract are plateau ages, but they can be weighted mean ages; 2) I assumed that FC-2 was used as a NFM (as in Thiede and Vasconcelos, 2010).</t>
  </si>
  <si>
    <t>SR-7-2</t>
  </si>
  <si>
    <t>SR-17-14</t>
  </si>
  <si>
    <t>SR-17-1</t>
  </si>
  <si>
    <t>610B_P64-011</t>
  </si>
  <si>
    <t>26°02'32.04"</t>
  </si>
  <si>
    <t xml:space="preserve"> 52°36'12.64"</t>
  </si>
  <si>
    <t>Tuff</t>
  </si>
  <si>
    <t>volcaniclastic</t>
  </si>
  <si>
    <t>TerraChron corp. Geochronology Lab.</t>
  </si>
  <si>
    <t>1) Sample location estimated on Google Earth.</t>
  </si>
  <si>
    <t>610B_P64-013</t>
  </si>
  <si>
    <t>610B_P64-002</t>
  </si>
  <si>
    <t>610B_P64-003</t>
  </si>
  <si>
    <t>610B_P64-004</t>
  </si>
  <si>
    <t>Ol3182B_P64-027</t>
  </si>
  <si>
    <t>JAC18</t>
  </si>
  <si>
    <t>Ne-clinopyroxenite</t>
  </si>
  <si>
    <t>intrusive</t>
  </si>
  <si>
    <t>Pavia TRIGA reactor</t>
  </si>
  <si>
    <t>Géosciences Montpellier</t>
  </si>
  <si>
    <t>JAC22</t>
  </si>
  <si>
    <t>Meladiorite</t>
  </si>
  <si>
    <t>JAC25</t>
  </si>
  <si>
    <t>Monzonite</t>
  </si>
  <si>
    <t>JAC46.1</t>
  </si>
  <si>
    <t>JAC42</t>
  </si>
  <si>
    <t>Carbonatite</t>
  </si>
  <si>
    <t>FM38b_01</t>
  </si>
  <si>
    <t>FM38b_02</t>
  </si>
  <si>
    <t>FM38b_03</t>
  </si>
  <si>
    <t>Queen's University, Kinston, Ontario</t>
  </si>
  <si>
    <t>29°23'22.84"</t>
  </si>
  <si>
    <t>51°21'21.55"</t>
  </si>
  <si>
    <t>No Isochron</t>
  </si>
  <si>
    <t>RS-20 Laser_1</t>
  </si>
  <si>
    <t>RS-20 Laser_2</t>
  </si>
  <si>
    <t>CCR-2</t>
  </si>
  <si>
    <t>OKU-003</t>
  </si>
  <si>
    <t>PAR-11</t>
  </si>
  <si>
    <t>Ne-syenite</t>
  </si>
  <si>
    <t>Comendite</t>
  </si>
  <si>
    <t>Oregon State University</t>
  </si>
  <si>
    <t>Not performed</t>
  </si>
  <si>
    <t xml:space="preserve"> 21°46'45.95"</t>
  </si>
  <si>
    <t xml:space="preserve"> 13°58'14.55"</t>
  </si>
  <si>
    <t>N/S</t>
  </si>
  <si>
    <t>E/W</t>
  </si>
  <si>
    <t>S</t>
  </si>
  <si>
    <t>W</t>
  </si>
  <si>
    <t>E</t>
  </si>
  <si>
    <t xml:space="preserve"> 20°23'41.82"</t>
  </si>
  <si>
    <t xml:space="preserve"> 16°16'18.58"</t>
  </si>
  <si>
    <t xml:space="preserve"> 20° 1'32.35"</t>
  </si>
  <si>
    <t xml:space="preserve"> 16°45'45.65"</t>
  </si>
  <si>
    <t>MC-4</t>
  </si>
  <si>
    <t>SM-179</t>
  </si>
  <si>
    <t>GCH-89-34</t>
  </si>
  <si>
    <t>21°25'28"</t>
  </si>
  <si>
    <t>14°10'48"</t>
  </si>
  <si>
    <t>20°26'36"</t>
  </si>
  <si>
    <t>13°25'48"</t>
  </si>
  <si>
    <t>34°15'00"</t>
  </si>
  <si>
    <t>18°30'00"</t>
  </si>
  <si>
    <t>Hornblende</t>
  </si>
  <si>
    <t>ET94-01</t>
  </si>
  <si>
    <t>ET94-03</t>
  </si>
  <si>
    <t>ET94-07</t>
  </si>
  <si>
    <t>ET94-08</t>
  </si>
  <si>
    <t>ET94-13</t>
  </si>
  <si>
    <t>ET94-14</t>
  </si>
  <si>
    <t>ET94-15</t>
  </si>
  <si>
    <t>ET94-19</t>
  </si>
  <si>
    <t>ET94-23</t>
  </si>
  <si>
    <t xml:space="preserve"> 20°39'40.84"</t>
  </si>
  <si>
    <t xml:space="preserve"> 14° 9'32.98"</t>
  </si>
  <si>
    <t xml:space="preserve"> 20°33'17.50"</t>
  </si>
  <si>
    <t xml:space="preserve"> 14° 4'41.88"</t>
  </si>
  <si>
    <t xml:space="preserve"> 20°12'13.98"</t>
  </si>
  <si>
    <t xml:space="preserve"> 14°11'1.28"</t>
  </si>
  <si>
    <t>TAG-2</t>
  </si>
  <si>
    <t>Feldspar</t>
  </si>
  <si>
    <t>Plagioclase (coarse)</t>
  </si>
  <si>
    <t>Plagioclase (fine)</t>
  </si>
  <si>
    <t>Anorthosite</t>
  </si>
  <si>
    <t>Quartz diorite</t>
  </si>
  <si>
    <t>Gabbro</t>
  </si>
  <si>
    <t>No plateau</t>
  </si>
  <si>
    <t>Quartz latite</t>
  </si>
  <si>
    <t>CP3</t>
  </si>
  <si>
    <t>LB1</t>
  </si>
  <si>
    <t>KLS327</t>
  </si>
  <si>
    <t>KLS348</t>
  </si>
  <si>
    <t>KLS488</t>
  </si>
  <si>
    <t>SM60</t>
  </si>
  <si>
    <t>SM172</t>
  </si>
  <si>
    <t>KU-82</t>
  </si>
  <si>
    <t>DRL508</t>
  </si>
  <si>
    <t xml:space="preserve"> 34° 1'10.43"</t>
  </si>
  <si>
    <t xml:space="preserve"> 18°21'20.36"</t>
  </si>
  <si>
    <t xml:space="preserve"> 34° 3'12.21"</t>
  </si>
  <si>
    <t xml:space="preserve"> 18°21'57.28"</t>
  </si>
  <si>
    <t xml:space="preserve"> 18°34'26.40"</t>
  </si>
  <si>
    <t xml:space="preserve"> 12°13'8.40"</t>
  </si>
  <si>
    <t xml:space="preserve"> 20°53'20.49"</t>
  </si>
  <si>
    <t xml:space="preserve"> 13°37'35.17"</t>
  </si>
  <si>
    <t xml:space="preserve"> 20°36'57.60"</t>
  </si>
  <si>
    <t xml:space="preserve"> 13°54'57.60"</t>
  </si>
  <si>
    <t xml:space="preserve"> 20°13'48.00"</t>
  </si>
  <si>
    <t xml:space="preserve"> 13°59'34.80"</t>
  </si>
  <si>
    <t xml:space="preserve"> 20°35'6.00"</t>
  </si>
  <si>
    <t xml:space="preserve"> 13°40'40.80"</t>
  </si>
  <si>
    <t xml:space="preserve"> 21° 7'4.80"</t>
  </si>
  <si>
    <t xml:space="preserve"> 13°50'38.40"</t>
  </si>
  <si>
    <t>RD36</t>
  </si>
  <si>
    <t>RD25</t>
  </si>
  <si>
    <t>RD34</t>
  </si>
  <si>
    <t>no</t>
  </si>
  <si>
    <t>yes</t>
  </si>
  <si>
    <t>NU30 180-250 μm</t>
  </si>
  <si>
    <t>NU30 355-250 μm</t>
  </si>
  <si>
    <t>NU22 250-180 μm</t>
  </si>
  <si>
    <t>Biot-hbl granite</t>
  </si>
  <si>
    <t>Arfvedsonite granite</t>
  </si>
  <si>
    <t>AM206</t>
  </si>
  <si>
    <t>AM215</t>
  </si>
  <si>
    <t>AM219</t>
  </si>
  <si>
    <t>BGR, Hannover, Germany</t>
  </si>
  <si>
    <t>Argon analysis - Facility</t>
  </si>
  <si>
    <t>FRG I, Foschungszentrum GKSS</t>
  </si>
  <si>
    <t xml:space="preserve"> 21° 7'59.35"</t>
  </si>
  <si>
    <t xml:space="preserve"> 14°25'37.79"</t>
  </si>
  <si>
    <t xml:space="preserve"> 21° 8'38.83"</t>
  </si>
  <si>
    <t xml:space="preserve"> 14°26'45.15"</t>
  </si>
  <si>
    <t xml:space="preserve"> 21°11'30.10"</t>
  </si>
  <si>
    <t xml:space="preserve"> 14°29'2.14"</t>
  </si>
  <si>
    <t xml:space="preserve"> 21°12'34.03"</t>
  </si>
  <si>
    <t xml:space="preserve"> 14°28'19.29"</t>
  </si>
  <si>
    <t xml:space="preserve"> 21°11'26.29"</t>
  </si>
  <si>
    <t xml:space="preserve"> 14°28'7.52"</t>
  </si>
  <si>
    <t>&lt;1</t>
  </si>
  <si>
    <t>University of Bern</t>
  </si>
  <si>
    <t>Foidite</t>
  </si>
  <si>
    <t>Granodiorite</t>
  </si>
  <si>
    <t>Granite</t>
  </si>
  <si>
    <t xml:space="preserve"> 21°38'17.88"</t>
  </si>
  <si>
    <t xml:space="preserve"> 15°41'21.08"</t>
  </si>
  <si>
    <t>PA 158</t>
  </si>
  <si>
    <t>RO14</t>
  </si>
  <si>
    <t>K-feldspar</t>
  </si>
  <si>
    <t>ANSTO, HIFAR reactor</t>
  </si>
  <si>
    <t>Australian National University</t>
  </si>
  <si>
    <t>GA1550</t>
  </si>
  <si>
    <t>Quartz-feldspar Porphyry</t>
  </si>
  <si>
    <t xml:space="preserve"> 20°53'3.34"</t>
  </si>
  <si>
    <t xml:space="preserve"> 15°29'6.70"</t>
  </si>
  <si>
    <t>Valle-mí (D)</t>
  </si>
  <si>
    <t>Cerro Chiriguelo (LF)</t>
  </si>
  <si>
    <t>Cerro Sarambí (vein)</t>
  </si>
  <si>
    <t>Cerro San Benito (I)</t>
  </si>
  <si>
    <t>Cerro Santa Elena (I)</t>
  </si>
  <si>
    <t>Cerro San José (I)</t>
  </si>
  <si>
    <t>Cerro Verde (I)</t>
  </si>
  <si>
    <t>Cerro Fidel</t>
  </si>
  <si>
    <t>Sapucai</t>
  </si>
  <si>
    <t>Acahay (LF)</t>
  </si>
  <si>
    <t>Cerro Arrua-i (I) 1</t>
  </si>
  <si>
    <t>Cerro Arrua-i (I) 2</t>
  </si>
  <si>
    <t>Estancia Guavirá-y (LD)</t>
  </si>
  <si>
    <t>Estancia Ramirez (LF)</t>
  </si>
  <si>
    <t>Cerro Caá Jhovy (LD)</t>
  </si>
  <si>
    <t>Cerro Guayacán (LF)</t>
  </si>
  <si>
    <t>Basanite</t>
  </si>
  <si>
    <t>Glimmerite</t>
  </si>
  <si>
    <t>Essexitic gabbro</t>
  </si>
  <si>
    <t>University of São Paulo</t>
  </si>
  <si>
    <t>Aguapety Portón (I)</t>
  </si>
  <si>
    <t>Essexite</t>
  </si>
  <si>
    <t>Cerro Km 23</t>
  </si>
  <si>
    <t>Cerro Cañada (I)</t>
  </si>
  <si>
    <t>Cerro Cañada 1</t>
  </si>
  <si>
    <t>Cerro Cañada 3</t>
  </si>
  <si>
    <t>Alkali gabbro</t>
  </si>
  <si>
    <t>Ijolite</t>
  </si>
  <si>
    <t>Cerro San José 1</t>
  </si>
  <si>
    <t>Syenogabbro</t>
  </si>
  <si>
    <t>Potrero Ybaté Sapucai</t>
  </si>
  <si>
    <t>Nepheline syenodiorite</t>
  </si>
  <si>
    <t>Trachyphonolite</t>
  </si>
  <si>
    <t>Trachyandesite</t>
  </si>
  <si>
    <t>Cerro Santo Tomás (D)</t>
  </si>
  <si>
    <t>Cerro Santo Tomás 1</t>
  </si>
  <si>
    <t>Acahay Yaguarón</t>
  </si>
  <si>
    <t>Trachybasalt</t>
  </si>
  <si>
    <t>Melanephelinite</t>
  </si>
  <si>
    <t>Peralkaline phonolite</t>
  </si>
  <si>
    <t>Tephrite</t>
  </si>
  <si>
    <t>Mbocayaty</t>
  </si>
  <si>
    <t>Cerro San José Potrero Ybaté</t>
  </si>
  <si>
    <t xml:space="preserve"> 26°57'42.00"</t>
  </si>
  <si>
    <t xml:space="preserve"> 57° 6'42.00"</t>
  </si>
  <si>
    <t xml:space="preserve"> 26°56'30.00"</t>
  </si>
  <si>
    <t xml:space="preserve"> 57° 9'60.00"</t>
  </si>
  <si>
    <t xml:space="preserve"> 26°43'12.00"</t>
  </si>
  <si>
    <t xml:space="preserve"> 57°18'18.00"</t>
  </si>
  <si>
    <t xml:space="preserve"> 26°41'45.13"</t>
  </si>
  <si>
    <t xml:space="preserve"> 57°21'10.84"</t>
  </si>
  <si>
    <t xml:space="preserve"> 22°13'13.49"</t>
  </si>
  <si>
    <t xml:space="preserve"> 57°55'57.67"</t>
  </si>
  <si>
    <t xml:space="preserve"> 22°38'19.67"</t>
  </si>
  <si>
    <t xml:space="preserve"> 55°57'7.74"</t>
  </si>
  <si>
    <t xml:space="preserve"> 22°44'57.81"</t>
  </si>
  <si>
    <t xml:space="preserve"> 56°13'55.89"</t>
  </si>
  <si>
    <t xml:space="preserve"> 25°54'42.72"</t>
  </si>
  <si>
    <t xml:space="preserve"> 56°13'10.89"</t>
  </si>
  <si>
    <t xml:space="preserve"> 25°55'8.68"</t>
  </si>
  <si>
    <t xml:space="preserve"> 56°13'16.18"</t>
  </si>
  <si>
    <t xml:space="preserve"> 25°52'7.03"</t>
  </si>
  <si>
    <t xml:space="preserve"> 56°17'0.28"</t>
  </si>
  <si>
    <t xml:space="preserve"> 25°43'16.35"</t>
  </si>
  <si>
    <t xml:space="preserve"> 56°20'56.08"</t>
  </si>
  <si>
    <t xml:space="preserve"> 25°35'9.52"</t>
  </si>
  <si>
    <t xml:space="preserve"> 56°26'37.38"</t>
  </si>
  <si>
    <t xml:space="preserve"> 25°47'48.17"</t>
  </si>
  <si>
    <t xml:space="preserve"> 56°48'56.84"</t>
  </si>
  <si>
    <t xml:space="preserve"> 25°58'4.93"</t>
  </si>
  <si>
    <t xml:space="preserve"> 56°56'59.85"</t>
  </si>
  <si>
    <t xml:space="preserve"> 25°47'51.85"</t>
  </si>
  <si>
    <t xml:space="preserve"> 56°57'37.10"</t>
  </si>
  <si>
    <t xml:space="preserve"> 25°42'33.87"</t>
  </si>
  <si>
    <t xml:space="preserve"> 56°58'33.11"</t>
  </si>
  <si>
    <t xml:space="preserve"> 25°36'11.83"</t>
  </si>
  <si>
    <t xml:space="preserve"> 57° 5'59.89"</t>
  </si>
  <si>
    <t xml:space="preserve"> 25°52'0.09"</t>
  </si>
  <si>
    <t xml:space="preserve"> 57° 9'42.79"</t>
  </si>
  <si>
    <t xml:space="preserve"> 25°33'49.78"</t>
  </si>
  <si>
    <t xml:space="preserve"> 57°20'29.86"</t>
  </si>
  <si>
    <t>C3-170</t>
  </si>
  <si>
    <t>D15</t>
  </si>
  <si>
    <t xml:space="preserve"> 18°26'23.17"</t>
  </si>
  <si>
    <t xml:space="preserve"> 40°54'26.53"</t>
  </si>
  <si>
    <t xml:space="preserve"> 19°42'58.20"</t>
  </si>
  <si>
    <t xml:space="preserve"> 40°26'53.74"</t>
  </si>
  <si>
    <t xml:space="preserve"> 19°44'14.57"</t>
  </si>
  <si>
    <t xml:space="preserve"> 40°26'25.23"</t>
  </si>
  <si>
    <t>CJ117 Plg</t>
  </si>
  <si>
    <t>CJ117 WR</t>
  </si>
  <si>
    <t>WW-32</t>
  </si>
  <si>
    <t>WW-33b</t>
  </si>
  <si>
    <t>WW-35</t>
  </si>
  <si>
    <t>WW-39</t>
  </si>
  <si>
    <t>University of Western Australia</t>
  </si>
  <si>
    <t>Tinto biotite</t>
  </si>
  <si>
    <t>10A Serra do Mar</t>
  </si>
  <si>
    <t>14 Transminas</t>
  </si>
  <si>
    <t xml:space="preserve"> 20°56'45.14"</t>
  </si>
  <si>
    <t xml:space="preserve"> 43°22'23.32"</t>
  </si>
  <si>
    <t xml:space="preserve"> 19°27'24.62"</t>
  </si>
  <si>
    <t xml:space="preserve"> 43° 6'34.67"</t>
  </si>
  <si>
    <t>N11-5a</t>
  </si>
  <si>
    <t>N11-9a</t>
  </si>
  <si>
    <t>N11-13</t>
  </si>
  <si>
    <t>N11-20</t>
  </si>
  <si>
    <t>N11-21</t>
  </si>
  <si>
    <t>Argonlabor Freiberg, Germany</t>
  </si>
  <si>
    <t>LVR-15, Nucl. Res. Inst., Czech Rep.</t>
  </si>
  <si>
    <t>19°22′19.0″</t>
  </si>
  <si>
    <t>12°42′56.3″</t>
  </si>
  <si>
    <t>19°20′53.8″</t>
  </si>
  <si>
    <t>12°42′36.6″</t>
  </si>
  <si>
    <t>19°21′02.9″</t>
  </si>
  <si>
    <t>12°42′30.1″</t>
  </si>
  <si>
    <t>19°20′43.1″</t>
  </si>
  <si>
    <t>12°43′31.7″</t>
  </si>
  <si>
    <t>19°23′52.7″</t>
  </si>
  <si>
    <t>12°43′58.5″</t>
  </si>
  <si>
    <t>LM-DA-150_1</t>
  </si>
  <si>
    <t>LM-DA-150_2</t>
  </si>
  <si>
    <t>LM-DA-161_1</t>
  </si>
  <si>
    <t>LM-BZ-5R_1</t>
  </si>
  <si>
    <t>LM-BZ-5R_2</t>
  </si>
  <si>
    <t>LM-DA-203_1</t>
  </si>
  <si>
    <t>LM-DA-203_2</t>
  </si>
  <si>
    <t>Sericitized plagioclase</t>
  </si>
  <si>
    <t>LM-DA-203_3</t>
  </si>
  <si>
    <t>LM-DA-203_4</t>
  </si>
  <si>
    <t>Amphibole (w/ minor biot.)</t>
  </si>
  <si>
    <t>LM-DA-203_5</t>
  </si>
  <si>
    <t>K2O (WR)</t>
  </si>
  <si>
    <t>LOI (WR)</t>
  </si>
  <si>
    <t>LM-BZ-5R_3</t>
  </si>
  <si>
    <t>LM-BZ-5R_4</t>
  </si>
  <si>
    <t xml:space="preserve"> 22°57'45.47"</t>
  </si>
  <si>
    <t xml:space="preserve"> 42° 0'57.34"</t>
  </si>
  <si>
    <t>BAN-482D</t>
  </si>
  <si>
    <t>BP-E-9A</t>
  </si>
  <si>
    <t>BP-M-127</t>
  </si>
  <si>
    <t>BP-M-646</t>
  </si>
  <si>
    <t>CB-DQ-01</t>
  </si>
  <si>
    <t>RE-II-10</t>
  </si>
  <si>
    <t>RE-II-22_WR1</t>
  </si>
  <si>
    <t>RE-II-22_WR2</t>
  </si>
  <si>
    <t>RE-II-22_Plg</t>
  </si>
  <si>
    <t>RE-III-102A_WR</t>
  </si>
  <si>
    <t>RE-III-102A_Plg</t>
  </si>
  <si>
    <t>VR-ELS-9A</t>
  </si>
  <si>
    <t>NSA-ELS-5</t>
  </si>
  <si>
    <t>CB-ELS-14</t>
  </si>
  <si>
    <t>BAN-ELS-10</t>
  </si>
  <si>
    <t>VR-ELS-8</t>
  </si>
  <si>
    <t>VR-ELS-6</t>
  </si>
  <si>
    <t>PR-EG-01</t>
  </si>
  <si>
    <t>VR-149</t>
  </si>
  <si>
    <t xml:space="preserve"> 22°47'10.85"</t>
  </si>
  <si>
    <t xml:space="preserve"> 44°24'21.26"</t>
  </si>
  <si>
    <t xml:space="preserve"> 22°43'55.10"</t>
  </si>
  <si>
    <t xml:space="preserve"> 44°17'31.13"</t>
  </si>
  <si>
    <t xml:space="preserve"> 22°29'5.03"</t>
  </si>
  <si>
    <t xml:space="preserve"> 43°48'32.07"</t>
  </si>
  <si>
    <t xml:space="preserve"> 22°26'24.14"</t>
  </si>
  <si>
    <t xml:space="preserve"> 43°51'43.25"</t>
  </si>
  <si>
    <t xml:space="preserve"> 22°24'9.13"</t>
  </si>
  <si>
    <t xml:space="preserve"> 43°49'0.44"</t>
  </si>
  <si>
    <t xml:space="preserve"> 22°53'45.07"</t>
  </si>
  <si>
    <t xml:space="preserve"> 44°17'2.74"</t>
  </si>
  <si>
    <t>NSA-SI-226</t>
  </si>
  <si>
    <t xml:space="preserve"> 22°21'6.12"</t>
  </si>
  <si>
    <t xml:space="preserve"> 44°11'48.14"</t>
  </si>
  <si>
    <t xml:space="preserve"> 22°19'36.62"</t>
  </si>
  <si>
    <t xml:space="preserve"> 44°22'12.67"</t>
  </si>
  <si>
    <t xml:space="preserve"> 22°21'17.35"</t>
  </si>
  <si>
    <t xml:space="preserve"> 44°21'18.90"</t>
  </si>
  <si>
    <t xml:space="preserve"> 22°17'5.70"</t>
  </si>
  <si>
    <t xml:space="preserve"> 44°17'26.24"</t>
  </si>
  <si>
    <t xml:space="preserve"> 22°40'46.35"</t>
  </si>
  <si>
    <t xml:space="preserve"> 44° 6'19.61"</t>
  </si>
  <si>
    <t xml:space="preserve"> 22°28'40.71"</t>
  </si>
  <si>
    <t xml:space="preserve"> 44° 5'43.53"</t>
  </si>
  <si>
    <t xml:space="preserve"> 22°51'7.44"</t>
  </si>
  <si>
    <t xml:space="preserve"> 44°22'32.23"</t>
  </si>
  <si>
    <t xml:space="preserve"> 22°38'44.43"</t>
  </si>
  <si>
    <t xml:space="preserve"> 44°18'59.16"</t>
  </si>
  <si>
    <t xml:space="preserve"> 22°38'25.11"</t>
  </si>
  <si>
    <t xml:space="preserve"> 44° 5'14.42"</t>
  </si>
  <si>
    <t xml:space="preserve"> 22°37'23.86"</t>
  </si>
  <si>
    <t xml:space="preserve"> 44° 9'33.58"</t>
  </si>
  <si>
    <t xml:space="preserve"> 23°14'1.39"</t>
  </si>
  <si>
    <t xml:space="preserve"> 44°41'47.84"</t>
  </si>
  <si>
    <t xml:space="preserve"> 22°40'9.55"</t>
  </si>
  <si>
    <t xml:space="preserve"> 44°11'3.09"</t>
  </si>
  <si>
    <t xml:space="preserve"> 22°40'48.85"</t>
  </si>
  <si>
    <t xml:space="preserve"> 44°11'30.99"</t>
  </si>
  <si>
    <t>not analysed</t>
  </si>
  <si>
    <t>Noble Gas Lab, University of Stanford</t>
  </si>
  <si>
    <t>Whole-rock or plagioclase?</t>
  </si>
  <si>
    <t>TM-B-28</t>
  </si>
  <si>
    <t>FC-WT-28</t>
  </si>
  <si>
    <t>CF-TD-14b</t>
  </si>
  <si>
    <t>CF-TD-06a</t>
  </si>
  <si>
    <t>BG-TD-02a</t>
  </si>
  <si>
    <t>P5</t>
  </si>
  <si>
    <t>TR-04-6C</t>
  </si>
  <si>
    <t>FR2001B</t>
  </si>
  <si>
    <t>RE-II-22</t>
  </si>
  <si>
    <t>1) Plateau age based on noncontiguous gas fractions of 39Ar released; 2) Isochron plot not shown.</t>
  </si>
  <si>
    <t>1) Possible issues with the Ar method employed (as noticed by Kirstein et al., 2001 and Thiede and Vasconcelos, 2010).</t>
  </si>
  <si>
    <t>yes?</t>
  </si>
  <si>
    <t xml:space="preserve"> 24°43'13.03"</t>
  </si>
  <si>
    <t xml:space="preserve"> 48° 8'35.79"</t>
  </si>
  <si>
    <t xml:space="preserve"> 24°41'20.56"</t>
  </si>
  <si>
    <t xml:space="preserve"> 48° 9'40.58"</t>
  </si>
  <si>
    <t xml:space="preserve"> 24°39'17.16"</t>
  </si>
  <si>
    <t xml:space="preserve"> 48° 9'43.38"</t>
  </si>
  <si>
    <t xml:space="preserve"> 24°39'56.84"</t>
  </si>
  <si>
    <t xml:space="preserve"> 48° 7'29.16"</t>
  </si>
  <si>
    <t xml:space="preserve"> 24°42'13.83"</t>
  </si>
  <si>
    <t xml:space="preserve"> 48° 7'58.02"</t>
  </si>
  <si>
    <t>1) Coordinates estimated from sample location map.</t>
  </si>
  <si>
    <t>Noble Gas MS Lab, OSU</t>
  </si>
  <si>
    <t>HF</t>
  </si>
  <si>
    <t>FCT-3 (biotite)</t>
  </si>
  <si>
    <t xml:space="preserve"> 22°31'40.97"</t>
  </si>
  <si>
    <t xml:space="preserve"> 55°45'22.88"</t>
  </si>
  <si>
    <t xml:space="preserve"> 19°46'43.31"</t>
  </si>
  <si>
    <t xml:space="preserve"> 42°56'53.86"</t>
  </si>
  <si>
    <t>I-02_Untreated</t>
  </si>
  <si>
    <t>M-02_Untreated</t>
  </si>
  <si>
    <t>MR-03_Untreated</t>
  </si>
  <si>
    <t>RS-20_Untreated</t>
  </si>
  <si>
    <t>RS-73_Untreated</t>
  </si>
  <si>
    <t>RS-50_Untreated</t>
  </si>
  <si>
    <t>RS-65_Untreated</t>
  </si>
  <si>
    <t>210-349_6890-01</t>
  </si>
  <si>
    <t>210-349_6890-02</t>
  </si>
  <si>
    <t>PAR-06_6893-01</t>
  </si>
  <si>
    <t>PAR-06_6893-02</t>
  </si>
  <si>
    <t>PAR-08_6894-01</t>
  </si>
  <si>
    <t>PAR-08_6894-02</t>
  </si>
  <si>
    <t>PAR-17_6895-01</t>
  </si>
  <si>
    <t>PAR-17_6895-02</t>
  </si>
  <si>
    <t xml:space="preserve"> 30°44'26.14"</t>
  </si>
  <si>
    <t xml:space="preserve"> 57°38'49.01"</t>
  </si>
  <si>
    <t>26°30'36"</t>
  </si>
  <si>
    <t>54°58'48"</t>
  </si>
  <si>
    <t>26°36'0"</t>
  </si>
  <si>
    <t>55°10'12"</t>
  </si>
  <si>
    <t>55°18'0"</t>
  </si>
  <si>
    <t>DSM-02_6892-01</t>
  </si>
  <si>
    <t>DSM-02_6892-02</t>
  </si>
  <si>
    <t>IsoLine</t>
  </si>
  <si>
    <t>ErrBox</t>
  </si>
  <si>
    <t>Source sheet</t>
  </si>
  <si>
    <t>flow_PIP</t>
  </si>
  <si>
    <t>Plot name</t>
  </si>
  <si>
    <t>ProbDens0</t>
  </si>
  <si>
    <t>Plot Type</t>
  </si>
  <si>
    <t>1st free col</t>
  </si>
  <si>
    <t>Sigma Level</t>
  </si>
  <si>
    <t>Absolute Errs</t>
  </si>
  <si>
    <t>Symbol Type</t>
  </si>
  <si>
    <t>Inverse Plot</t>
  </si>
  <si>
    <t>Color Plot</t>
  </si>
  <si>
    <t>3D plot</t>
  </si>
  <si>
    <t>Linear</t>
  </si>
  <si>
    <t>Data Range</t>
  </si>
  <si>
    <t>Filled Symbols</t>
  </si>
  <si>
    <t>ConcAge</t>
  </si>
  <si>
    <t>ConcSwap</t>
  </si>
  <si>
    <t>1st Symbol-row</t>
  </si>
  <si>
    <t>ProbDens1</t>
  </si>
  <si>
    <t>D1:E69</t>
  </si>
  <si>
    <t>ProbDens2</t>
  </si>
  <si>
    <t>intrusive_PIP</t>
  </si>
  <si>
    <t>D2:E67</t>
  </si>
  <si>
    <t>dikes_sills_PIP</t>
  </si>
  <si>
    <t>D2:E46</t>
  </si>
  <si>
    <t>E2:F26</t>
  </si>
  <si>
    <t>E27:F69</t>
  </si>
  <si>
    <t xml:space="preserve"> 24°45'</t>
  </si>
  <si>
    <t xml:space="preserve"> 48°53'</t>
  </si>
  <si>
    <t>27°35'</t>
  </si>
  <si>
    <t>48°26'</t>
  </si>
  <si>
    <t xml:space="preserve"> 27°46'28.46"</t>
  </si>
  <si>
    <t xml:space="preserve"> 51°11'33.72"</t>
  </si>
  <si>
    <t xml:space="preserve"> 15° 5'0.00"</t>
  </si>
  <si>
    <t xml:space="preserve"> 12°19'0.00"</t>
  </si>
  <si>
    <t xml:space="preserve"> 11°31'53.64"</t>
  </si>
  <si>
    <t xml:space="preserve"> 13°57'47.68"</t>
  </si>
  <si>
    <t>TOD21 plag (IOM)</t>
  </si>
  <si>
    <t>TOD43 plag (MOG)</t>
  </si>
  <si>
    <t>TOD45 plag (MOG)</t>
  </si>
  <si>
    <t>Olivine melagabbro</t>
  </si>
  <si>
    <t>Olivine gabbro</t>
  </si>
  <si>
    <t>Ar geochronology lab, University of Potsdam</t>
  </si>
  <si>
    <t>20°44'57.5"</t>
  </si>
  <si>
    <t>20°44'41.7"</t>
  </si>
  <si>
    <t>20°44'40.9"</t>
  </si>
  <si>
    <t>14°17'7.6"</t>
  </si>
  <si>
    <t>14°17'18.2"</t>
  </si>
  <si>
    <t>14°17'27.9"</t>
  </si>
  <si>
    <t>ET94-18</t>
  </si>
  <si>
    <t>1) Geochemical data not shown. The authors reported the sample as belonging to the Lavalleja Series; 2) Total fusion analysis gave unreliable results, according to the authors.</t>
  </si>
  <si>
    <t>1) Geochemical data from Kirstein (1997); 2) Single high-temperature step with more than 80% 39Ar released.</t>
  </si>
  <si>
    <t>1) Geochemical data from Kirstein (1997); 2) Total fusion analysis gave unreliable results, according to the authors.</t>
  </si>
  <si>
    <t xml:space="preserve"> 22°18'12.67"</t>
  </si>
  <si>
    <t xml:space="preserve"> 52°2'21.75"</t>
  </si>
  <si>
    <t xml:space="preserve"> 24°58'50.19"</t>
  </si>
  <si>
    <t xml:space="preserve"> 51°56'35.97"</t>
  </si>
  <si>
    <t xml:space="preserve"> 23°51'16.31"</t>
  </si>
  <si>
    <t xml:space="preserve"> 53°48'25.04"</t>
  </si>
  <si>
    <t xml:space="preserve"> 26°22'57.57"</t>
  </si>
  <si>
    <t xml:space="preserve"> 52°42'34.85"</t>
  </si>
  <si>
    <t>25°44'35.7"</t>
  </si>
  <si>
    <t>56°17'34.5"</t>
  </si>
  <si>
    <t xml:space="preserve"> 25°42'59.22"</t>
  </si>
  <si>
    <t xml:space="preserve"> 55°35'25.17"</t>
  </si>
  <si>
    <t>Esmeralda?</t>
  </si>
  <si>
    <t>Etendeka classification (Marsh et al., 2001)</t>
  </si>
  <si>
    <t>Springbok QL</t>
  </si>
  <si>
    <t>Goboboseb QL</t>
  </si>
  <si>
    <t>Huab sill</t>
  </si>
  <si>
    <t>Tafelberg</t>
  </si>
  <si>
    <t>Lower Coastal QL</t>
  </si>
  <si>
    <t>Sechomib L</t>
  </si>
  <si>
    <t>Tafelkop</t>
  </si>
  <si>
    <t>HTi basalt Kwanza basin?</t>
  </si>
  <si>
    <t>Khumib</t>
  </si>
  <si>
    <t>Grootberg QL?</t>
  </si>
  <si>
    <t>dyke</t>
  </si>
  <si>
    <t>sill or dyke</t>
  </si>
  <si>
    <t xml:space="preserve"> 27°16'18.38"</t>
  </si>
  <si>
    <t xml:space="preserve"> 48°22'7.72"</t>
  </si>
  <si>
    <t xml:space="preserve"> 27°16'15.94"</t>
  </si>
  <si>
    <t xml:space="preserve"> 48°22'12.22"</t>
  </si>
  <si>
    <t xml:space="preserve"> 27°48'19.97"</t>
  </si>
  <si>
    <t xml:space="preserve"> 48°32'11.63"</t>
  </si>
  <si>
    <t>Datação 1 (DGR18a)</t>
  </si>
  <si>
    <t>Datação 2 (DGR10)</t>
  </si>
  <si>
    <t>Datação 3 (PM48a or PM48b?)</t>
  </si>
  <si>
    <t>1) Sample location estimated on Google Earth; 2) Zr contents are abnormally low for this geochemical type (ca. 90 ppm); 3) No plateau and isochron diagrams available.</t>
  </si>
  <si>
    <t>Ponta Grossa DS</t>
  </si>
  <si>
    <t>Ponta Grossa sill</t>
  </si>
  <si>
    <t>Messum complex</t>
  </si>
  <si>
    <t>Cape Town dyke</t>
  </si>
  <si>
    <t>Cape Cross Complex</t>
  </si>
  <si>
    <t>Okorusu Complex</t>
  </si>
  <si>
    <t>Florianópolis DS</t>
  </si>
  <si>
    <t>Serra do Mar DS</t>
  </si>
  <si>
    <t>NE Paraná LIP</t>
  </si>
  <si>
    <t>Paresis complex</t>
  </si>
  <si>
    <t>Otjohorongo complex</t>
  </si>
  <si>
    <t>Brandberg complex</t>
  </si>
  <si>
    <t>Erongo complex</t>
  </si>
  <si>
    <t>Doros complex</t>
  </si>
  <si>
    <t>North Paraguay</t>
  </si>
  <si>
    <t>Locality</t>
  </si>
  <si>
    <t>Resende-Ilha Grande DS</t>
  </si>
  <si>
    <t>Resende-Ilha Grande DS?</t>
  </si>
  <si>
    <t>flow (lava dome)</t>
  </si>
  <si>
    <t>Vitória-Colatina DS</t>
  </si>
  <si>
    <t>Skeleton Coast DS (Möwe Bay dykes)</t>
  </si>
  <si>
    <t>Jacupiranga alkaline complex</t>
  </si>
  <si>
    <t>Gramado or Esmeralda?</t>
  </si>
  <si>
    <t>Gramado or Ribeira?</t>
  </si>
  <si>
    <t>1) The author classifies this sample as a Gramado-type basalt. However, it has features of the Esmeralda type, e.g. Ti/Zr = 73; 2) In general, plateau ages are similar to integrated ages.</t>
  </si>
  <si>
    <t>Paranapanema or Ribeira?</t>
  </si>
  <si>
    <t>1) The author classifies this sample as a Pitanga-type basalt. However, it has features of the Paranapanema or Ribeira types, e.g. TiO2 = 2.05; 2) In general, plateau ages are similar to integrated ages.</t>
  </si>
  <si>
    <t>Palmas?</t>
  </si>
  <si>
    <t>Urubici or Pitanga?</t>
  </si>
  <si>
    <t>SQ-TD-01c</t>
  </si>
  <si>
    <t>Esmeralda or Gramado?</t>
  </si>
  <si>
    <t>Gramado?</t>
  </si>
  <si>
    <t>Guarapuava</t>
  </si>
  <si>
    <t>27°17'2.4"</t>
  </si>
  <si>
    <t>27°7'58.8"</t>
  </si>
  <si>
    <t>52°42'57.6"</t>
  </si>
  <si>
    <t>49°31'19.2"</t>
  </si>
  <si>
    <t>Guarapuava?</t>
  </si>
  <si>
    <t>Ourinhos? (Aigua)</t>
  </si>
  <si>
    <t>Caxias do Sul?</t>
  </si>
  <si>
    <t>Santa Maria</t>
  </si>
  <si>
    <t>Santa Maria? (Aigua)</t>
  </si>
  <si>
    <t>Clevelândia? (Aigua)</t>
  </si>
  <si>
    <t>Santa Maria? (Lascano)</t>
  </si>
  <si>
    <t>Sbgp. Acidic rocks Paraná</t>
  </si>
  <si>
    <t>Caxias do Sul or Jacuí?</t>
  </si>
  <si>
    <t>- (Doros Complex)</t>
  </si>
  <si>
    <t>Series</t>
  </si>
  <si>
    <t>subalkaline</t>
  </si>
  <si>
    <t>alkaline?</t>
  </si>
  <si>
    <t>alkaline</t>
  </si>
  <si>
    <t>Urubici?</t>
  </si>
  <si>
    <t>Ugab River</t>
  </si>
  <si>
    <t>Tafelberg or Esmeralda?</t>
  </si>
  <si>
    <t>HTi (not Khumib)</t>
  </si>
  <si>
    <t>Tafelberg?</t>
  </si>
  <si>
    <t>LTi and HTi/Y</t>
  </si>
  <si>
    <t>520.4?</t>
  </si>
  <si>
    <t>1) Coordinates estimated on Google Earth; 2) Is the plateau age the "total-gas" age given in the upper part of the diagram? I am considering so because it retrieves a different age value from the "total-gas" age in the lower part of the diagram; 3) The authors considered the "isochron" as an errorchron. Although MSWD is somewhat high (= 2.1), couldn't this age be considered?</t>
  </si>
  <si>
    <t>1) Coordinates estimated on Google Earth; 2) Geochemistry data available on Trumbull et al. (2000).</t>
  </si>
  <si>
    <t>HD-B1 biotite</t>
  </si>
  <si>
    <t>Transminas DS</t>
  </si>
  <si>
    <t>East Paraguay DS (Central)</t>
  </si>
  <si>
    <t>East Paraguay DS (Amambay)</t>
  </si>
  <si>
    <t>East Paraguay DS (Rio Apa)</t>
  </si>
  <si>
    <t>East Paraguay flows (Amambay)</t>
  </si>
  <si>
    <t>East Paraguay intrusions (Central)</t>
  </si>
  <si>
    <t>East Paraguay flows (Central)</t>
  </si>
  <si>
    <t>East Paraguay flows (Misiones)</t>
  </si>
  <si>
    <t>vein</t>
  </si>
  <si>
    <t>Kwanza Basin flows</t>
  </si>
  <si>
    <t>Kwanza Basin dykes</t>
  </si>
  <si>
    <t>Horingbaai?</t>
  </si>
  <si>
    <t>flow?</t>
  </si>
  <si>
    <t>1) Sample location estimated on Google Earth; 2) Plateau and isochron ages are discordant within the 2σ uncertainties.</t>
  </si>
  <si>
    <t>Treinta y Tres (Gramado equivalent?)</t>
  </si>
  <si>
    <t>Las Averías (Palmas equivalent?)</t>
  </si>
  <si>
    <t>India Muerta (Palmas equivalent?)</t>
  </si>
  <si>
    <t xml:space="preserve"> 33°40'29.065"</t>
  </si>
  <si>
    <t xml:space="preserve"> 33°34'17.289"</t>
  </si>
  <si>
    <t xml:space="preserve"> 33°32'47.266"</t>
  </si>
  <si>
    <t xml:space="preserve"> 33°34'6.354"</t>
  </si>
  <si>
    <t>Valle Chico complex</t>
  </si>
  <si>
    <t>Lascano West complex</t>
  </si>
  <si>
    <t>33°43'51.6"</t>
  </si>
  <si>
    <t>54°14'34.8"</t>
  </si>
  <si>
    <t>San Miguel?</t>
  </si>
  <si>
    <t>Santa Lucía (Gramado or Ribeira equivalent?)</t>
  </si>
  <si>
    <t>Santa Lucía (Gramado equivalent?)</t>
  </si>
  <si>
    <t>Lascano (Palmas equivalent?)</t>
  </si>
  <si>
    <t>Aigua (Chapecó equivalent?)</t>
  </si>
  <si>
    <t>Aigua (Palmas equivalent?)</t>
  </si>
  <si>
    <t>Lascano? (Palmas equivalent?)</t>
  </si>
  <si>
    <t>Lascano East complex</t>
  </si>
  <si>
    <t xml:space="preserve"> 54°3'57.795"</t>
  </si>
  <si>
    <t xml:space="preserve"> 54°1'19.638"</t>
  </si>
  <si>
    <t xml:space="preserve"> 54°5'32.591"</t>
  </si>
  <si>
    <t xml:space="preserve"> 54°1'37.688"</t>
  </si>
  <si>
    <t>Santa Lucía (Tafelkop equivalent?)</t>
  </si>
  <si>
    <t>Desired age (NFM)</t>
  </si>
  <si>
    <t>Reference desired age (NFM)</t>
  </si>
  <si>
    <t>Renne et al. (2011)</t>
  </si>
  <si>
    <t>Recalculated age (Ma)</t>
  </si>
  <si>
    <t>1) I considered only the TC standard for age recalculation purposes.</t>
  </si>
  <si>
    <t>1) Coordinates estimated on Google Earth; 2) I considered only the TC standard for age recalculation purposes.</t>
  </si>
  <si>
    <t>Minas volcanics</t>
  </si>
  <si>
    <t>Khoraseb QL</t>
  </si>
  <si>
    <t>Paraná LIP</t>
  </si>
  <si>
    <t>Paraná LIP (offshore)</t>
  </si>
  <si>
    <t>Etendeka LIP</t>
  </si>
  <si>
    <t>BRB 106-114_9818-01</t>
  </si>
  <si>
    <t>BRB 106-114_9818-02</t>
  </si>
  <si>
    <t>BRB 512-524_9824-01</t>
  </si>
  <si>
    <t>BRB 512-524_9824-02</t>
  </si>
  <si>
    <t>BRB 378-388_9821-01</t>
  </si>
  <si>
    <t>BRB 378-388_9821-02</t>
  </si>
  <si>
    <t>LAR 112-120_9827-01</t>
  </si>
  <si>
    <t>LAR 538-548_9829-01</t>
  </si>
  <si>
    <t>LAR 1030-1042_9831-01</t>
  </si>
  <si>
    <t>LAR 1190-1200_9833-01</t>
  </si>
  <si>
    <t>LAR 112-120_9827-02</t>
  </si>
  <si>
    <t>LAR 538-548_9829-02</t>
  </si>
  <si>
    <t>LAR 1030-1042_9831-02</t>
  </si>
  <si>
    <t>LAR 1190-1200_9833-02</t>
  </si>
  <si>
    <t>25°33'34.50"</t>
  </si>
  <si>
    <t>54°33'27.80"</t>
  </si>
  <si>
    <t>25°11'46.28"</t>
  </si>
  <si>
    <t>53°57'32.97"</t>
  </si>
  <si>
    <t>HCl and HNO3</t>
  </si>
  <si>
    <t>Comments</t>
  </si>
  <si>
    <r>
      <t>λ</t>
    </r>
    <r>
      <rPr>
        <b/>
        <vertAlign val="subscript"/>
        <sz val="11"/>
        <rFont val="Calibri"/>
        <family val="2"/>
        <scheme val="minor"/>
      </rPr>
      <t>e</t>
    </r>
    <r>
      <rPr>
        <b/>
        <sz val="11"/>
        <rFont val="Calibri"/>
        <family val="2"/>
        <scheme val="minor"/>
      </rPr>
      <t xml:space="preserve"> (a</t>
    </r>
    <r>
      <rPr>
        <b/>
        <vertAlign val="superscript"/>
        <sz val="11"/>
        <rFont val="Calibri"/>
        <family val="2"/>
        <scheme val="minor"/>
      </rPr>
      <t>-1</t>
    </r>
    <r>
      <rPr>
        <b/>
        <sz val="11"/>
        <rFont val="Calibri"/>
        <family val="2"/>
        <scheme val="minor"/>
      </rPr>
      <t>) (original)</t>
    </r>
  </si>
  <si>
    <r>
      <t>λ</t>
    </r>
    <r>
      <rPr>
        <b/>
        <vertAlign val="subscript"/>
        <sz val="11"/>
        <rFont val="Calibri"/>
        <family val="2"/>
        <scheme val="minor"/>
      </rPr>
      <t>e</t>
    </r>
    <r>
      <rPr>
        <b/>
        <sz val="11"/>
        <rFont val="Calibri"/>
        <family val="2"/>
        <scheme val="minor"/>
      </rPr>
      <t>' (a</t>
    </r>
    <r>
      <rPr>
        <b/>
        <vertAlign val="superscript"/>
        <sz val="11"/>
        <rFont val="Calibri"/>
        <family val="2"/>
        <scheme val="minor"/>
      </rPr>
      <t>-1</t>
    </r>
    <r>
      <rPr>
        <b/>
        <sz val="11"/>
        <rFont val="Calibri"/>
        <family val="2"/>
        <scheme val="minor"/>
      </rPr>
      <t>) (original)</t>
    </r>
  </si>
  <si>
    <r>
      <t>λ</t>
    </r>
    <r>
      <rPr>
        <b/>
        <vertAlign val="subscript"/>
        <sz val="11"/>
        <rFont val="Calibri"/>
        <family val="2"/>
        <scheme val="minor"/>
      </rPr>
      <t>b</t>
    </r>
    <r>
      <rPr>
        <b/>
        <sz val="11"/>
        <rFont val="Calibri"/>
        <family val="2"/>
        <scheme val="minor"/>
      </rPr>
      <t xml:space="preserve"> (a</t>
    </r>
    <r>
      <rPr>
        <b/>
        <vertAlign val="superscript"/>
        <sz val="11"/>
        <rFont val="Calibri"/>
        <family val="2"/>
        <scheme val="minor"/>
      </rPr>
      <t>-1</t>
    </r>
    <r>
      <rPr>
        <b/>
        <sz val="11"/>
        <rFont val="Calibri"/>
        <family val="2"/>
        <scheme val="minor"/>
      </rPr>
      <t>) (original)</t>
    </r>
  </si>
  <si>
    <r>
      <t>λ</t>
    </r>
    <r>
      <rPr>
        <b/>
        <vertAlign val="subscript"/>
        <sz val="11"/>
        <rFont val="Calibri"/>
        <family val="2"/>
        <scheme val="minor"/>
      </rPr>
      <t>tot</t>
    </r>
    <r>
      <rPr>
        <b/>
        <sz val="11"/>
        <rFont val="Calibri"/>
        <family val="2"/>
        <scheme val="minor"/>
      </rPr>
      <t xml:space="preserve"> (a</t>
    </r>
    <r>
      <rPr>
        <b/>
        <vertAlign val="superscript"/>
        <sz val="11"/>
        <rFont val="Calibri"/>
        <family val="2"/>
        <scheme val="minor"/>
      </rPr>
      <t>-1</t>
    </r>
    <r>
      <rPr>
        <b/>
        <sz val="11"/>
        <rFont val="Calibri"/>
        <family val="2"/>
        <scheme val="minor"/>
      </rPr>
      <t>) (original)</t>
    </r>
  </si>
  <si>
    <t>Taylor Creek sanidine; Tinto biotite</t>
  </si>
  <si>
    <t>Onshore or Offshore</t>
  </si>
  <si>
    <t>DSM-05a NA_9807-01</t>
  </si>
  <si>
    <t>DSM-05a NA_9807-02</t>
  </si>
  <si>
    <t>DSM-05a AT_9808-01</t>
  </si>
  <si>
    <t>DSM-05a AT_9808-02</t>
  </si>
  <si>
    <t>DSM-23 NA_9809-01</t>
  </si>
  <si>
    <t>DSM-23 NA_9809-02</t>
  </si>
  <si>
    <t>DSM-23 AT_9810-01</t>
  </si>
  <si>
    <t>DSM-23 AT_9810-02</t>
  </si>
  <si>
    <t>PAR-01 NA_9811-01</t>
  </si>
  <si>
    <t>PAR-01 NA_9811-02</t>
  </si>
  <si>
    <t>PAR-01 AT_9812-01</t>
  </si>
  <si>
    <t>PAR-01 AT_9812-02</t>
  </si>
  <si>
    <t xml:space="preserve"> 33°40'49.03"</t>
  </si>
  <si>
    <t xml:space="preserve"> 54°14'59.21"</t>
  </si>
  <si>
    <t>Ash flow tuff</t>
  </si>
  <si>
    <t>Paraná classification                                                                   (Peate et al., 1992)</t>
  </si>
  <si>
    <t>PR94-7_30771-01</t>
  </si>
  <si>
    <t>PR94-7_30771-02</t>
  </si>
  <si>
    <t>PR94-7_30771-03</t>
  </si>
  <si>
    <t>PR94-7_30771-04</t>
  </si>
  <si>
    <t>PR94-7_30771-05</t>
  </si>
  <si>
    <t>PR94-7_30771-06</t>
  </si>
  <si>
    <t>1) U/Pb dating in zircon crystals from this sample yield an age of 133.06 ± 0.26 Ma, which correlates with the Santa Maria subgroup from the Parana LIP. Therefore, I am assuming they may be genetically related; 2) I calculated the plateau and weighted mean ages based on the data from the EA-2 given by the authors. They may slightly differ from the authors' original results; 3) Although the step-heating spectra do not show obvious signs of alteration, 40Ar/39Ar ages are 3 m.y. younger than the U/Pb ages. I am considering the U/Pb age as the best estimate for rock crystallization. The 40Ar/39Ar ages could possibly mean a post-extrusion event.</t>
  </si>
  <si>
    <r>
      <t>McDougall and Wellman (2011) (for λ = 5.531 (±0.010) x 10</t>
    </r>
    <r>
      <rPr>
        <vertAlign val="superscript"/>
        <sz val="10"/>
        <color rgb="FF0000FF"/>
        <rFont val="Arial"/>
        <family val="2"/>
      </rPr>
      <t>-10</t>
    </r>
    <r>
      <rPr>
        <sz val="10"/>
        <color rgb="FF0000FF"/>
        <rFont val="Arial"/>
        <family val="2"/>
      </rPr>
      <t xml:space="preserve"> a-1)</t>
    </r>
  </si>
  <si>
    <r>
      <t>Schwarz and Trieloff (2007) (for λ = 5.531 (±0.010) x 10</t>
    </r>
    <r>
      <rPr>
        <vertAlign val="superscript"/>
        <sz val="10"/>
        <color rgb="FF0000FF"/>
        <rFont val="Arial"/>
        <family val="2"/>
      </rPr>
      <t>-10</t>
    </r>
    <r>
      <rPr>
        <sz val="10"/>
        <color rgb="FF0000FF"/>
        <rFont val="Arial"/>
        <family val="2"/>
      </rPr>
      <t xml:space="preserve"> a-1)</t>
    </r>
  </si>
  <si>
    <t>28°8'13.2"</t>
  </si>
  <si>
    <t>24°58'51.6"</t>
  </si>
  <si>
    <t>51°56'34.8"</t>
  </si>
  <si>
    <t>49°39'46.8"</t>
  </si>
  <si>
    <t>22°18'10.8"</t>
  </si>
  <si>
    <t>52°2'20.4"</t>
  </si>
  <si>
    <t>Altitude      (m a.s.l.)</t>
  </si>
  <si>
    <t>I-02_Acid washed</t>
  </si>
  <si>
    <t>M-02_Acid washed</t>
  </si>
  <si>
    <t>MR-03_Acid washed</t>
  </si>
  <si>
    <t>RS-20_Acid washed</t>
  </si>
  <si>
    <t>RS-73_Acid washed</t>
  </si>
  <si>
    <t>RS-50_Acid washed</t>
  </si>
  <si>
    <t>RS-65_Acid washed</t>
  </si>
  <si>
    <t>1) Geochemical data not available.</t>
  </si>
  <si>
    <t>1) Full geochemical data not available - however, the author mentions that this is a Gramado-type sample; 2) K2O and LOI values from Turner et al. (1994); 3) Possible issues with the Ar method employed (as noticed by Kirstein et al., 2001 and Thiede and Vasconcelos, 2010).</t>
  </si>
  <si>
    <t>1) Full geochemical data not available - however, the author mentions that this is a Gramado-type sample; 2) Possible issues with the Ar method employed (as noticed by Kirstein et al., 2001 and Thiede and Vasconcelos, 2010).</t>
  </si>
  <si>
    <t>1) Samples analysed by Dr. Paul Renne at BGC. I am assuming that he followed the same procedures of Renne et al. (1996); 2) Sample coordinates estimated on Google Earth.</t>
  </si>
  <si>
    <t>1) Sample coordinates estimated on Google Earth; 2) Geochemical data not available.</t>
  </si>
  <si>
    <t>1) Sample coordinates estimated on Google Earth; 2) Geochemical data from Fodor et al. (1985); 3) Ages between 135-130 Ma.</t>
  </si>
  <si>
    <t>1) Saddle-shaped age spectra, suggesting excess 40Ar.</t>
  </si>
  <si>
    <t>1) Sample coordinates estimated on Google Earth; 2) Geochemical data not available. Geochemical type is inferred from other data in the area nearby.</t>
  </si>
  <si>
    <t>1) Sample coordinates estimated on Google Earth.</t>
  </si>
  <si>
    <t>1) 40Ar/36Ar intercept value suggests minor loss of 40Ar on plateau steps.</t>
  </si>
  <si>
    <t>No excess or loss of 40Ar detected</t>
  </si>
  <si>
    <t>1) Sample coordinates given by Stewart et al. (1996); 2) I considered only the TC standard for age recalculation purposes.</t>
  </si>
  <si>
    <t>1) Refer to the work of Kirstein et al. (2001) for updated ages.</t>
  </si>
  <si>
    <t>1) Sample coordinates given by Stewart et al. (1996); 2) I considered only the TC standard for age recalculation purposes; 3) Sample affect by excess 40Ar, according to the author.</t>
  </si>
  <si>
    <t>1) Age may not reflect crystallization event.</t>
  </si>
  <si>
    <t>1) Coordinates estimated on Google Earth; 2) Unreliable crystallization age caused by excess 40Ar, according to the author.</t>
  </si>
  <si>
    <t>1) Coordinates estimated on Google Earth; 2) I considered only the TC standard for age recalculation purposes; 3) Large age error due to interference of atmospheric argon, according to the author.</t>
  </si>
  <si>
    <t>1) Coordinates estimated on Google Earth; 2) I considered only the TC standard for age recalculation purposes; 3) Age may not reflect crystallization event.</t>
  </si>
  <si>
    <t>Age may not reflect crystallization event</t>
  </si>
  <si>
    <t>Saddle-shaped spectra with excess 40Ar (also indicated by 40Ar/36Ar intercept value)</t>
  </si>
  <si>
    <t>Does the age reflect the crystallization event?</t>
  </si>
  <si>
    <t xml:space="preserve">1) Saddle-shaped age spectra, suggesting excess 40Ar. </t>
  </si>
  <si>
    <t>1) Saddle-shaped age spectra, suggesting excess 40Ar; 2) 40Ar/36Ar intercept also suggests excess 40Ar.</t>
  </si>
  <si>
    <t>1) Saddle-shaped age spectra, suggesting excess 40Ar; 2) 40Ar/36Ar intercept suggests minor excess 40Ar; 3) Not sure if age reflects the crystallization event.</t>
  </si>
  <si>
    <t>Saddle-shaped spectra with minor excess 40Ar or with no excess 40Ar (as indicated by 40Ar/36Ar intercept value)</t>
  </si>
  <si>
    <t>Disturbed age spectra</t>
  </si>
  <si>
    <t>Age spectra with a consistent plateau (as defined in Fleck et al., 1977)</t>
  </si>
  <si>
    <t>Both plateau and isochron diagrams not shown. [Only for samples dated at BGC - I am assuming the same procedures and plateau age definition criteria used in Paul Renne's papers]</t>
  </si>
  <si>
    <t>Both plateau and isochron diagrams not shown</t>
  </si>
  <si>
    <t>1) 40Ar/36Ar intercept value suggests loss of 40Ar on plateau steps.</t>
  </si>
  <si>
    <t>40Ar/36Ar intercept suggesting loss of 40Ar</t>
  </si>
  <si>
    <t>Note:</t>
  </si>
  <si>
    <t>1) Unreliable crystallization age due to loss of radiogenic 40Ar, according to the author.</t>
  </si>
  <si>
    <t>1) Sample coordinates given by Stewart et al. (1996) and Kirstein et al. (2001); 2) Unreliable crystallization age due to loss of radiogenic 40Ar, according to the author.</t>
  </si>
  <si>
    <t>1) Unreliable crystallization age due to excess 40Ar, according to the author.</t>
  </si>
  <si>
    <t>Age apparently unrelated to the Paraná-Etendeka event (mostly dykes younger than 100 Ma). Note that some of these ages may not reflect the crystallization event.</t>
  </si>
  <si>
    <t>1) Plateau age with 40-50% of 39Ar released; 2) High-temperature steps yield younger ages and are accompanied by K increase; 3) Age may not reflect crystallization event.</t>
  </si>
  <si>
    <t>1) Saddle shaped age spectra, suggesting excess 40Ar; 2) Age may not reflect crystallization event.</t>
  </si>
  <si>
    <t>1) Slightly saddle-shaped age spectra, suggesting minor excess 40Ar (possibly on high-temperature steps); 2) 40Ar/36Ar intercept suggests minor excess 40Ar; 3) Age may not reflect crystallization event.</t>
  </si>
  <si>
    <t>1) I believe the authors got the coordinates wrong. When I plotted "Site 2" coordinates on Google Earth, it falls ~30 km to the East from the "Site 2" location given by Figure 1; 2) The abstract says that the three samples dated in this work are sills. However, "Site 2" (from where this sample was collected) is marked as a flow occurrence in Table 1. I considered this sample to be derived from a flow outcrop; 3) Geochemical results are shown, but no tables are available. The samples are more likely to correspond to Pitanga/Type 4 (LSi-LZr-HTi-HP) lavas.</t>
  </si>
  <si>
    <t>1) Sample originally dated by Paul Renne at BGC. I am assuming that the method and procedures used are the same of Renne et al. (1996b); 2) Coordinates based on the location of the Awahab area; 3) Although no geochemical data are available, the authors mention that this sample is a Tafelkop basalt (low-Ti).</t>
  </si>
  <si>
    <t>"Normal" age spectra but with excess 40Ar (as indicated by 40Ar/36Ar intercept)</t>
  </si>
  <si>
    <t>1) Coordinates estimated on Google Earth; 2) Two plateau steps are slightly noncontiguous; 3) No isochron data shown.</t>
  </si>
  <si>
    <t>1) Coordinates estimated on Google Earth.</t>
  </si>
  <si>
    <t>93L22</t>
  </si>
  <si>
    <t>93L28</t>
  </si>
  <si>
    <t>1) Geochemical data from Kirstein (1997); 2) Slightly disturbed age spectra - it does not seem to affect the age though.</t>
  </si>
  <si>
    <t>1) Geochemical data from Kirstein (1997); 2) Plateau age based on 40-50% 39Ar released; 3) Slightly disturbed age spectra; 4) Why does the isochron age have a relatively higher error compared to the plateau age?</t>
  </si>
  <si>
    <t>1) Geochemical data from Kirstein (1997); 2) Step-heating spectra not shown; 3) I am assuming that this is a reliable crystallization age given that it is similar within uncertainties to the age obtained for sample 93L22.</t>
  </si>
  <si>
    <t>Plateau age seems OK but no isochron diagram/data is shown</t>
  </si>
  <si>
    <t>1) Geochemical data from Kirstein (1997); 2) One of the plateau steps is slightly noncontiguous; 3) Age is ~2-3 m.y. younger than other ages obtained for this unit. Does this age reflect the age of crystallization?</t>
  </si>
  <si>
    <t>1) Geochemical data from Kirstein (1997); 2) The authors considered this plateau age an unreliable crystallization age. This age possibly reflects an alteration event.</t>
  </si>
  <si>
    <t>1) Geochemical data from Kirstein (1997); 2) Plateau age based on 40-50% 39Ar released; 3) The authors considered that this age reflects the crystallization event. Although age spectra is relatively flat, I suspect that it may not be true, given that it is considerably younger than other ages obtained for this unit.</t>
  </si>
  <si>
    <t>1) Geochemical data from Kirstein (1997); 2) Plateau age based on 40-50% 39Ar released; 3) Some plateau steps are noncontiguous; 4) The authors considered that the plateau age does not reflect the crystallization event.</t>
  </si>
  <si>
    <t>1) Geochemical data not shown. The authors reported the sample as belonging to the Lavalleja Series; 2)  I am assuming that this is a reliable crystallization age.</t>
  </si>
  <si>
    <t>1) Geochemical data not shown. The authors reported the sample as belonging to the Ugab River (low-Ti); 2) Step-heating spectra not shown.</t>
  </si>
  <si>
    <t>1) Geochemical data not shown. The authors reported the sample as belonging to the Huab sill (low-Ti); 2) Step-heating spectra not shown.</t>
  </si>
  <si>
    <t>1) Geochemical data not shown. The authors reported the sample as belonging to the Tafelberg Fm. (low-Ti); 2) Step-heating spectra not shown; 3) Plateau ages are ~3 m.y. younger than those obtained in the same area by Renne et al. (1996b).</t>
  </si>
  <si>
    <t>1) Geochemical data not shown. The authors reported the sample as belonging to the Skeleton Coast Fm.; 2) Plateau age based on 40-50% 39Ar released; 3) Plateau ages are ~3 m.y. younger than those obtained in the same area by Renne et al. (1996b).</t>
  </si>
  <si>
    <t>432 Foidite</t>
  </si>
  <si>
    <t>435 Foidite</t>
  </si>
  <si>
    <t>391 Ombu granodiorite</t>
  </si>
  <si>
    <t>454 Erongo granite</t>
  </si>
  <si>
    <t>212 Erongo granite</t>
  </si>
  <si>
    <r>
      <t>λ</t>
    </r>
    <r>
      <rPr>
        <b/>
        <vertAlign val="subscript"/>
        <sz val="11"/>
        <rFont val="Calibri"/>
        <family val="2"/>
        <scheme val="minor"/>
      </rPr>
      <t>e</t>
    </r>
    <r>
      <rPr>
        <b/>
        <sz val="11"/>
        <rFont val="Calibri"/>
        <family val="2"/>
        <scheme val="minor"/>
      </rPr>
      <t xml:space="preserve"> (a</t>
    </r>
    <r>
      <rPr>
        <b/>
        <vertAlign val="superscript"/>
        <sz val="11"/>
        <rFont val="Calibri"/>
        <family val="2"/>
        <scheme val="minor"/>
      </rPr>
      <t>-1</t>
    </r>
    <r>
      <rPr>
        <b/>
        <sz val="11"/>
        <rFont val="Calibri"/>
        <family val="2"/>
        <scheme val="minor"/>
      </rPr>
      <t>)               (new)</t>
    </r>
  </si>
  <si>
    <r>
      <t>λ</t>
    </r>
    <r>
      <rPr>
        <b/>
        <vertAlign val="subscript"/>
        <sz val="11"/>
        <rFont val="Calibri"/>
        <family val="2"/>
        <scheme val="minor"/>
      </rPr>
      <t>b</t>
    </r>
    <r>
      <rPr>
        <b/>
        <sz val="11"/>
        <rFont val="Calibri"/>
        <family val="2"/>
        <scheme val="minor"/>
      </rPr>
      <t xml:space="preserve"> (a</t>
    </r>
    <r>
      <rPr>
        <b/>
        <vertAlign val="superscript"/>
        <sz val="11"/>
        <rFont val="Calibri"/>
        <family val="2"/>
        <scheme val="minor"/>
      </rPr>
      <t>-1</t>
    </r>
    <r>
      <rPr>
        <b/>
        <sz val="11"/>
        <rFont val="Calibri"/>
        <family val="2"/>
        <scheme val="minor"/>
      </rPr>
      <t>)                 (new)</t>
    </r>
  </si>
  <si>
    <r>
      <t>λ</t>
    </r>
    <r>
      <rPr>
        <b/>
        <vertAlign val="subscript"/>
        <sz val="11"/>
        <rFont val="Calibri"/>
        <family val="2"/>
        <scheme val="minor"/>
      </rPr>
      <t>tot</t>
    </r>
    <r>
      <rPr>
        <b/>
        <sz val="11"/>
        <rFont val="Calibri"/>
        <family val="2"/>
        <scheme val="minor"/>
      </rPr>
      <t xml:space="preserve"> (a</t>
    </r>
    <r>
      <rPr>
        <b/>
        <vertAlign val="superscript"/>
        <sz val="11"/>
        <rFont val="Calibri"/>
        <family val="2"/>
        <scheme val="minor"/>
      </rPr>
      <t>-1</t>
    </r>
    <r>
      <rPr>
        <b/>
        <sz val="11"/>
        <rFont val="Calibri"/>
        <family val="2"/>
        <scheme val="minor"/>
      </rPr>
      <t>)                 (new)</t>
    </r>
  </si>
  <si>
    <t>1) Sample location estimated on Google Earth; 2) "Plateau" age based on noncontiguous gas fractions, yielding a high MSWD value (=18); 3) The isochron age was considered as the best estimate. However, the 40Ar/36Ar intercept and MSWD values are not shown.</t>
  </si>
  <si>
    <t>1) Sample location estimated on Google Earth; 2) "Plateau" age based on noncontiguous gas fractions, yielding a high MSWD value (=4); 3) The isochron age was considered as the best estimate. However, the 40Ar/36Ar intercept and MSWD values are not shown.</t>
  </si>
  <si>
    <t>(see Comments)</t>
  </si>
  <si>
    <t xml:space="preserve">1) Tinto biotite age of Rex &amp; Guise (1986) (original = 409.24 Ma) calibrated to the age of the MMhb-1 standard (523.7 Ma) using the decay constant of Steiger and Jager (1977), which is also calibrated to the age of the FC-2 of Renne et al. (2011). The new age of 416.5 Ma is using the decay constant of Renne et al. (2011); 2) Plateau age based on &lt;40% 39Ar; 3) Isochron shows excess of 40Ar and high MSWD value. The isochron age given in the plot is different from the one given in Table 5.3.2.  </t>
  </si>
  <si>
    <t>1) Tinto biotite age of Rex &amp; Guise (1986) (original = 409.24 Ma) calibrated to the age of the MMhb-1 standard (523.7 Ma) using the decay constant of Steiger and Jager (1977), which is also calibrated to the age of the FC-2 of Renne et al. (2011). The new age of 416.47 Ma is using the decay constant of Renne et al. (2011); 2) Plateau age based on noncontiguous gas fractions; 3) Isochron shows high MSWD value.</t>
  </si>
  <si>
    <t>1) Tinto biotite age of Rex &amp; Guise (1986) (original = 409.24 Ma) calibrated to the age of the MMhb-1 standard (523.7 Ma) using the decay constant of Steiger and Jager (1977), which is also calibrated to the age of the FC-2 of Renne et al. (2011). The new age of 416.47 Ma is using the decay constant of Renne et al. (2011); 2) Original step-heating spectra not shown - the authors erroneously repeated the step-heating diagram of sample WW-32; 3) Isochron shows excess of 40Ar and high MSWD value.</t>
  </si>
  <si>
    <t>1) Sample location estimated on Google Earth; 2) No plateau diagrams available.</t>
  </si>
  <si>
    <t>Plateau and isochron ages are discordant within the 2σ uncertainties.</t>
  </si>
  <si>
    <t>Doubts on the statistically validity of the age ("yes?" classification)</t>
  </si>
  <si>
    <t>1) Sample location estimated on Google Earth; 2) Plateau and isochron ages are discordant within the 2σ uncertainties; 3) Saddle shaped age spectra; 4) Since the isochron age of this sample is concordant with the plateau age of sample Cerro Arrua-i (I) 1, I considered the other result as the best age estimate for the sample.</t>
  </si>
  <si>
    <t>1) Sample location available on Velázquez et al. (2006); 2) High-temperature steps with anomalously young ages.</t>
  </si>
  <si>
    <t>1) Sample location available on Velázquez et al. (2006); 2) Plateau age based on noncontiguous gas fractions and with 40-50% 39Ar.</t>
  </si>
  <si>
    <t>1) Plateau age based on noncontiguous gas fractions of 39Ar released; 2) The last three steps form a true plateau, with an age of ~129 Ma (after correction); 3) The isochron age shows excess 40Ar.</t>
  </si>
  <si>
    <t>Excess 40Ar</t>
  </si>
  <si>
    <t>1) Plateau age based on noncontiguous gas fractions of 39Ar released. The last three steps possibly reflect alteration on the plagioclase; 2) Isochron plot shows minor excess 40Ar, probably with a high MSWD value.</t>
  </si>
  <si>
    <t>1) Disturbed age spectra; 2) Plateau age based on noncontiguous gas fractions of 39Ar released; 3) Isochron plot not shown.</t>
  </si>
  <si>
    <t>1) Plateau age based on noncontiguous gas fractions of 39Ar released; 2) Isochron plot not shown; 3) Isochron age could yield a good age estimate for this sample.</t>
  </si>
  <si>
    <t>1) Saddle-shaped age spectra; 2) Plateau age based on noncontiguous gas fractions of 39Ar released; 3) Isochron plot not shown.</t>
  </si>
  <si>
    <t>1) Saddle-shaped age spectra; 2) Plateau age based on noncontiguous gas fractions of 39Ar released; 3) 40Ar/36Ar intercept suggests excess 40Ar.</t>
  </si>
  <si>
    <t>1) Plateau and isochron plots not shown; 2) WR and plagioclase apparent ages are drastically different. There may be problems associated to sample alteration and/or reheating.</t>
  </si>
  <si>
    <t>1) Plateau and isochron plots not shown; 2) The author mention that the "plateau" age was estimated from a mini-plateau; 3) WR and plagioclase apparent ages are drastically different. There may be problems associated to sample alteration and/or reheating.</t>
  </si>
  <si>
    <t>1) Disturbed age spectra; 2) Plateau age based on noncontiguous gas fractions of 39Ar released; 3) 40Ar/36Ar intercept does not show evidence for excess 40Ar; 4) Isochron age MSWD not shown.</t>
  </si>
  <si>
    <t>1) Saddle-shaped age spectra; 2) Plateau age based on noncontiguous gas fractions of 39Ar released; 3) 40Ar/36Ar intercept  does not show evidence for excess 40Ar; 4) Isochron age MSWD not shown.</t>
  </si>
  <si>
    <t>1) Disturbed age spectra; 2) "Plateau" age calculated from single step with 53% 39Ar; 3) Isochron plot not shown.</t>
  </si>
  <si>
    <t>1) Slightly disturbed age spectra; 2) Plateau age based on noncontiguous gas fractions of 39Ar released; 3) Isochron plot not shown.</t>
  </si>
  <si>
    <t>1) Sample location estimated from other papers that used the same boreholes; 2) Sample has geochemical features of both Gramado and Esmeralda types; 3) Plateau age seems OK, with only one step off the plateau; 4) I am unsure if this age reflects the crystallization event; 4) Age recalculation is not possible, given that the author did not mention which neutron fluence monitor was used during irradiation.</t>
  </si>
  <si>
    <t>1) Sample location estimated on Google Earth; 2) Disturbed step-heating spectra. High-temperature steps are clearly affected by late-stage thermal events, given that apparent ages decrease with decreasing Ca/K an then sharply increase with increasing Ca/K; 3) Plateau age estimated from 40-50% 39Ar; 4) Would the 40Ar/36Ar intercept on the isochron diagram suggest excess 40Ar?; 5) I am unsure if this age reflects the crystallization event.</t>
  </si>
  <si>
    <t>1) Sample location estimated on Google Earth; 2) Saddle-shaped step-heating spectra. High-temperature steps are clearly affected by late-stage thermal events, given that apparent ages sharply increase with increasing Ca/K; 3) Plateau age estimated from 40-50% 39Ar; 4) Would the 40Ar/36Ar intercept on the isochron diagram suggest excess 40Ar?; 5) I am unsure if this age reflects the crystallization event.</t>
  </si>
  <si>
    <t>1) Sample location estimated from other papers that used the same boreholes; 2) Plateau age based on noncontiguous gas fractions of 39Ar released (steps 4-10), MSWD is likely to be high. If the plateau age was calculated considering the steps 5-10, the age of the sample would be more precise; 3) WR and plagioclase apparent ages are drastically different. There may be problems associated to sample alteration and/or reheating; 4) Age recalculation is not possible, given that the author did not mention which neutron fluence monitor was used during irradiation.</t>
  </si>
  <si>
    <t>1) Sample location estimated from other papers that used the same boreholes; 2) Plateau age based on noncontiguous gas fractions of 39Ar released (steps 1-9), MSWD is likely to be high. If the plateau age was calculated considering the steps 5-9, the age of the sample would be more precise; 3) WR and plagioclase apparent ages are drastically different. There may be problems associated to sample alteration and/or reheating; 4) Age recalculation is not possible, given that the author did not mention which neutron fluence monitor was used during irradiation.</t>
  </si>
  <si>
    <t>1) Sample location estimated from other papers that used the same boreholes; 2) Slightly disturbed age spectra; 3) Plateau age based on noncontiguous gas fractions of 39Ar released; 4) Age recalculation is not possible, given that the author did not mention which neutron fluence monitor was used during irradiation.</t>
  </si>
  <si>
    <t>1) Sample location estimated from other papers that used the same boreholes; 2) Strongly disturbed age spectra; 3) "Plateau" age estimated using two steps with 15% 39Ar released; 4) Age recalculation is not possible, given that the author did not mention which neutron fluence monitor was used during irradiation.</t>
  </si>
  <si>
    <t>1) Plateau plot not shown; 2) Isochron yielded a high MSWD value (=50) and a 40Ar/36Ar intercept suggesting excess 40Ar; 3) Age recalculation is not possible, given that the author did not mention which neutron fluence monitor was used during irradiation.</t>
  </si>
  <si>
    <t>1) Plateau and isochron plots not shown; 2) No ages mentioned.</t>
  </si>
  <si>
    <t>1) Plateau plot not shown; 2) Two different isochron plots were plotted for this sample. Both yielded high MSWD values (156 and 7.5), with 40Ar/36Ar intercepts suggesting excess 40Ar; 3) Age recalculation is not possible, given that the author did not mention which neutron fluence monitor was used during irradiation.</t>
  </si>
  <si>
    <t>1) Plateau plot not shown; 2) Isochron yielded a high MSWD value (=173). The apparent 40Ar/36Ar intercept does not seem to suggest excess 40Ar; 3) Age recalculation is not possible, given that the author did not mention which neutron fluence monitor was used during irradiation.</t>
  </si>
  <si>
    <t>1) Step-heating spectra showing anomalous old ages (~130 Ma) in the high-temperature steps; 2) Plateau age based on noncontiguous gas fractions of 39Ar released.</t>
  </si>
  <si>
    <t>1) Plateau and isochron plots not shown; 2) Age seems OK, but it may not be related to the Paraná-Etendeka event.</t>
  </si>
  <si>
    <t>1) Plateau and isochron plots not shown; 2) Plateau age estimated from noncontiguous gas fractions.</t>
  </si>
  <si>
    <t>1) Plateau and isochron plots not shown; 2) Isochron MSWD not shown; 3) The apparent 40Ar/36Ar intercept suggests excess 40Ar.</t>
  </si>
  <si>
    <t>1) Geochemical data available in Peate (1989). I redid geochemical analysis on this same sample at UQ-EGL lab in 2018.</t>
  </si>
  <si>
    <t>1) Geochemical data available in Peate (1989). I redid geochemical analysis on this same sample at UQ-EGL lab in 2018; 2) This sample has been redated and a new (and discordant) 40Ar/39Ar age was obtained.</t>
  </si>
  <si>
    <t>1) The step-heating spectra yields a consistent plateau age and the isochron plot suggests that there is no contribution from excess 40Ar in the radiogenic steps. The age obtained for this sample, however, is considerably younger than what would be expected for a Treinta y Tres sample in the same area (Kirstein et al., 2001) and for the Gramado basalts in Paraná (Renne et al., 1992). Additionally, these ages at ~130-127 Ma commonly appears as: a) a product of alteration (potentially the age of an alteration event) throughout the entire province (e.g., 40Ar/39Ar ages of coastal dyke swarms, U/Pb ages on zircon crystals in the acidic volcanics, etc.) and b) late-stage alkaline magmatism (e.g., Paraguay alkaline complexes, Uruguay and Damaraland igneous complexes). I wonder if the late-stage alkaline magmatism + associated hydrothermal activity could have reset the 40Ar/39Ar system of plagioclase and sanidine crystals in some cases.</t>
  </si>
  <si>
    <t>1) The step-heating spectra yields a consistent plateau age and the isochron plot suggests that there is no contribution from excess 40Ar in the radiogenic steps. The age obtained for this sample, however, is considerably younger than what would be expected for a Treinta y Tres sample in the same area (Kirstein et al., 2001) and for the Gramado basalts in Paraná (Renne et al., 1992). Additionally, these ages at ~130-127 Ma commonly appears as: a) a product of alteration (potentially the age of a late-stage alteration event) throughout the entire province (e.g., 40Ar/39Ar ages of coastal dyke swarms, U/Pb ages on zircon crystals in the acidic volcanics, etc.) and b) late-stage alkaline magmatism (e.g., Paraguay alkaline complexes, Uruguay and Damaraland igneous complexes). I wonder if the late-stage alkaline magmatism + associated hydrothermal activity could have reset the 40Ar/39Ar system of plagioclase and sanidine crystals in some cases.</t>
  </si>
  <si>
    <t>1) Appendix with geochemical and geochronological data unavailable; 2) Slightly disturbed step-heating spectra; 3) Plateau age based on noncontiguous gas fractions, resulting in a high MSWD value (=2.3); 4) The plateau age should be estimated using the four last steps in this case; 5) Other dykes dated by the U/Pb method yielded ages at ~520 Ma. Are the 40Ar/39Ar ages truly reflecting the crystallization of the rocks?</t>
  </si>
  <si>
    <t>1) Appendix with geochemical and geochronological data unavailable; 2) Slightly disturbed age spectra; 3) Plateau age based on noncontiguous gas fractions; 4) This sample was also dated by the U/Pb method and yielded an age ~520 Ma. Are the 40Ar/39Ar ages truly reflecting the crystallization of the rock? Could the titanite/zircon crystals have been inherited from the host rocks?</t>
  </si>
  <si>
    <t>1) Appendix with geochemical and geochronological data unavailable; 2) Saddle-shaped step-heating spectra, suggesting excess 40Ar; 3) Other dykes dated by the U/Pb method yielded ages ~520 Ma. Are the 40Ar/39Ar ages truly reflecting the crystallization of the rocks?; 4) Neutron fluence monitor not informed by the author.</t>
  </si>
  <si>
    <t>1) Appendix with geochemical and geochronological data unavailable; 2) Plateau age estimated with &lt;40% 39Ar (steps 13-17). The plateau age could have been estimated using steps 10-17; 3) Other dykes dated by the U/Pb method yielded ages ~520 Ma. Are the 40Ar/39Ar ages truly reflecting the crystallization of the rocks?; 4) Neutron fluence monitor not informed by the author.</t>
  </si>
  <si>
    <t>1) Sample location estimated on Google Earth; 2) Age recalculation is not possible given that the neutron fluence monitor was not informed.</t>
  </si>
  <si>
    <t>1) Sample location estimated on Google Earth; 2) Plateau age based on noncontiguous gas fractions; 3) Single plateau step with &gt;50% 39Ar; 4) Age recalculation is not possible given that the neutron fluence monitor was not informed.</t>
  </si>
  <si>
    <t>1) Sample location?; 2) Plateau age based on noncontiguous gas fractions; 3) The plateau and isochron ages are considerably older (~139 Ma) than other samples nearby. I do not comprehend why.</t>
  </si>
  <si>
    <t>1) According to the author, this age reflects the sericitization of the plagioclase crystal.</t>
  </si>
  <si>
    <t>1) Saddle-shaped step-heating spectra, with flat-like segment yielding an age at ~125 Ma; 2) According to the author, the isochron plot suggests excess 40Ar.</t>
  </si>
  <si>
    <t>1) Saddle-shaped step-heating spectra, with flat-like segment yielding an age at ~140 Ma; 2) According to the author, the isochron plot suggests excess 40Ar.</t>
  </si>
  <si>
    <t>1) Saddle-shaped step-heating spectra, with flat-like segment yielding an age at ~130 Ma.</t>
  </si>
  <si>
    <t>1) Although the step-heating spectra shows no major signs of severe alteration, the plateau age reflects a late-stage alteration event at 108-106 Ma. This could only be concluded by 40Ar/39Ar dating of an amphibole aliquot from this sample.</t>
  </si>
  <si>
    <t>1) Although the step-heating spectra shows no major signs of severe alteration, the radiogenic 40Ar drastically decreases with increasing temperature. Therefore, even though plateau age is statistically consistent, the age does not reflect the crystallization event.</t>
  </si>
  <si>
    <t>1) The ages obtained from the amphibole aliquots are true crystallization ages. The younger ages obtained from the plagioclases likely reflect late-stage thermal events.</t>
  </si>
  <si>
    <t>1) Saddle-shaped step-heating spectra; 2) "Plateau" age obtained from noncontiguous gas fractions; 3) An isochron age is given, but 40Ar/36Ar and MSWD values are not. I suspect that this is not a true isochron.</t>
  </si>
  <si>
    <t>1) Saddle-shaped step-heating spectra; 2) "Plateau" age obtained from noncontiguous gas fractions; 3) Isochron based on high MSWD value (=3).</t>
  </si>
  <si>
    <t>1) Saddle-shaped step-heating spectra; 2) "Plateau" age obtained from noncontiguous gas fractions; 3) Isochron based on high MSWD value (=7).</t>
  </si>
  <si>
    <t>1) Disturbed age spectra; 2) Plateau age based on noncontiguous gas fractions; 3) Isochron based on high MSWD value (=15).</t>
  </si>
  <si>
    <t>1) Saddle-shaped step-heating spectra; 2) "Plateau" age obtained from noncontiguous gas fractions; 3) Isochron based on high MSWD value (=5).</t>
  </si>
  <si>
    <t>1) Disturbed age spectra; 2) Plateau age based on noncontiguous gas fractions; 3) Isochron based on high MSWD value (=51).</t>
  </si>
  <si>
    <t>1) The step-heating spectra shows no major signs of alteration. However, I suspect that the plateau age may not reflect the crystallization event. Perhaps the same effect that is observed for the dyke samples of Carvas (2016) is affecting the ages.</t>
  </si>
  <si>
    <t>1) Step-heating spectra is slightly disturbed, with high temperature steps yielding younger ages. The maximum age that is reached is ~128 Ma; again, this age could potentially be related to a late-stage event, as observed in the Florinanópolis dyke swarm, for example.</t>
  </si>
  <si>
    <t>1) Step-heating spectra is slightly disturbed, with high temperature steps yielding younger ages; 2) Isochron based on high MSWD value (= 4.1); 3) The plateau age that is reached could potentially be related to a late-stage event, as observed in the Florinanópolis dyke swarm, for example. Perhaps the same effect that is observed for the dyke samples of Carvas (2016) is affecting the ages.</t>
  </si>
  <si>
    <t>1) Slightly disturbed step-heating spectra, with high-temperature steps yielding younger ages; 2) Isochron based on MSWD value (=3.4).</t>
  </si>
  <si>
    <t>1) No geochemical data available; 2) Slightly disturbed age spectra, with one step off the plateau; 3) Isochron age is discordant to plateau age; 4) The isochron age is likely to best represent the crystallization event.</t>
  </si>
  <si>
    <t>1) Saddle-shaped step-heating spectra; 2) "Plateau" age obtained from noncontiguous gas fractions; 3) Both plateau and isochron based on high MSWD values (=12.46 and 3.21, respectively); 4) The isochron plot seems to suggest excess 40Ar.</t>
  </si>
  <si>
    <t>1) The authors considered the plateau age as the best estimate for the crystallization event.</t>
  </si>
  <si>
    <t>1) Step-heating spectra show minor signs of alteration in the last three steps. The plateau age, however, seems unaffected by alteration; 2) Plateau age based on 40-50% 39Ar released. The plateau age, however, is indistinguishable from that obtained from other aliquots of this sample; 3) Isochron and weighted mean ages calculated for the 4 grains (mixing the results obtained from untreated and acid-treated aliquots). Results for each group of aliquots are given in the paper.</t>
  </si>
  <si>
    <t>1) Step-heating spectra show minor signs of alteration in the last two steps. The plateau age, however, seems unaffected by alteration; 2) Isochron and weighted mean ages calculated for the 4 grains (mixing the results obtained from untreated and acid-treated aliquots). Results for each group of aliquots are given in the paper.</t>
  </si>
  <si>
    <t>1) Isochron and weighted mean ages calculated for the 4 grains (mixing the results obtained from untreated and acid-treated aliquots). Results for each group of aliquots are given in the paper.</t>
  </si>
  <si>
    <t>1) Step-heating spectra show minor signs of alteration in the last three steps. The plateau age, however, seems unaffected by alteration; 2) Isochron and weighted mean ages calculated for the 4 grains (mixing the results obtained from untreated and acid-treated aliquots). Results for each group of aliquots are given in the paper.</t>
  </si>
  <si>
    <t>1) For some reason, the plateau age obtained for this aliquot yields a different result compared to the other three aliquots of the same sample in this study. Interestingly, it is indistinguishable from the age obtained for this sample in Thiede and Vasconcelos (2010). The  weighted mean age calculated using the four aliquots of this sample in this study is compatible within uncertainties with both age results; 2) Isochron and weighted mean ages calculated for the 4 grains (mixing the results obtained from untreated and acid-treated aliquots). Results for each group of aliquots are given in the paper.</t>
  </si>
  <si>
    <t>1) Plateau age based on 40-50% 39Ar released. The plateau age, however, is indistinguishable from that obtained from other aliquots of this sample; 2) Isochron and weighted mean ages calculated for the 4 grains (mixing the results obtained from untreated and acid-treated aliquots). Results for each group of aliquots are given in the paper.</t>
  </si>
  <si>
    <t>Ideogram age</t>
  </si>
  <si>
    <t>1) Sample location estimated on Google Earth; 2) Step-heating spectra show minor signs of alteration in the last three steps. No plateau age could be obtained for this grain.</t>
  </si>
  <si>
    <t>1) Sample location estimated on Google Earth; 2) Step-heating spectra show minor signs of alteration in the last three steps. The plateau age, however, seems unaffected by alteration.</t>
  </si>
  <si>
    <t>1) Sample location estimated on Google Earth; 2) Step-heating spectra show minor signs of alteration in the last four steps. The plateau age, however, seems unaffected by alteration.</t>
  </si>
  <si>
    <t>1) Disturbed step-heating spectra. No plateau age could be obtained for this grain.</t>
  </si>
  <si>
    <t>Renne, P.R., Ernesto, M., Pacca, I.G., Coe, R.S., Glen, J.M., Prévot, M., Perrin, M., 1992, The age of Paraná Flood Volcanism, rifting of Gondwanaland, and the Jurassic-Cretaceous boundary: Science, v. 258, p. 975-979.</t>
  </si>
  <si>
    <t>Baksi, A.K., Fodor, R.V., Farrar, E., 1991, Preliminary results of 40Ar/39Ar dating studies on rocks from the Serra Geral flood-basalt province and the Brazilian continental margin: EOS Trans. Am. Geophys. Union 72, 300.</t>
  </si>
  <si>
    <t>Hawkesworth, C.J., Gallagher, K., Kelley, S., Mantovani, M., Peate, D.W., Regelous, M., rogers, N.W., 1992, Paraná magmatism and the opening of the South Atlantic in Storey, B.C., Alabaster, T., Pankhurst, R.J., eds., Magmatism and the causes of continental break-up: Geological Society Special Publication, 68, p. 221-240.</t>
  </si>
  <si>
    <t>:)</t>
  </si>
  <si>
    <t>Regelous, M., 1993, Geochemistry of dolerites from the Parana flood basalt province, southern Brazil [PhD thesis]: The Open University, 256p.</t>
  </si>
  <si>
    <t>Turner, S.P., Regelous, M., Kelley, S., Hawkesworth, C., Mantovani, M., 1994, Magmatism and continental break-up in the South Atlantic: High precision 40Ar-39Ar geochronology: Earth and Planetary Science Letters, v. 121, p. 333-348.</t>
  </si>
  <si>
    <t>Milner, S.C., Le Roex, A.P., O’Connor, J.M., 1995, Age of Mesozoic igneous rocks in northwestern Namibia, and their relationships to continental breakup: Journal of the Geological Society, v. 152, p. 97-104.</t>
  </si>
  <si>
    <t>Nardy, A.J.R., 1995, Geologia e petrologia do vulcanismo Mesozóico da região central da Bacia do Paraná [PhD thesis]: Universidade Estadual Paulista, 316p.</t>
  </si>
  <si>
    <t>Renne, P.R., Deckart, K., Ernesto, M., Féraud, G., Piccirillo, E.M., 1996a, Age of the Ponta Grossa dike swarm (Brazil), and implications to Paraná flood volcanism: Earth and Planetary Science Letters, v. 144, p. 199–211.</t>
  </si>
  <si>
    <t>Renne, P.R., Glen, J.M., Milner, S.C., Duncan, A.R., 1996b, Age of Etendeka flood volcanism and associated intrusions in southwestern Africa: Geology, v. 24, no. 7, p. 659-662.</t>
  </si>
  <si>
    <t>Stewart, K., Turner, S., Kelley, S., Hawkesworth, C., Kirstein, L., Mantovani, M., 1996, 3-D, 40Ar-39Ar geochronology in the Paraná continental flood basalt province: Earth and Planetary Science Letters, v. 143, p. 95-109.</t>
  </si>
  <si>
    <t>Kirstein, L.A., 1997, Magmatism in southern Uruguay and the early rifting of the South Atlantic [PhD thesis]: Open University, 376p. http://oro.open.ac.uk/57700/</t>
  </si>
  <si>
    <t>Deckart, K., Féraud, G., Marques, L.S., Bertrand, H, 1998, New time constraints on dyke swarms related to the Paraná-Etendeka magmatic province, and subsequent South Atlantic opening, southeastern Brazil: Journal of Volcanology and Geothermal Research, v. 80, p. 67-83.</t>
  </si>
  <si>
    <t>Raposo, M.I.B., Ernesto, M., Renne, P.R., 1998, Paleomagnetism and 40Ar/39Ar dating of the Early Cretaceous Florianópolis dike swarm (Santa Catarina Island), Southern Brazil: Physics of the Earth and Planetary Interiors, v. 108, p. 275-290.</t>
  </si>
  <si>
    <t>Ernesto, M., Raposo, M.I.B., Marques, L.S., Renne, P.R., Diogo, L.A., De Min, A., 1999, Paleomagnetism, geochemistry and 40Ar/39Ar dating of the North-eastern Paraná Magmatic Province: tectonic implications: Journal of Geodynamics, v. 28, p. 321-340.</t>
  </si>
  <si>
    <t>Jerram, D., Mountney, N., Holzförster, F., Stollhofen, H., 1999, Internal stratigraphic relationships in the Etendeka Group in the Huab Basin, NW Namibia: understanding the onset of flood volcanism: Journal of Geodynamics, v. 28, p. 393-418.</t>
  </si>
  <si>
    <t>Marzoli, A., Melluso, L., Morra, V., Renne, P.R., Sgrosso, I., D’Antonio, M., Duarte Morais, L., Morais, E.A.A., Ricci, G., 1999, Geochronology and petrology of Cretaceous basaltic magmatism in the Kwanza basin (western Angola), and relationships with the Paraná-Etendeka continental flood basalt province: Journal of Geodynamics, v. 28, p. 341-356.</t>
  </si>
  <si>
    <t>Mincato, R.L., 2000, Metalogenia dos elementos do grupo da platina com base na estratigrafia e geoquímica da Província Ígnea Continental do Paraná [PhD thesis]: Universidade Estadual de Campinas, 172p. http://repositorio.unicamp.br/jspui/handle/REPOSIP/287453</t>
  </si>
  <si>
    <t>Pirajno, F., Phillips, D., Armstrong, R.A., 2000, Volcanology and eruptive histories of the Erongo Volcanic Complex and the Paresis Igneous Complex, Namibia: implications for mineral deposit styles: Communs. geol. Surv. Namibia, v. 12, p. 341-353.</t>
  </si>
  <si>
    <t>Schmitt, A.K., Emmermann, R., Trumbull, R.B., Bühn, B., Henjes-Kunst, F., 2000, Petrogenesis and 40Ar/39Ar geochronology of the Brandberg Complex, Namibia: evidence for a major mantle contribution in metaluminous and peralkaline granites: Journal of Petrology, v. 41, no. 8, p. 1207-1239.</t>
  </si>
  <si>
    <t>Kirstein, L.A., Kelley, S., Hawkesworth, C., Turner, S., Mantovani, M.S.M., Wijbrans, J., 2001, Protracted felsic magmatic activity associated with the opening of the South Atlantic: Journal of the Geological Society, v. 158, p. 583-592.</t>
  </si>
  <si>
    <t>Wigand, M., Schmitt, A.K., Trumbull, R.B., Villa, I.M., Emmermann, R., 2004, Short-lived magmatic activity in an anorogenic subvolcanic complex: 40Ar/39Ar and ion microprobe U-Pb zircon dating of the Erongo, Damaraland, Namibia: Journal of Volcanology and Geothermal Research, v. 130, p. 285-305.</t>
  </si>
  <si>
    <t>Guedes, E.G., Heilbron, M., Vasconcelos, P.M., Valeriano, C.M., Almeida, J.C.H., Teixeira, W., Thomaz Filho, A., 2005, K-Ar and 40Ar/39Ar ages of dikes emplaced in the onshore basement of the Santos Basin, Resende area, SE Brazil: implications for the south Atlantic opening and Tertiary activation: Journal of South American Earth Sciences, v. 18, p. 371-382.</t>
  </si>
  <si>
    <t>Tomazzoli, E.R., Mizusaki, A.M.P., Lima, E.F., Félix, A., Figueiredo, A.M.G., 2005, Rochas ácidas associadas ao enxame de diques Florianópolis na Ilha do Arvoredo e na Ilha de Santa Catarina (SC): dados geocronológicos preliminares: III Simpósio de Vulcanismo e Ambientes Associados, 2005, Cabo Frio/RJ.</t>
  </si>
  <si>
    <t>Gibson, S.A., Thompson, R.N., Day, J.A., 2006, Timescales and mechanisms of plume-lithosphere interactions: 40Ar/39Ar geochronology and geochemistry of alkaline igneous rocks from the Paraná-Etendeka large igneous province: Earth and Planetary Science Letters, v. 251, p. 1-17.</t>
  </si>
  <si>
    <t>Wildner, W., Brito, R.E.S.C., Licht, O.A.B., Arioli, E.E., 2006, Geologia e recursos minerais do sudoeste do Estado do Paraná: CPRM Internal report. http://rigeo.cprm.gov.br/jspui/bitstream/doc/10439/1/Geologia%20e%20Recursos%20Minerais%20-%20PARANA.pdf</t>
  </si>
  <si>
    <t>Comin-Chiaramonti, P., Marzoli, A., Gomes, C.B., Milan, A., Riccomini, C., Velázquez, V.F, Mantovani, M.S., Renne, P.R., Tassinari, C.C.G., Vasconcelos, P.M., 2007, The origin of post-Paleozoic magmatism in eastern Paraguay in Foulger, G.R., and Jurdy, D.M., eds., Plates, plumes, and planetary processes: Geological Society of America Special Paper, v. 430, p. 603-633.</t>
  </si>
  <si>
    <t>Guedes, E.G., 2007, O enxame de diques Serra do Mar na região entre Resende e a Baía da Ilha Grande, RJ [PhD thesis]: Universidade do Estado do Rio de Janeiro, 147p., http://bdtd.ibict.br/vufind/Record/UERJ_edefb2eeb1993750231ddce0d58bbbb4</t>
  </si>
  <si>
    <t>Lobo, J.T., 2007, Petrogênese das rochas basálticas do Eocretáceo das Bacias de Campos e Pelotas e implicações na geodinâmica de rifteamento do Gondwana Ocidental [PhD thesis]: Universidade do Estado do Rio de Janeiro, 171p.</t>
  </si>
  <si>
    <t>Rosset, A., De Min, A., Marques, L.S., Macambira, M.J.B., Ernesto, M., Renne, P.R., Piccirillo, E.M., 2007, Genesis and geodynamic significance of Mesoproterozoic and Early Cretaceous tholeiitic dyke swarms from São Francisco craton (Brazil): Journal of South American Earth Sciences, v. 24, p. 69-92.</t>
  </si>
  <si>
    <t>Renne, P.R., Mundil, R., Balco, G., Min, K., Ludwig, K.R., 2010, Joint determination of 40K decay constants and 40Ar*/40K for the Fish Canyon sanidine standard, and improved accuracy for 40Ar/39Ar geochronology: Geochimica et Cosmochimica Acta, v. 74, p. 5349-5367.</t>
  </si>
  <si>
    <t>Thiede, D.S., Vasconcelos, P.M., 2010, Paraná flood basalts: Rapid extrusion hypothesis confirmed by new 40Ar/39Ar results: Geology, v. 38, no. 8, p. 747-750.</t>
  </si>
  <si>
    <t>Corval, A., 2009, Petrogênese e contexto geodinâmico das suítes basálticas toleíticas (de alto-TiO2 e baixo-TiO2) do Cretáceo Inferior da porção centro-oriental do enxame de diques da Serra do Mar [PhD thesis]: Universidade do Estado do Rio de Janeiro, 188p.</t>
  </si>
  <si>
    <t>Cernuschi, F., 2011, Geology of the Cretaceous Lascano-East intrusive complex: magmatic evolution and mineralization potential of the Merín Basin, Uruguay [Master thesis]: Oregon State University, 340p.</t>
  </si>
  <si>
    <t>Belém, J., 2014, Geoquímica, geocronologia e contexto geotectônico do magmatismo máfico associado ao feixe de fraturas Colatina, estado do Espírito Santo [PhD thesis]: Universidade Federal de Minas Gerais, 134p., http://www.bibliotecadigital.ufmg.br/dspace/handle/1843/BUBD-A3AGYF.</t>
  </si>
  <si>
    <t>Bacha, R.R.B., Waichel, B.L., Vasconcelos, P.M., 2015, 40Ar/39Ar geochronology results of the southern Paraná-Etendeka Continental Flood Basalt Province, Brazil: VI Simpósio de Vulcanismo e Ambientes Associados, 2015, São Paulo/SP, p. 14.</t>
  </si>
  <si>
    <t>Cernuschi, F., Dilles, J.H., Kent, A.J.R., Schroer, G., Raab, A.K., Conti, B., Muzio, R., 2015, Geology, geochemistry and geochronology of the Cretaceous Lascano East intrusive complex and magmatic evolution of the Laguna Merín basin, Uruguay: Gondwana Research, v. 28, p. 837-857.</t>
  </si>
  <si>
    <t>Licht, O.A.B., Valore, L.A., Szatmari, P., 2015. Faciology and stratigraphy of Mafic Volcaniclastic Deposits (MVDs), Serra Geral Group Saudade do Iguaçu-Coronel Vivida region, State of Paraná, Brazil: Boletim de resumos VI Simpósio de Vulcanismo e Ambientes Associados, 2015, São Paulo/SP, p. 49.</t>
  </si>
  <si>
    <t>Carvas, K.Z., 2016, Diques mesozoicos subalcalinos de baixo titânio da Região dos Lagos (RJ): Geoquímica e geocronologia 40Ar/39Ar [Master dissertation]: Universidade de São Paulo, 112p., http://www.teses.usp.br/teses/disponiveis/14/14132/tde-13032017-151659/en.php.</t>
  </si>
  <si>
    <t>Guedes, E.G., Heilbron, M., Valeriano, C.M., Almeida, J.C.H., Szatmari, P., 2016, Evidence of Gondwana early rifting process recorded by Resende-Ilha Grande Dike Swarm, southern Rio de Janeiro, Brazil: Journal of South American Earth Sciences, v. 67, p. 11-24.</t>
  </si>
  <si>
    <t>Lagorio, S.L., Vizán, H., Geuna, S.E., 2016, Early Cretaceous volcanism in Central Argentina in Lagorio, S.L., Vizán, H., Geuna, S.E., eds., Early Cretaceous volcanism in Central and Eastern Argentina during Gondwana break-up: Springer, p. 9-86.</t>
  </si>
  <si>
    <t>Will, T.M., Frimmel, H.E., Pfänder, J.A., 2016, Möwe Bay Dykes, Northwestern Namibia: Geochemical and geochronological evidence for different mantle source regions during the Cretaceous opening of the South Atlantic: Chemical Geology, v. 444, p. 141-157.</t>
  </si>
  <si>
    <t>Chmyz, L., Arnaud, N., Biondi, J.C., Azzone, R.G., Bosch, D., Ruberti, E., 2017, Ar-Ar ages, Sr-Nd isotope geochemistry, and implications for the origin of the silicate rocks of the Jacupiranga ultramafic-alkaline complex (Brazil); Journal of South American Earth Sciences, v. 77, p. 286-309.</t>
  </si>
  <si>
    <t>Coelho, R.M., Chaves, A.O., 2017, Diques máficos de Minas Gerais do Cretáceo Inferior: Idades Ar-Ar e correlação com a Província Ígnea Paraná-Etendeka: Geociências, v. 36, no. 4, p. 613-622.</t>
  </si>
  <si>
    <t>Owen-Smith, T.M., Ashwal, L.D., Sudo, M., Trumbull, R.B., 2017, Age and petrogenesis of the Doros Complex, Namibia, and Implications for early plume-derived melts in the Paraná-Etendeka LIP: Journal of Petrology, v. 58, no. 3, p. 423-442.</t>
  </si>
  <si>
    <t>Almeida, V.V., Janasi, V.A., Heaman, L.M., Shaulis, B.J., Hollanda, M.H.B.M., Renne, P.R., 2018, Contemporaneous alkaline and tholeiitic magmatism in the Ponta Grossa Arch, Paraná-Etendeka Magmatic Province: Constraints from U-Pb zircon/baddeleyite and 40Ar/39Ar phlogopite dating of the José Fernandes Gabbro and mafic dykes: Journal of Volcanology and Geothermal Research, v. 355, p. 55-65.</t>
  </si>
  <si>
    <t>Baksi, A.K., 2018, Paraná flood basalt volcanism primarily limited to ~1 Myr beginning at 135 Ma: New 40Ar/39Ar ages for rocks from Rio Grande do Sul, and critical evaluation of published radiometric data: Journal of Volcanology and Geothermal Research, v. 355, p. 66-77.</t>
  </si>
  <si>
    <t>Other cited references:</t>
  </si>
  <si>
    <t>References - 40Ar/39Ar geochronology:</t>
  </si>
  <si>
    <t>Fodor, R.V., Corwin, C., Roisenberg, A., 1985b, Petrology of Serra Geral (Paraná) continental flood basalts, southern Brazil: crustal contamination, source material, and South Atlantic magmatism: Contrib. Mineral. Petrol., v. 91, p. 54-65.</t>
  </si>
  <si>
    <t>McDougall, I., Wellman, P., 2011, Calibration of GA1550 biotite standard for K/Ar and 40Ar/39Ar dating: Chemical Geology, v. 280, p. 19-25.</t>
  </si>
  <si>
    <t>Peate, D.W., Hawkesworth, C.J., Mantovani, M.S.M., 1992, Chemical stratigraphy of the Paraná lavas (South America): classification of magma types and their spatial distribution: Bulletin of Volcanology, v. 55, p. 119-139.</t>
  </si>
  <si>
    <t>Renne, P.R., Swisher, C.C., Deino, A.L., Karner, D.B., Owens, T.L., DePaolo, D.J., 1998, Intercalibration of standards, absolute ages and uncertainties in 40Ar/39Ar dating: Chemical Geology, v. 145, p. 117-152.</t>
  </si>
  <si>
    <t>Renne, P.R., Balco, G., Ludwig, K.R., Mundil, R., Min, K., 2011, Response to the comment by W.H. Schwarz et al. on “Joint determination of 40K decay constants and 40Ar*/40K for the Fish Canyon sanidine standard, and improved accuracy for 40Ar/39Ar geochronology” by P.R. Renne et al. (2010): Geochimica et Cosmochimica Acta, v. 75, p. 5097-5100.</t>
  </si>
  <si>
    <t>Rex, D.C., Guise, P.G., 1986, Age of the Tinto felsite, Lanarkshire: a possible 40Ar/39Ar monitor: Bulletin of Liaison Informations, IGCP Project 196, 6, p. 8-9.</t>
  </si>
  <si>
    <t>Schwarz, W.H., Trieloff, M., 2007, Intercalibration of 40Ar-39Ar age standards NL-25, HB3gr hornblende, GA1550, SB-3, HD-B1 biotite and BMus/2 muscovite: Chemical Geology, 242, p. 218-231.</t>
  </si>
  <si>
    <t>Trumbull, R.B., Emmermann, R., Bühn, B., Gerstenberger, H., Mingram, B., Schmitt, A., Volker, F., 2000, Insights on the genesis of the Cretaceous Damaraland igneous complexes in Namibia from a Nd- and Sr-isotopic perspective: Communs. geol. Surv. Namibia: v. 12, p. 355-367.</t>
  </si>
  <si>
    <t xml:space="preserve">Velázquez, V.F., Comin-Chiaramonti, P., Cundari, A., Gomes, C.B., Riccomini, C., 2006, Cretaceous Na-alkaline magmatism from the Misiones Province (Paraguay): its relationships with the Paleocene Na-alkaline analog from Asunción and geodynamic significance: The Journal of Geology, 114, p. 593-614. </t>
  </si>
  <si>
    <t>Neutron fluence monitor (NFM)</t>
  </si>
  <si>
    <t>1) Full geochemical data available in Peate (1989); 2) Possible issues with the Ar method employed (as noticed by Kirstein et al., 2001 and Thiede and Vasconcelos, 2010); 3) The age of the MMhb1 hornblende was recalculated by converting the age of Renne et al. (1998) to Renne et al. (2011) using the FC-2 sanidine as a standard; the decay constant of Renne et al. (2011) was also used.</t>
  </si>
  <si>
    <t>1) Full geochemical data available in Peate (1989); 2) Plateau age based on noncontiguous gas fractions; 3) Isochron yielded high MSWD values; 4) The age of the MMhb1 hornblende was recalculated by converting the age of Renne et al. (1998) to Renne et al. (2011) using the FC-2 sanidine as a standard; the decay constant of Renne et al. (2011) was also used.</t>
  </si>
  <si>
    <t>1) Geochemical data not available; 2) The age of the MMhb1 hornblende was recalculated by converting the age of Renne et al. (1998) to Renne et al. (2011) using the FC-2 sanidine as a standard; the decay constant of Renne et al. (2011) was also used.</t>
  </si>
  <si>
    <t>1) Sample coordinates estimated on Google Earth; 2) Geochemical data not available; 3) Disturbed age spectra; 4) Plateau age based on noncontiguous gas fractions; 5) Isochron plot with a low (40Ar/36Ar) int value, suggesting loss of 40Ar; 6) Isochron and 'plateau' ages are not within error; 7) The age of the MMhb1 hornblende was recalculated by converting the age of Renne et al. (1998) to Renne et al. (2011) using the FC-2 sanidine as a standard; the decay constant of Renne et al. (2011) was also used.</t>
  </si>
  <si>
    <t>1) Sample coordinates estimated on Google Earth; 2) Geochemical data not available; 3) Plateau age with 49.8% 39Ar released; 4) The age of the MMhb1 hornblende was recalculated by converting the age of Renne et al. (1998) to Renne et al. (2011) using the FC-2 sanidine as a standard; the decay constant of Renne et al. (2011) was also used.</t>
  </si>
  <si>
    <t>1) The age of the MMhb1 hornblende was recalculated by converting the age of Renne et al. (1998) to Renne et al. (2011) using the FC-2 sanidine as a standard; the decay constant of Renne et al. (2011) was also used.</t>
  </si>
  <si>
    <t>1) Saddle-shaped age spectra, suggesting excess 40Ar; 2) 40Ar/36Ar intercept value does not suggest excess 40Ar on plateau steps; 3) Is this a true crystallization age; 4) The age of the MMhb1 hornblende was recalculated by converting the age of Renne et al. (1998) to Renne et al. (2011) using the FC-2 sanidine as a standard; the decay constant of Renne et al. (2011) was also used.</t>
  </si>
  <si>
    <t>1) The coordinates given by Stewart et al. do not exist. I believe the authors got confused about decimal and degree-minute-second coordinates; 2) Geochemical data not available; 3) Possible issues with the Ar method employed (as noticed by Kirstein et al., 2001 and Thiede and Vasconcelos, 2010); 4) The age of the MMhb1 hornblende was recalculated by converting the age of Renne et al. (1998) to Renne et al. (2011) using the FC-2 sanidine as a standard; the decay constant of Renne et al. (2011) was also used.</t>
  </si>
  <si>
    <t>1) Sample coordinates given by Peate (1989); 2) Geochemical data from Peate (1989); 3) I redid the geochemical analysis of this sample and the new result suggests that this is a Pitanga / T4 (LSi-LZr-HTi-HP) sample. I do not see any problem in changing the classification from Paranapanema to Pitanga, given that the area where the sample was collected is close to the contact between these units; 4) Possible issues with the Ar method employed (as noticed by Kirstein et al., 2001 and Thiede and Vasconcelos, 2010); 4) The age of the MMhb1 hornblende was recalculated by converting the age of Renne et al. (1998) to Renne et al. (2011) using the FC-2 sanidine as a standard; the decay constant of Renne et al. (2011) was also used.</t>
  </si>
  <si>
    <t>1) Sample coordinates given by Peate (1989); 2) Geochemical data not available; 3) Possible issues with the Ar method employed (as noticed by Kirstein et al., 2001 and Thiede and Vasconcelos, 2010); 4) The age of the MMhb1 hornblende was recalculated by converting the age of Renne et al. (1998) to Renne et al. (2011) using the FC-2 sanidine as a standard; the decay constant of Renne et al. (2011) was also used.</t>
  </si>
  <si>
    <t>1) Sample coordinates given by Peate (1989); 2) Geochemical data from Peate (1989); 3) Possible issues with the Ar method employed (as noticed by Kirstein et al., 2001 and Thiede and Vasconcelos, 2010); 4) The age of the MMhb1 hornblende was recalculated by converting the age of Renne et al. (1998) to Renne et al. (2011) using the FC-2 sanidine as a standard; the decay constant of Renne et al. (2011) was also used.</t>
  </si>
  <si>
    <t>1) Geochemical data from Kirstein (1997); 2) Stewart et al. (1996) classified this sample as a rhyolite. However, geochemical data from Kirstein (1997) shows that this is a basaltic rock; 3) Step-heating spectra not shown; 4) The age of the MMhb1 hornblende was recalculated by converting the age of Renne et al. (1998) to Renne et al. (2011) using the FC-2 sanidine as a standard; the decay constant of Renne et al. (2011) was also used.</t>
  </si>
  <si>
    <t>1) I considered only the TC standard for age recalculation purposes; 2) 40Ar/39Ar data not published in Appendix D of the thesis.</t>
  </si>
  <si>
    <t>1) Sample coordinates given by Peate (1989); 2) Geochemical data from Peate (1989); 3) Isochron age from the dataset (supplementary material) is different from the result given in Table 1. I chose the value from the original dataset; 4) Possible issues with the Ar method employed (as noticed by Kirstein et al., 2001 and Thiede and Vasconcelos, 2010); 5) The age of the MMhb1 hornblende was recalculated by converting the age of Renne et al. (1998) to Renne et al. (2011) using the FC-2 sanidine as a standard; the decay constant of Renne et al. (2011) was also used.</t>
  </si>
  <si>
    <t>1) Step-heating spectra not shown; 2) The age of the MMhb1 hornblende was recalculated by converting the age of Renne et al. (1998) to Renne et al. (2011) using the FC-2 sanidine as a standard; the decay constant of Renne et al. (2011) was also used.</t>
  </si>
  <si>
    <t>1) Geochemical data from Kirstein (1997); 2) Step-heating spectra not shown; 3) The age of the MMhb1 hornblende was recalculated by converting the age of Renne et al. (1998) to Renne et al. (2011) using the FC-2 sanidine as a standard; the decay constant of Renne et al. (2011) was also used.</t>
  </si>
  <si>
    <t>1) This sample is included in the dataset (on the supplementary material), but it is not mentioned in the paper; 2) The age of the MMhb1 hornblende was recalculated by converting the age of Renne et al. (1998) to Renne et al. (2011) using the FC-2 sanidine as a standard; the decay constant of Renne et al. (2011) was also used.</t>
  </si>
  <si>
    <t>1) Disturbed age spectra with "plateau" age based on noncontiguous gas fractions and with &lt;50% of 39Ar released; 2) The age of the MMhb1 hornblende was recalculated by converting the age of Renne et al. (1998) to Renne et al. (2011) using the FC-2 sanidine as a standard; the decay constant of Renne et al. (2011) was also used.</t>
  </si>
  <si>
    <t>1) Saddle-shaped age spectra with "plateau" age based on &lt;50% of 39Ar released; 2) The age of the MMhb1 hornblende was recalculated by converting the age of Renne et al. (1998) to Renne et al. (2011) using the FC-2 sanidine as a standard; the decay constant of Renne et al. (2011) was also used.</t>
  </si>
  <si>
    <t>1) The coordinates given by Deckart et al. do not exist. I believe the authors got confused about decimal and degree-minute-second coordinates. I considered that they were given in decimal degrees; 2) Disturbed age spectra with "plateau" age based on &lt;50% of 39Ar released; 3) The age of the MMhb1 hornblende was recalculated by converting the age of Renne et al. (1998) to Renne et al. (2011) using the FC-2 sanidine as a standard; the decay constant of Renne et al. (2011) was also used.</t>
  </si>
  <si>
    <t>1) The coordinates given by Deckart et al. do not exist. I believe the authors got confused about decimal and degree-minute-second coordinates. I considered that they were given in decimal degrees; 2) Plateau age apparently unrelated to the Paraná-Etendeka event; 3) The age of the MMhb1 hornblende was recalculated by converting the age of Renne et al. (1998) to Renne et al. (2011) using the FC-2 sanidine as a standard; the decay constant of Renne et al. (2011) was also used.</t>
  </si>
  <si>
    <t>1) The coordinates given by Deckart et al. do not exist. I believe the authors got confused about decimal and degree-minute-second coordinates. I considered that they were given in decimal degrees; 2) Disturbed age spectra with "plateau" age based on noncontiguous gas fractions and with &lt;50% of 39Ar released; 3) The age of the MMhb1 hornblende was recalculated by converting the age of Renne et al. (1998) to Renne et al. (2011) using the FC-2 sanidine as a standard; the decay constant of Renne et al. (2011) was also used.</t>
  </si>
  <si>
    <t>Age used (NFM)</t>
  </si>
  <si>
    <t>Baksi et al. (1991)</t>
  </si>
  <si>
    <t>Renne et al. (1992)</t>
  </si>
  <si>
    <t>Hawkesworth et al. (1992)</t>
  </si>
  <si>
    <t>Regelous (1993)</t>
  </si>
  <si>
    <t>Turner et al. (1994)</t>
  </si>
  <si>
    <t>Milner et al. (1995)</t>
  </si>
  <si>
    <t>Nardy (1995)</t>
  </si>
  <si>
    <t>Renne et al. (1996a)</t>
  </si>
  <si>
    <t>Renne et al. (1996b)</t>
  </si>
  <si>
    <t>Stewart et al. (1996)</t>
  </si>
  <si>
    <t>Kirstein (1997)</t>
  </si>
  <si>
    <t>Deckart et al. (1998)</t>
  </si>
  <si>
    <t>Raposo et al. (1998)</t>
  </si>
  <si>
    <t>Ernesto et al. (1999)</t>
  </si>
  <si>
    <t>Jerram et al. (1999)*</t>
  </si>
  <si>
    <t>Marzoli et al. (1999)</t>
  </si>
  <si>
    <t>Mincato (2000)</t>
  </si>
  <si>
    <t>Pirajno et al. (2000)</t>
  </si>
  <si>
    <t>Schmitt et al. (2000)</t>
  </si>
  <si>
    <t>Kirstein et al. (2001)</t>
  </si>
  <si>
    <t>Wigand et al. (2004)</t>
  </si>
  <si>
    <t>Guedes et al. (2005)</t>
  </si>
  <si>
    <t>Tomazzoli et al. (2005)</t>
  </si>
  <si>
    <t>Gibson et al. (2006)</t>
  </si>
  <si>
    <t>Wildner et al. (2006)</t>
  </si>
  <si>
    <t>Comin-Chiaramonti et al. (2007)</t>
  </si>
  <si>
    <t>Guedes (2007)</t>
  </si>
  <si>
    <t>Lobo (2007)</t>
  </si>
  <si>
    <t>Rosset et al. (2007)</t>
  </si>
  <si>
    <t>Corval (2009)</t>
  </si>
  <si>
    <t>Renne et al. (2010)</t>
  </si>
  <si>
    <t>Thiede and Vasconcelos (2010)</t>
  </si>
  <si>
    <t>Cernuschi (2011)</t>
  </si>
  <si>
    <t>Belém (2014)</t>
  </si>
  <si>
    <t>Bacha et al. (2015)</t>
  </si>
  <si>
    <t>Cernuschi et al. (2015)</t>
  </si>
  <si>
    <t>Licht et al. (2015)</t>
  </si>
  <si>
    <t>Carvas (2016)</t>
  </si>
  <si>
    <t>Guedes et al. (2016)</t>
  </si>
  <si>
    <t>Will et al. (2016)</t>
  </si>
  <si>
    <t>Chmyz et al. (2017)</t>
  </si>
  <si>
    <t>Coelho and Chaves (2017)</t>
  </si>
  <si>
    <t>Owen-Smith et al. (2017)</t>
  </si>
  <si>
    <t>Almeida et al. (2018)</t>
  </si>
  <si>
    <t>Baksi (2018)</t>
  </si>
  <si>
    <t>Gomes, A.S., Vasconcelos, P.M., Carmo, I.O., 2020a, Quantifying the effects of alteration and acid treatment in whole-rock 40Ar/39Ar geochronology: Chemical Geology, submitted.</t>
  </si>
  <si>
    <t>Gomes, A.S., Vasconcelos, P.M., 2020b, 40Ar/39Ar geochronology of the Paraná LIP central segment: Goldschmidt 2020, 850.</t>
  </si>
  <si>
    <t>LM-DA-203_9169</t>
  </si>
  <si>
    <t>LM-DA-203_9170</t>
  </si>
  <si>
    <t>LM-DA-203_9156</t>
  </si>
  <si>
    <t>LM-DA-203_9159</t>
  </si>
  <si>
    <t>LM-DA-203_9160</t>
  </si>
  <si>
    <t>LM-DA-150_9163</t>
  </si>
  <si>
    <t>LM-DA-150_9166</t>
  </si>
  <si>
    <t>LM-DA-BZ-5_9237</t>
  </si>
  <si>
    <t>LM-DA-BZ-5_9238</t>
  </si>
  <si>
    <t>LM-DA-BZ-5_9239-01</t>
  </si>
  <si>
    <t>LM-DA-BZ-5_9239-02</t>
  </si>
  <si>
    <t>PPE-C1_7456-01</t>
  </si>
  <si>
    <t>PPE-C1_7456-02</t>
  </si>
  <si>
    <t>PPE-C3-I_7457-01</t>
  </si>
  <si>
    <t>PPE-C3-I_7457-02</t>
  </si>
  <si>
    <t>PPE-C3-II_7459-01</t>
  </si>
  <si>
    <t>PPE-C3-II_7459-02</t>
  </si>
  <si>
    <t>Clear plagioclase</t>
  </si>
  <si>
    <t>1) According to the author, this age reflects the sericitization of the plagioclase crystal; 2) The ages of this study were reworked for an upcoming paper (see Carvas et al., 2020), some of them may be slightly different. I am only considering the ages from the paper.</t>
  </si>
  <si>
    <t>1) Saddle-shaped step-heating spectra, with flat-like segment yielding an age at ~130 Ma; 2) The ages of this study were reworked for an upcoming paper (see Carvas et al., 2020), some of them may be slightly different. I am only considering the ages from the paper.</t>
  </si>
  <si>
    <t>1) Although the step-heating spectra shows no major signs of severe alteration, the plateau age reflects a late-stage alteration event at 108-106 Ma. This could only be concluded by 40Ar/39Ar dating of an amphibole aliquot from this sample; 2) The ages of this study were reworked for an upcoming paper (see Carvas et al., 2020), some of them may be slightly different. I am only considering the ages from the paper.</t>
  </si>
  <si>
    <t>1) Although the step-heating spectra shows no major signs of severe alteration, the radiogenic 40Ar drastically decreases with increasing temperature. Therefore, even though plateau age is statistically consistent, the age does not reflect the crystallization event; 2) The ages of this study were reworked for an upcoming paper (see Carvas et al., 2020), some of them may be slightly different. I am only considering the ages from the paper.</t>
  </si>
  <si>
    <t>1) The ages obtained from the amphibole aliquots are true crystallization ages. The younger ages obtained from the plagioclases likely reflect late-stage thermal events; 2) The ages of this study were reworked for an upcoming paper (see Carvas et al., 2020), some of them may be slightly different. I am only considering the ages from the paper.</t>
  </si>
  <si>
    <t>1) Saddle-shaped step-heating spectra, with flat-like segment yielding an age at ~125 Ma; 2) According to the author, the isochron plot suggests excess 40Ar; 3) The ages of this study were reworked for an upcoming paper (see Carvas et al., 2020), some of them may be slightly different. I am only considering the ages from the paper.</t>
  </si>
  <si>
    <t>1) Saddle-shaped step-heating spectra, with flat-like segment yielding an age at ~108-106 Ma; 2) According to the author, the isochron plot suggests excess 40Ar; 3) The ages of this study were reworked for an upcoming paper (see Carvas et al., 2020), some of them may be slightly different. I am only considering the ages from the paper.</t>
  </si>
  <si>
    <t>1) Saddle-shaped step-heating spectra, with flat-like segment yielding an age at ~160 Ma; 2) According to the author, the isochron plot suggests excess 40Ar; 3) The ages of this study were reworked for an upcoming paper (see Carvas et al., 2020), some of them may be slightly different. I am only considering the ages from the paper.</t>
  </si>
  <si>
    <t>1) Saddle-shaped step-heating spectra, with flat-like segment yielding an age at ~140 Ma; 2) According to the author, the isochron plot suggests excess 40Ar; 3) The ages of this study were reworked for an upcoming paper (see Carvas et al., 2020), some of them may be slightly different. I am only considering the ages from the paper.</t>
  </si>
  <si>
    <t>1) Saddle-shaped step-heating spectra, with a statistically consistent plateau age at ~124 Ma; 2) This age is contemporaneous to of of the stages of celadonitization in the Paraná LIP. Perhaps both celadonite and plagioclase sericitization are related to the same event?; 3) The ages of this study were reworked for an upcoming paper (see Carvas et al., 2020), some of them may be slightly different. I am only considering the ages from the paper.</t>
  </si>
  <si>
    <t>1) Saddle-shaped step-heating spectra, with flat-like segment yielding an age at ~168 Ma; 2) According to the author, the isochron plot suggests excess 40Ar.</t>
  </si>
  <si>
    <t>1) Saddle-shaped step-heating spectra, with flat-like segment yielding an age at ~124 Ma; 2) This age is contemporaneous to of of the stages of celadonitization in the Paraná LIP. Perhaps both celadonite and plagioclase sericitization are related to the same event?</t>
  </si>
  <si>
    <t>1) Saddle-shaped step-heating spectra, with flat-like segment yielding an age at ~137 Ma.</t>
  </si>
  <si>
    <t>1) Saddle-shaped step-heating spectra, with flat-like segment yielding an age at ~170 Ma.</t>
  </si>
  <si>
    <t>1) Saddle-shaped step-heating spectra, with flat-like segment yielding an age at ~112 Ma.</t>
  </si>
  <si>
    <t>1) Saddle-shaped step-heating spectra, with flat-like segment yielding an age at ~110 Ma.</t>
  </si>
  <si>
    <t>1) Slightly disturbed step-heating spectra; 2) Plateau age based on noncontiguous gas fractions, resulting in a high MSWD (=5.02); 2) Isochron plot yields a low 40Ar/36Ar ratio (247 ± 14), suggesting loss of radiogenic 40Ar; 3) According to the authors, this age is statistically weak and it may not be meaningful.</t>
  </si>
  <si>
    <t>Las Averías (Clevelândia equivalent?)</t>
  </si>
  <si>
    <t>India Muerta (Santa Maria equivalent?)</t>
  </si>
  <si>
    <t>1) Sample coordinates estimated on Google Earth; 2) Geochemical data not available; 3) Although there is apparently nothing wrong with this age, Pirajno et al. (2000) obtained younger age estimates for underlying rhyolitic units; 4) The age of the MMhb1 hornblende was recalculated by converting the age of Renne et al. (1998) to Renne et al. (2011) using the FC-2 sanidine as a standard; the decay constant of Renne et al. (2011) was also used.</t>
  </si>
  <si>
    <t>Lascano alkaline series</t>
  </si>
  <si>
    <t xml:space="preserve">1) Confidence level not informed, I am ssuming it is 2σ based on Vasconcelos et al. (2002); 2) Saddle-shaped age spectra with no apparent plateau; </t>
  </si>
  <si>
    <t>1) Confidence level not informed, I am ssuming it is 2σ based on Vasconcelos et al. (2002); 2) Plateau age based on noncontiguous gas fractions.</t>
  </si>
  <si>
    <t>1) Confidence level not informed, I am ssuming it is 2σ based on Vasconcelos et al. (2002); 2) One of the plateau steps is noncontiguous; 3) I am not sure if the plateau age reflects the crystallization event because of the discordant apparent age obtained for the plagioclase fraction of this sample.</t>
  </si>
  <si>
    <t>1) Confidence level not informed, I am ssuming it is 2σ based on Vasconcelos et al. (2002).</t>
  </si>
  <si>
    <t>1) Slightly disturbed step-heating spectra; 2) Isochron plot with somewhat high MSWD (=2.01); 3) The authors considered the isochron age as the best estimate.</t>
  </si>
  <si>
    <t>Gomes et al. (2008)</t>
  </si>
  <si>
    <t>PV-71</t>
  </si>
  <si>
    <t>Velasco alkaline complex</t>
  </si>
  <si>
    <t xml:space="preserve"> 15°50'</t>
  </si>
  <si>
    <t>60°55'"</t>
  </si>
  <si>
    <t>1) Sample coordinates estimated from the location of the Velasco alkaline complex; 2) I am assuming that the samples were irradiated at IPEN and dated at USP, as in Comin-Chiaramonti et al. (2007). I am also assuming the same NFM and age used in that work; 3) Plateau diagram available in Gomes et al. (2020), p. 35.</t>
  </si>
  <si>
    <t>1) Isochron age based on a high MSWD value (= 5.58).</t>
  </si>
  <si>
    <t>1) Isochron age based on a high MSWD value (= 6. 699).</t>
  </si>
  <si>
    <t>1) Isochron age based on a slightly high MSWD value (= 2.251).</t>
  </si>
  <si>
    <t>1) Isochron age based on a slightly high MSWD value (= 2.368); 2) 40Ar/36Ar intercept value suggests loss of 40Ar on plateau steps.</t>
  </si>
  <si>
    <t>MSWD &gt; 2.5</t>
  </si>
  <si>
    <t>1) Isochron age based on a high MSWD value (= 3.725); 2) Not sure if this age reflects the crystallization event. 40Ar/39Ar dating (WR, plg) of nearby dykes yield ages in the ~128-120 Ma range, but U/Pb data show ages at ~134 Ma.</t>
  </si>
  <si>
    <t>1) Saddle-shaped age spectra, suggesting excess 40Ar; 2) 40Ar/36Ar intercept value suggests minor excess 40Ar on plateau steps; 3) Not sure if this age reflects the crystallization event. 40Ar/39Ar dating (WR, plg) of nearby dykes yield ages in the ~128-120 Ma range, but U/Pb data show ages at ~134 Ma.</t>
  </si>
  <si>
    <t xml:space="preserve"> 24° 6'</t>
  </si>
  <si>
    <t xml:space="preserve"> 50°54'</t>
  </si>
  <si>
    <t>1) Sample location estimated on Google Earth; 2) Plateau age based on noncontiguous gas fractions, yielding a high MSWD value (= 17); 3) The isochron age was considered as the best estimate. However, the 40Ar/36Ar intercept and MSWD values are not shown.</t>
  </si>
  <si>
    <t>1) Sample location estimated on Google Earth; 2) Plateau age based on slightly high MSWD value (= 2.6).</t>
  </si>
  <si>
    <t>1) Saddle-shaped step-heating spectra; 2) Isochron was calculated based on a high MSWD value.</t>
  </si>
  <si>
    <t>1) Geochemical data not shown. The authors reported the sample as belonging to the Awahab Fm. (low-Ti); 2) Step-heating spectra not shown; 3) Isochron with slightly high MSWD (= 2.3); 4) Plateau ages are ~3 m.y. younger than those obtained in the same area by Renne et al. (1996b).</t>
  </si>
  <si>
    <t>1) Moderately disturbed step-heating spectra; 2) Isochron based on high MSWD value (= 28). The "isochron" seems to suggest loss of radiogenic 40Ar.</t>
  </si>
  <si>
    <t>1) Slightly disturbed step-heating spectra; 2) Plateau age based on noncontiguous steps; 3) Isochron based on a high MSWD value (= 4.1); 4) The apparent ages in the step-heating diagram range around ~130 Ma; again, this age could potentially be related to a late-stage event, as observed in the Florinanópolis dyke swarm, for example.</t>
  </si>
  <si>
    <t>Amphibole-biotite clusters</t>
  </si>
  <si>
    <t>Plateau age MSWD &lt;2.5?</t>
  </si>
  <si>
    <t>Isochron age MSWD &lt;2.5?</t>
  </si>
  <si>
    <t>Isochron age             MSWD &lt;2.5?</t>
  </si>
  <si>
    <t>Plateau age                      MSWD &lt;2.5?</t>
  </si>
  <si>
    <t>MSWD &lt; 2.5</t>
  </si>
  <si>
    <t xml:space="preserve">Note: </t>
  </si>
  <si>
    <t>We consider that an ideal MSWD should be &lt;2, but we considered a margin of tolerance of 0.5.</t>
  </si>
  <si>
    <t>MSWD not reported.</t>
  </si>
  <si>
    <t>Plateau is based on at least three contiguous steps (at the 2σ level) containing &gt;50% of the total 39Ar.</t>
  </si>
  <si>
    <t>Plateau is based on less than three contiguous steps (at the 2σ level), regardless of whether they contain &gt;50% of the total 39Ar.</t>
  </si>
  <si>
    <t>GB-84CWR</t>
  </si>
  <si>
    <t>Disturbed spectra with no plateau.</t>
  </si>
  <si>
    <t>40Ar/39Ar technique other than step-heating.</t>
  </si>
  <si>
    <t>Plateau diagram not shown.</t>
  </si>
  <si>
    <t>No isochron can be calculated.</t>
  </si>
  <si>
    <t>1) Coordinates estimated on Google Earth; 2) Plateau age based on slightly noncontiguous steps; 3) The authors considered the "isochron" an errorchron, with a MSWD  (= 3.7).</t>
  </si>
  <si>
    <t>forced plateau</t>
  </si>
  <si>
    <t>1) Tinto biotite age of Rex &amp; Guise (1986) (original = 409.24 Ma) calibrated to the age of the MMhb-1 standard (523.7 Ma) using the decay constant of Steiger and Jager (1977), which is also calibrated to the age of the FC-2 of Renne et al. (2011). The new age of 416.47 Ma is using the decay constant of Renne et al. (2011); 2) Plateau age based on noncontiguous gas fractions; 3) Isochron based on slightly high MSWD value (= 2.2).</t>
  </si>
  <si>
    <t>Forced plateau ages are not statistically reliable.</t>
  </si>
  <si>
    <t>1) Confidence level not informed, I am ssuming it is 2σ based on Vasconcelos et al. (2002); 2) Single plateau step containing &gt;50% 39Ar; 3) Disturbed age spectra suggesting excess 40Ar.</t>
  </si>
  <si>
    <t>Is it a true plateau (Fleck et al., 1977)*?</t>
  </si>
  <si>
    <t>*i.e., a plateau must be based on at least three contiguous steps containing &gt;50% of the total 39Ar.</t>
  </si>
  <si>
    <t>Plateau is based on contiguous steps (at the 2σ level), but contain &lt;40% of the total 39Ar.</t>
  </si>
  <si>
    <t>1) Moderately disturbed step-heating spectra; 2) A mini-plateau representing 43% of the total 39Ar released can be obtained for the high-temperature steps. The mini-plateau age is concordant with the plateau age obtained for the other aliquots of the same sample.</t>
  </si>
  <si>
    <t>Flat segment based on contiguous steps containing 40-50% of the total 39Ar.</t>
  </si>
  <si>
    <t>1) Slightly disturbed step-heating spectra; 2) A flat segment containing only two contiguous steps and representing 65% can be obtained for the middle- to high-temperature steps. The age is concordant with the plateau age obtained for the other aliquots of the same sample.</t>
  </si>
  <si>
    <t>Total</t>
  </si>
  <si>
    <t>Statistically valid plateaus</t>
  </si>
  <si>
    <t>Plateau age MSWD</t>
  </si>
  <si>
    <t>Isochron age MSWD</t>
  </si>
  <si>
    <t>(40Ar/36Ar) int &lt;290</t>
  </si>
  <si>
    <t>KLS122</t>
  </si>
  <si>
    <t>KLS145</t>
  </si>
  <si>
    <t>Erlank et al. (1984)</t>
  </si>
  <si>
    <t xml:space="preserve"> 21°35'10"</t>
  </si>
  <si>
    <t xml:space="preserve"> 13°53'7"</t>
  </si>
  <si>
    <t>Horingbaai DS</t>
  </si>
  <si>
    <t>Horingbaai</t>
  </si>
  <si>
    <t>Herald Reactor AWRE, Aldermaston</t>
  </si>
  <si>
    <t>University of Leeds</t>
  </si>
  <si>
    <t>1) Sample coordinates estimated on Google Earth based on the location of Horingbaai. They may differ from the real sampling site; 2) Neutron fluence monitor not reported; 3) Saddle-shaped age spectra, suggesting excess 40Ar.</t>
  </si>
  <si>
    <t>Pitanga?</t>
  </si>
  <si>
    <t>1) Mincato (2000) originally reported this sample as a flow sample; however, this specimen is likely to be collected from sill body due to its location in the map; 2) In general, plateau ages are similar to integrated ages.</t>
  </si>
  <si>
    <t>Gomes et al. (2021)</t>
  </si>
  <si>
    <t>Gomes and Vasconcelos (2021)</t>
  </si>
  <si>
    <t>Wereldsend QL?</t>
  </si>
  <si>
    <t>1) Sample location estimated on Google Earth; 2) Geochemical data from Fodor et al. (1985); 3) Disturbed step-heating spectra, no plateau is reached; 4) 40Ar/36Ar intercept suggests excess 40Ar.</t>
  </si>
  <si>
    <t>1) Sample location estimated on Google Earth; 2) Geochemical data from Fodor et al. (1985); 3) Step-heating spectra produces a flat-like segment in the high temperature steps. The apparent ages, however, are anomalously older than expected for the samples in that area; 4) 40Ar/36Ar intercept does not suggest excess 40Ar; 5) According to the author, the "age" obtained is older because of sample alteration. The step-heating spectra, however, does not seem to indicate that alteration products are affecting the age. This inaccurate age may have resulted from analytical issues.</t>
  </si>
  <si>
    <t>1) Sample location estimated on Google Earth; 2) Geochemical data from Fodor et al. (1985); 3) Step-heating spectra produces a flat-like segment in the high temperature steps. The apparent ages, however, are anomalously older than expected for the samples in that area; 4) According to the author, no isochron can be obtained from this data.</t>
  </si>
  <si>
    <t>1) Sample location estimated on Google Earth; 2) Geochemical data from Fodor et al. (1985); 3) The step-heating spectra produces a plateau with the three last steps. The plateau age, however, was estimated using middle- to high-temperature steps (steps 2, 3, 4, 5 and 6); 4) 40Ar/36Ar intercept does not suggest excess 40Ar.</t>
  </si>
  <si>
    <t>1) Sample location estimated on Google Earth; 2) Geochemical data from Fodor et al. (1985).</t>
  </si>
  <si>
    <t>1) Sample location estimated on Google Earth; 2) Geochemical data from Fodor et al. (1985); 3) Plateau age based on noncontiguous gas fractions; 4) The age, however, is indistinguishable from the untreated aliquot that yielded a true plateau.</t>
  </si>
  <si>
    <t>1) Sample location estimated on Google Earth; 2) Geochemical data from Fodor et al. (1985); 3) Classification does not fit perfectly in any of the subgroups found in Paraná (TiO2 = 1.32%; P2O5 = 0.23%). It resembles the Caxias do Sul subgroup though.</t>
  </si>
  <si>
    <t>1) Sample location estimated on Google Earth; 2) No plateau diagrams available; 3) The initial 40Ar/36Ar intercept is an abnormal low value (114 ± 50); 4) I calculated a weighted mean between samples Cerro Cañada I and Cerro Cañada (I) and obtained a WM age of 127.1 ± 0.2 Ma.</t>
  </si>
  <si>
    <t>1) Confidence level not informed, I am ssuming it is 2σ based on Vasconcelos et al. (2002); 2) Disturbed age spectra; 3) Three last steps form a flat-like segment at ~140 Ma; 4) Another whole-rock grain from this sample gave a flat segment age (40-50% 39Ar) of 135.5 ± 0.2 Ma (after correction) (Internal report from 40Ar/39Ar lab at USP).</t>
  </si>
  <si>
    <t>Carvas et al. (2021)</t>
  </si>
  <si>
    <t>1) Step-heating spectra show signs of alteration in the last two steps. The plateau age, however, seems unaffected by alteration.</t>
  </si>
  <si>
    <t>1) Step-heating spectra show signs of alteration in the last three steps. The plateau age, however, seems unaffected by alteration.</t>
  </si>
  <si>
    <t>1) The geochemical composition of this sample do not meet any of the classification criteria of Peate et al. (1992). Its geochemical composition, however, resembles the Gramado type; 2) Slightly disturbed step-heating spectra, where a flat-like segment is reached (using two steps, &lt;40% 39Ar); 2) 40Ar/36Ar intercept values on the isochron plot for the two aliquots of this sample suggest no excess 40Ar on the radiogenic steps.</t>
  </si>
  <si>
    <t>1) This sample may be classified either as a Paranapanema or a Ribeira type sample; 2) Step-heating spectra show signs of alteration in the last three steps. The plateau age, however, seems unaffected by alteration.</t>
  </si>
  <si>
    <t>1) Step-heating spectra show minor signs of alteration in the last three steps. A mini-plateau age with 46.9% 39Ar can be calculated using steps F-I. This age is undistinguishable from the plateau age obtained for the other aliquot of this sample.</t>
  </si>
  <si>
    <t>1) Step-heating spectra show minor signs of alteration in the last three steps. A mini-plateau age with 41.0% 39Ar can be calculated using steps G-I. This age is undistinguishable from the mini-plateau age obtained for the other aliquot of this sample; 2) No excess or loss of radiogenic 40Ar can be detected in the isochron diagram as the steps  for estimating the isochron are clustered in the radiogenic end-member.</t>
  </si>
  <si>
    <t>1) Step-heating spectra show minor signs of alteration in the last three steps. A mini-plateau age with 40.1% 39Ar can be calculated using steps G-I. This age is undistinguishable from the mini-plateau age obtained for the other aliquot of this sample; 2) No excess or loss of radiogenic 40Ar can be detected in the isochron diagram as the steps used for estimating the isochron are clustered in the radiogenic end-member.</t>
  </si>
  <si>
    <t>1) Step-heating spectra show signs of alteration in the last two steps. The plateau age, however, seems unaffected by alteration; 2) The 40Ar/36Ar intercept is below the atmospheric range; however, this value is apparently controlled by step A from grain 9833-02. Perhaps no excess of radiogenic 40Ar can be truly detected in the isochron diagram as the plateau steps are clustered in the radiogenic end-member.</t>
  </si>
  <si>
    <t>Isochron 40Ar/36Ar intercept value</t>
  </si>
  <si>
    <t>Repeated analysis? (duplicate, triplicate, redated, reinterpreted)</t>
  </si>
  <si>
    <t>Sample was redated and new age is discordant to the original result</t>
  </si>
  <si>
    <t>(40Ar/36Ar) int &gt;300</t>
  </si>
  <si>
    <t>40Ar/39Ar step-heating ages (including duplicates, triplicates, redated and reinterpreted results)</t>
  </si>
  <si>
    <t>40Ar/39Ar step-heating ages (excluding duplicates, triplicates, redated and reinterpreted results)</t>
  </si>
  <si>
    <t>not reported</t>
  </si>
  <si>
    <t>air (no. not reported)</t>
  </si>
  <si>
    <t>1) Coordinates and sample location map not reported. Coordinates based on the location of the Kwanza Basin; 2) Geochemical data not reported; 3) Saddle-shaped age spectra, suggesting excess 40Ar; 4) Plateau age with 40-50% 39Ar released; 5) Age may not reflect crystallization event.</t>
  </si>
  <si>
    <t>1) Coordinates and sample location map not reported. Coordinates based on the location of the Kwanza Basin; 2) Geochemical data not reported.</t>
  </si>
  <si>
    <t>1) Coordinates and sample location map not reported. Coordinates based on the location of the Kwanza Basin; 2) Geochemical data not reported; 3) Isochron shows excess 40Ar.</t>
  </si>
  <si>
    <t>1) Coordinates and sample location map not reported. Coordinates based on the location of the Paresis Complex; 2) According to the authors, the term 'quartz feldspar porphyry refers to lava flows as well as welded pyroclastic flows.</t>
  </si>
  <si>
    <t>1) Coordinates and sample location map not reported. Coordinates based on the location of the Otjohorongo Complex.</t>
  </si>
  <si>
    <t>1) Plateau age based on noncontiguous gas fractions. It also yields a high MSWD value (7.5). Despite that, the Ca/K and Cl/K ratios gave values that agree with the ratio values measured by microprobe analysis; 2) The isochron age is concordant with the forced plateau age. I am therefore considering the isochron as the best age estimate for crystallization, although the MSWD is not reported; 3) The age of the MMhb1 hornblende was recalculated by converting the age of Renne et al. (1998) to Renne et al. (2011) using the FC-2 sanidine as a standard; the decay constant of Renne et al. (2011) was also used.</t>
  </si>
  <si>
    <t>1) Plateau age based on noncontiguous gas fractions. It also yields a high MSWD value (6.4). Despite that, the Ca/K and Cl/K ratios gave values that agree with the ratio values measured by microprobe analysis; 2) The isochron ages are concordant with the forced plateau (weighted mean) ages. I am therefore considering the isochron as the best age estimate for crystallization, although the MSWD is not reported; 3) The age of the MMhb1 hornblende was recalculated by converting the age of Renne et al. (1998) to Renne et al. (2011) using the FC-2 sanidine as a standard; the decay constant of Renne et al. (2011) was also used.</t>
  </si>
  <si>
    <t>air (no. not reported)?</t>
  </si>
  <si>
    <t>Isochron 40Ar/36Ar intercept value?</t>
  </si>
  <si>
    <t>(40Ar/36Ar) int =atm ratio</t>
  </si>
  <si>
    <t>True plateau                     (Fleck et al., 1977)?</t>
  </si>
  <si>
    <t>Notes:</t>
  </si>
  <si>
    <t>1) Sample location estimated on Google Earth; 2) Geochemical data from Fodor et al. (1985); 3) Disturbed step-heating spectra with two different flat segments; 4) 40Ar/36Ar intercept does not suggests excess 40Ar.</t>
  </si>
  <si>
    <t>1) Plateau age with 40-50% of 39Ar released; 2) Saddle-shaped age spectra, suggesting excess 40Ar; 3) Does the isochron suggest excess 40Ar?; 4) Age may not reflect crystallization event.</t>
  </si>
  <si>
    <t>no?</t>
  </si>
  <si>
    <t>1) Geochemical data from Kirstein (1997); 2) Plateau age based on noncontiguous steps. A proper plateau could be obtained if the last step was removed from plateau calculation; 3) Does the apparent plateau age reflect the crystallization event?</t>
  </si>
  <si>
    <t>flat segment</t>
  </si>
  <si>
    <t>(1) As defined in Fleck et al. (1977)</t>
  </si>
  <si>
    <t>(5) No plateau can be obtained from the step-heating spectra.</t>
  </si>
  <si>
    <t>(6) Plateau age MSWD not reported.</t>
  </si>
  <si>
    <t>no (flat segment)</t>
  </si>
  <si>
    <t>N11-7</t>
  </si>
  <si>
    <t>no (forced plateau)</t>
  </si>
  <si>
    <t>(2) Plateau diagram not shown.</t>
  </si>
  <si>
    <t>(3) Flat segments represent contiguous steps where &lt;50% 39Ar.</t>
  </si>
  <si>
    <t>(4) Forced plateaus are "plateaus" that were based on noncontiguous steps.</t>
  </si>
  <si>
    <t>"Plateau" is based on noncontiguous steps and likely results in a high MSWD value.</t>
  </si>
  <si>
    <t>(7) No isochron age was reported.</t>
  </si>
  <si>
    <t>(8) No isochron could be plotted.</t>
  </si>
  <si>
    <t>(9) No Isochron 40Ar/36Ar intercept was reported.</t>
  </si>
  <si>
    <t>acceptable flat segment</t>
  </si>
  <si>
    <t>40Ar/39Ar step-heating age ok?</t>
  </si>
  <si>
    <r>
      <t xml:space="preserve">Plateau ok </t>
    </r>
    <r>
      <rPr>
        <b/>
        <sz val="11"/>
        <color rgb="FFFF0000"/>
        <rFont val="Calibri"/>
        <family val="2"/>
        <scheme val="minor"/>
      </rPr>
      <t>(1)</t>
    </r>
  </si>
  <si>
    <r>
      <t xml:space="preserve">? </t>
    </r>
    <r>
      <rPr>
        <b/>
        <sz val="11"/>
        <color rgb="FFFF0000"/>
        <rFont val="Calibri"/>
        <family val="2"/>
        <scheme val="minor"/>
      </rPr>
      <t>(2)</t>
    </r>
  </si>
  <si>
    <r>
      <t xml:space="preserve">Flat segments </t>
    </r>
    <r>
      <rPr>
        <b/>
        <sz val="11"/>
        <color rgb="FFFF0000"/>
        <rFont val="Calibri"/>
        <family val="2"/>
        <scheme val="minor"/>
      </rPr>
      <t>(3)</t>
    </r>
  </si>
  <si>
    <r>
      <t xml:space="preserve">Forced plateaus </t>
    </r>
    <r>
      <rPr>
        <b/>
        <sz val="11"/>
        <color rgb="FFFF0000"/>
        <rFont val="Calibri"/>
        <family val="2"/>
        <scheme val="minor"/>
      </rPr>
      <t>(4)</t>
    </r>
  </si>
  <si>
    <r>
      <t xml:space="preserve">no </t>
    </r>
    <r>
      <rPr>
        <b/>
        <sz val="11"/>
        <color rgb="FFFF0000"/>
        <rFont val="Calibri"/>
        <family val="2"/>
        <scheme val="minor"/>
      </rPr>
      <t>(5)</t>
    </r>
  </si>
  <si>
    <r>
      <t xml:space="preserve">? </t>
    </r>
    <r>
      <rPr>
        <b/>
        <sz val="11"/>
        <color rgb="FFFF0000"/>
        <rFont val="Calibri"/>
        <family val="2"/>
        <scheme val="minor"/>
      </rPr>
      <t>(6)</t>
    </r>
  </si>
  <si>
    <r>
      <t xml:space="preserve">- </t>
    </r>
    <r>
      <rPr>
        <b/>
        <sz val="11"/>
        <color rgb="FFFF0000"/>
        <rFont val="Calibri"/>
        <family val="2"/>
        <scheme val="minor"/>
      </rPr>
      <t>(5)</t>
    </r>
  </si>
  <si>
    <r>
      <t xml:space="preserve">? </t>
    </r>
    <r>
      <rPr>
        <b/>
        <sz val="11"/>
        <color rgb="FFFF0000"/>
        <rFont val="Calibri"/>
        <family val="2"/>
        <scheme val="minor"/>
      </rPr>
      <t>(7)</t>
    </r>
  </si>
  <si>
    <r>
      <t xml:space="preserve">- </t>
    </r>
    <r>
      <rPr>
        <b/>
        <sz val="11"/>
        <color rgb="FFFF0000"/>
        <rFont val="Calibri"/>
        <family val="2"/>
        <scheme val="minor"/>
      </rPr>
      <t>(8)</t>
    </r>
    <r>
      <rPr>
        <b/>
        <sz val="11"/>
        <color theme="1"/>
        <rFont val="Calibri"/>
        <family val="2"/>
        <scheme val="minor"/>
      </rPr>
      <t xml:space="preserve"> </t>
    </r>
  </si>
  <si>
    <r>
      <t xml:space="preserve">? </t>
    </r>
    <r>
      <rPr>
        <b/>
        <sz val="11"/>
        <color rgb="FFFF0000"/>
        <rFont val="Calibri"/>
        <family val="2"/>
        <scheme val="minor"/>
      </rPr>
      <t>(9)</t>
    </r>
  </si>
  <si>
    <t>(40Ar/36Ar) int =atm</t>
  </si>
  <si>
    <t>no (NFM?)</t>
  </si>
  <si>
    <t>yes (unrel. to PE LIP?)</t>
  </si>
  <si>
    <t>no??</t>
  </si>
  <si>
    <t>Almeida et al. (2021)</t>
  </si>
  <si>
    <t>BSJ-WT-10_1</t>
  </si>
  <si>
    <t>BSJ-WT-10_2</t>
  </si>
  <si>
    <t>BSJ-WT-10_3</t>
  </si>
  <si>
    <t>FC-WT-24_1</t>
  </si>
  <si>
    <t>FC-WT-24_2</t>
  </si>
  <si>
    <t>FC-WT-24_3</t>
  </si>
  <si>
    <t>FC-WT-74_1</t>
  </si>
  <si>
    <t>FC-WT-74_2</t>
  </si>
  <si>
    <t>FC-WT-74_3</t>
  </si>
  <si>
    <t>FC-WT-17_1</t>
  </si>
  <si>
    <t>FC-WT-17_2</t>
  </si>
  <si>
    <t>FC-WT-17_3</t>
  </si>
  <si>
    <t xml:space="preserve"> 22°44'58.46"</t>
  </si>
  <si>
    <t xml:space="preserve"> 41°53'51.25"</t>
  </si>
  <si>
    <t xml:space="preserve"> 22°47'1.18"</t>
  </si>
  <si>
    <t xml:space="preserve"> 41°53'53.18"</t>
  </si>
  <si>
    <t xml:space="preserve"> 22°45'22.09"</t>
  </si>
  <si>
    <t xml:space="preserve"> 41°52'11.32"</t>
  </si>
  <si>
    <t xml:space="preserve"> 22°46'58.66"</t>
  </si>
  <si>
    <t xml:space="preserve"> 41°54'13.06"</t>
  </si>
  <si>
    <t>1) Sample location estimated on Google Earth; 2) Full geochemical data not reported; 3) I am not sure if this sample was indeed irradiated at IPEN and analyzed at USP. The Taylor Creek standard is not used at USP, this is a major flaw. Either the sample was analyzed at USP using the Fish Canyon sanidine as a standard or the sample was analyzed in Stanford using the Taylor Creek sanidine as a standard; 4) Confidence level of age uncertainties not reported.</t>
  </si>
  <si>
    <t xml:space="preserve">1) Sample location estimated on Google Earth; 2) Full geochemical data not reported; 3) I am not sure if this sample was indeed irradiated at IPEN and analyzed at USP. The Taylor Creek standard is not used at USP, this is a major flaw. Either the sample was analyzed at USP using the Fish Canyon sanidine as a standard or the sample was analyzed in Stanford using the Taylor Creek sanidine as a standard; 4) Confidence level of age uncertainties not reported. </t>
  </si>
  <si>
    <t>1) Sample location estimated on Google Earth; 2) Full geochemical data not reported; 3) I am not sure if this sample was indeed irradiated at IPEN and analyzed at USP. The Taylor Creek standard is not used at USP, this is a major flaw. Either the sample was analyzed at USP using the Fish Canyon sanidine as a standard or the sample was analyzed in Stanford using the Taylor Creek sanidine as a standard; 4) Confidence level of age uncertainties not reported; 5) I replotted their results using Isoplot and the age that is given is completely different from that of the original paper.</t>
  </si>
  <si>
    <t>1) Sample location estimated on Google Earth; 2) Full geochemical data not reported; 3) I am not sure if this sample was indeed irradiated at IPEN and analyzed at USP. The Taylor Creek standard is not used at USP, this is a major flaw. Either the sample was analyzed at USP using the Fish Canyon sanidine as a standard or the sample was analyzed in Stanford using the Taylor Creek sanidine as a standard; 4) Confidence level of age uncertainties not reported; 5) I replotted their results using Isoplot and the age that is given is completely different from that of the original paper; 6) This age is likely not the age of crystallization as it is different from aliquot #3 from the same sample. It could reflect potential sericitization or albitization on the plagioclases.</t>
  </si>
  <si>
    <t>1) Sample location estimated on Google Earth; 2) Full geochemical data not reported; 3) I am not sure if this sample was indeed irradiated at IPEN and analyzed at USP. The Taylor Creek standard is not used at USP, this is a major flaw. Either the sample was analyzed at USP using the Fish Canyon sanidine as a standard or the sample was analyzed in Stanford using the Taylor Creek sanidine as a standard; 4) Confidence level of age uncertainties not reported; 5) I replotted their results using Isoplot and the age that is given is completely different from that of the original paper; 6) This age is likely not the age of crystallization as it is different from aliquot #1 from the same sample. It could reflect potential sericitization or albitization on the plagioclases.</t>
  </si>
  <si>
    <t>Almeida, J., Heilbron, M., Guedes, E., Neubauer, F., Manfred, B., Klausen, M.B., Valeriano, C.M., Bruno, H., Giro, J.P., McMaster, M., Tetzner, W., 2021. Pre-to-syn-rift tholeiitic magmatism in a transtensive hyperextended continental margin: Onshore and offshore magmatism of the Campos Basin, SE Brazil. Journal of South American Earth Sciences.</t>
  </si>
  <si>
    <t xml:space="preserve"> 22°45'17.8"</t>
  </si>
  <si>
    <t xml:space="preserve"> 41°51'54.8"</t>
  </si>
  <si>
    <t xml:space="preserve"> 22°56'46.6"</t>
  </si>
  <si>
    <t xml:space="preserve"> 42°01'42.3"</t>
  </si>
  <si>
    <t xml:space="preserve"> 22°52'17.9"</t>
  </si>
  <si>
    <t xml:space="preserve"> 41°58'47.2"</t>
  </si>
  <si>
    <t xml:space="preserve"> 22°49'22.1"</t>
  </si>
  <si>
    <t xml:space="preserve"> 41°58'8.2"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</si>
</sst>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FF"/>
      <name val="Calibri"/>
      <family val="2"/>
      <scheme val="minor"/>
    </font>
    <font>
      <sz val="10"/>
      <name val="Verdana"/>
      <family val="2"/>
    </font>
    <font>
      <sz val="11"/>
      <color rgb="FF9C0006"/>
      <name val="Calibri"/>
      <family val="2"/>
      <scheme val="minor"/>
    </font>
    <font>
      <sz val="8"/>
      <name val="Calibri"/>
      <family val="2"/>
      <scheme val="minor"/>
    </font>
    <font>
      <b/>
      <vertAlign val="subscript"/>
      <sz val="11"/>
      <name val="Calibri"/>
      <family val="2"/>
      <scheme val="minor"/>
    </font>
    <font>
      <b/>
      <vertAlign val="superscript"/>
      <sz val="11"/>
      <name val="Calibri"/>
      <family val="2"/>
      <scheme val="minor"/>
    </font>
    <font>
      <vertAlign val="superscript"/>
      <sz val="10"/>
      <color rgb="FF0000FF"/>
      <name val="Arial"/>
      <family val="2"/>
    </font>
    <font>
      <sz val="10"/>
      <color rgb="FF0000FF"/>
      <name val="Arial"/>
      <family val="2"/>
    </font>
    <font>
      <i/>
      <sz val="11"/>
      <color theme="1"/>
      <name val="Calibri"/>
      <family val="2"/>
      <scheme val="minor"/>
    </font>
    <font>
      <b/>
      <sz val="11"/>
      <color rgb="FFFF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FFC7CE"/>
      </patternFill>
    </fill>
    <fill>
      <patternFill patternType="solid">
        <fgColor theme="2"/>
        <bgColor indexed="64"/>
      </patternFill>
    </fill>
    <fill>
      <patternFill patternType="solid">
        <fgColor theme="0" tint="-0.499984740745262"/>
        <bgColor indexed="64"/>
      </patternFill>
    </fill>
    <fill>
      <patternFill patternType="solid">
        <fgColor theme="9" tint="0.79998168889431442"/>
        <bgColor indexed="64"/>
      </patternFill>
    </fill>
  </fills>
  <borders count="1">
    <border>
      <left/>
      <right/>
      <top/>
      <bottom/>
      <diagonal/>
    </border>
  </borders>
  <cellStyleXfs count="3">
    <xf numFmtId="0" fontId="0" fillId="0" borderId="0"/>
    <xf numFmtId="0" fontId="6" fillId="0" borderId="0"/>
    <xf numFmtId="0" fontId="7" fillId="3" borderId="0" applyNumberFormat="0" applyBorder="0" applyAlignment="0" applyProtection="0"/>
  </cellStyleXfs>
  <cellXfs count="104">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2" borderId="0" xfId="0" applyFill="1" applyAlignment="1">
      <alignment horizontal="center"/>
    </xf>
    <xf numFmtId="0" fontId="4" fillId="0" borderId="0" xfId="0" applyFont="1" applyAlignment="1">
      <alignment horizontal="center"/>
    </xf>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right"/>
    </xf>
    <xf numFmtId="0" fontId="4" fillId="0" borderId="0" xfId="0" applyFont="1" applyAlignment="1">
      <alignment horizontal="right"/>
    </xf>
    <xf numFmtId="0" fontId="1" fillId="0" borderId="0" xfId="0" applyFont="1" applyAlignment="1">
      <alignment horizontal="center"/>
    </xf>
    <xf numFmtId="2" fontId="0" fillId="0" borderId="0" xfId="0" applyNumberFormat="1" applyAlignment="1">
      <alignment horizontal="right"/>
    </xf>
    <xf numFmtId="0" fontId="0" fillId="0" borderId="0" xfId="0" applyAlignment="1">
      <alignment horizontal="left" vertical="center"/>
    </xf>
    <xf numFmtId="0" fontId="0" fillId="0" borderId="0" xfId="0" applyAlignment="1">
      <alignment vertical="center"/>
    </xf>
    <xf numFmtId="164" fontId="5" fillId="0" borderId="0" xfId="0" applyNumberFormat="1" applyFont="1" applyAlignment="1">
      <alignment horizontal="right"/>
    </xf>
    <xf numFmtId="0" fontId="5" fillId="0" borderId="0" xfId="0" applyFont="1" applyAlignment="1">
      <alignment horizontal="right"/>
    </xf>
    <xf numFmtId="0" fontId="0" fillId="0" borderId="0" xfId="0" applyAlignment="1">
      <alignment horizontal="right" vertical="center"/>
    </xf>
    <xf numFmtId="165" fontId="0" fillId="0" borderId="0" xfId="0" applyNumberFormat="1" applyAlignment="1">
      <alignment horizontal="right"/>
    </xf>
    <xf numFmtId="164" fontId="4" fillId="0" borderId="0" xfId="0" applyNumberFormat="1" applyFont="1" applyAlignment="1">
      <alignment horizontal="right"/>
    </xf>
    <xf numFmtId="164" fontId="0" fillId="0" borderId="0" xfId="0" applyNumberFormat="1" applyAlignment="1">
      <alignment horizontal="right"/>
    </xf>
    <xf numFmtId="1" fontId="0" fillId="0" borderId="0" xfId="0" applyNumberFormat="1" applyAlignment="1">
      <alignment horizontal="right"/>
    </xf>
    <xf numFmtId="165" fontId="0" fillId="0" borderId="0" xfId="0" applyNumberFormat="1" applyAlignment="1">
      <alignment horizontal="right" vertical="center"/>
    </xf>
    <xf numFmtId="164" fontId="0" fillId="0" borderId="0" xfId="0" applyNumberFormat="1" applyAlignment="1">
      <alignment horizontal="right" vertical="center"/>
    </xf>
    <xf numFmtId="0" fontId="0" fillId="0" borderId="0" xfId="0" applyAlignment="1">
      <alignment horizontal="center" vertical="center"/>
    </xf>
    <xf numFmtId="0" fontId="4" fillId="0" borderId="0" xfId="0" applyFont="1" applyAlignment="1">
      <alignment horizontal="center" vertical="center"/>
    </xf>
    <xf numFmtId="2" fontId="1" fillId="0" borderId="0" xfId="0" applyNumberFormat="1" applyFont="1" applyAlignment="1">
      <alignment horizontal="right"/>
    </xf>
    <xf numFmtId="164" fontId="0" fillId="0" borderId="0" xfId="0" applyNumberFormat="1" applyAlignment="1">
      <alignment vertical="center"/>
    </xf>
    <xf numFmtId="164" fontId="1" fillId="0" borderId="0" xfId="0" applyNumberFormat="1" applyFont="1" applyAlignment="1">
      <alignment horizontal="right"/>
    </xf>
    <xf numFmtId="164" fontId="0" fillId="0" borderId="0" xfId="0" applyNumberFormat="1" applyAlignment="1">
      <alignment horizontal="left"/>
    </xf>
    <xf numFmtId="2" fontId="4" fillId="0" borderId="0" xfId="0" applyNumberFormat="1" applyFont="1" applyAlignment="1">
      <alignment horizontal="right"/>
    </xf>
    <xf numFmtId="0" fontId="4" fillId="0" borderId="0" xfId="0" applyFont="1" applyAlignment="1">
      <alignment horizontal="left"/>
    </xf>
    <xf numFmtId="2" fontId="0" fillId="0" borderId="0" xfId="0" applyNumberFormat="1" applyAlignment="1">
      <alignment horizontal="center"/>
    </xf>
    <xf numFmtId="2" fontId="0" fillId="2" borderId="0" xfId="0" applyNumberFormat="1" applyFill="1" applyAlignment="1">
      <alignment horizontal="center"/>
    </xf>
    <xf numFmtId="0" fontId="4" fillId="0" borderId="0" xfId="0" applyFont="1" applyAlignment="1">
      <alignment horizontal="left" vertical="center"/>
    </xf>
    <xf numFmtId="0" fontId="4" fillId="2" borderId="0" xfId="0" applyFont="1" applyFill="1" applyAlignment="1">
      <alignment horizontal="center"/>
    </xf>
    <xf numFmtId="1" fontId="4" fillId="0" borderId="0" xfId="0" applyNumberFormat="1" applyFont="1" applyAlignment="1">
      <alignment horizontal="right"/>
    </xf>
    <xf numFmtId="0" fontId="4" fillId="0" borderId="0" xfId="0" applyFont="1" applyAlignment="1">
      <alignment horizontal="right" vertical="center"/>
    </xf>
    <xf numFmtId="0" fontId="4" fillId="0" borderId="0" xfId="0" applyFont="1" applyAlignment="1">
      <alignment vertical="center"/>
    </xf>
    <xf numFmtId="2" fontId="4" fillId="0" borderId="0" xfId="0" applyNumberFormat="1" applyFont="1" applyAlignment="1">
      <alignment horizontal="center"/>
    </xf>
    <xf numFmtId="2" fontId="5" fillId="0" borderId="0" xfId="0" applyNumberFormat="1" applyFont="1" applyAlignment="1">
      <alignment horizontal="right"/>
    </xf>
    <xf numFmtId="49" fontId="0" fillId="0" borderId="0" xfId="0" applyNumberFormat="1" applyAlignment="1">
      <alignment horizontal="left"/>
    </xf>
    <xf numFmtId="2" fontId="1" fillId="0" borderId="0" xfId="0" applyNumberFormat="1" applyFont="1" applyAlignment="1">
      <alignment horizontal="center"/>
    </xf>
    <xf numFmtId="0" fontId="0" fillId="0" borderId="0" xfId="0" quotePrefix="1" applyAlignment="1">
      <alignment horizontal="center"/>
    </xf>
    <xf numFmtId="0" fontId="0" fillId="0" borderId="0" xfId="0" applyAlignment="1"/>
    <xf numFmtId="2" fontId="0" fillId="0" borderId="0" xfId="0" applyNumberFormat="1" applyAlignment="1"/>
    <xf numFmtId="0" fontId="0" fillId="0" borderId="0" xfId="0" applyFont="1" applyAlignment="1">
      <alignment horizontal="center"/>
    </xf>
    <xf numFmtId="164" fontId="0" fillId="0" borderId="0" xfId="0" applyNumberFormat="1" applyAlignment="1">
      <alignment horizontal="center"/>
    </xf>
    <xf numFmtId="11" fontId="4" fillId="0" borderId="0" xfId="0" applyNumberFormat="1" applyFont="1"/>
    <xf numFmtId="11" fontId="5" fillId="0" borderId="0" xfId="0" applyNumberFormat="1" applyFont="1"/>
    <xf numFmtId="11" fontId="0" fillId="0" borderId="0" xfId="0" applyNumberFormat="1" applyFont="1"/>
    <xf numFmtId="1" fontId="0" fillId="0" borderId="0" xfId="0" applyNumberFormat="1" applyFont="1"/>
    <xf numFmtId="1" fontId="4" fillId="0" borderId="0" xfId="0" applyNumberFormat="1" applyFont="1"/>
    <xf numFmtId="0" fontId="5" fillId="0" borderId="0" xfId="0" applyFont="1" applyAlignment="1">
      <alignment horizontal="left"/>
    </xf>
    <xf numFmtId="164" fontId="5" fillId="0" borderId="0" xfId="0" applyNumberFormat="1" applyFont="1" applyAlignment="1">
      <alignment horizontal="left"/>
    </xf>
    <xf numFmtId="0" fontId="2"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horizontal="left" vertical="center"/>
    </xf>
    <xf numFmtId="0" fontId="2" fillId="0" borderId="0" xfId="0" applyFont="1"/>
    <xf numFmtId="0" fontId="4" fillId="0" borderId="0" xfId="0" applyFont="1" applyFill="1"/>
    <xf numFmtId="0" fontId="4" fillId="0" borderId="0" xfId="0" applyFont="1"/>
    <xf numFmtId="0" fontId="3" fillId="0" borderId="0" xfId="0" applyFont="1" applyFill="1" applyAlignment="1">
      <alignment horizontal="center" vertical="center"/>
    </xf>
    <xf numFmtId="0" fontId="4" fillId="0" borderId="0" xfId="0" applyFont="1" applyFill="1" applyAlignment="1">
      <alignment horizontal="left"/>
    </xf>
    <xf numFmtId="0" fontId="3" fillId="0" borderId="0" xfId="0" applyFont="1" applyAlignment="1">
      <alignment horizontal="center" vertical="center"/>
    </xf>
    <xf numFmtId="0" fontId="2" fillId="0" borderId="0" xfId="0" applyFont="1" applyFill="1" applyAlignment="1">
      <alignment horizontal="center" vertical="center"/>
    </xf>
    <xf numFmtId="0" fontId="2" fillId="0" borderId="0" xfId="0" applyFont="1" applyAlignment="1">
      <alignment horizontal="left"/>
    </xf>
    <xf numFmtId="0" fontId="0" fillId="0" borderId="0" xfId="0" applyFill="1" applyAlignment="1">
      <alignment horizontal="center"/>
    </xf>
    <xf numFmtId="0" fontId="0" fillId="0" borderId="0" xfId="0" applyFill="1" applyAlignment="1">
      <alignment horizontal="left"/>
    </xf>
    <xf numFmtId="0" fontId="4" fillId="0" borderId="0" xfId="0" applyFont="1" applyFill="1" applyAlignment="1">
      <alignment horizontal="center"/>
    </xf>
    <xf numFmtId="0" fontId="0" fillId="0" borderId="0" xfId="0" applyFill="1" applyAlignment="1">
      <alignment horizontal="right"/>
    </xf>
    <xf numFmtId="164" fontId="0" fillId="0" borderId="0" xfId="0" applyNumberFormat="1" applyFill="1" applyAlignment="1">
      <alignment horizontal="right"/>
    </xf>
    <xf numFmtId="2" fontId="0" fillId="0" borderId="0" xfId="0" applyNumberFormat="1" applyFill="1" applyAlignment="1">
      <alignment horizontal="right"/>
    </xf>
    <xf numFmtId="0" fontId="4" fillId="0" borderId="0" xfId="0" applyFont="1" applyFill="1" applyAlignment="1">
      <alignment horizontal="right"/>
    </xf>
    <xf numFmtId="0" fontId="5" fillId="0" borderId="0" xfId="0" applyFont="1" applyFill="1" applyAlignment="1">
      <alignment horizontal="left"/>
    </xf>
    <xf numFmtId="0" fontId="5" fillId="0" borderId="0" xfId="0" applyFont="1" applyFill="1" applyAlignment="1">
      <alignment horizontal="right"/>
    </xf>
    <xf numFmtId="11" fontId="5" fillId="0" borderId="0" xfId="0" applyNumberFormat="1" applyFont="1" applyFill="1"/>
    <xf numFmtId="164" fontId="4" fillId="0" borderId="0" xfId="0" applyNumberFormat="1" applyFont="1" applyFill="1" applyAlignment="1">
      <alignment horizontal="center"/>
    </xf>
    <xf numFmtId="0" fontId="0" fillId="0" borderId="0" xfId="0" applyFill="1" applyAlignment="1">
      <alignment horizontal="center" vertical="center"/>
    </xf>
    <xf numFmtId="0" fontId="0" fillId="0" borderId="0" xfId="0" applyFill="1" applyAlignment="1">
      <alignment horizontal="left" vertical="center"/>
    </xf>
    <xf numFmtId="1" fontId="0" fillId="0" borderId="0" xfId="0" applyNumberFormat="1" applyFill="1" applyAlignment="1">
      <alignment horizontal="right"/>
    </xf>
    <xf numFmtId="11" fontId="4" fillId="0" borderId="0" xfId="0" applyNumberFormat="1" applyFont="1" applyFill="1"/>
    <xf numFmtId="2" fontId="1" fillId="0" borderId="0" xfId="0" applyNumberFormat="1" applyFont="1" applyFill="1" applyAlignment="1">
      <alignment horizontal="right"/>
    </xf>
    <xf numFmtId="164" fontId="5" fillId="0" borderId="0" xfId="0" applyNumberFormat="1" applyFont="1" applyFill="1" applyAlignment="1">
      <alignment horizontal="right"/>
    </xf>
    <xf numFmtId="0" fontId="2" fillId="4" borderId="0" xfId="0" applyFont="1" applyFill="1"/>
    <xf numFmtId="0" fontId="0" fillId="4" borderId="0" xfId="0" applyFill="1"/>
    <xf numFmtId="0" fontId="0" fillId="4" borderId="0" xfId="0" applyFont="1" applyFill="1"/>
    <xf numFmtId="0" fontId="13" fillId="4" borderId="0" xfId="0" applyFont="1" applyFill="1" applyAlignment="1">
      <alignment horizontal="right"/>
    </xf>
    <xf numFmtId="0" fontId="13" fillId="0" borderId="0" xfId="0" applyFont="1" applyAlignment="1">
      <alignment wrapText="1"/>
    </xf>
    <xf numFmtId="0" fontId="13" fillId="0" borderId="0" xfId="0" applyFont="1" applyAlignment="1">
      <alignment vertical="top"/>
    </xf>
    <xf numFmtId="0" fontId="0" fillId="0" borderId="0" xfId="0" applyFill="1"/>
    <xf numFmtId="0" fontId="0" fillId="5" borderId="0" xfId="0" applyFill="1"/>
    <xf numFmtId="0" fontId="1" fillId="0" borderId="0" xfId="0" applyFont="1" applyFill="1" applyAlignment="1">
      <alignment horizontal="right"/>
    </xf>
    <xf numFmtId="164" fontId="4" fillId="0" borderId="0" xfId="0" applyNumberFormat="1" applyFont="1" applyFill="1" applyAlignment="1">
      <alignment horizontal="right"/>
    </xf>
    <xf numFmtId="1" fontId="4" fillId="0" borderId="0" xfId="0" applyNumberFormat="1" applyFont="1" applyFill="1" applyAlignment="1">
      <alignment horizontal="right"/>
    </xf>
    <xf numFmtId="1" fontId="1" fillId="0" borderId="0" xfId="0" applyNumberFormat="1" applyFont="1" applyFill="1" applyAlignment="1">
      <alignment horizontal="right"/>
    </xf>
    <xf numFmtId="164" fontId="1" fillId="0" borderId="0" xfId="0" applyNumberFormat="1" applyFont="1" applyFill="1" applyAlignment="1">
      <alignment horizontal="right"/>
    </xf>
    <xf numFmtId="0" fontId="4" fillId="0" borderId="0" xfId="0" applyFont="1" applyFill="1" applyAlignment="1">
      <alignment horizontal="right" vertical="center"/>
    </xf>
    <xf numFmtId="164" fontId="4" fillId="0" borderId="0" xfId="2" applyNumberFormat="1" applyFont="1" applyFill="1" applyAlignment="1">
      <alignment horizontal="right"/>
    </xf>
    <xf numFmtId="1" fontId="4" fillId="0" borderId="0" xfId="2" applyNumberFormat="1" applyFont="1" applyFill="1" applyAlignment="1">
      <alignment horizontal="right"/>
    </xf>
    <xf numFmtId="0" fontId="4" fillId="0" borderId="0" xfId="2" applyFont="1" applyFill="1" applyAlignment="1">
      <alignment horizontal="right"/>
    </xf>
    <xf numFmtId="0" fontId="3" fillId="0" borderId="0" xfId="0" applyFont="1" applyFill="1" applyAlignment="1">
      <alignment horizontal="center" vertical="center" wrapText="1"/>
    </xf>
    <xf numFmtId="0" fontId="2" fillId="4" borderId="0" xfId="0" quotePrefix="1" applyFont="1" applyFill="1"/>
    <xf numFmtId="0" fontId="4" fillId="6" borderId="0" xfId="0" applyFont="1" applyFill="1" applyAlignment="1">
      <alignment horizontal="center"/>
    </xf>
    <xf numFmtId="2" fontId="0" fillId="0" borderId="0" xfId="0" applyNumberFormat="1" applyFill="1" applyAlignment="1">
      <alignment horizontal="center"/>
    </xf>
  </cellXfs>
  <cellStyles count="3">
    <cellStyle name="Bad" xfId="2" builtinId="27"/>
    <cellStyle name="Normal" xfId="0" builtinId="0"/>
    <cellStyle name="Normal 2" xfId="1"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color rgb="FF00CCFF"/>
      <color rgb="FFFFCCCC"/>
      <color rgb="FFFF99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CF471"/>
  <sheetViews>
    <sheetView tabSelected="1" zoomScale="85" zoomScaleNormal="85" workbookViewId="0">
      <pane xSplit="3" ySplit="1" topLeftCell="D412" activePane="bottomRight" state="frozen"/>
      <selection pane="topRight" activeCell="D1" sqref="D1"/>
      <selection pane="bottomLeft" activeCell="A2" sqref="A2"/>
      <selection pane="bottomRight" activeCell="D435" sqref="D435"/>
    </sheetView>
  </sheetViews>
  <sheetFormatPr defaultColWidth="9.109375" defaultRowHeight="14.4" x14ac:dyDescent="0.3"/>
  <cols>
    <col min="1" max="1" width="26.88671875" style="59" bestFit="1" customWidth="1"/>
    <col min="2" max="2" width="5" style="2" customWidth="1"/>
    <col min="3" max="3" width="27.77734375" style="3" customWidth="1"/>
    <col min="4" max="4" width="12" style="2" bestFit="1" customWidth="1"/>
    <col min="5" max="5" width="8.88671875" style="2" bestFit="1" customWidth="1"/>
    <col min="6" max="6" width="12" style="2" bestFit="1" customWidth="1"/>
    <col min="7" max="7" width="9.44140625" style="2" bestFit="1" customWidth="1"/>
    <col min="8" max="8" width="12" style="2" customWidth="1"/>
    <col min="9" max="9" width="12" style="5" customWidth="1"/>
    <col min="10" max="10" width="23.6640625" style="6" bestFit="1" customWidth="1"/>
    <col min="11" max="11" width="23.6640625" style="2" customWidth="1"/>
    <col min="12" max="12" width="20.33203125" style="6" bestFit="1" customWidth="1"/>
    <col min="13" max="13" width="12" style="6" customWidth="1"/>
    <col min="14" max="14" width="31.6640625" style="2" customWidth="1"/>
    <col min="15" max="15" width="14.109375" style="6" bestFit="1" customWidth="1"/>
    <col min="16" max="16" width="13.44140625" style="6" bestFit="1" customWidth="1"/>
    <col min="17" max="17" width="44.6640625" style="2" bestFit="1" customWidth="1"/>
    <col min="18" max="18" width="33.109375" style="2" bestFit="1" customWidth="1"/>
    <col min="19" max="19" width="44" style="5" bestFit="1" customWidth="1"/>
    <col min="20" max="20" width="26.5546875" style="3" bestFit="1" customWidth="1"/>
    <col min="21" max="21" width="18" style="3" bestFit="1" customWidth="1"/>
    <col min="22" max="22" width="31.6640625" style="5" customWidth="1"/>
    <col min="23" max="23" width="32.33203125" style="3" bestFit="1" customWidth="1"/>
    <col min="24" max="24" width="17.33203125" style="3" customWidth="1"/>
    <col min="25" max="25" width="41.109375" style="3" bestFit="1" customWidth="1"/>
    <col min="26" max="26" width="16.109375" style="3" bestFit="1" customWidth="1"/>
    <col min="27" max="27" width="15.109375" style="3" bestFit="1" customWidth="1"/>
    <col min="28" max="28" width="9.33203125" style="3" bestFit="1" customWidth="1"/>
    <col min="29" max="29" width="24.5546875" style="3" bestFit="1" customWidth="1"/>
    <col min="30" max="30" width="15.109375" style="3" customWidth="1"/>
    <col min="31" max="31" width="9.33203125" style="3" customWidth="1"/>
    <col min="32" max="32" width="17" style="6" bestFit="1" customWidth="1"/>
    <col min="33" max="33" width="15.109375" style="6" bestFit="1" customWidth="1"/>
    <col min="34" max="34" width="9.33203125" style="6" customWidth="1"/>
    <col min="35" max="35" width="15.109375" style="6" customWidth="1"/>
    <col min="36" max="36" width="18.88671875" style="72" bestFit="1" customWidth="1"/>
    <col min="37" max="37" width="15.109375" style="72" customWidth="1"/>
    <col min="38" max="38" width="9.33203125" style="2" customWidth="1"/>
    <col min="39" max="39" width="23.6640625" style="6" bestFit="1" customWidth="1"/>
    <col min="40" max="40" width="15.109375" style="6" customWidth="1"/>
    <col min="41" max="41" width="9.33203125" style="6" customWidth="1"/>
    <col min="42" max="42" width="19" style="2" bestFit="1" customWidth="1"/>
    <col min="43" max="43" width="19" style="2" customWidth="1"/>
    <col min="44" max="44" width="15.109375" style="2" customWidth="1"/>
    <col min="45" max="45" width="8.44140625" style="2" customWidth="1"/>
    <col min="46" max="46" width="31.109375" style="6" customWidth="1"/>
    <col min="47" max="47" width="13.88671875" style="6" customWidth="1"/>
    <col min="48" max="48" width="55.33203125" style="30" bestFit="1" customWidth="1"/>
    <col min="49" max="49" width="13.88671875" style="15" customWidth="1"/>
    <col min="50" max="56" width="12.109375" style="15" customWidth="1"/>
    <col min="57" max="57" width="20.6640625" style="15" customWidth="1"/>
    <col min="58" max="58" width="13.88671875" style="15" customWidth="1"/>
    <col min="59" max="59" width="22.109375" style="68" customWidth="1"/>
    <col min="60" max="61" width="15.5546875" style="68" customWidth="1"/>
    <col min="62" max="63" width="23.33203125" style="68" customWidth="1"/>
    <col min="64" max="64" width="22.109375" style="68" customWidth="1"/>
    <col min="65" max="65" width="255.6640625" style="3" bestFit="1" customWidth="1"/>
    <col min="66" max="16384" width="9.109375" style="6"/>
  </cols>
  <sheetData>
    <row r="1" spans="1:65" s="1" customFormat="1" ht="28.5" customHeight="1" x14ac:dyDescent="0.3">
      <c r="A1" s="61" t="s">
        <v>0</v>
      </c>
      <c r="B1" s="54" t="s">
        <v>1</v>
      </c>
      <c r="C1" s="54" t="s">
        <v>2</v>
      </c>
      <c r="D1" s="54" t="s">
        <v>3</v>
      </c>
      <c r="E1" s="54" t="s">
        <v>526</v>
      </c>
      <c r="F1" s="54" t="s">
        <v>4</v>
      </c>
      <c r="G1" s="54" t="s">
        <v>527</v>
      </c>
      <c r="H1" s="55" t="s">
        <v>1115</v>
      </c>
      <c r="I1" s="56" t="s">
        <v>1147</v>
      </c>
      <c r="J1" s="54" t="s">
        <v>5</v>
      </c>
      <c r="K1" s="54" t="s">
        <v>1027</v>
      </c>
      <c r="L1" s="54" t="s">
        <v>6</v>
      </c>
      <c r="M1" s="54" t="s">
        <v>6</v>
      </c>
      <c r="N1" s="54" t="s">
        <v>995</v>
      </c>
      <c r="O1" s="54" t="s">
        <v>768</v>
      </c>
      <c r="P1" s="54" t="s">
        <v>769</v>
      </c>
      <c r="Q1" s="55" t="s">
        <v>1131</v>
      </c>
      <c r="R1" s="55" t="s">
        <v>1024</v>
      </c>
      <c r="S1" s="56" t="s">
        <v>957</v>
      </c>
      <c r="T1" s="54" t="s">
        <v>7</v>
      </c>
      <c r="U1" s="54" t="s">
        <v>8</v>
      </c>
      <c r="V1" s="56" t="s">
        <v>1564</v>
      </c>
      <c r="W1" s="54" t="s">
        <v>9</v>
      </c>
      <c r="X1" s="54" t="s">
        <v>10</v>
      </c>
      <c r="Y1" s="54" t="s">
        <v>608</v>
      </c>
      <c r="Z1" s="54" t="s">
        <v>11</v>
      </c>
      <c r="AA1" s="54" t="s">
        <v>12</v>
      </c>
      <c r="AB1" s="54" t="s">
        <v>13</v>
      </c>
      <c r="AC1" s="54" t="s">
        <v>14</v>
      </c>
      <c r="AD1" s="54" t="s">
        <v>12</v>
      </c>
      <c r="AE1" s="54" t="s">
        <v>13</v>
      </c>
      <c r="AF1" s="54" t="s">
        <v>15</v>
      </c>
      <c r="AG1" s="54" t="s">
        <v>12</v>
      </c>
      <c r="AH1" s="54" t="s">
        <v>13</v>
      </c>
      <c r="AI1" s="54" t="s">
        <v>16</v>
      </c>
      <c r="AJ1" s="61" t="s">
        <v>17</v>
      </c>
      <c r="AK1" s="61" t="s">
        <v>12</v>
      </c>
      <c r="AL1" s="54" t="s">
        <v>13</v>
      </c>
      <c r="AM1" s="54" t="s">
        <v>1299</v>
      </c>
      <c r="AN1" s="54" t="s">
        <v>12</v>
      </c>
      <c r="AO1" s="54" t="s">
        <v>13</v>
      </c>
      <c r="AP1" s="64" t="s">
        <v>18</v>
      </c>
      <c r="AQ1" s="54" t="s">
        <v>18</v>
      </c>
      <c r="AR1" s="54" t="s">
        <v>12</v>
      </c>
      <c r="AS1" s="54" t="s">
        <v>13</v>
      </c>
      <c r="AT1" s="55" t="s">
        <v>1362</v>
      </c>
      <c r="AU1" s="55" t="s">
        <v>1385</v>
      </c>
      <c r="AV1" s="63" t="s">
        <v>1080</v>
      </c>
      <c r="AW1" s="56" t="s">
        <v>1079</v>
      </c>
      <c r="AX1" s="56" t="s">
        <v>1110</v>
      </c>
      <c r="AY1" s="56" t="s">
        <v>1111</v>
      </c>
      <c r="AZ1" s="56" t="s">
        <v>1112</v>
      </c>
      <c r="BA1" s="56" t="s">
        <v>1113</v>
      </c>
      <c r="BB1" s="56" t="s">
        <v>1219</v>
      </c>
      <c r="BC1" s="56" t="s">
        <v>1220</v>
      </c>
      <c r="BD1" s="56" t="s">
        <v>1221</v>
      </c>
      <c r="BE1" s="56" t="s">
        <v>1082</v>
      </c>
      <c r="BF1" s="63" t="s">
        <v>19</v>
      </c>
      <c r="BG1" s="100" t="s">
        <v>1581</v>
      </c>
      <c r="BH1" s="100" t="s">
        <v>1502</v>
      </c>
      <c r="BI1" s="100" t="s">
        <v>1501</v>
      </c>
      <c r="BJ1" s="100" t="s">
        <v>1579</v>
      </c>
      <c r="BK1" s="100" t="s">
        <v>1602</v>
      </c>
      <c r="BL1" s="100" t="s">
        <v>1175</v>
      </c>
      <c r="BM1" s="57" t="s">
        <v>1109</v>
      </c>
    </row>
    <row r="2" spans="1:65" ht="14.4" customHeight="1" x14ac:dyDescent="0.3">
      <c r="A2" s="59" t="s">
        <v>1530</v>
      </c>
      <c r="B2" s="2">
        <v>1</v>
      </c>
      <c r="C2" s="3" t="s">
        <v>1532</v>
      </c>
      <c r="D2" s="4" t="s">
        <v>1533</v>
      </c>
      <c r="E2" s="2" t="s">
        <v>528</v>
      </c>
      <c r="F2" s="4" t="s">
        <v>1534</v>
      </c>
      <c r="G2" s="2" t="s">
        <v>530</v>
      </c>
      <c r="H2" s="2" t="s">
        <v>23</v>
      </c>
      <c r="J2" s="6" t="s">
        <v>87</v>
      </c>
      <c r="K2" s="2" t="s">
        <v>1028</v>
      </c>
      <c r="L2" s="6" t="s">
        <v>968</v>
      </c>
      <c r="M2" s="6" t="s">
        <v>26</v>
      </c>
      <c r="N2" s="2" t="s">
        <v>1535</v>
      </c>
      <c r="O2" s="11">
        <v>0.17399999999999999</v>
      </c>
      <c r="P2" s="8" t="s">
        <v>1569</v>
      </c>
      <c r="Q2" s="2" t="s">
        <v>413</v>
      </c>
      <c r="R2" s="2" t="s">
        <v>413</v>
      </c>
      <c r="S2" s="5" t="s">
        <v>1536</v>
      </c>
      <c r="T2" s="30" t="s">
        <v>55</v>
      </c>
      <c r="U2" s="7" t="s">
        <v>1569</v>
      </c>
      <c r="V2" s="5" t="s">
        <v>597</v>
      </c>
      <c r="W2" s="30" t="s">
        <v>1537</v>
      </c>
      <c r="X2" s="3" t="s">
        <v>28</v>
      </c>
      <c r="Y2" s="3" t="s">
        <v>1538</v>
      </c>
      <c r="Z2" s="9">
        <v>125</v>
      </c>
      <c r="AA2" s="8" t="s">
        <v>1569</v>
      </c>
      <c r="AB2" s="6">
        <v>2</v>
      </c>
      <c r="AC2" s="6" t="s">
        <v>413</v>
      </c>
      <c r="AD2" s="6" t="s">
        <v>413</v>
      </c>
      <c r="AE2" s="6" t="s">
        <v>413</v>
      </c>
      <c r="AF2" s="8" t="s">
        <v>1569</v>
      </c>
      <c r="AG2" s="8" t="s">
        <v>1569</v>
      </c>
      <c r="AH2" s="8" t="s">
        <v>1569</v>
      </c>
      <c r="AI2" s="8" t="s">
        <v>1569</v>
      </c>
      <c r="AJ2" s="91" t="s">
        <v>1569</v>
      </c>
      <c r="AK2" s="91" t="s">
        <v>1569</v>
      </c>
      <c r="AL2" s="8" t="s">
        <v>1569</v>
      </c>
      <c r="AM2" s="9" t="s">
        <v>413</v>
      </c>
      <c r="AN2" s="9" t="s">
        <v>413</v>
      </c>
      <c r="AO2" s="9" t="s">
        <v>413</v>
      </c>
      <c r="AP2" s="10" t="s">
        <v>1569</v>
      </c>
      <c r="AQ2" s="2" t="str">
        <f t="shared" ref="AQ2:AQ65" si="0">IF(AP2="Plateau age",Z2,IF(AP2="Isochron age",AF2,IF(AP2="Ideogram age",AM2,"-")))</f>
        <v>-</v>
      </c>
      <c r="AR2" s="2" t="str">
        <f t="shared" ref="AR2:AR65" si="1">IF(AP2="Plateau age",AA2,IF(AP2="Isochron age",AG2,IF(AP2="Ideogram age",AN2,"-")))</f>
        <v>-</v>
      </c>
      <c r="AS2" s="2" t="str">
        <f t="shared" ref="AS2:AS65" si="2">IF(AP2="Plateau age",AB2,IF(AP2="Isochron age",AH2,IF(AP2="Ideogram age",AO2,"-")))</f>
        <v>-</v>
      </c>
      <c r="AT2" s="8" t="s">
        <v>1569</v>
      </c>
      <c r="AU2" s="8" t="s">
        <v>1569</v>
      </c>
      <c r="AV2" s="30" t="s">
        <v>321</v>
      </c>
      <c r="AW2" s="9" t="s">
        <v>321</v>
      </c>
      <c r="AX2" s="47">
        <v>5.72E-11</v>
      </c>
      <c r="AY2" s="47">
        <v>8.7999999999999999E-13</v>
      </c>
      <c r="AZ2" s="47">
        <v>4.962E-10</v>
      </c>
      <c r="BA2" s="47">
        <v>5.5430000000000004E-10</v>
      </c>
      <c r="BB2" s="48">
        <v>5.7570000000000001E-11</v>
      </c>
      <c r="BC2" s="48">
        <v>4.9548000000000003E-10</v>
      </c>
      <c r="BD2" s="48">
        <v>5.5304999999999997E-10</v>
      </c>
      <c r="BE2" s="14" t="str">
        <f t="shared" ref="BE2:BE65" si="3">IF(AQ2="-","-",(LN(((EXP(BD2*(((1/BD2)*LN(((EXP(BA2*(AQ2*1000000))-1)*((AX2+AY2)/BA2)*(BD2/BB2))+1)/1000000)*1000000))-1)/(EXP(BD2*(((1/BD2)*LN(((EXP(BA2*(AU2*1000000))-1)*((AX2+AY2)/BA2)*(BD2/BB2))+1)/1000000)*1000000))-1))*(EXP(BD2*(AW2*1000000))-1)+1)/BD2)/1000000)</f>
        <v>-</v>
      </c>
      <c r="BF2" s="14" t="str">
        <f t="shared" ref="BF2:BF65" si="4">IF(AR2="-","-",IF(AS2=1,AR2*2,AR2))</f>
        <v>-</v>
      </c>
      <c r="BG2" s="68" t="s">
        <v>598</v>
      </c>
      <c r="BH2" s="68" t="s">
        <v>321</v>
      </c>
      <c r="BI2" s="68" t="s">
        <v>321</v>
      </c>
      <c r="BJ2" s="68" t="s">
        <v>321</v>
      </c>
      <c r="BK2" s="68" t="s">
        <v>1614</v>
      </c>
      <c r="BL2" s="68" t="s">
        <v>597</v>
      </c>
      <c r="BM2" s="3" t="s">
        <v>1539</v>
      </c>
    </row>
    <row r="3" spans="1:65" ht="14.4" customHeight="1" x14ac:dyDescent="0.3">
      <c r="A3" s="59" t="s">
        <v>1531</v>
      </c>
      <c r="B3" s="2">
        <v>2</v>
      </c>
      <c r="C3" s="3" t="s">
        <v>1532</v>
      </c>
      <c r="D3" s="4" t="s">
        <v>1533</v>
      </c>
      <c r="E3" s="2" t="s">
        <v>528</v>
      </c>
      <c r="F3" s="4" t="s">
        <v>1534</v>
      </c>
      <c r="G3" s="2" t="s">
        <v>530</v>
      </c>
      <c r="H3" s="2" t="s">
        <v>23</v>
      </c>
      <c r="J3" s="6" t="s">
        <v>87</v>
      </c>
      <c r="K3" s="2" t="s">
        <v>1028</v>
      </c>
      <c r="L3" s="6" t="s">
        <v>968</v>
      </c>
      <c r="M3" s="6" t="s">
        <v>26</v>
      </c>
      <c r="N3" s="2" t="s">
        <v>1535</v>
      </c>
      <c r="O3" s="11">
        <v>0.11700000000000001</v>
      </c>
      <c r="P3" s="8" t="s">
        <v>1569</v>
      </c>
      <c r="Q3" s="2" t="s">
        <v>413</v>
      </c>
      <c r="R3" s="2" t="s">
        <v>413</v>
      </c>
      <c r="S3" s="5" t="s">
        <v>1536</v>
      </c>
      <c r="T3" s="30" t="s">
        <v>55</v>
      </c>
      <c r="U3" s="7" t="s">
        <v>1569</v>
      </c>
      <c r="V3" s="5" t="s">
        <v>597</v>
      </c>
      <c r="W3" s="30" t="s">
        <v>1537</v>
      </c>
      <c r="X3" s="3" t="s">
        <v>28</v>
      </c>
      <c r="Y3" s="3" t="s">
        <v>1538</v>
      </c>
      <c r="Z3" s="9">
        <v>130</v>
      </c>
      <c r="AA3" s="8" t="s">
        <v>1569</v>
      </c>
      <c r="AB3" s="6">
        <v>2</v>
      </c>
      <c r="AC3" s="6" t="s">
        <v>413</v>
      </c>
      <c r="AD3" s="6" t="s">
        <v>413</v>
      </c>
      <c r="AE3" s="6" t="s">
        <v>413</v>
      </c>
      <c r="AF3" s="8" t="s">
        <v>1569</v>
      </c>
      <c r="AG3" s="8" t="s">
        <v>1569</v>
      </c>
      <c r="AH3" s="8" t="s">
        <v>1569</v>
      </c>
      <c r="AI3" s="8" t="s">
        <v>1569</v>
      </c>
      <c r="AJ3" s="91" t="s">
        <v>1569</v>
      </c>
      <c r="AK3" s="91" t="s">
        <v>1569</v>
      </c>
      <c r="AL3" s="8" t="s">
        <v>1569</v>
      </c>
      <c r="AM3" s="9" t="s">
        <v>413</v>
      </c>
      <c r="AN3" s="9" t="s">
        <v>413</v>
      </c>
      <c r="AO3" s="9" t="s">
        <v>413</v>
      </c>
      <c r="AP3" s="10" t="s">
        <v>1569</v>
      </c>
      <c r="AQ3" s="2" t="str">
        <f t="shared" si="0"/>
        <v>-</v>
      </c>
      <c r="AR3" s="2" t="str">
        <f t="shared" si="1"/>
        <v>-</v>
      </c>
      <c r="AS3" s="2" t="str">
        <f t="shared" si="2"/>
        <v>-</v>
      </c>
      <c r="AT3" s="8" t="s">
        <v>1569</v>
      </c>
      <c r="AU3" s="8" t="s">
        <v>1569</v>
      </c>
      <c r="AV3" s="30" t="s">
        <v>321</v>
      </c>
      <c r="AW3" s="9" t="s">
        <v>321</v>
      </c>
      <c r="AX3" s="47">
        <v>5.72E-11</v>
      </c>
      <c r="AY3" s="47">
        <v>8.7999999999999999E-13</v>
      </c>
      <c r="AZ3" s="47">
        <v>4.962E-10</v>
      </c>
      <c r="BA3" s="47">
        <v>5.5430000000000004E-10</v>
      </c>
      <c r="BB3" s="48">
        <v>5.7570000000000001E-11</v>
      </c>
      <c r="BC3" s="48">
        <v>4.9548000000000003E-10</v>
      </c>
      <c r="BD3" s="48">
        <v>5.5304999999999997E-10</v>
      </c>
      <c r="BE3" s="14" t="str">
        <f t="shared" si="3"/>
        <v>-</v>
      </c>
      <c r="BF3" s="14" t="str">
        <f t="shared" si="4"/>
        <v>-</v>
      </c>
      <c r="BG3" s="68" t="s">
        <v>598</v>
      </c>
      <c r="BH3" s="68" t="s">
        <v>321</v>
      </c>
      <c r="BI3" s="68" t="s">
        <v>321</v>
      </c>
      <c r="BJ3" s="68" t="s">
        <v>321</v>
      </c>
      <c r="BK3" s="68" t="s">
        <v>1614</v>
      </c>
      <c r="BL3" s="68" t="s">
        <v>597</v>
      </c>
      <c r="BM3" s="3" t="s">
        <v>1539</v>
      </c>
    </row>
    <row r="4" spans="1:65" ht="14.4" customHeight="1" x14ac:dyDescent="0.3">
      <c r="A4" s="59" t="s">
        <v>20</v>
      </c>
      <c r="B4" s="2">
        <v>3</v>
      </c>
      <c r="C4" s="3" t="s">
        <v>1386</v>
      </c>
      <c r="D4" s="4" t="s">
        <v>21</v>
      </c>
      <c r="E4" s="2" t="s">
        <v>528</v>
      </c>
      <c r="F4" s="4" t="s">
        <v>22</v>
      </c>
      <c r="G4" s="2" t="s">
        <v>529</v>
      </c>
      <c r="H4" s="2" t="s">
        <v>23</v>
      </c>
      <c r="J4" s="6" t="s">
        <v>24</v>
      </c>
      <c r="K4" s="2" t="s">
        <v>1028</v>
      </c>
      <c r="L4" s="6" t="s">
        <v>25</v>
      </c>
      <c r="M4" s="6" t="s">
        <v>26</v>
      </c>
      <c r="N4" s="2" t="s">
        <v>1087</v>
      </c>
      <c r="O4" s="6">
        <v>0.63</v>
      </c>
      <c r="P4" s="6">
        <f>0.81</f>
        <v>0.81</v>
      </c>
      <c r="Q4" s="2" t="s">
        <v>27</v>
      </c>
      <c r="R4" s="2" t="s">
        <v>413</v>
      </c>
      <c r="S4" s="5" t="s">
        <v>413</v>
      </c>
      <c r="T4" s="7" t="s">
        <v>1569</v>
      </c>
      <c r="U4" s="7" t="s">
        <v>1569</v>
      </c>
      <c r="V4" s="5" t="s">
        <v>598</v>
      </c>
      <c r="W4" s="7" t="s">
        <v>1569</v>
      </c>
      <c r="X4" s="3" t="s">
        <v>28</v>
      </c>
      <c r="Y4" s="7" t="s">
        <v>1569</v>
      </c>
      <c r="Z4" s="8" t="s">
        <v>1569</v>
      </c>
      <c r="AA4" s="8" t="s">
        <v>1569</v>
      </c>
      <c r="AB4" s="8" t="s">
        <v>1569</v>
      </c>
      <c r="AC4" s="6" t="s">
        <v>413</v>
      </c>
      <c r="AD4" s="6" t="s">
        <v>413</v>
      </c>
      <c r="AE4" s="6" t="s">
        <v>413</v>
      </c>
      <c r="AF4" s="8" t="s">
        <v>1569</v>
      </c>
      <c r="AG4" s="8" t="s">
        <v>1569</v>
      </c>
      <c r="AH4" s="8" t="s">
        <v>1569</v>
      </c>
      <c r="AI4" s="8" t="s">
        <v>1569</v>
      </c>
      <c r="AJ4" s="91" t="s">
        <v>1569</v>
      </c>
      <c r="AK4" s="91" t="s">
        <v>1569</v>
      </c>
      <c r="AL4" s="8" t="s">
        <v>1569</v>
      </c>
      <c r="AM4" s="9" t="s">
        <v>413</v>
      </c>
      <c r="AN4" s="9" t="s">
        <v>413</v>
      </c>
      <c r="AO4" s="9" t="s">
        <v>413</v>
      </c>
      <c r="AP4" s="10" t="s">
        <v>1569</v>
      </c>
      <c r="AQ4" s="2" t="str">
        <f t="shared" si="0"/>
        <v>-</v>
      </c>
      <c r="AR4" s="2" t="str">
        <f t="shared" si="1"/>
        <v>-</v>
      </c>
      <c r="AS4" s="2" t="str">
        <f t="shared" si="2"/>
        <v>-</v>
      </c>
      <c r="AT4" s="8" t="s">
        <v>1569</v>
      </c>
      <c r="AU4" s="8" t="s">
        <v>1569</v>
      </c>
      <c r="AV4" s="30" t="s">
        <v>321</v>
      </c>
      <c r="AW4" s="9" t="s">
        <v>321</v>
      </c>
      <c r="AX4" s="47">
        <v>5.72E-11</v>
      </c>
      <c r="AY4" s="47">
        <v>8.7999999999999999E-13</v>
      </c>
      <c r="AZ4" s="47">
        <v>4.962E-10</v>
      </c>
      <c r="BA4" s="47">
        <v>5.5430000000000004E-10</v>
      </c>
      <c r="BB4" s="48">
        <v>5.7570000000000001E-11</v>
      </c>
      <c r="BC4" s="48">
        <v>4.9548000000000003E-10</v>
      </c>
      <c r="BD4" s="48">
        <v>5.5304999999999997E-10</v>
      </c>
      <c r="BE4" s="14" t="str">
        <f t="shared" si="3"/>
        <v>-</v>
      </c>
      <c r="BF4" s="14" t="str">
        <f t="shared" si="4"/>
        <v>-</v>
      </c>
      <c r="BG4" s="68" t="s">
        <v>321</v>
      </c>
      <c r="BH4" s="68" t="s">
        <v>321</v>
      </c>
      <c r="BI4" s="68" t="s">
        <v>321</v>
      </c>
      <c r="BJ4" s="68" t="s">
        <v>321</v>
      </c>
      <c r="BK4" s="68" t="s">
        <v>1614</v>
      </c>
      <c r="BL4" s="68" t="s">
        <v>321</v>
      </c>
      <c r="BM4" s="3" t="s">
        <v>1160</v>
      </c>
    </row>
    <row r="5" spans="1:65" ht="14.4" customHeight="1" x14ac:dyDescent="0.3">
      <c r="A5" s="59" t="s">
        <v>29</v>
      </c>
      <c r="B5" s="2">
        <v>4</v>
      </c>
      <c r="C5" s="3" t="s">
        <v>1386</v>
      </c>
      <c r="D5" s="4" t="s">
        <v>30</v>
      </c>
      <c r="E5" s="2" t="s">
        <v>528</v>
      </c>
      <c r="F5" s="4" t="s">
        <v>31</v>
      </c>
      <c r="G5" s="2" t="s">
        <v>529</v>
      </c>
      <c r="H5" s="2" t="s">
        <v>23</v>
      </c>
      <c r="J5" s="6" t="s">
        <v>32</v>
      </c>
      <c r="K5" s="2" t="s">
        <v>1028</v>
      </c>
      <c r="L5" s="6" t="s">
        <v>25</v>
      </c>
      <c r="M5" s="6" t="s">
        <v>26</v>
      </c>
      <c r="N5" s="2" t="s">
        <v>1087</v>
      </c>
      <c r="O5" s="6">
        <v>5.51</v>
      </c>
      <c r="P5" s="6">
        <v>0.76</v>
      </c>
      <c r="Q5" s="2" t="s">
        <v>33</v>
      </c>
      <c r="R5" s="5" t="s">
        <v>1020</v>
      </c>
      <c r="S5" s="5" t="s">
        <v>413</v>
      </c>
      <c r="T5" s="7" t="s">
        <v>1569</v>
      </c>
      <c r="U5" s="7" t="s">
        <v>1569</v>
      </c>
      <c r="V5" s="5" t="s">
        <v>598</v>
      </c>
      <c r="W5" s="7" t="s">
        <v>1569</v>
      </c>
      <c r="X5" s="3" t="s">
        <v>28</v>
      </c>
      <c r="Y5" s="7" t="s">
        <v>1569</v>
      </c>
      <c r="Z5" s="8" t="s">
        <v>1569</v>
      </c>
      <c r="AA5" s="8" t="s">
        <v>1569</v>
      </c>
      <c r="AB5" s="8" t="s">
        <v>1569</v>
      </c>
      <c r="AC5" s="6" t="s">
        <v>413</v>
      </c>
      <c r="AD5" s="6" t="s">
        <v>413</v>
      </c>
      <c r="AE5" s="6" t="s">
        <v>413</v>
      </c>
      <c r="AF5" s="8" t="s">
        <v>1569</v>
      </c>
      <c r="AG5" s="8" t="s">
        <v>1569</v>
      </c>
      <c r="AH5" s="8" t="s">
        <v>1569</v>
      </c>
      <c r="AI5" s="8" t="s">
        <v>1569</v>
      </c>
      <c r="AJ5" s="91" t="s">
        <v>1569</v>
      </c>
      <c r="AK5" s="91" t="s">
        <v>1569</v>
      </c>
      <c r="AL5" s="8" t="s">
        <v>1569</v>
      </c>
      <c r="AM5" s="9" t="s">
        <v>413</v>
      </c>
      <c r="AN5" s="9" t="s">
        <v>413</v>
      </c>
      <c r="AO5" s="9" t="s">
        <v>413</v>
      </c>
      <c r="AP5" s="10" t="s">
        <v>1569</v>
      </c>
      <c r="AQ5" s="2" t="str">
        <f t="shared" si="0"/>
        <v>-</v>
      </c>
      <c r="AR5" s="2" t="str">
        <f t="shared" si="1"/>
        <v>-</v>
      </c>
      <c r="AS5" s="2" t="str">
        <f t="shared" si="2"/>
        <v>-</v>
      </c>
      <c r="AT5" s="8" t="s">
        <v>1569</v>
      </c>
      <c r="AU5" s="8" t="s">
        <v>1569</v>
      </c>
      <c r="AV5" s="30" t="s">
        <v>321</v>
      </c>
      <c r="AW5" s="9" t="s">
        <v>321</v>
      </c>
      <c r="AX5" s="47">
        <v>5.72E-11</v>
      </c>
      <c r="AY5" s="47">
        <v>8.7999999999999999E-13</v>
      </c>
      <c r="AZ5" s="47">
        <v>4.962E-10</v>
      </c>
      <c r="BA5" s="47">
        <v>5.5430000000000004E-10</v>
      </c>
      <c r="BB5" s="48">
        <v>5.7570000000000001E-11</v>
      </c>
      <c r="BC5" s="48">
        <v>4.9548000000000003E-10</v>
      </c>
      <c r="BD5" s="48">
        <v>5.5304999999999997E-10</v>
      </c>
      <c r="BE5" s="14" t="str">
        <f t="shared" si="3"/>
        <v>-</v>
      </c>
      <c r="BF5" s="14" t="str">
        <f t="shared" si="4"/>
        <v>-</v>
      </c>
      <c r="BG5" s="68" t="s">
        <v>321</v>
      </c>
      <c r="BH5" s="68" t="s">
        <v>321</v>
      </c>
      <c r="BI5" s="68" t="s">
        <v>321</v>
      </c>
      <c r="BJ5" s="68" t="s">
        <v>321</v>
      </c>
      <c r="BK5" s="68" t="s">
        <v>1614</v>
      </c>
      <c r="BL5" s="68" t="s">
        <v>321</v>
      </c>
      <c r="BM5" s="3" t="s">
        <v>1160</v>
      </c>
    </row>
    <row r="6" spans="1:65" ht="14.4" customHeight="1" x14ac:dyDescent="0.3">
      <c r="A6" s="59" t="s">
        <v>34</v>
      </c>
      <c r="B6" s="2">
        <v>5</v>
      </c>
      <c r="C6" s="3" t="s">
        <v>1386</v>
      </c>
      <c r="D6" s="10" t="s">
        <v>1569</v>
      </c>
      <c r="E6" s="2" t="s">
        <v>528</v>
      </c>
      <c r="F6" s="10" t="s">
        <v>1569</v>
      </c>
      <c r="G6" s="2" t="s">
        <v>529</v>
      </c>
      <c r="H6" s="2" t="s">
        <v>23</v>
      </c>
      <c r="J6" s="6" t="s">
        <v>24</v>
      </c>
      <c r="K6" s="2" t="s">
        <v>1028</v>
      </c>
      <c r="L6" s="6" t="s">
        <v>25</v>
      </c>
      <c r="M6" s="6" t="s">
        <v>26</v>
      </c>
      <c r="N6" s="2" t="s">
        <v>1087</v>
      </c>
      <c r="O6" s="6">
        <f>0.84</f>
        <v>0.84</v>
      </c>
      <c r="P6" s="6">
        <f>1.03</f>
        <v>1.03</v>
      </c>
      <c r="Q6" s="10" t="s">
        <v>1002</v>
      </c>
      <c r="R6" s="2" t="s">
        <v>413</v>
      </c>
      <c r="S6" s="5" t="s">
        <v>413</v>
      </c>
      <c r="T6" s="7" t="s">
        <v>1569</v>
      </c>
      <c r="U6" s="7" t="s">
        <v>1569</v>
      </c>
      <c r="V6" s="5" t="s">
        <v>597</v>
      </c>
      <c r="W6" s="7" t="s">
        <v>1569</v>
      </c>
      <c r="X6" s="3" t="s">
        <v>28</v>
      </c>
      <c r="Y6" s="7" t="s">
        <v>1569</v>
      </c>
      <c r="Z6" s="8" t="s">
        <v>1569</v>
      </c>
      <c r="AA6" s="8" t="s">
        <v>1569</v>
      </c>
      <c r="AB6" s="8" t="s">
        <v>1569</v>
      </c>
      <c r="AC6" s="6" t="s">
        <v>413</v>
      </c>
      <c r="AD6" s="6" t="s">
        <v>413</v>
      </c>
      <c r="AE6" s="6" t="s">
        <v>413</v>
      </c>
      <c r="AF6" s="8" t="s">
        <v>1569</v>
      </c>
      <c r="AG6" s="8" t="s">
        <v>1569</v>
      </c>
      <c r="AH6" s="8" t="s">
        <v>1569</v>
      </c>
      <c r="AI6" s="8" t="s">
        <v>1569</v>
      </c>
      <c r="AJ6" s="91" t="s">
        <v>1569</v>
      </c>
      <c r="AK6" s="91" t="s">
        <v>1569</v>
      </c>
      <c r="AL6" s="8" t="s">
        <v>1569</v>
      </c>
      <c r="AM6" s="9" t="s">
        <v>413</v>
      </c>
      <c r="AN6" s="9" t="s">
        <v>413</v>
      </c>
      <c r="AO6" s="9" t="s">
        <v>413</v>
      </c>
      <c r="AP6" s="10" t="s">
        <v>1569</v>
      </c>
      <c r="AQ6" s="2" t="str">
        <f t="shared" si="0"/>
        <v>-</v>
      </c>
      <c r="AR6" s="2" t="str">
        <f t="shared" si="1"/>
        <v>-</v>
      </c>
      <c r="AS6" s="2" t="str">
        <f t="shared" si="2"/>
        <v>-</v>
      </c>
      <c r="AT6" s="8" t="s">
        <v>1569</v>
      </c>
      <c r="AU6" s="8" t="s">
        <v>1569</v>
      </c>
      <c r="AV6" s="30" t="s">
        <v>321</v>
      </c>
      <c r="AW6" s="9" t="s">
        <v>321</v>
      </c>
      <c r="AX6" s="47">
        <v>5.72E-11</v>
      </c>
      <c r="AY6" s="47">
        <v>8.7999999999999999E-13</v>
      </c>
      <c r="AZ6" s="47">
        <v>4.962E-10</v>
      </c>
      <c r="BA6" s="47">
        <v>5.5430000000000004E-10</v>
      </c>
      <c r="BB6" s="48">
        <v>5.7570000000000001E-11</v>
      </c>
      <c r="BC6" s="48">
        <v>4.9548000000000003E-10</v>
      </c>
      <c r="BD6" s="48">
        <v>5.5304999999999997E-10</v>
      </c>
      <c r="BE6" s="14" t="str">
        <f t="shared" si="3"/>
        <v>-</v>
      </c>
      <c r="BF6" s="14" t="str">
        <f t="shared" si="4"/>
        <v>-</v>
      </c>
      <c r="BG6" s="68" t="s">
        <v>321</v>
      </c>
      <c r="BH6" s="68" t="s">
        <v>321</v>
      </c>
      <c r="BI6" s="68" t="s">
        <v>321</v>
      </c>
      <c r="BJ6" s="68" t="s">
        <v>321</v>
      </c>
      <c r="BK6" s="68" t="s">
        <v>1614</v>
      </c>
      <c r="BL6" s="68" t="s">
        <v>321</v>
      </c>
      <c r="BM6" s="3" t="s">
        <v>1160</v>
      </c>
    </row>
    <row r="7" spans="1:65" ht="14.4" customHeight="1" x14ac:dyDescent="0.3">
      <c r="A7" s="59" t="s">
        <v>35</v>
      </c>
      <c r="B7" s="2">
        <v>6</v>
      </c>
      <c r="C7" s="3" t="s">
        <v>1386</v>
      </c>
      <c r="D7" s="4" t="s">
        <v>36</v>
      </c>
      <c r="E7" s="2" t="s">
        <v>528</v>
      </c>
      <c r="F7" s="4" t="s">
        <v>37</v>
      </c>
      <c r="G7" s="2" t="s">
        <v>529</v>
      </c>
      <c r="H7" s="2" t="s">
        <v>23</v>
      </c>
      <c r="J7" s="6" t="s">
        <v>32</v>
      </c>
      <c r="K7" s="2" t="s">
        <v>1028</v>
      </c>
      <c r="L7" s="6" t="s">
        <v>25</v>
      </c>
      <c r="M7" s="6" t="s">
        <v>26</v>
      </c>
      <c r="N7" s="2" t="s">
        <v>1087</v>
      </c>
      <c r="O7" s="6">
        <f>3.48</f>
        <v>3.48</v>
      </c>
      <c r="P7" s="6">
        <f>0.87</f>
        <v>0.87</v>
      </c>
      <c r="Q7" s="2" t="s">
        <v>33</v>
      </c>
      <c r="R7" s="10" t="s">
        <v>1019</v>
      </c>
      <c r="S7" s="5" t="s">
        <v>413</v>
      </c>
      <c r="T7" s="7" t="s">
        <v>1569</v>
      </c>
      <c r="U7" s="7" t="s">
        <v>1569</v>
      </c>
      <c r="V7" s="5" t="s">
        <v>598</v>
      </c>
      <c r="W7" s="7" t="s">
        <v>1569</v>
      </c>
      <c r="X7" s="3" t="s">
        <v>28</v>
      </c>
      <c r="Y7" s="7" t="s">
        <v>1569</v>
      </c>
      <c r="Z7" s="8" t="s">
        <v>1569</v>
      </c>
      <c r="AA7" s="8" t="s">
        <v>1569</v>
      </c>
      <c r="AB7" s="8" t="s">
        <v>1569</v>
      </c>
      <c r="AC7" s="6" t="s">
        <v>413</v>
      </c>
      <c r="AD7" s="6" t="s">
        <v>413</v>
      </c>
      <c r="AE7" s="6" t="s">
        <v>413</v>
      </c>
      <c r="AF7" s="8" t="s">
        <v>1569</v>
      </c>
      <c r="AG7" s="8" t="s">
        <v>1569</v>
      </c>
      <c r="AH7" s="8" t="s">
        <v>1569</v>
      </c>
      <c r="AI7" s="8" t="s">
        <v>1569</v>
      </c>
      <c r="AJ7" s="91" t="s">
        <v>1569</v>
      </c>
      <c r="AK7" s="91" t="s">
        <v>1569</v>
      </c>
      <c r="AL7" s="8" t="s">
        <v>1569</v>
      </c>
      <c r="AM7" s="9" t="s">
        <v>413</v>
      </c>
      <c r="AN7" s="9" t="s">
        <v>413</v>
      </c>
      <c r="AO7" s="9" t="s">
        <v>413</v>
      </c>
      <c r="AP7" s="10" t="s">
        <v>1569</v>
      </c>
      <c r="AQ7" s="2" t="str">
        <f t="shared" si="0"/>
        <v>-</v>
      </c>
      <c r="AR7" s="2" t="str">
        <f t="shared" si="1"/>
        <v>-</v>
      </c>
      <c r="AS7" s="2" t="str">
        <f t="shared" si="2"/>
        <v>-</v>
      </c>
      <c r="AT7" s="8" t="s">
        <v>1569</v>
      </c>
      <c r="AU7" s="8" t="s">
        <v>1569</v>
      </c>
      <c r="AV7" s="30" t="s">
        <v>321</v>
      </c>
      <c r="AW7" s="9" t="s">
        <v>321</v>
      </c>
      <c r="AX7" s="47">
        <v>5.72E-11</v>
      </c>
      <c r="AY7" s="47">
        <v>8.7999999999999999E-13</v>
      </c>
      <c r="AZ7" s="47">
        <v>4.962E-10</v>
      </c>
      <c r="BA7" s="47">
        <v>5.5430000000000004E-10</v>
      </c>
      <c r="BB7" s="48">
        <v>5.7570000000000001E-11</v>
      </c>
      <c r="BC7" s="48">
        <v>4.9548000000000003E-10</v>
      </c>
      <c r="BD7" s="48">
        <v>5.5304999999999997E-10</v>
      </c>
      <c r="BE7" s="14" t="str">
        <f t="shared" si="3"/>
        <v>-</v>
      </c>
      <c r="BF7" s="14" t="str">
        <f t="shared" si="4"/>
        <v>-</v>
      </c>
      <c r="BG7" s="68" t="s">
        <v>321</v>
      </c>
      <c r="BH7" s="68" t="s">
        <v>321</v>
      </c>
      <c r="BI7" s="68" t="s">
        <v>321</v>
      </c>
      <c r="BJ7" s="68" t="s">
        <v>321</v>
      </c>
      <c r="BK7" s="68" t="s">
        <v>1614</v>
      </c>
      <c r="BL7" s="68" t="s">
        <v>321</v>
      </c>
      <c r="BM7" s="3" t="s">
        <v>1160</v>
      </c>
    </row>
    <row r="8" spans="1:65" ht="14.4" customHeight="1" x14ac:dyDescent="0.3">
      <c r="A8" s="59" t="s">
        <v>38</v>
      </c>
      <c r="B8" s="2">
        <v>7</v>
      </c>
      <c r="C8" s="3" t="s">
        <v>1386</v>
      </c>
      <c r="D8" s="4" t="s">
        <v>39</v>
      </c>
      <c r="E8" s="2" t="s">
        <v>528</v>
      </c>
      <c r="F8" s="4" t="s">
        <v>40</v>
      </c>
      <c r="G8" s="2" t="s">
        <v>529</v>
      </c>
      <c r="H8" s="2" t="s">
        <v>23</v>
      </c>
      <c r="J8" s="6" t="s">
        <v>24</v>
      </c>
      <c r="K8" s="2" t="s">
        <v>1028</v>
      </c>
      <c r="L8" s="6" t="s">
        <v>25</v>
      </c>
      <c r="M8" s="6" t="s">
        <v>26</v>
      </c>
      <c r="N8" s="2" t="s">
        <v>1087</v>
      </c>
      <c r="O8" s="11">
        <f>0.9</f>
        <v>0.9</v>
      </c>
      <c r="P8" s="6">
        <v>1.1299999999999999</v>
      </c>
      <c r="Q8" s="2" t="s">
        <v>41</v>
      </c>
      <c r="R8" s="2" t="s">
        <v>413</v>
      </c>
      <c r="S8" s="5" t="s">
        <v>413</v>
      </c>
      <c r="T8" s="7" t="s">
        <v>1569</v>
      </c>
      <c r="U8" s="7" t="s">
        <v>1569</v>
      </c>
      <c r="V8" s="5" t="s">
        <v>598</v>
      </c>
      <c r="W8" s="7" t="s">
        <v>1569</v>
      </c>
      <c r="X8" s="3" t="s">
        <v>28</v>
      </c>
      <c r="Y8" s="7" t="s">
        <v>1569</v>
      </c>
      <c r="Z8" s="8" t="s">
        <v>1569</v>
      </c>
      <c r="AA8" s="8" t="s">
        <v>1569</v>
      </c>
      <c r="AB8" s="8" t="s">
        <v>1569</v>
      </c>
      <c r="AC8" s="6" t="s">
        <v>413</v>
      </c>
      <c r="AD8" s="6" t="s">
        <v>413</v>
      </c>
      <c r="AE8" s="6" t="s">
        <v>413</v>
      </c>
      <c r="AF8" s="8" t="s">
        <v>1569</v>
      </c>
      <c r="AG8" s="8" t="s">
        <v>1569</v>
      </c>
      <c r="AH8" s="8" t="s">
        <v>1569</v>
      </c>
      <c r="AI8" s="8" t="s">
        <v>1569</v>
      </c>
      <c r="AJ8" s="91" t="s">
        <v>1569</v>
      </c>
      <c r="AK8" s="91" t="s">
        <v>1569</v>
      </c>
      <c r="AL8" s="8" t="s">
        <v>1569</v>
      </c>
      <c r="AM8" s="9" t="s">
        <v>413</v>
      </c>
      <c r="AN8" s="9" t="s">
        <v>413</v>
      </c>
      <c r="AO8" s="9" t="s">
        <v>413</v>
      </c>
      <c r="AP8" s="10" t="s">
        <v>1569</v>
      </c>
      <c r="AQ8" s="2" t="str">
        <f t="shared" si="0"/>
        <v>-</v>
      </c>
      <c r="AR8" s="2" t="str">
        <f t="shared" si="1"/>
        <v>-</v>
      </c>
      <c r="AS8" s="2" t="str">
        <f t="shared" si="2"/>
        <v>-</v>
      </c>
      <c r="AT8" s="8" t="s">
        <v>1569</v>
      </c>
      <c r="AU8" s="8" t="s">
        <v>1569</v>
      </c>
      <c r="AV8" s="30" t="s">
        <v>321</v>
      </c>
      <c r="AW8" s="9" t="s">
        <v>321</v>
      </c>
      <c r="AX8" s="47">
        <v>5.72E-11</v>
      </c>
      <c r="AY8" s="47">
        <v>8.7999999999999999E-13</v>
      </c>
      <c r="AZ8" s="47">
        <v>4.962E-10</v>
      </c>
      <c r="BA8" s="47">
        <v>5.5430000000000004E-10</v>
      </c>
      <c r="BB8" s="48">
        <v>5.7570000000000001E-11</v>
      </c>
      <c r="BC8" s="48">
        <v>4.9548000000000003E-10</v>
      </c>
      <c r="BD8" s="48">
        <v>5.5304999999999997E-10</v>
      </c>
      <c r="BE8" s="14" t="str">
        <f t="shared" si="3"/>
        <v>-</v>
      </c>
      <c r="BF8" s="14" t="str">
        <f t="shared" si="4"/>
        <v>-</v>
      </c>
      <c r="BG8" s="68" t="s">
        <v>321</v>
      </c>
      <c r="BH8" s="68" t="s">
        <v>321</v>
      </c>
      <c r="BI8" s="68" t="s">
        <v>321</v>
      </c>
      <c r="BJ8" s="68" t="s">
        <v>321</v>
      </c>
      <c r="BK8" s="68" t="s">
        <v>1614</v>
      </c>
      <c r="BL8" s="68" t="s">
        <v>321</v>
      </c>
      <c r="BM8" s="3" t="s">
        <v>1160</v>
      </c>
    </row>
    <row r="9" spans="1:65" ht="14.4" customHeight="1" x14ac:dyDescent="0.3">
      <c r="A9" s="59" t="s">
        <v>42</v>
      </c>
      <c r="B9" s="2">
        <v>8</v>
      </c>
      <c r="C9" s="3" t="s">
        <v>1386</v>
      </c>
      <c r="D9" s="10" t="s">
        <v>1569</v>
      </c>
      <c r="E9" s="2" t="s">
        <v>528</v>
      </c>
      <c r="F9" s="10" t="s">
        <v>1569</v>
      </c>
      <c r="G9" s="2" t="s">
        <v>529</v>
      </c>
      <c r="H9" s="2" t="s">
        <v>23</v>
      </c>
      <c r="J9" s="6" t="s">
        <v>24</v>
      </c>
      <c r="K9" s="2" t="s">
        <v>1028</v>
      </c>
      <c r="L9" s="6" t="s">
        <v>25</v>
      </c>
      <c r="M9" s="6" t="s">
        <v>26</v>
      </c>
      <c r="N9" s="2" t="s">
        <v>1087</v>
      </c>
      <c r="O9" s="6">
        <v>0.81</v>
      </c>
      <c r="P9" s="11">
        <v>1</v>
      </c>
      <c r="Q9" s="2" t="s">
        <v>27</v>
      </c>
      <c r="R9" s="2" t="s">
        <v>413</v>
      </c>
      <c r="S9" s="5" t="s">
        <v>413</v>
      </c>
      <c r="T9" s="7" t="s">
        <v>1569</v>
      </c>
      <c r="U9" s="7" t="s">
        <v>1569</v>
      </c>
      <c r="V9" s="5" t="s">
        <v>597</v>
      </c>
      <c r="W9" s="7" t="s">
        <v>1569</v>
      </c>
      <c r="X9" s="3" t="s">
        <v>28</v>
      </c>
      <c r="Y9" s="7" t="s">
        <v>1569</v>
      </c>
      <c r="Z9" s="8" t="s">
        <v>1569</v>
      </c>
      <c r="AA9" s="8" t="s">
        <v>1569</v>
      </c>
      <c r="AB9" s="8" t="s">
        <v>1569</v>
      </c>
      <c r="AC9" s="6" t="s">
        <v>413</v>
      </c>
      <c r="AD9" s="6" t="s">
        <v>413</v>
      </c>
      <c r="AE9" s="6" t="s">
        <v>413</v>
      </c>
      <c r="AF9" s="8" t="s">
        <v>1569</v>
      </c>
      <c r="AG9" s="8" t="s">
        <v>1569</v>
      </c>
      <c r="AH9" s="8" t="s">
        <v>1569</v>
      </c>
      <c r="AI9" s="8" t="s">
        <v>1569</v>
      </c>
      <c r="AJ9" s="91" t="s">
        <v>1569</v>
      </c>
      <c r="AK9" s="91" t="s">
        <v>1569</v>
      </c>
      <c r="AL9" s="8" t="s">
        <v>1569</v>
      </c>
      <c r="AM9" s="9" t="s">
        <v>413</v>
      </c>
      <c r="AN9" s="9" t="s">
        <v>413</v>
      </c>
      <c r="AO9" s="9" t="s">
        <v>413</v>
      </c>
      <c r="AP9" s="10" t="s">
        <v>1569</v>
      </c>
      <c r="AQ9" s="2" t="str">
        <f t="shared" si="0"/>
        <v>-</v>
      </c>
      <c r="AR9" s="2" t="str">
        <f t="shared" si="1"/>
        <v>-</v>
      </c>
      <c r="AS9" s="2" t="str">
        <f t="shared" si="2"/>
        <v>-</v>
      </c>
      <c r="AT9" s="8" t="s">
        <v>1569</v>
      </c>
      <c r="AU9" s="8" t="s">
        <v>1569</v>
      </c>
      <c r="AV9" s="30" t="s">
        <v>321</v>
      </c>
      <c r="AW9" s="9" t="s">
        <v>321</v>
      </c>
      <c r="AX9" s="47">
        <v>5.72E-11</v>
      </c>
      <c r="AY9" s="47">
        <v>8.7999999999999999E-13</v>
      </c>
      <c r="AZ9" s="47">
        <v>4.962E-10</v>
      </c>
      <c r="BA9" s="47">
        <v>5.5430000000000004E-10</v>
      </c>
      <c r="BB9" s="48">
        <v>5.7570000000000001E-11</v>
      </c>
      <c r="BC9" s="48">
        <v>4.9548000000000003E-10</v>
      </c>
      <c r="BD9" s="48">
        <v>5.5304999999999997E-10</v>
      </c>
      <c r="BE9" s="14" t="str">
        <f t="shared" si="3"/>
        <v>-</v>
      </c>
      <c r="BF9" s="14" t="str">
        <f t="shared" si="4"/>
        <v>-</v>
      </c>
      <c r="BG9" s="68" t="s">
        <v>321</v>
      </c>
      <c r="BH9" s="68" t="s">
        <v>321</v>
      </c>
      <c r="BI9" s="68" t="s">
        <v>321</v>
      </c>
      <c r="BJ9" s="68" t="s">
        <v>321</v>
      </c>
      <c r="BK9" s="68" t="s">
        <v>1614</v>
      </c>
      <c r="BL9" s="68" t="s">
        <v>321</v>
      </c>
      <c r="BM9" s="3" t="s">
        <v>1160</v>
      </c>
    </row>
    <row r="10" spans="1:65" ht="14.4" customHeight="1" x14ac:dyDescent="0.3">
      <c r="A10" s="59" t="s">
        <v>43</v>
      </c>
      <c r="B10" s="2">
        <v>9</v>
      </c>
      <c r="C10" s="3" t="s">
        <v>1386</v>
      </c>
      <c r="D10" s="4" t="s">
        <v>44</v>
      </c>
      <c r="E10" s="2" t="s">
        <v>528</v>
      </c>
      <c r="F10" s="4" t="s">
        <v>45</v>
      </c>
      <c r="G10" s="2" t="s">
        <v>529</v>
      </c>
      <c r="H10" s="2" t="s">
        <v>23</v>
      </c>
      <c r="J10" s="6" t="s">
        <v>24</v>
      </c>
      <c r="K10" s="2" t="s">
        <v>1028</v>
      </c>
      <c r="L10" s="6" t="s">
        <v>25</v>
      </c>
      <c r="M10" s="6" t="s">
        <v>26</v>
      </c>
      <c r="N10" s="2" t="s">
        <v>1087</v>
      </c>
      <c r="O10" s="6">
        <f>1.55</f>
        <v>1.55</v>
      </c>
      <c r="P10" s="6">
        <v>1.59</v>
      </c>
      <c r="Q10" s="2" t="s">
        <v>46</v>
      </c>
      <c r="R10" s="2" t="s">
        <v>413</v>
      </c>
      <c r="S10" s="5" t="s">
        <v>413</v>
      </c>
      <c r="T10" s="7" t="s">
        <v>1569</v>
      </c>
      <c r="U10" s="7" t="s">
        <v>1569</v>
      </c>
      <c r="V10" s="5" t="s">
        <v>598</v>
      </c>
      <c r="W10" s="7" t="s">
        <v>1569</v>
      </c>
      <c r="X10" s="3" t="s">
        <v>28</v>
      </c>
      <c r="Y10" s="7" t="s">
        <v>1569</v>
      </c>
      <c r="Z10" s="8" t="s">
        <v>1569</v>
      </c>
      <c r="AA10" s="8" t="s">
        <v>1569</v>
      </c>
      <c r="AB10" s="8" t="s">
        <v>1569</v>
      </c>
      <c r="AC10" s="6" t="s">
        <v>413</v>
      </c>
      <c r="AD10" s="6" t="s">
        <v>413</v>
      </c>
      <c r="AE10" s="6" t="s">
        <v>413</v>
      </c>
      <c r="AF10" s="8" t="s">
        <v>1569</v>
      </c>
      <c r="AG10" s="8" t="s">
        <v>1569</v>
      </c>
      <c r="AH10" s="8" t="s">
        <v>1569</v>
      </c>
      <c r="AI10" s="8" t="s">
        <v>1569</v>
      </c>
      <c r="AJ10" s="91" t="s">
        <v>1569</v>
      </c>
      <c r="AK10" s="91" t="s">
        <v>1569</v>
      </c>
      <c r="AL10" s="8" t="s">
        <v>1569</v>
      </c>
      <c r="AM10" s="9" t="s">
        <v>413</v>
      </c>
      <c r="AN10" s="9" t="s">
        <v>413</v>
      </c>
      <c r="AO10" s="9" t="s">
        <v>413</v>
      </c>
      <c r="AP10" s="10" t="s">
        <v>1569</v>
      </c>
      <c r="AQ10" s="2" t="str">
        <f t="shared" si="0"/>
        <v>-</v>
      </c>
      <c r="AR10" s="2" t="str">
        <f t="shared" si="1"/>
        <v>-</v>
      </c>
      <c r="AS10" s="2" t="str">
        <f t="shared" si="2"/>
        <v>-</v>
      </c>
      <c r="AT10" s="8" t="s">
        <v>1569</v>
      </c>
      <c r="AU10" s="8" t="s">
        <v>1569</v>
      </c>
      <c r="AV10" s="30" t="s">
        <v>321</v>
      </c>
      <c r="AW10" s="9" t="s">
        <v>321</v>
      </c>
      <c r="AX10" s="47">
        <v>5.72E-11</v>
      </c>
      <c r="AY10" s="47">
        <v>8.7999999999999999E-13</v>
      </c>
      <c r="AZ10" s="47">
        <v>4.962E-10</v>
      </c>
      <c r="BA10" s="47">
        <v>5.5430000000000004E-10</v>
      </c>
      <c r="BB10" s="48">
        <v>5.7570000000000001E-11</v>
      </c>
      <c r="BC10" s="48">
        <v>4.9548000000000003E-10</v>
      </c>
      <c r="BD10" s="48">
        <v>5.5304999999999997E-10</v>
      </c>
      <c r="BE10" s="14" t="str">
        <f t="shared" si="3"/>
        <v>-</v>
      </c>
      <c r="BF10" s="14" t="str">
        <f t="shared" si="4"/>
        <v>-</v>
      </c>
      <c r="BG10" s="68" t="s">
        <v>321</v>
      </c>
      <c r="BH10" s="68" t="s">
        <v>321</v>
      </c>
      <c r="BI10" s="68" t="s">
        <v>321</v>
      </c>
      <c r="BJ10" s="68" t="s">
        <v>321</v>
      </c>
      <c r="BK10" s="68" t="s">
        <v>1614</v>
      </c>
      <c r="BL10" s="68" t="s">
        <v>321</v>
      </c>
      <c r="BM10" s="3" t="s">
        <v>1160</v>
      </c>
    </row>
    <row r="11" spans="1:65" ht="14.4" customHeight="1" x14ac:dyDescent="0.3">
      <c r="A11" s="59" t="s">
        <v>47</v>
      </c>
      <c r="B11" s="2">
        <v>10</v>
      </c>
      <c r="C11" s="3" t="s">
        <v>1386</v>
      </c>
      <c r="D11" s="10" t="s">
        <v>1569</v>
      </c>
      <c r="E11" s="2" t="s">
        <v>528</v>
      </c>
      <c r="F11" s="10" t="s">
        <v>1569</v>
      </c>
      <c r="G11" s="2" t="s">
        <v>529</v>
      </c>
      <c r="H11" s="2" t="s">
        <v>23</v>
      </c>
      <c r="J11" s="6" t="s">
        <v>24</v>
      </c>
      <c r="K11" s="2" t="s">
        <v>1028</v>
      </c>
      <c r="L11" s="6" t="s">
        <v>25</v>
      </c>
      <c r="M11" s="6" t="s">
        <v>26</v>
      </c>
      <c r="N11" s="2" t="s">
        <v>1087</v>
      </c>
      <c r="O11" s="6">
        <f>0.93</f>
        <v>0.93</v>
      </c>
      <c r="P11" s="6">
        <f>2.43</f>
        <v>2.4300000000000002</v>
      </c>
      <c r="Q11" s="2" t="s">
        <v>46</v>
      </c>
      <c r="R11" s="2" t="s">
        <v>413</v>
      </c>
      <c r="S11" s="5" t="s">
        <v>413</v>
      </c>
      <c r="T11" s="7" t="s">
        <v>1569</v>
      </c>
      <c r="U11" s="7" t="s">
        <v>1569</v>
      </c>
      <c r="V11" s="5" t="s">
        <v>598</v>
      </c>
      <c r="W11" s="7" t="s">
        <v>1569</v>
      </c>
      <c r="X11" s="3" t="s">
        <v>28</v>
      </c>
      <c r="Y11" s="7" t="s">
        <v>1569</v>
      </c>
      <c r="Z11" s="8" t="s">
        <v>1569</v>
      </c>
      <c r="AA11" s="8" t="s">
        <v>1569</v>
      </c>
      <c r="AB11" s="8" t="s">
        <v>1569</v>
      </c>
      <c r="AC11" s="6" t="s">
        <v>413</v>
      </c>
      <c r="AD11" s="6" t="s">
        <v>413</v>
      </c>
      <c r="AE11" s="6" t="s">
        <v>413</v>
      </c>
      <c r="AF11" s="8" t="s">
        <v>1569</v>
      </c>
      <c r="AG11" s="8" t="s">
        <v>1569</v>
      </c>
      <c r="AH11" s="8" t="s">
        <v>1569</v>
      </c>
      <c r="AI11" s="8" t="s">
        <v>1569</v>
      </c>
      <c r="AJ11" s="91" t="s">
        <v>1569</v>
      </c>
      <c r="AK11" s="91" t="s">
        <v>1569</v>
      </c>
      <c r="AL11" s="8" t="s">
        <v>1569</v>
      </c>
      <c r="AM11" s="9" t="s">
        <v>413</v>
      </c>
      <c r="AN11" s="9" t="s">
        <v>413</v>
      </c>
      <c r="AO11" s="9" t="s">
        <v>413</v>
      </c>
      <c r="AP11" s="10" t="s">
        <v>1569</v>
      </c>
      <c r="AQ11" s="2" t="str">
        <f t="shared" si="0"/>
        <v>-</v>
      </c>
      <c r="AR11" s="2" t="str">
        <f t="shared" si="1"/>
        <v>-</v>
      </c>
      <c r="AS11" s="2" t="str">
        <f t="shared" si="2"/>
        <v>-</v>
      </c>
      <c r="AT11" s="8" t="s">
        <v>1569</v>
      </c>
      <c r="AU11" s="8" t="s">
        <v>1569</v>
      </c>
      <c r="AV11" s="30" t="s">
        <v>321</v>
      </c>
      <c r="AW11" s="9" t="s">
        <v>321</v>
      </c>
      <c r="AX11" s="47">
        <v>5.72E-11</v>
      </c>
      <c r="AY11" s="47">
        <v>8.7999999999999999E-13</v>
      </c>
      <c r="AZ11" s="47">
        <v>4.962E-10</v>
      </c>
      <c r="BA11" s="47">
        <v>5.5430000000000004E-10</v>
      </c>
      <c r="BB11" s="48">
        <v>5.7570000000000001E-11</v>
      </c>
      <c r="BC11" s="48">
        <v>4.9548000000000003E-10</v>
      </c>
      <c r="BD11" s="48">
        <v>5.5304999999999997E-10</v>
      </c>
      <c r="BE11" s="14" t="str">
        <f t="shared" si="3"/>
        <v>-</v>
      </c>
      <c r="BF11" s="14" t="str">
        <f t="shared" si="4"/>
        <v>-</v>
      </c>
      <c r="BG11" s="68" t="s">
        <v>321</v>
      </c>
      <c r="BH11" s="68" t="s">
        <v>321</v>
      </c>
      <c r="BI11" s="68" t="s">
        <v>321</v>
      </c>
      <c r="BJ11" s="68" t="s">
        <v>321</v>
      </c>
      <c r="BK11" s="68" t="s">
        <v>1614</v>
      </c>
      <c r="BL11" s="68" t="s">
        <v>321</v>
      </c>
      <c r="BM11" s="3" t="s">
        <v>1160</v>
      </c>
    </row>
    <row r="12" spans="1:65" ht="14.4" customHeight="1" x14ac:dyDescent="0.3">
      <c r="A12" s="59" t="s">
        <v>48</v>
      </c>
      <c r="B12" s="2">
        <v>11</v>
      </c>
      <c r="C12" s="3" t="s">
        <v>1386</v>
      </c>
      <c r="D12" s="4" t="s">
        <v>49</v>
      </c>
      <c r="E12" s="2" t="s">
        <v>528</v>
      </c>
      <c r="F12" s="4" t="s">
        <v>50</v>
      </c>
      <c r="G12" s="2" t="s">
        <v>529</v>
      </c>
      <c r="H12" s="2" t="s">
        <v>23</v>
      </c>
      <c r="J12" s="6" t="s">
        <v>24</v>
      </c>
      <c r="K12" s="2" t="s">
        <v>1028</v>
      </c>
      <c r="L12" s="6" t="s">
        <v>25</v>
      </c>
      <c r="M12" s="6" t="s">
        <v>26</v>
      </c>
      <c r="N12" s="2" t="s">
        <v>1087</v>
      </c>
      <c r="O12" s="6">
        <f>1.83</f>
        <v>1.83</v>
      </c>
      <c r="P12" s="6">
        <v>1.28</v>
      </c>
      <c r="Q12" s="2" t="s">
        <v>46</v>
      </c>
      <c r="R12" s="2" t="s">
        <v>413</v>
      </c>
      <c r="S12" s="5" t="s">
        <v>413</v>
      </c>
      <c r="T12" s="7" t="s">
        <v>1569</v>
      </c>
      <c r="U12" s="7" t="s">
        <v>1569</v>
      </c>
      <c r="V12" s="5" t="s">
        <v>598</v>
      </c>
      <c r="W12" s="7" t="s">
        <v>1569</v>
      </c>
      <c r="X12" s="3" t="s">
        <v>28</v>
      </c>
      <c r="Y12" s="7" t="s">
        <v>1569</v>
      </c>
      <c r="Z12" s="8" t="s">
        <v>1569</v>
      </c>
      <c r="AA12" s="8" t="s">
        <v>1569</v>
      </c>
      <c r="AB12" s="8" t="s">
        <v>1569</v>
      </c>
      <c r="AC12" s="6" t="s">
        <v>413</v>
      </c>
      <c r="AD12" s="6" t="s">
        <v>413</v>
      </c>
      <c r="AE12" s="6" t="s">
        <v>413</v>
      </c>
      <c r="AF12" s="8" t="s">
        <v>1569</v>
      </c>
      <c r="AG12" s="8" t="s">
        <v>1569</v>
      </c>
      <c r="AH12" s="8" t="s">
        <v>1569</v>
      </c>
      <c r="AI12" s="8" t="s">
        <v>1569</v>
      </c>
      <c r="AJ12" s="91" t="s">
        <v>1569</v>
      </c>
      <c r="AK12" s="91" t="s">
        <v>1569</v>
      </c>
      <c r="AL12" s="8" t="s">
        <v>1569</v>
      </c>
      <c r="AM12" s="9" t="s">
        <v>413</v>
      </c>
      <c r="AN12" s="9" t="s">
        <v>413</v>
      </c>
      <c r="AO12" s="9" t="s">
        <v>413</v>
      </c>
      <c r="AP12" s="10" t="s">
        <v>1569</v>
      </c>
      <c r="AQ12" s="2" t="str">
        <f t="shared" si="0"/>
        <v>-</v>
      </c>
      <c r="AR12" s="2" t="str">
        <f t="shared" si="1"/>
        <v>-</v>
      </c>
      <c r="AS12" s="2" t="str">
        <f t="shared" si="2"/>
        <v>-</v>
      </c>
      <c r="AT12" s="8" t="s">
        <v>1569</v>
      </c>
      <c r="AU12" s="8" t="s">
        <v>1569</v>
      </c>
      <c r="AV12" s="30" t="s">
        <v>321</v>
      </c>
      <c r="AW12" s="9" t="s">
        <v>321</v>
      </c>
      <c r="AX12" s="47">
        <v>5.72E-11</v>
      </c>
      <c r="AY12" s="47">
        <v>8.7999999999999999E-13</v>
      </c>
      <c r="AZ12" s="47">
        <v>4.962E-10</v>
      </c>
      <c r="BA12" s="47">
        <v>5.5430000000000004E-10</v>
      </c>
      <c r="BB12" s="48">
        <v>5.7570000000000001E-11</v>
      </c>
      <c r="BC12" s="48">
        <v>4.9548000000000003E-10</v>
      </c>
      <c r="BD12" s="48">
        <v>5.5304999999999997E-10</v>
      </c>
      <c r="BE12" s="14" t="str">
        <f t="shared" si="3"/>
        <v>-</v>
      </c>
      <c r="BF12" s="14" t="str">
        <f t="shared" si="4"/>
        <v>-</v>
      </c>
      <c r="BG12" s="68" t="s">
        <v>321</v>
      </c>
      <c r="BH12" s="68" t="s">
        <v>321</v>
      </c>
      <c r="BI12" s="68" t="s">
        <v>321</v>
      </c>
      <c r="BJ12" s="68" t="s">
        <v>321</v>
      </c>
      <c r="BK12" s="68" t="s">
        <v>1614</v>
      </c>
      <c r="BL12" s="68" t="s">
        <v>321</v>
      </c>
      <c r="BM12" s="3" t="s">
        <v>1160</v>
      </c>
    </row>
    <row r="13" spans="1:65" ht="14.4" customHeight="1" x14ac:dyDescent="0.3">
      <c r="A13" s="59" t="s">
        <v>51</v>
      </c>
      <c r="B13" s="2">
        <v>12</v>
      </c>
      <c r="C13" s="3" t="s">
        <v>1386</v>
      </c>
      <c r="D13" s="10" t="s">
        <v>1569</v>
      </c>
      <c r="E13" s="2" t="s">
        <v>528</v>
      </c>
      <c r="F13" s="10" t="s">
        <v>1569</v>
      </c>
      <c r="G13" s="2" t="s">
        <v>529</v>
      </c>
      <c r="H13" s="2" t="s">
        <v>23</v>
      </c>
      <c r="J13" s="6" t="s">
        <v>24</v>
      </c>
      <c r="K13" s="2" t="s">
        <v>1028</v>
      </c>
      <c r="L13" s="6" t="s">
        <v>25</v>
      </c>
      <c r="M13" s="6" t="s">
        <v>26</v>
      </c>
      <c r="N13" s="2" t="s">
        <v>1087</v>
      </c>
      <c r="O13" s="6">
        <v>1.0900000000000001</v>
      </c>
      <c r="P13" s="11">
        <v>0.9</v>
      </c>
      <c r="Q13" s="2" t="s">
        <v>46</v>
      </c>
      <c r="R13" s="2" t="s">
        <v>413</v>
      </c>
      <c r="S13" s="5" t="s">
        <v>413</v>
      </c>
      <c r="T13" s="7" t="s">
        <v>1569</v>
      </c>
      <c r="U13" s="7" t="s">
        <v>1569</v>
      </c>
      <c r="V13" s="5" t="s">
        <v>597</v>
      </c>
      <c r="W13" s="7" t="s">
        <v>1569</v>
      </c>
      <c r="X13" s="3" t="s">
        <v>28</v>
      </c>
      <c r="Y13" s="7" t="s">
        <v>1569</v>
      </c>
      <c r="Z13" s="8" t="s">
        <v>1569</v>
      </c>
      <c r="AA13" s="8" t="s">
        <v>1569</v>
      </c>
      <c r="AB13" s="8" t="s">
        <v>1569</v>
      </c>
      <c r="AC13" s="6" t="s">
        <v>413</v>
      </c>
      <c r="AD13" s="6" t="s">
        <v>413</v>
      </c>
      <c r="AE13" s="6" t="s">
        <v>413</v>
      </c>
      <c r="AF13" s="8" t="s">
        <v>1569</v>
      </c>
      <c r="AG13" s="8" t="s">
        <v>1569</v>
      </c>
      <c r="AH13" s="8" t="s">
        <v>1569</v>
      </c>
      <c r="AI13" s="8" t="s">
        <v>1569</v>
      </c>
      <c r="AJ13" s="91" t="s">
        <v>1569</v>
      </c>
      <c r="AK13" s="91" t="s">
        <v>1569</v>
      </c>
      <c r="AL13" s="8" t="s">
        <v>1569</v>
      </c>
      <c r="AM13" s="9" t="s">
        <v>413</v>
      </c>
      <c r="AN13" s="9" t="s">
        <v>413</v>
      </c>
      <c r="AO13" s="9" t="s">
        <v>413</v>
      </c>
      <c r="AP13" s="10" t="s">
        <v>1569</v>
      </c>
      <c r="AQ13" s="2" t="str">
        <f t="shared" si="0"/>
        <v>-</v>
      </c>
      <c r="AR13" s="2" t="str">
        <f t="shared" si="1"/>
        <v>-</v>
      </c>
      <c r="AS13" s="2" t="str">
        <f t="shared" si="2"/>
        <v>-</v>
      </c>
      <c r="AT13" s="8" t="s">
        <v>1569</v>
      </c>
      <c r="AU13" s="8" t="s">
        <v>1569</v>
      </c>
      <c r="AV13" s="30" t="s">
        <v>321</v>
      </c>
      <c r="AW13" s="9" t="s">
        <v>321</v>
      </c>
      <c r="AX13" s="47">
        <v>5.72E-11</v>
      </c>
      <c r="AY13" s="47">
        <v>8.7999999999999999E-13</v>
      </c>
      <c r="AZ13" s="47">
        <v>4.962E-10</v>
      </c>
      <c r="BA13" s="47">
        <v>5.5430000000000004E-10</v>
      </c>
      <c r="BB13" s="48">
        <v>5.7570000000000001E-11</v>
      </c>
      <c r="BC13" s="48">
        <v>4.9548000000000003E-10</v>
      </c>
      <c r="BD13" s="48">
        <v>5.5304999999999997E-10</v>
      </c>
      <c r="BE13" s="14" t="str">
        <f t="shared" si="3"/>
        <v>-</v>
      </c>
      <c r="BF13" s="14" t="str">
        <f t="shared" si="4"/>
        <v>-</v>
      </c>
      <c r="BG13" s="68" t="s">
        <v>321</v>
      </c>
      <c r="BH13" s="68" t="s">
        <v>321</v>
      </c>
      <c r="BI13" s="68" t="s">
        <v>321</v>
      </c>
      <c r="BJ13" s="68" t="s">
        <v>321</v>
      </c>
      <c r="BK13" s="68" t="s">
        <v>1614</v>
      </c>
      <c r="BL13" s="68" t="s">
        <v>321</v>
      </c>
      <c r="BM13" s="3" t="s">
        <v>1160</v>
      </c>
    </row>
    <row r="14" spans="1:65" ht="14.4" customHeight="1" x14ac:dyDescent="0.3">
      <c r="A14" s="59" t="s">
        <v>52</v>
      </c>
      <c r="B14" s="2">
        <v>13</v>
      </c>
      <c r="C14" s="3" t="s">
        <v>1387</v>
      </c>
      <c r="D14" s="2" t="s">
        <v>53</v>
      </c>
      <c r="E14" s="2" t="s">
        <v>528</v>
      </c>
      <c r="F14" s="2" t="s">
        <v>54</v>
      </c>
      <c r="G14" s="2" t="s">
        <v>529</v>
      </c>
      <c r="H14" s="2" t="s">
        <v>23</v>
      </c>
      <c r="J14" s="6" t="s">
        <v>24</v>
      </c>
      <c r="K14" s="2" t="s">
        <v>1028</v>
      </c>
      <c r="L14" s="6" t="s">
        <v>25</v>
      </c>
      <c r="M14" s="6" t="s">
        <v>26</v>
      </c>
      <c r="N14" s="2" t="s">
        <v>1087</v>
      </c>
      <c r="O14" s="8" t="s">
        <v>1569</v>
      </c>
      <c r="P14" s="8" t="s">
        <v>1569</v>
      </c>
      <c r="Q14" s="10" t="s">
        <v>1011</v>
      </c>
      <c r="R14" s="2" t="s">
        <v>413</v>
      </c>
      <c r="S14" s="5" t="s">
        <v>413</v>
      </c>
      <c r="T14" s="3" t="s">
        <v>55</v>
      </c>
      <c r="U14" s="3" t="s">
        <v>56</v>
      </c>
      <c r="V14" s="5" t="s">
        <v>597</v>
      </c>
      <c r="W14" s="12" t="s">
        <v>57</v>
      </c>
      <c r="X14" s="3" t="s">
        <v>28</v>
      </c>
      <c r="Y14" s="13" t="s">
        <v>58</v>
      </c>
      <c r="Z14" s="6">
        <v>132.9</v>
      </c>
      <c r="AA14" s="6">
        <v>0.6</v>
      </c>
      <c r="AB14" s="6">
        <v>2</v>
      </c>
      <c r="AC14" s="6" t="s">
        <v>413</v>
      </c>
      <c r="AD14" s="6" t="s">
        <v>413</v>
      </c>
      <c r="AE14" s="6" t="s">
        <v>413</v>
      </c>
      <c r="AF14" s="8" t="s">
        <v>1569</v>
      </c>
      <c r="AG14" s="8" t="s">
        <v>1569</v>
      </c>
      <c r="AH14" s="8" t="s">
        <v>1569</v>
      </c>
      <c r="AI14" s="8" t="s">
        <v>1569</v>
      </c>
      <c r="AJ14" s="91" t="s">
        <v>1569</v>
      </c>
      <c r="AK14" s="91" t="s">
        <v>1569</v>
      </c>
      <c r="AL14" s="8" t="s">
        <v>1569</v>
      </c>
      <c r="AM14" s="9" t="s">
        <v>413</v>
      </c>
      <c r="AN14" s="9" t="s">
        <v>413</v>
      </c>
      <c r="AO14" s="9" t="s">
        <v>413</v>
      </c>
      <c r="AP14" s="2" t="s">
        <v>59</v>
      </c>
      <c r="AQ14" s="2">
        <f t="shared" si="0"/>
        <v>132.9</v>
      </c>
      <c r="AR14" s="2">
        <f t="shared" si="1"/>
        <v>0.6</v>
      </c>
      <c r="AS14" s="2">
        <f t="shared" si="2"/>
        <v>2</v>
      </c>
      <c r="AT14" s="6" t="s">
        <v>60</v>
      </c>
      <c r="AU14" s="6">
        <v>27.84</v>
      </c>
      <c r="AV14" s="52" t="s">
        <v>1081</v>
      </c>
      <c r="AW14" s="15">
        <f t="shared" ref="AW14:AW20" si="5">28.294</f>
        <v>28.294</v>
      </c>
      <c r="AX14" s="47">
        <v>5.72E-11</v>
      </c>
      <c r="AY14" s="47">
        <v>8.7999999999999999E-13</v>
      </c>
      <c r="AZ14" s="47">
        <v>4.962E-10</v>
      </c>
      <c r="BA14" s="47">
        <v>5.5430000000000004E-10</v>
      </c>
      <c r="BB14" s="48">
        <v>5.7570000000000001E-11</v>
      </c>
      <c r="BC14" s="48">
        <v>4.9548000000000003E-10</v>
      </c>
      <c r="BD14" s="48">
        <v>5.5304999999999997E-10</v>
      </c>
      <c r="BE14" s="14">
        <f t="shared" si="3"/>
        <v>135.01336693006675</v>
      </c>
      <c r="BF14" s="14">
        <f t="shared" si="4"/>
        <v>0.6</v>
      </c>
      <c r="BG14" s="68" t="s">
        <v>598</v>
      </c>
      <c r="BH14" s="68" t="s">
        <v>321</v>
      </c>
      <c r="BI14" s="68" t="s">
        <v>321</v>
      </c>
      <c r="BJ14" s="68" t="s">
        <v>321</v>
      </c>
      <c r="BK14" s="102" t="s">
        <v>598</v>
      </c>
      <c r="BL14" s="68" t="s">
        <v>598</v>
      </c>
      <c r="BM14" s="3" t="s">
        <v>1155</v>
      </c>
    </row>
    <row r="15" spans="1:65" ht="14.4" customHeight="1" x14ac:dyDescent="0.3">
      <c r="A15" s="59" t="s">
        <v>61</v>
      </c>
      <c r="B15" s="2">
        <v>14</v>
      </c>
      <c r="C15" s="3" t="s">
        <v>1387</v>
      </c>
      <c r="D15" s="2" t="s">
        <v>62</v>
      </c>
      <c r="E15" s="2" t="s">
        <v>528</v>
      </c>
      <c r="F15" s="2" t="s">
        <v>63</v>
      </c>
      <c r="G15" s="2" t="s">
        <v>529</v>
      </c>
      <c r="H15" s="2" t="s">
        <v>23</v>
      </c>
      <c r="J15" s="6" t="s">
        <v>24</v>
      </c>
      <c r="K15" s="2" t="s">
        <v>1028</v>
      </c>
      <c r="L15" s="6" t="s">
        <v>25</v>
      </c>
      <c r="M15" s="6" t="s">
        <v>26</v>
      </c>
      <c r="N15" s="2" t="s">
        <v>1087</v>
      </c>
      <c r="O15" s="8" t="s">
        <v>1569</v>
      </c>
      <c r="P15" s="8" t="s">
        <v>1569</v>
      </c>
      <c r="Q15" s="10" t="s">
        <v>1011</v>
      </c>
      <c r="R15" s="2" t="s">
        <v>413</v>
      </c>
      <c r="S15" s="5" t="s">
        <v>413</v>
      </c>
      <c r="T15" s="3" t="s">
        <v>64</v>
      </c>
      <c r="U15" s="3" t="s">
        <v>56</v>
      </c>
      <c r="V15" s="5" t="s">
        <v>597</v>
      </c>
      <c r="W15" s="12" t="s">
        <v>57</v>
      </c>
      <c r="X15" s="3" t="s">
        <v>28</v>
      </c>
      <c r="Y15" s="13" t="s">
        <v>58</v>
      </c>
      <c r="Z15" s="6">
        <v>132.6</v>
      </c>
      <c r="AA15" s="6">
        <v>0.3</v>
      </c>
      <c r="AB15" s="6">
        <v>2</v>
      </c>
      <c r="AC15" s="6" t="s">
        <v>413</v>
      </c>
      <c r="AD15" s="6" t="s">
        <v>413</v>
      </c>
      <c r="AE15" s="6" t="s">
        <v>413</v>
      </c>
      <c r="AF15" s="8" t="s">
        <v>1569</v>
      </c>
      <c r="AG15" s="8" t="s">
        <v>1569</v>
      </c>
      <c r="AH15" s="8" t="s">
        <v>1569</v>
      </c>
      <c r="AI15" s="8" t="s">
        <v>1569</v>
      </c>
      <c r="AJ15" s="91" t="s">
        <v>1569</v>
      </c>
      <c r="AK15" s="91" t="s">
        <v>1569</v>
      </c>
      <c r="AL15" s="8" t="s">
        <v>1569</v>
      </c>
      <c r="AM15" s="9" t="s">
        <v>413</v>
      </c>
      <c r="AN15" s="9" t="s">
        <v>413</v>
      </c>
      <c r="AO15" s="9" t="s">
        <v>413</v>
      </c>
      <c r="AP15" s="2" t="s">
        <v>59</v>
      </c>
      <c r="AQ15" s="2">
        <f t="shared" si="0"/>
        <v>132.6</v>
      </c>
      <c r="AR15" s="2">
        <f t="shared" si="1"/>
        <v>0.3</v>
      </c>
      <c r="AS15" s="2">
        <f t="shared" si="2"/>
        <v>2</v>
      </c>
      <c r="AT15" s="6" t="s">
        <v>60</v>
      </c>
      <c r="AU15" s="6">
        <v>27.84</v>
      </c>
      <c r="AV15" s="52" t="s">
        <v>1081</v>
      </c>
      <c r="AW15" s="15">
        <f t="shared" si="5"/>
        <v>28.294</v>
      </c>
      <c r="AX15" s="47">
        <v>5.72E-11</v>
      </c>
      <c r="AY15" s="47">
        <v>8.7999999999999999E-13</v>
      </c>
      <c r="AZ15" s="47">
        <v>4.962E-10</v>
      </c>
      <c r="BA15" s="47">
        <v>5.5430000000000004E-10</v>
      </c>
      <c r="BB15" s="48">
        <v>5.7570000000000001E-11</v>
      </c>
      <c r="BC15" s="48">
        <v>4.9548000000000003E-10</v>
      </c>
      <c r="BD15" s="48">
        <v>5.5304999999999997E-10</v>
      </c>
      <c r="BE15" s="14">
        <f t="shared" si="3"/>
        <v>134.70874688470218</v>
      </c>
      <c r="BF15" s="14">
        <f t="shared" si="4"/>
        <v>0.3</v>
      </c>
      <c r="BG15" s="68" t="s">
        <v>598</v>
      </c>
      <c r="BH15" s="68" t="s">
        <v>321</v>
      </c>
      <c r="BI15" s="68" t="s">
        <v>321</v>
      </c>
      <c r="BJ15" s="68" t="s">
        <v>321</v>
      </c>
      <c r="BK15" s="102" t="s">
        <v>598</v>
      </c>
      <c r="BL15" s="68" t="s">
        <v>598</v>
      </c>
      <c r="BM15" s="3" t="s">
        <v>1155</v>
      </c>
    </row>
    <row r="16" spans="1:65" ht="14.4" customHeight="1" x14ac:dyDescent="0.3">
      <c r="A16" s="59" t="s">
        <v>65</v>
      </c>
      <c r="B16" s="2">
        <v>15</v>
      </c>
      <c r="C16" s="3" t="s">
        <v>1387</v>
      </c>
      <c r="D16" s="2" t="s">
        <v>62</v>
      </c>
      <c r="E16" s="2" t="s">
        <v>528</v>
      </c>
      <c r="F16" s="2" t="s">
        <v>63</v>
      </c>
      <c r="G16" s="2" t="s">
        <v>529</v>
      </c>
      <c r="H16" s="2" t="s">
        <v>23</v>
      </c>
      <c r="J16" s="6" t="s">
        <v>32</v>
      </c>
      <c r="K16" s="2" t="s">
        <v>1028</v>
      </c>
      <c r="L16" s="6" t="s">
        <v>25</v>
      </c>
      <c r="M16" s="6" t="s">
        <v>26</v>
      </c>
      <c r="N16" s="2" t="s">
        <v>1087</v>
      </c>
      <c r="O16" s="8" t="s">
        <v>1569</v>
      </c>
      <c r="P16" s="8" t="s">
        <v>1569</v>
      </c>
      <c r="Q16" s="10" t="s">
        <v>1007</v>
      </c>
      <c r="R16" s="10" t="s">
        <v>1025</v>
      </c>
      <c r="S16" s="5" t="s">
        <v>413</v>
      </c>
      <c r="T16" s="3" t="s">
        <v>55</v>
      </c>
      <c r="U16" s="3" t="s">
        <v>56</v>
      </c>
      <c r="V16" s="5" t="s">
        <v>597</v>
      </c>
      <c r="W16" s="12" t="s">
        <v>57</v>
      </c>
      <c r="X16" s="3" t="s">
        <v>28</v>
      </c>
      <c r="Y16" s="13" t="s">
        <v>58</v>
      </c>
      <c r="Z16" s="6">
        <v>132.80000000000001</v>
      </c>
      <c r="AA16" s="6">
        <v>1.1000000000000001</v>
      </c>
      <c r="AB16" s="6">
        <v>2</v>
      </c>
      <c r="AC16" s="6" t="s">
        <v>413</v>
      </c>
      <c r="AD16" s="6" t="s">
        <v>413</v>
      </c>
      <c r="AE16" s="6" t="s">
        <v>413</v>
      </c>
      <c r="AF16" s="8" t="s">
        <v>1569</v>
      </c>
      <c r="AG16" s="8" t="s">
        <v>1569</v>
      </c>
      <c r="AH16" s="8" t="s">
        <v>1569</v>
      </c>
      <c r="AI16" s="8" t="s">
        <v>1569</v>
      </c>
      <c r="AJ16" s="91" t="s">
        <v>1569</v>
      </c>
      <c r="AK16" s="91" t="s">
        <v>1569</v>
      </c>
      <c r="AL16" s="8" t="s">
        <v>1569</v>
      </c>
      <c r="AM16" s="9" t="s">
        <v>413</v>
      </c>
      <c r="AN16" s="9" t="s">
        <v>413</v>
      </c>
      <c r="AO16" s="9" t="s">
        <v>413</v>
      </c>
      <c r="AP16" s="2" t="s">
        <v>59</v>
      </c>
      <c r="AQ16" s="2">
        <f t="shared" si="0"/>
        <v>132.80000000000001</v>
      </c>
      <c r="AR16" s="2">
        <f t="shared" si="1"/>
        <v>1.1000000000000001</v>
      </c>
      <c r="AS16" s="2">
        <f t="shared" si="2"/>
        <v>2</v>
      </c>
      <c r="AT16" s="6" t="s">
        <v>60</v>
      </c>
      <c r="AU16" s="6">
        <v>27.84</v>
      </c>
      <c r="AV16" s="52" t="s">
        <v>1081</v>
      </c>
      <c r="AW16" s="15">
        <f t="shared" si="5"/>
        <v>28.294</v>
      </c>
      <c r="AX16" s="47">
        <v>5.72E-11</v>
      </c>
      <c r="AY16" s="47">
        <v>8.7999999999999999E-13</v>
      </c>
      <c r="AZ16" s="47">
        <v>4.962E-10</v>
      </c>
      <c r="BA16" s="47">
        <v>5.5430000000000004E-10</v>
      </c>
      <c r="BB16" s="48">
        <v>5.7570000000000001E-11</v>
      </c>
      <c r="BC16" s="48">
        <v>4.9548000000000003E-10</v>
      </c>
      <c r="BD16" s="48">
        <v>5.5304999999999997E-10</v>
      </c>
      <c r="BE16" s="14">
        <f t="shared" si="3"/>
        <v>134.91182698873385</v>
      </c>
      <c r="BF16" s="14">
        <f t="shared" si="4"/>
        <v>1.1000000000000001</v>
      </c>
      <c r="BG16" s="68" t="s">
        <v>598</v>
      </c>
      <c r="BH16" s="68" t="s">
        <v>321</v>
      </c>
      <c r="BI16" s="68" t="s">
        <v>321</v>
      </c>
      <c r="BJ16" s="68" t="s">
        <v>321</v>
      </c>
      <c r="BK16" s="102" t="s">
        <v>598</v>
      </c>
      <c r="BL16" s="68" t="s">
        <v>598</v>
      </c>
      <c r="BM16" s="3" t="s">
        <v>1155</v>
      </c>
    </row>
    <row r="17" spans="1:65" ht="14.4" customHeight="1" x14ac:dyDescent="0.3">
      <c r="A17" s="59" t="s">
        <v>66</v>
      </c>
      <c r="B17" s="2">
        <v>16</v>
      </c>
      <c r="C17" s="3" t="s">
        <v>1387</v>
      </c>
      <c r="D17" s="2" t="s">
        <v>67</v>
      </c>
      <c r="E17" s="2" t="s">
        <v>528</v>
      </c>
      <c r="F17" s="2" t="s">
        <v>68</v>
      </c>
      <c r="G17" s="2" t="s">
        <v>529</v>
      </c>
      <c r="H17" s="2" t="s">
        <v>23</v>
      </c>
      <c r="J17" s="6" t="s">
        <v>24</v>
      </c>
      <c r="K17" s="2" t="s">
        <v>1028</v>
      </c>
      <c r="L17" s="6" t="s">
        <v>25</v>
      </c>
      <c r="M17" s="6" t="s">
        <v>26</v>
      </c>
      <c r="N17" s="2" t="s">
        <v>1087</v>
      </c>
      <c r="O17" s="8" t="s">
        <v>1569</v>
      </c>
      <c r="P17" s="8" t="s">
        <v>1569</v>
      </c>
      <c r="Q17" s="10" t="s">
        <v>1011</v>
      </c>
      <c r="R17" s="2" t="s">
        <v>413</v>
      </c>
      <c r="S17" s="5" t="s">
        <v>413</v>
      </c>
      <c r="T17" s="3" t="s">
        <v>55</v>
      </c>
      <c r="U17" s="3" t="s">
        <v>56</v>
      </c>
      <c r="V17" s="5" t="s">
        <v>597</v>
      </c>
      <c r="W17" s="12" t="s">
        <v>57</v>
      </c>
      <c r="X17" s="3" t="s">
        <v>28</v>
      </c>
      <c r="Y17" s="13" t="s">
        <v>58</v>
      </c>
      <c r="Z17" s="6">
        <v>131.4</v>
      </c>
      <c r="AA17" s="6">
        <v>1.6</v>
      </c>
      <c r="AB17" s="6">
        <v>2</v>
      </c>
      <c r="AC17" s="6" t="s">
        <v>413</v>
      </c>
      <c r="AD17" s="6" t="s">
        <v>413</v>
      </c>
      <c r="AE17" s="6" t="s">
        <v>413</v>
      </c>
      <c r="AF17" s="8" t="s">
        <v>1569</v>
      </c>
      <c r="AG17" s="8" t="s">
        <v>1569</v>
      </c>
      <c r="AH17" s="8" t="s">
        <v>1569</v>
      </c>
      <c r="AI17" s="8" t="s">
        <v>1569</v>
      </c>
      <c r="AJ17" s="91" t="s">
        <v>1569</v>
      </c>
      <c r="AK17" s="91" t="s">
        <v>1569</v>
      </c>
      <c r="AL17" s="8" t="s">
        <v>1569</v>
      </c>
      <c r="AM17" s="9">
        <v>132.5</v>
      </c>
      <c r="AN17" s="9">
        <v>0.3</v>
      </c>
      <c r="AO17" s="9">
        <v>2</v>
      </c>
      <c r="AP17" s="2" t="s">
        <v>1299</v>
      </c>
      <c r="AQ17" s="2">
        <f t="shared" si="0"/>
        <v>132.5</v>
      </c>
      <c r="AR17" s="2">
        <f t="shared" si="1"/>
        <v>0.3</v>
      </c>
      <c r="AS17" s="2">
        <f t="shared" si="2"/>
        <v>2</v>
      </c>
      <c r="AT17" s="6" t="s">
        <v>60</v>
      </c>
      <c r="AU17" s="6">
        <v>27.84</v>
      </c>
      <c r="AV17" s="52" t="s">
        <v>1081</v>
      </c>
      <c r="AW17" s="15">
        <f t="shared" si="5"/>
        <v>28.294</v>
      </c>
      <c r="AX17" s="47">
        <v>5.72E-11</v>
      </c>
      <c r="AY17" s="47">
        <v>8.7999999999999999E-13</v>
      </c>
      <c r="AZ17" s="47">
        <v>4.962E-10</v>
      </c>
      <c r="BA17" s="47">
        <v>5.5430000000000004E-10</v>
      </c>
      <c r="BB17" s="48">
        <v>5.7570000000000001E-11</v>
      </c>
      <c r="BC17" s="48">
        <v>4.9548000000000003E-10</v>
      </c>
      <c r="BD17" s="48">
        <v>5.5304999999999997E-10</v>
      </c>
      <c r="BE17" s="14">
        <f t="shared" si="3"/>
        <v>134.60720672199443</v>
      </c>
      <c r="BF17" s="14">
        <f t="shared" si="4"/>
        <v>0.3</v>
      </c>
      <c r="BG17" s="68" t="s">
        <v>598</v>
      </c>
      <c r="BH17" s="68" t="s">
        <v>321</v>
      </c>
      <c r="BI17" s="68" t="s">
        <v>321</v>
      </c>
      <c r="BJ17" s="68" t="s">
        <v>321</v>
      </c>
      <c r="BK17" s="102" t="s">
        <v>598</v>
      </c>
      <c r="BL17" s="68" t="s">
        <v>598</v>
      </c>
      <c r="BM17" s="3" t="s">
        <v>1155</v>
      </c>
    </row>
    <row r="18" spans="1:65" ht="14.4" customHeight="1" x14ac:dyDescent="0.3">
      <c r="A18" s="59" t="s">
        <v>69</v>
      </c>
      <c r="B18" s="2">
        <v>17</v>
      </c>
      <c r="C18" s="3" t="s">
        <v>1387</v>
      </c>
      <c r="D18" s="2" t="s">
        <v>67</v>
      </c>
      <c r="E18" s="2" t="s">
        <v>528</v>
      </c>
      <c r="F18" s="2" t="s">
        <v>68</v>
      </c>
      <c r="G18" s="2" t="s">
        <v>529</v>
      </c>
      <c r="H18" s="2" t="s">
        <v>23</v>
      </c>
      <c r="J18" s="6" t="s">
        <v>24</v>
      </c>
      <c r="K18" s="2" t="s">
        <v>1028</v>
      </c>
      <c r="L18" s="6" t="s">
        <v>25</v>
      </c>
      <c r="M18" s="6" t="s">
        <v>26</v>
      </c>
      <c r="N18" s="2" t="s">
        <v>1087</v>
      </c>
      <c r="O18" s="8" t="s">
        <v>1569</v>
      </c>
      <c r="P18" s="8" t="s">
        <v>1569</v>
      </c>
      <c r="Q18" s="10" t="s">
        <v>1011</v>
      </c>
      <c r="R18" s="2" t="s">
        <v>413</v>
      </c>
      <c r="S18" s="5" t="s">
        <v>413</v>
      </c>
      <c r="T18" s="3" t="s">
        <v>55</v>
      </c>
      <c r="U18" s="3" t="s">
        <v>56</v>
      </c>
      <c r="V18" s="5" t="s">
        <v>598</v>
      </c>
      <c r="W18" s="12" t="s">
        <v>57</v>
      </c>
      <c r="X18" s="3" t="s">
        <v>28</v>
      </c>
      <c r="Y18" s="13" t="s">
        <v>58</v>
      </c>
      <c r="Z18" s="6">
        <v>132.69999999999999</v>
      </c>
      <c r="AA18" s="6">
        <v>1.2</v>
      </c>
      <c r="AB18" s="6">
        <v>2</v>
      </c>
      <c r="AC18" s="6" t="s">
        <v>413</v>
      </c>
      <c r="AD18" s="6" t="s">
        <v>413</v>
      </c>
      <c r="AE18" s="6" t="s">
        <v>413</v>
      </c>
      <c r="AF18" s="8" t="s">
        <v>1569</v>
      </c>
      <c r="AG18" s="8" t="s">
        <v>1569</v>
      </c>
      <c r="AH18" s="8" t="s">
        <v>1569</v>
      </c>
      <c r="AI18" s="8" t="s">
        <v>1569</v>
      </c>
      <c r="AJ18" s="91" t="s">
        <v>1569</v>
      </c>
      <c r="AK18" s="91" t="s">
        <v>1569</v>
      </c>
      <c r="AL18" s="8" t="s">
        <v>1569</v>
      </c>
      <c r="AM18" s="9">
        <v>132.5</v>
      </c>
      <c r="AN18" s="9">
        <v>0.3</v>
      </c>
      <c r="AO18" s="9">
        <v>2</v>
      </c>
      <c r="AP18" s="2" t="s">
        <v>1299</v>
      </c>
      <c r="AQ18" s="2">
        <f t="shared" si="0"/>
        <v>132.5</v>
      </c>
      <c r="AR18" s="2">
        <f t="shared" si="1"/>
        <v>0.3</v>
      </c>
      <c r="AS18" s="2">
        <f t="shared" si="2"/>
        <v>2</v>
      </c>
      <c r="AT18" s="6" t="s">
        <v>60</v>
      </c>
      <c r="AU18" s="6">
        <v>27.84</v>
      </c>
      <c r="AV18" s="52" t="s">
        <v>1081</v>
      </c>
      <c r="AW18" s="15">
        <f t="shared" si="5"/>
        <v>28.294</v>
      </c>
      <c r="AX18" s="47">
        <v>5.72E-11</v>
      </c>
      <c r="AY18" s="47">
        <v>8.7999999999999999E-13</v>
      </c>
      <c r="AZ18" s="47">
        <v>4.962E-10</v>
      </c>
      <c r="BA18" s="47">
        <v>5.5430000000000004E-10</v>
      </c>
      <c r="BB18" s="48">
        <v>5.7570000000000001E-11</v>
      </c>
      <c r="BC18" s="48">
        <v>4.9548000000000003E-10</v>
      </c>
      <c r="BD18" s="48">
        <v>5.5304999999999997E-10</v>
      </c>
      <c r="BE18" s="14">
        <f t="shared" si="3"/>
        <v>134.60720672199443</v>
      </c>
      <c r="BF18" s="14">
        <f t="shared" si="4"/>
        <v>0.3</v>
      </c>
      <c r="BG18" s="68" t="s">
        <v>598</v>
      </c>
      <c r="BH18" s="68" t="s">
        <v>321</v>
      </c>
      <c r="BI18" s="68" t="s">
        <v>321</v>
      </c>
      <c r="BJ18" s="68" t="s">
        <v>321</v>
      </c>
      <c r="BK18" s="102" t="s">
        <v>598</v>
      </c>
      <c r="BL18" s="68" t="s">
        <v>598</v>
      </c>
      <c r="BM18" s="3" t="s">
        <v>1155</v>
      </c>
    </row>
    <row r="19" spans="1:65" ht="14.4" customHeight="1" x14ac:dyDescent="0.3">
      <c r="A19" s="59" t="s">
        <v>1509</v>
      </c>
      <c r="B19" s="2">
        <v>18</v>
      </c>
      <c r="C19" s="3" t="s">
        <v>1387</v>
      </c>
      <c r="D19" s="2" t="s">
        <v>71</v>
      </c>
      <c r="E19" s="2" t="s">
        <v>528</v>
      </c>
      <c r="F19" s="2" t="s">
        <v>72</v>
      </c>
      <c r="G19" s="2" t="s">
        <v>529</v>
      </c>
      <c r="H19" s="2" t="s">
        <v>23</v>
      </c>
      <c r="J19" s="6" t="s">
        <v>24</v>
      </c>
      <c r="K19" s="2" t="s">
        <v>1028</v>
      </c>
      <c r="L19" s="6" t="s">
        <v>25</v>
      </c>
      <c r="M19" s="6" t="s">
        <v>26</v>
      </c>
      <c r="N19" s="2" t="s">
        <v>1087</v>
      </c>
      <c r="O19" s="8" t="s">
        <v>1569</v>
      </c>
      <c r="P19" s="8" t="s">
        <v>1569</v>
      </c>
      <c r="Q19" s="10" t="s">
        <v>956</v>
      </c>
      <c r="R19" s="2" t="s">
        <v>413</v>
      </c>
      <c r="S19" s="5" t="s">
        <v>413</v>
      </c>
      <c r="T19" s="3" t="s">
        <v>64</v>
      </c>
      <c r="U19" s="3" t="s">
        <v>56</v>
      </c>
      <c r="V19" s="5" t="s">
        <v>597</v>
      </c>
      <c r="W19" s="12" t="s">
        <v>57</v>
      </c>
      <c r="X19" s="3" t="s">
        <v>28</v>
      </c>
      <c r="Y19" s="13" t="s">
        <v>58</v>
      </c>
      <c r="Z19" s="6" t="s">
        <v>352</v>
      </c>
      <c r="AA19" s="6" t="s">
        <v>413</v>
      </c>
      <c r="AB19" s="6" t="s">
        <v>413</v>
      </c>
      <c r="AC19" s="6" t="s">
        <v>413</v>
      </c>
      <c r="AD19" s="6" t="s">
        <v>413</v>
      </c>
      <c r="AE19" s="6" t="s">
        <v>413</v>
      </c>
      <c r="AF19" s="8" t="s">
        <v>1569</v>
      </c>
      <c r="AG19" s="8" t="s">
        <v>1569</v>
      </c>
      <c r="AH19" s="8" t="s">
        <v>1569</v>
      </c>
      <c r="AI19" s="8" t="s">
        <v>1569</v>
      </c>
      <c r="AJ19" s="91" t="s">
        <v>1569</v>
      </c>
      <c r="AK19" s="91" t="s">
        <v>1569</v>
      </c>
      <c r="AL19" s="8" t="s">
        <v>1569</v>
      </c>
      <c r="AM19" s="9" t="s">
        <v>413</v>
      </c>
      <c r="AN19" s="9" t="s">
        <v>413</v>
      </c>
      <c r="AO19" s="9" t="s">
        <v>413</v>
      </c>
      <c r="AP19" s="2" t="s">
        <v>413</v>
      </c>
      <c r="AQ19" s="2" t="str">
        <f t="shared" si="0"/>
        <v>-</v>
      </c>
      <c r="AR19" s="2" t="str">
        <f t="shared" si="1"/>
        <v>-</v>
      </c>
      <c r="AS19" s="2" t="str">
        <f t="shared" si="2"/>
        <v>-</v>
      </c>
      <c r="AT19" s="6" t="s">
        <v>60</v>
      </c>
      <c r="AU19" s="6">
        <v>27.84</v>
      </c>
      <c r="AV19" s="52" t="s">
        <v>1081</v>
      </c>
      <c r="AW19" s="15">
        <f t="shared" si="5"/>
        <v>28.294</v>
      </c>
      <c r="AX19" s="47">
        <v>5.72E-11</v>
      </c>
      <c r="AY19" s="47">
        <v>8.7999999999999999E-13</v>
      </c>
      <c r="AZ19" s="47">
        <v>4.962E-10</v>
      </c>
      <c r="BA19" s="47">
        <v>5.5430000000000004E-10</v>
      </c>
      <c r="BB19" s="48">
        <v>5.7570000000000001E-11</v>
      </c>
      <c r="BC19" s="48">
        <v>4.9548000000000003E-10</v>
      </c>
      <c r="BD19" s="48">
        <v>5.5304999999999997E-10</v>
      </c>
      <c r="BE19" s="14" t="str">
        <f t="shared" si="3"/>
        <v>-</v>
      </c>
      <c r="BF19" s="14" t="str">
        <f t="shared" si="4"/>
        <v>-</v>
      </c>
      <c r="BG19" s="68" t="s">
        <v>597</v>
      </c>
      <c r="BH19" s="76" t="s">
        <v>413</v>
      </c>
      <c r="BI19" s="68" t="s">
        <v>321</v>
      </c>
      <c r="BJ19" s="68" t="s">
        <v>321</v>
      </c>
      <c r="BK19" s="68" t="s">
        <v>597</v>
      </c>
      <c r="BL19" s="68" t="s">
        <v>597</v>
      </c>
      <c r="BM19" s="3" t="s">
        <v>1155</v>
      </c>
    </row>
    <row r="20" spans="1:65" ht="14.4" customHeight="1" x14ac:dyDescent="0.3">
      <c r="A20" s="59" t="s">
        <v>70</v>
      </c>
      <c r="B20" s="2">
        <v>19</v>
      </c>
      <c r="C20" s="3" t="s">
        <v>1387</v>
      </c>
      <c r="D20" s="2" t="s">
        <v>71</v>
      </c>
      <c r="E20" s="2" t="s">
        <v>528</v>
      </c>
      <c r="F20" s="2" t="s">
        <v>72</v>
      </c>
      <c r="G20" s="2" t="s">
        <v>529</v>
      </c>
      <c r="H20" s="2" t="s">
        <v>23</v>
      </c>
      <c r="J20" s="6" t="s">
        <v>24</v>
      </c>
      <c r="K20" s="2" t="s">
        <v>1028</v>
      </c>
      <c r="L20" s="6" t="s">
        <v>25</v>
      </c>
      <c r="M20" s="6" t="s">
        <v>26</v>
      </c>
      <c r="N20" s="2" t="s">
        <v>1087</v>
      </c>
      <c r="O20" s="8" t="s">
        <v>1569</v>
      </c>
      <c r="P20" s="8" t="s">
        <v>1569</v>
      </c>
      <c r="Q20" s="10" t="s">
        <v>1031</v>
      </c>
      <c r="R20" s="2" t="s">
        <v>413</v>
      </c>
      <c r="S20" s="5" t="s">
        <v>413</v>
      </c>
      <c r="T20" s="3" t="s">
        <v>64</v>
      </c>
      <c r="U20" s="3" t="s">
        <v>56</v>
      </c>
      <c r="V20" s="5" t="s">
        <v>597</v>
      </c>
      <c r="W20" s="12" t="s">
        <v>57</v>
      </c>
      <c r="X20" s="3" t="s">
        <v>28</v>
      </c>
      <c r="Y20" s="13" t="s">
        <v>58</v>
      </c>
      <c r="Z20" s="6">
        <v>132.4</v>
      </c>
      <c r="AA20" s="6">
        <v>0.7</v>
      </c>
      <c r="AB20" s="6">
        <v>2</v>
      </c>
      <c r="AC20" s="6" t="s">
        <v>413</v>
      </c>
      <c r="AD20" s="6" t="s">
        <v>413</v>
      </c>
      <c r="AE20" s="6" t="s">
        <v>413</v>
      </c>
      <c r="AF20" s="8" t="s">
        <v>1569</v>
      </c>
      <c r="AG20" s="8" t="s">
        <v>1569</v>
      </c>
      <c r="AH20" s="8" t="s">
        <v>1569</v>
      </c>
      <c r="AI20" s="8" t="s">
        <v>1569</v>
      </c>
      <c r="AJ20" s="91" t="s">
        <v>1569</v>
      </c>
      <c r="AK20" s="91" t="s">
        <v>1569</v>
      </c>
      <c r="AL20" s="8" t="s">
        <v>1569</v>
      </c>
      <c r="AM20" s="9" t="s">
        <v>413</v>
      </c>
      <c r="AN20" s="9" t="s">
        <v>413</v>
      </c>
      <c r="AO20" s="9" t="s">
        <v>413</v>
      </c>
      <c r="AP20" s="2" t="s">
        <v>59</v>
      </c>
      <c r="AQ20" s="2">
        <f t="shared" si="0"/>
        <v>132.4</v>
      </c>
      <c r="AR20" s="2">
        <f t="shared" si="1"/>
        <v>0.7</v>
      </c>
      <c r="AS20" s="2">
        <f t="shared" si="2"/>
        <v>2</v>
      </c>
      <c r="AT20" s="6" t="s">
        <v>60</v>
      </c>
      <c r="AU20" s="6">
        <v>27.84</v>
      </c>
      <c r="AV20" s="52" t="s">
        <v>1081</v>
      </c>
      <c r="AW20" s="15">
        <f t="shared" si="5"/>
        <v>28.294</v>
      </c>
      <c r="AX20" s="47">
        <v>5.72E-11</v>
      </c>
      <c r="AY20" s="47">
        <v>8.7999999999999999E-13</v>
      </c>
      <c r="AZ20" s="47">
        <v>4.962E-10</v>
      </c>
      <c r="BA20" s="47">
        <v>5.5430000000000004E-10</v>
      </c>
      <c r="BB20" s="48">
        <v>5.7570000000000001E-11</v>
      </c>
      <c r="BC20" s="48">
        <v>4.9548000000000003E-10</v>
      </c>
      <c r="BD20" s="48">
        <v>5.5304999999999997E-10</v>
      </c>
      <c r="BE20" s="14">
        <f t="shared" si="3"/>
        <v>134.50566648548624</v>
      </c>
      <c r="BF20" s="14">
        <f t="shared" si="4"/>
        <v>0.7</v>
      </c>
      <c r="BG20" s="68" t="s">
        <v>598</v>
      </c>
      <c r="BH20" s="68" t="s">
        <v>321</v>
      </c>
      <c r="BI20" s="68" t="s">
        <v>321</v>
      </c>
      <c r="BJ20" s="68" t="s">
        <v>321</v>
      </c>
      <c r="BK20" s="102" t="s">
        <v>598</v>
      </c>
      <c r="BL20" s="68" t="s">
        <v>598</v>
      </c>
      <c r="BM20" s="3" t="s">
        <v>1155</v>
      </c>
    </row>
    <row r="21" spans="1:65" ht="14.4" customHeight="1" x14ac:dyDescent="0.3">
      <c r="A21" s="59" t="s">
        <v>73</v>
      </c>
      <c r="B21" s="2">
        <v>20</v>
      </c>
      <c r="C21" s="3" t="s">
        <v>1388</v>
      </c>
      <c r="D21" s="10" t="s">
        <v>1569</v>
      </c>
      <c r="F21" s="10" t="s">
        <v>1569</v>
      </c>
      <c r="H21" s="2" t="s">
        <v>23</v>
      </c>
      <c r="J21" s="6" t="s">
        <v>24</v>
      </c>
      <c r="K21" s="2" t="s">
        <v>1028</v>
      </c>
      <c r="L21" s="6" t="s">
        <v>25</v>
      </c>
      <c r="M21" s="6" t="s">
        <v>26</v>
      </c>
      <c r="N21" s="2" t="s">
        <v>1087</v>
      </c>
      <c r="O21" s="6">
        <v>2.0499999999999998</v>
      </c>
      <c r="P21" s="6">
        <v>0.04</v>
      </c>
      <c r="Q21" s="2" t="s">
        <v>46</v>
      </c>
      <c r="R21" s="2" t="s">
        <v>413</v>
      </c>
      <c r="S21" s="5" t="s">
        <v>413</v>
      </c>
      <c r="T21" s="3" t="s">
        <v>74</v>
      </c>
      <c r="U21" s="7" t="s">
        <v>1569</v>
      </c>
      <c r="V21" s="5" t="s">
        <v>597</v>
      </c>
      <c r="W21" s="12" t="s">
        <v>75</v>
      </c>
      <c r="X21" s="3" t="s">
        <v>76</v>
      </c>
      <c r="Y21" s="3" t="s">
        <v>77</v>
      </c>
      <c r="Z21" s="6" t="s">
        <v>413</v>
      </c>
      <c r="AA21" s="6" t="s">
        <v>413</v>
      </c>
      <c r="AB21" s="6" t="s">
        <v>413</v>
      </c>
      <c r="AC21" s="6" t="s">
        <v>413</v>
      </c>
      <c r="AD21" s="6" t="s">
        <v>413</v>
      </c>
      <c r="AE21" s="6" t="s">
        <v>413</v>
      </c>
      <c r="AF21" s="6">
        <v>132.4</v>
      </c>
      <c r="AG21" s="6">
        <v>1.4</v>
      </c>
      <c r="AH21" s="6">
        <v>1</v>
      </c>
      <c r="AI21" s="8" t="s">
        <v>1569</v>
      </c>
      <c r="AJ21" s="72">
        <v>299</v>
      </c>
      <c r="AK21" s="91" t="s">
        <v>1569</v>
      </c>
      <c r="AL21" s="9">
        <v>1</v>
      </c>
      <c r="AM21" s="9" t="s">
        <v>413</v>
      </c>
      <c r="AN21" s="9" t="s">
        <v>413</v>
      </c>
      <c r="AO21" s="9" t="s">
        <v>413</v>
      </c>
      <c r="AP21" s="2" t="s">
        <v>413</v>
      </c>
      <c r="AQ21" s="2" t="str">
        <f t="shared" si="0"/>
        <v>-</v>
      </c>
      <c r="AR21" s="2" t="str">
        <f t="shared" si="1"/>
        <v>-</v>
      </c>
      <c r="AS21" s="2" t="str">
        <f t="shared" si="2"/>
        <v>-</v>
      </c>
      <c r="AT21" s="6" t="s">
        <v>79</v>
      </c>
      <c r="AU21" s="8" t="s">
        <v>1037</v>
      </c>
      <c r="AV21" s="30" t="s">
        <v>321</v>
      </c>
      <c r="AW21" s="9" t="s">
        <v>321</v>
      </c>
      <c r="AX21" s="47">
        <v>5.72E-11</v>
      </c>
      <c r="AY21" s="47">
        <v>8.7999999999999999E-13</v>
      </c>
      <c r="AZ21" s="47">
        <v>4.962E-10</v>
      </c>
      <c r="BA21" s="47">
        <v>5.5430000000000004E-10</v>
      </c>
      <c r="BB21" s="48">
        <v>5.7570000000000001E-11</v>
      </c>
      <c r="BC21" s="48">
        <v>4.9548000000000003E-10</v>
      </c>
      <c r="BD21" s="48">
        <v>5.5304999999999997E-10</v>
      </c>
      <c r="BE21" s="14" t="str">
        <f t="shared" si="3"/>
        <v>-</v>
      </c>
      <c r="BF21" s="14" t="str">
        <f t="shared" si="4"/>
        <v>-</v>
      </c>
      <c r="BG21" s="68" t="s">
        <v>413</v>
      </c>
      <c r="BH21" s="68" t="s">
        <v>413</v>
      </c>
      <c r="BI21" s="68" t="s">
        <v>413</v>
      </c>
      <c r="BJ21" s="68" t="s">
        <v>1580</v>
      </c>
      <c r="BK21" s="68" t="s">
        <v>413</v>
      </c>
      <c r="BL21" s="68" t="s">
        <v>597</v>
      </c>
      <c r="BM21" s="3" t="s">
        <v>1156</v>
      </c>
    </row>
    <row r="22" spans="1:65" ht="14.4" customHeight="1" x14ac:dyDescent="0.3">
      <c r="A22" s="59" t="s">
        <v>80</v>
      </c>
      <c r="B22" s="2">
        <v>21</v>
      </c>
      <c r="C22" s="3" t="s">
        <v>1388</v>
      </c>
      <c r="D22" s="10" t="s">
        <v>1569</v>
      </c>
      <c r="F22" s="10" t="s">
        <v>1569</v>
      </c>
      <c r="H22" s="2" t="s">
        <v>23</v>
      </c>
      <c r="J22" s="6" t="s">
        <v>24</v>
      </c>
      <c r="K22" s="2" t="s">
        <v>1028</v>
      </c>
      <c r="L22" s="6" t="s">
        <v>25</v>
      </c>
      <c r="M22" s="6" t="s">
        <v>26</v>
      </c>
      <c r="N22" s="2" t="s">
        <v>1087</v>
      </c>
      <c r="O22" s="6">
        <v>2.66</v>
      </c>
      <c r="P22" s="6">
        <f>0.03</f>
        <v>0.03</v>
      </c>
      <c r="Q22" s="2" t="s">
        <v>46</v>
      </c>
      <c r="R22" s="2" t="s">
        <v>413</v>
      </c>
      <c r="S22" s="5" t="s">
        <v>413</v>
      </c>
      <c r="T22" s="3" t="s">
        <v>74</v>
      </c>
      <c r="U22" s="7" t="s">
        <v>1569</v>
      </c>
      <c r="V22" s="5" t="s">
        <v>597</v>
      </c>
      <c r="W22" s="12" t="s">
        <v>75</v>
      </c>
      <c r="X22" s="3" t="s">
        <v>76</v>
      </c>
      <c r="Y22" s="3" t="s">
        <v>77</v>
      </c>
      <c r="Z22" s="6" t="s">
        <v>413</v>
      </c>
      <c r="AA22" s="6" t="s">
        <v>413</v>
      </c>
      <c r="AB22" s="6" t="s">
        <v>413</v>
      </c>
      <c r="AC22" s="6" t="s">
        <v>413</v>
      </c>
      <c r="AD22" s="6" t="s">
        <v>413</v>
      </c>
      <c r="AE22" s="6" t="s">
        <v>413</v>
      </c>
      <c r="AF22" s="6">
        <v>132.9</v>
      </c>
      <c r="AG22" s="6">
        <v>2.8</v>
      </c>
      <c r="AH22" s="6">
        <v>1</v>
      </c>
      <c r="AI22" s="8" t="s">
        <v>1569</v>
      </c>
      <c r="AJ22" s="72">
        <v>320</v>
      </c>
      <c r="AK22" s="91" t="s">
        <v>1569</v>
      </c>
      <c r="AL22" s="9">
        <v>1</v>
      </c>
      <c r="AM22" s="9" t="s">
        <v>413</v>
      </c>
      <c r="AN22" s="9" t="s">
        <v>413</v>
      </c>
      <c r="AO22" s="9" t="s">
        <v>413</v>
      </c>
      <c r="AP22" s="2" t="s">
        <v>413</v>
      </c>
      <c r="AQ22" s="2" t="str">
        <f t="shared" si="0"/>
        <v>-</v>
      </c>
      <c r="AR22" s="2" t="str">
        <f t="shared" si="1"/>
        <v>-</v>
      </c>
      <c r="AS22" s="2" t="str">
        <f t="shared" si="2"/>
        <v>-</v>
      </c>
      <c r="AT22" s="6" t="s">
        <v>79</v>
      </c>
      <c r="AU22" s="8" t="s">
        <v>1037</v>
      </c>
      <c r="AV22" s="30" t="s">
        <v>321</v>
      </c>
      <c r="AW22" s="9" t="s">
        <v>321</v>
      </c>
      <c r="AX22" s="47">
        <v>5.72E-11</v>
      </c>
      <c r="AY22" s="47">
        <v>8.7999999999999999E-13</v>
      </c>
      <c r="AZ22" s="47">
        <v>4.962E-10</v>
      </c>
      <c r="BA22" s="47">
        <v>5.5430000000000004E-10</v>
      </c>
      <c r="BB22" s="48">
        <v>5.7570000000000001E-11</v>
      </c>
      <c r="BC22" s="48">
        <v>4.9548000000000003E-10</v>
      </c>
      <c r="BD22" s="48">
        <v>5.5304999999999997E-10</v>
      </c>
      <c r="BE22" s="14" t="str">
        <f t="shared" si="3"/>
        <v>-</v>
      </c>
      <c r="BF22" s="14" t="str">
        <f t="shared" si="4"/>
        <v>-</v>
      </c>
      <c r="BG22" s="68" t="s">
        <v>413</v>
      </c>
      <c r="BH22" s="68" t="s">
        <v>413</v>
      </c>
      <c r="BI22" s="68" t="s">
        <v>413</v>
      </c>
      <c r="BJ22" s="68" t="s">
        <v>321</v>
      </c>
      <c r="BK22" s="68" t="s">
        <v>413</v>
      </c>
      <c r="BL22" s="68" t="s">
        <v>597</v>
      </c>
      <c r="BM22" s="3" t="s">
        <v>1157</v>
      </c>
    </row>
    <row r="23" spans="1:65" ht="14.4" customHeight="1" x14ac:dyDescent="0.3">
      <c r="A23" s="59" t="s">
        <v>81</v>
      </c>
      <c r="B23" s="2">
        <v>22</v>
      </c>
      <c r="C23" s="3" t="s">
        <v>1388</v>
      </c>
      <c r="D23" s="10" t="s">
        <v>1569</v>
      </c>
      <c r="F23" s="10" t="s">
        <v>1569</v>
      </c>
      <c r="H23" s="2" t="s">
        <v>23</v>
      </c>
      <c r="J23" s="6" t="s">
        <v>24</v>
      </c>
      <c r="K23" s="2" t="s">
        <v>1028</v>
      </c>
      <c r="L23" s="6" t="s">
        <v>25</v>
      </c>
      <c r="M23" s="6" t="s">
        <v>26</v>
      </c>
      <c r="N23" s="2" t="s">
        <v>1087</v>
      </c>
      <c r="O23" s="11">
        <v>1.1000000000000001</v>
      </c>
      <c r="P23" s="6">
        <v>7.0000000000000007E-2</v>
      </c>
      <c r="Q23" s="2" t="s">
        <v>46</v>
      </c>
      <c r="R23" s="2" t="s">
        <v>413</v>
      </c>
      <c r="S23" s="5" t="s">
        <v>413</v>
      </c>
      <c r="T23" s="3" t="s">
        <v>74</v>
      </c>
      <c r="U23" s="7" t="s">
        <v>1569</v>
      </c>
      <c r="V23" s="5" t="s">
        <v>597</v>
      </c>
      <c r="W23" s="12" t="s">
        <v>75</v>
      </c>
      <c r="X23" s="3" t="s">
        <v>76</v>
      </c>
      <c r="Y23" s="3" t="s">
        <v>77</v>
      </c>
      <c r="Z23" s="6" t="s">
        <v>413</v>
      </c>
      <c r="AA23" s="6" t="s">
        <v>413</v>
      </c>
      <c r="AB23" s="6" t="s">
        <v>413</v>
      </c>
      <c r="AC23" s="6" t="s">
        <v>413</v>
      </c>
      <c r="AD23" s="6" t="s">
        <v>413</v>
      </c>
      <c r="AE23" s="6" t="s">
        <v>413</v>
      </c>
      <c r="AF23" s="16" t="s">
        <v>82</v>
      </c>
      <c r="AG23" s="16" t="s">
        <v>82</v>
      </c>
      <c r="AH23" s="16" t="s">
        <v>413</v>
      </c>
      <c r="AI23" s="16" t="s">
        <v>82</v>
      </c>
      <c r="AJ23" s="96" t="s">
        <v>82</v>
      </c>
      <c r="AK23" s="96" t="s">
        <v>82</v>
      </c>
      <c r="AL23" s="9" t="s">
        <v>413</v>
      </c>
      <c r="AM23" s="9" t="s">
        <v>413</v>
      </c>
      <c r="AN23" s="9" t="s">
        <v>413</v>
      </c>
      <c r="AO23" s="9" t="s">
        <v>413</v>
      </c>
      <c r="AP23" s="45" t="s">
        <v>413</v>
      </c>
      <c r="AQ23" s="2" t="str">
        <f t="shared" si="0"/>
        <v>-</v>
      </c>
      <c r="AR23" s="2" t="str">
        <f t="shared" si="1"/>
        <v>-</v>
      </c>
      <c r="AS23" s="2" t="str">
        <f t="shared" si="2"/>
        <v>-</v>
      </c>
      <c r="AT23" s="6" t="s">
        <v>79</v>
      </c>
      <c r="AU23" s="8" t="s">
        <v>1037</v>
      </c>
      <c r="AV23" s="30" t="s">
        <v>321</v>
      </c>
      <c r="AW23" s="9" t="s">
        <v>321</v>
      </c>
      <c r="AX23" s="47">
        <v>5.72E-11</v>
      </c>
      <c r="AY23" s="47">
        <v>8.7999999999999999E-13</v>
      </c>
      <c r="AZ23" s="47">
        <v>4.962E-10</v>
      </c>
      <c r="BA23" s="47">
        <v>5.5430000000000004E-10</v>
      </c>
      <c r="BB23" s="48">
        <v>5.7570000000000001E-11</v>
      </c>
      <c r="BC23" s="48">
        <v>4.9548000000000003E-10</v>
      </c>
      <c r="BD23" s="48">
        <v>5.5304999999999997E-10</v>
      </c>
      <c r="BE23" s="14" t="str">
        <f t="shared" si="3"/>
        <v>-</v>
      </c>
      <c r="BF23" s="14" t="str">
        <f t="shared" si="4"/>
        <v>-</v>
      </c>
      <c r="BG23" s="68" t="s">
        <v>413</v>
      </c>
      <c r="BH23" s="68" t="s">
        <v>413</v>
      </c>
      <c r="BI23" s="68" t="s">
        <v>413</v>
      </c>
      <c r="BJ23" s="68" t="s">
        <v>413</v>
      </c>
      <c r="BK23" s="68" t="s">
        <v>413</v>
      </c>
      <c r="BL23" s="68" t="s">
        <v>597</v>
      </c>
      <c r="BM23" s="3" t="s">
        <v>1156</v>
      </c>
    </row>
    <row r="24" spans="1:65" ht="14.4" customHeight="1" x14ac:dyDescent="0.3">
      <c r="A24" s="59" t="s">
        <v>84</v>
      </c>
      <c r="B24" s="2">
        <v>23</v>
      </c>
      <c r="C24" s="3" t="s">
        <v>1389</v>
      </c>
      <c r="D24" s="2" t="s">
        <v>85</v>
      </c>
      <c r="E24" s="2" t="s">
        <v>528</v>
      </c>
      <c r="F24" s="2" t="s">
        <v>86</v>
      </c>
      <c r="G24" s="2" t="s">
        <v>529</v>
      </c>
      <c r="H24" s="2" t="s">
        <v>23</v>
      </c>
      <c r="J24" s="6" t="s">
        <v>87</v>
      </c>
      <c r="K24" s="2" t="s">
        <v>1028</v>
      </c>
      <c r="L24" s="6" t="s">
        <v>968</v>
      </c>
      <c r="M24" s="6" t="s">
        <v>26</v>
      </c>
      <c r="N24" s="2" t="s">
        <v>980</v>
      </c>
      <c r="O24" s="6">
        <f>0.84</f>
        <v>0.84</v>
      </c>
      <c r="P24" s="8" t="s">
        <v>413</v>
      </c>
      <c r="Q24" s="2" t="s">
        <v>88</v>
      </c>
      <c r="R24" s="2" t="s">
        <v>413</v>
      </c>
      <c r="S24" s="5" t="s">
        <v>413</v>
      </c>
      <c r="T24" s="3" t="s">
        <v>74</v>
      </c>
      <c r="U24" s="7" t="s">
        <v>1569</v>
      </c>
      <c r="V24" s="5" t="s">
        <v>597</v>
      </c>
      <c r="W24" s="12" t="s">
        <v>75</v>
      </c>
      <c r="X24" s="3" t="s">
        <v>76</v>
      </c>
      <c r="Y24" s="3" t="s">
        <v>77</v>
      </c>
      <c r="Z24" s="6" t="s">
        <v>413</v>
      </c>
      <c r="AA24" s="6" t="s">
        <v>413</v>
      </c>
      <c r="AB24" s="6" t="s">
        <v>413</v>
      </c>
      <c r="AC24" s="6" t="s">
        <v>89</v>
      </c>
      <c r="AD24" s="6" t="s">
        <v>413</v>
      </c>
      <c r="AE24" s="6" t="s">
        <v>413</v>
      </c>
      <c r="AF24" s="6">
        <v>131.19999999999999</v>
      </c>
      <c r="AG24" s="6">
        <v>0.5</v>
      </c>
      <c r="AH24" s="6">
        <v>1</v>
      </c>
      <c r="AI24" s="17">
        <v>1.1870000000000001</v>
      </c>
      <c r="AJ24" s="92">
        <v>311</v>
      </c>
      <c r="AK24" s="92">
        <v>8.3000000000000007</v>
      </c>
      <c r="AL24" s="9">
        <v>1</v>
      </c>
      <c r="AM24" s="9" t="s">
        <v>413</v>
      </c>
      <c r="AN24" s="9" t="s">
        <v>413</v>
      </c>
      <c r="AO24" s="9" t="s">
        <v>413</v>
      </c>
      <c r="AP24" s="2" t="s">
        <v>413</v>
      </c>
      <c r="AQ24" s="2" t="str">
        <f t="shared" si="0"/>
        <v>-</v>
      </c>
      <c r="AR24" s="2" t="str">
        <f t="shared" si="1"/>
        <v>-</v>
      </c>
      <c r="AS24" s="2" t="str">
        <f t="shared" si="2"/>
        <v>-</v>
      </c>
      <c r="AT24" s="6" t="s">
        <v>79</v>
      </c>
      <c r="AU24" s="8" t="s">
        <v>1037</v>
      </c>
      <c r="AV24" s="30" t="s">
        <v>321</v>
      </c>
      <c r="AW24" s="9" t="s">
        <v>321</v>
      </c>
      <c r="AX24" s="47">
        <v>5.72E-11</v>
      </c>
      <c r="AY24" s="47">
        <v>8.7999999999999999E-13</v>
      </c>
      <c r="AZ24" s="47">
        <v>4.962E-10</v>
      </c>
      <c r="BA24" s="47">
        <v>5.5430000000000004E-10</v>
      </c>
      <c r="BB24" s="48">
        <v>5.7570000000000001E-11</v>
      </c>
      <c r="BC24" s="48">
        <v>4.9548000000000003E-10</v>
      </c>
      <c r="BD24" s="48">
        <v>5.5304999999999997E-10</v>
      </c>
      <c r="BE24" s="14" t="str">
        <f t="shared" si="3"/>
        <v>-</v>
      </c>
      <c r="BF24" s="14" t="str">
        <f t="shared" si="4"/>
        <v>-</v>
      </c>
      <c r="BG24" s="68" t="s">
        <v>413</v>
      </c>
      <c r="BH24" s="68" t="s">
        <v>413</v>
      </c>
      <c r="BI24" s="68" t="s">
        <v>413</v>
      </c>
      <c r="BJ24" s="68" t="s">
        <v>1566</v>
      </c>
      <c r="BK24" s="68" t="s">
        <v>413</v>
      </c>
      <c r="BL24" s="68" t="s">
        <v>597</v>
      </c>
      <c r="BM24" s="3" t="s">
        <v>845</v>
      </c>
    </row>
    <row r="25" spans="1:65" ht="14.4" customHeight="1" x14ac:dyDescent="0.3">
      <c r="A25" s="59" t="s">
        <v>90</v>
      </c>
      <c r="B25" s="2">
        <v>24</v>
      </c>
      <c r="C25" s="3" t="s">
        <v>1389</v>
      </c>
      <c r="D25" s="2" t="s">
        <v>91</v>
      </c>
      <c r="E25" s="2" t="s">
        <v>528</v>
      </c>
      <c r="F25" s="2" t="s">
        <v>92</v>
      </c>
      <c r="G25" s="2" t="s">
        <v>529</v>
      </c>
      <c r="H25" s="2" t="s">
        <v>23</v>
      </c>
      <c r="J25" s="6" t="s">
        <v>87</v>
      </c>
      <c r="K25" s="2" t="s">
        <v>1028</v>
      </c>
      <c r="L25" s="6" t="s">
        <v>969</v>
      </c>
      <c r="M25" s="6" t="s">
        <v>26</v>
      </c>
      <c r="N25" s="2" t="s">
        <v>980</v>
      </c>
      <c r="O25" s="11">
        <v>1.2</v>
      </c>
      <c r="P25" s="8" t="s">
        <v>413</v>
      </c>
      <c r="Q25" s="2" t="s">
        <v>88</v>
      </c>
      <c r="R25" s="2" t="s">
        <v>413</v>
      </c>
      <c r="S25" s="5" t="s">
        <v>413</v>
      </c>
      <c r="T25" s="3" t="s">
        <v>74</v>
      </c>
      <c r="U25" s="7" t="s">
        <v>1569</v>
      </c>
      <c r="V25" s="5" t="s">
        <v>597</v>
      </c>
      <c r="W25" s="12" t="s">
        <v>75</v>
      </c>
      <c r="X25" s="3" t="s">
        <v>76</v>
      </c>
      <c r="Y25" s="3" t="s">
        <v>77</v>
      </c>
      <c r="Z25" s="6" t="s">
        <v>413</v>
      </c>
      <c r="AA25" s="6" t="s">
        <v>413</v>
      </c>
      <c r="AB25" s="6" t="s">
        <v>413</v>
      </c>
      <c r="AC25" s="6" t="s">
        <v>89</v>
      </c>
      <c r="AD25" s="6" t="s">
        <v>413</v>
      </c>
      <c r="AE25" s="6" t="s">
        <v>413</v>
      </c>
      <c r="AF25" s="6">
        <v>130.4</v>
      </c>
      <c r="AG25" s="6">
        <v>2.9</v>
      </c>
      <c r="AH25" s="6">
        <v>1</v>
      </c>
      <c r="AI25" s="17">
        <v>1.413</v>
      </c>
      <c r="AJ25" s="92">
        <v>290.8</v>
      </c>
      <c r="AK25" s="92">
        <v>2.2000000000000002</v>
      </c>
      <c r="AL25" s="9">
        <v>1</v>
      </c>
      <c r="AM25" s="9" t="s">
        <v>413</v>
      </c>
      <c r="AN25" s="9" t="s">
        <v>413</v>
      </c>
      <c r="AO25" s="9" t="s">
        <v>413</v>
      </c>
      <c r="AP25" s="2" t="s">
        <v>413</v>
      </c>
      <c r="AQ25" s="2" t="str">
        <f t="shared" si="0"/>
        <v>-</v>
      </c>
      <c r="AR25" s="2" t="str">
        <f t="shared" si="1"/>
        <v>-</v>
      </c>
      <c r="AS25" s="2" t="str">
        <f t="shared" si="2"/>
        <v>-</v>
      </c>
      <c r="AT25" s="6" t="s">
        <v>79</v>
      </c>
      <c r="AU25" s="8" t="s">
        <v>1037</v>
      </c>
      <c r="AV25" s="30" t="s">
        <v>321</v>
      </c>
      <c r="AW25" s="9" t="s">
        <v>321</v>
      </c>
      <c r="AX25" s="47">
        <v>5.72E-11</v>
      </c>
      <c r="AY25" s="47">
        <v>8.7999999999999999E-13</v>
      </c>
      <c r="AZ25" s="47">
        <v>4.962E-10</v>
      </c>
      <c r="BA25" s="47">
        <v>5.5430000000000004E-10</v>
      </c>
      <c r="BB25" s="48">
        <v>5.7570000000000001E-11</v>
      </c>
      <c r="BC25" s="48">
        <v>4.9548000000000003E-10</v>
      </c>
      <c r="BD25" s="48">
        <v>5.5304999999999997E-10</v>
      </c>
      <c r="BE25" s="14" t="str">
        <f t="shared" si="3"/>
        <v>-</v>
      </c>
      <c r="BF25" s="14" t="str">
        <f t="shared" si="4"/>
        <v>-</v>
      </c>
      <c r="BG25" s="68" t="s">
        <v>413</v>
      </c>
      <c r="BH25" s="68" t="s">
        <v>413</v>
      </c>
      <c r="BI25" s="68" t="s">
        <v>413</v>
      </c>
      <c r="BJ25" s="68" t="s">
        <v>1580</v>
      </c>
      <c r="BK25" s="68" t="s">
        <v>413</v>
      </c>
      <c r="BL25" s="68" t="s">
        <v>597</v>
      </c>
      <c r="BM25" s="3" t="s">
        <v>845</v>
      </c>
    </row>
    <row r="26" spans="1:65" ht="14.4" customHeight="1" x14ac:dyDescent="0.3">
      <c r="A26" s="59" t="s">
        <v>93</v>
      </c>
      <c r="B26" s="2">
        <v>25</v>
      </c>
      <c r="C26" s="3" t="s">
        <v>1389</v>
      </c>
      <c r="D26" s="2" t="s">
        <v>94</v>
      </c>
      <c r="E26" s="2" t="s">
        <v>528</v>
      </c>
      <c r="F26" s="2" t="s">
        <v>95</v>
      </c>
      <c r="G26" s="2" t="s">
        <v>529</v>
      </c>
      <c r="H26" s="2" t="s">
        <v>23</v>
      </c>
      <c r="J26" s="6" t="s">
        <v>87</v>
      </c>
      <c r="K26" s="2" t="s">
        <v>1028</v>
      </c>
      <c r="L26" s="6" t="s">
        <v>969</v>
      </c>
      <c r="M26" s="6" t="s">
        <v>26</v>
      </c>
      <c r="N26" s="2" t="s">
        <v>980</v>
      </c>
      <c r="O26" s="6">
        <f>2.48</f>
        <v>2.48</v>
      </c>
      <c r="P26" s="8" t="s">
        <v>413</v>
      </c>
      <c r="Q26" s="2" t="s">
        <v>96</v>
      </c>
      <c r="R26" s="2" t="s">
        <v>413</v>
      </c>
      <c r="S26" s="5" t="s">
        <v>413</v>
      </c>
      <c r="T26" s="3" t="s">
        <v>74</v>
      </c>
      <c r="U26" s="7" t="s">
        <v>1569</v>
      </c>
      <c r="V26" s="5" t="s">
        <v>597</v>
      </c>
      <c r="W26" s="12" t="s">
        <v>75</v>
      </c>
      <c r="X26" s="3" t="s">
        <v>76</v>
      </c>
      <c r="Y26" s="3" t="s">
        <v>77</v>
      </c>
      <c r="Z26" s="6" t="s">
        <v>413</v>
      </c>
      <c r="AA26" s="6" t="s">
        <v>413</v>
      </c>
      <c r="AB26" s="6" t="s">
        <v>413</v>
      </c>
      <c r="AC26" s="6" t="s">
        <v>89</v>
      </c>
      <c r="AD26" s="6" t="s">
        <v>413</v>
      </c>
      <c r="AE26" s="6" t="s">
        <v>413</v>
      </c>
      <c r="AF26" s="6">
        <v>134.1</v>
      </c>
      <c r="AG26" s="6">
        <v>1.3</v>
      </c>
      <c r="AH26" s="6">
        <v>1</v>
      </c>
      <c r="AI26" s="17">
        <v>1.403</v>
      </c>
      <c r="AJ26" s="92">
        <v>301.5</v>
      </c>
      <c r="AK26" s="92">
        <v>9.9</v>
      </c>
      <c r="AL26" s="9">
        <v>1</v>
      </c>
      <c r="AM26" s="9" t="s">
        <v>413</v>
      </c>
      <c r="AN26" s="9" t="s">
        <v>413</v>
      </c>
      <c r="AO26" s="9" t="s">
        <v>413</v>
      </c>
      <c r="AP26" s="2" t="s">
        <v>413</v>
      </c>
      <c r="AQ26" s="2" t="str">
        <f t="shared" si="0"/>
        <v>-</v>
      </c>
      <c r="AR26" s="2" t="str">
        <f t="shared" si="1"/>
        <v>-</v>
      </c>
      <c r="AS26" s="2" t="str">
        <f t="shared" si="2"/>
        <v>-</v>
      </c>
      <c r="AT26" s="6" t="s">
        <v>79</v>
      </c>
      <c r="AU26" s="8" t="s">
        <v>1037</v>
      </c>
      <c r="AV26" s="30" t="s">
        <v>321</v>
      </c>
      <c r="AW26" s="9" t="s">
        <v>321</v>
      </c>
      <c r="AX26" s="47">
        <v>5.72E-11</v>
      </c>
      <c r="AY26" s="47">
        <v>8.7999999999999999E-13</v>
      </c>
      <c r="AZ26" s="47">
        <v>4.962E-10</v>
      </c>
      <c r="BA26" s="47">
        <v>5.5430000000000004E-10</v>
      </c>
      <c r="BB26" s="48">
        <v>5.7570000000000001E-11</v>
      </c>
      <c r="BC26" s="48">
        <v>4.9548000000000003E-10</v>
      </c>
      <c r="BD26" s="48">
        <v>5.5304999999999997E-10</v>
      </c>
      <c r="BE26" s="14" t="str">
        <f t="shared" si="3"/>
        <v>-</v>
      </c>
      <c r="BF26" s="14" t="str">
        <f t="shared" si="4"/>
        <v>-</v>
      </c>
      <c r="BG26" s="68" t="s">
        <v>413</v>
      </c>
      <c r="BH26" s="68" t="s">
        <v>413</v>
      </c>
      <c r="BI26" s="68" t="s">
        <v>413</v>
      </c>
      <c r="BJ26" s="68" t="s">
        <v>1580</v>
      </c>
      <c r="BK26" s="68" t="s">
        <v>413</v>
      </c>
      <c r="BL26" s="68" t="s">
        <v>597</v>
      </c>
      <c r="BM26" s="3" t="s">
        <v>845</v>
      </c>
    </row>
    <row r="27" spans="1:65" ht="14.4" customHeight="1" x14ac:dyDescent="0.3">
      <c r="A27" s="59" t="s">
        <v>97</v>
      </c>
      <c r="B27" s="2">
        <v>26</v>
      </c>
      <c r="C27" s="3" t="s">
        <v>1389</v>
      </c>
      <c r="D27" s="2" t="s">
        <v>98</v>
      </c>
      <c r="E27" s="2" t="s">
        <v>528</v>
      </c>
      <c r="F27" s="2" t="s">
        <v>99</v>
      </c>
      <c r="G27" s="2" t="s">
        <v>529</v>
      </c>
      <c r="H27" s="2" t="s">
        <v>23</v>
      </c>
      <c r="J27" s="6" t="s">
        <v>87</v>
      </c>
      <c r="K27" s="2" t="s">
        <v>1028</v>
      </c>
      <c r="L27" s="6" t="s">
        <v>969</v>
      </c>
      <c r="M27" s="6" t="s">
        <v>26</v>
      </c>
      <c r="N27" s="2" t="s">
        <v>980</v>
      </c>
      <c r="O27" s="6">
        <v>2.4700000000000002</v>
      </c>
      <c r="P27" s="8" t="s">
        <v>413</v>
      </c>
      <c r="Q27" s="2" t="s">
        <v>88</v>
      </c>
      <c r="R27" s="2" t="s">
        <v>413</v>
      </c>
      <c r="S27" s="5" t="s">
        <v>413</v>
      </c>
      <c r="T27" s="3" t="s">
        <v>74</v>
      </c>
      <c r="U27" s="7" t="s">
        <v>1569</v>
      </c>
      <c r="V27" s="5" t="s">
        <v>597</v>
      </c>
      <c r="W27" s="12" t="s">
        <v>75</v>
      </c>
      <c r="X27" s="3" t="s">
        <v>76</v>
      </c>
      <c r="Y27" s="3" t="s">
        <v>77</v>
      </c>
      <c r="Z27" s="6" t="s">
        <v>413</v>
      </c>
      <c r="AA27" s="6" t="s">
        <v>413</v>
      </c>
      <c r="AB27" s="6" t="s">
        <v>413</v>
      </c>
      <c r="AC27" s="6" t="s">
        <v>89</v>
      </c>
      <c r="AD27" s="6" t="s">
        <v>413</v>
      </c>
      <c r="AE27" s="6" t="s">
        <v>413</v>
      </c>
      <c r="AF27" s="6">
        <v>133.9</v>
      </c>
      <c r="AG27" s="6">
        <v>2.5</v>
      </c>
      <c r="AH27" s="6">
        <v>1</v>
      </c>
      <c r="AI27" s="17">
        <v>1.355</v>
      </c>
      <c r="AJ27" s="92">
        <v>290.8</v>
      </c>
      <c r="AK27" s="92">
        <v>4.8</v>
      </c>
      <c r="AL27" s="9">
        <v>1</v>
      </c>
      <c r="AM27" s="9" t="s">
        <v>413</v>
      </c>
      <c r="AN27" s="9" t="s">
        <v>413</v>
      </c>
      <c r="AO27" s="9" t="s">
        <v>413</v>
      </c>
      <c r="AP27" s="2" t="s">
        <v>413</v>
      </c>
      <c r="AQ27" s="2" t="str">
        <f t="shared" si="0"/>
        <v>-</v>
      </c>
      <c r="AR27" s="2" t="str">
        <f t="shared" si="1"/>
        <v>-</v>
      </c>
      <c r="AS27" s="2" t="str">
        <f t="shared" si="2"/>
        <v>-</v>
      </c>
      <c r="AT27" s="6" t="s">
        <v>79</v>
      </c>
      <c r="AU27" s="8" t="s">
        <v>1037</v>
      </c>
      <c r="AV27" s="30" t="s">
        <v>321</v>
      </c>
      <c r="AW27" s="9" t="s">
        <v>321</v>
      </c>
      <c r="AX27" s="47">
        <v>5.72E-11</v>
      </c>
      <c r="AY27" s="47">
        <v>8.7999999999999999E-13</v>
      </c>
      <c r="AZ27" s="47">
        <v>4.962E-10</v>
      </c>
      <c r="BA27" s="47">
        <v>5.5430000000000004E-10</v>
      </c>
      <c r="BB27" s="48">
        <v>5.7570000000000001E-11</v>
      </c>
      <c r="BC27" s="48">
        <v>4.9548000000000003E-10</v>
      </c>
      <c r="BD27" s="48">
        <v>5.5304999999999997E-10</v>
      </c>
      <c r="BE27" s="14" t="str">
        <f t="shared" si="3"/>
        <v>-</v>
      </c>
      <c r="BF27" s="14" t="str">
        <f t="shared" si="4"/>
        <v>-</v>
      </c>
      <c r="BG27" s="68" t="s">
        <v>413</v>
      </c>
      <c r="BH27" s="68" t="s">
        <v>413</v>
      </c>
      <c r="BI27" s="68" t="s">
        <v>413</v>
      </c>
      <c r="BJ27" s="68" t="s">
        <v>1580</v>
      </c>
      <c r="BK27" s="68" t="s">
        <v>413</v>
      </c>
      <c r="BL27" s="68" t="s">
        <v>597</v>
      </c>
      <c r="BM27" s="3" t="s">
        <v>845</v>
      </c>
    </row>
    <row r="28" spans="1:65" ht="14.4" customHeight="1" x14ac:dyDescent="0.3">
      <c r="A28" s="59" t="s">
        <v>100</v>
      </c>
      <c r="B28" s="2">
        <v>27</v>
      </c>
      <c r="C28" s="3" t="s">
        <v>1389</v>
      </c>
      <c r="D28" s="2" t="s">
        <v>101</v>
      </c>
      <c r="E28" s="2" t="s">
        <v>528</v>
      </c>
      <c r="F28" s="2" t="s">
        <v>86</v>
      </c>
      <c r="G28" s="2" t="s">
        <v>529</v>
      </c>
      <c r="H28" s="2" t="s">
        <v>23</v>
      </c>
      <c r="J28" s="6" t="s">
        <v>32</v>
      </c>
      <c r="K28" s="2" t="s">
        <v>1028</v>
      </c>
      <c r="L28" s="6" t="s">
        <v>968</v>
      </c>
      <c r="M28" s="6" t="s">
        <v>26</v>
      </c>
      <c r="N28" s="2" t="s">
        <v>980</v>
      </c>
      <c r="O28" s="6">
        <v>4.1399999999999997</v>
      </c>
      <c r="P28" s="8" t="s">
        <v>413</v>
      </c>
      <c r="Q28" s="2" t="s">
        <v>102</v>
      </c>
      <c r="R28" s="2" t="s">
        <v>1012</v>
      </c>
      <c r="S28" s="5" t="s">
        <v>413</v>
      </c>
      <c r="T28" s="3" t="s">
        <v>74</v>
      </c>
      <c r="U28" s="7" t="s">
        <v>1569</v>
      </c>
      <c r="V28" s="5" t="s">
        <v>597</v>
      </c>
      <c r="W28" s="12" t="s">
        <v>75</v>
      </c>
      <c r="X28" s="3" t="s">
        <v>76</v>
      </c>
      <c r="Y28" s="3" t="s">
        <v>77</v>
      </c>
      <c r="Z28" s="6" t="s">
        <v>413</v>
      </c>
      <c r="AA28" s="6" t="s">
        <v>413</v>
      </c>
      <c r="AB28" s="6" t="s">
        <v>413</v>
      </c>
      <c r="AC28" s="6" t="s">
        <v>89</v>
      </c>
      <c r="AD28" s="6" t="s">
        <v>413</v>
      </c>
      <c r="AE28" s="6" t="s">
        <v>413</v>
      </c>
      <c r="AF28" s="6">
        <v>131.69999999999999</v>
      </c>
      <c r="AG28" s="6">
        <v>0.8</v>
      </c>
      <c r="AH28" s="6">
        <v>1</v>
      </c>
      <c r="AI28" s="17">
        <v>1.75</v>
      </c>
      <c r="AJ28" s="92">
        <v>289.39999999999998</v>
      </c>
      <c r="AK28" s="92">
        <v>5.0999999999999996</v>
      </c>
      <c r="AL28" s="9">
        <v>1</v>
      </c>
      <c r="AM28" s="9" t="s">
        <v>413</v>
      </c>
      <c r="AN28" s="9" t="s">
        <v>413</v>
      </c>
      <c r="AO28" s="9" t="s">
        <v>413</v>
      </c>
      <c r="AP28" s="2" t="s">
        <v>413</v>
      </c>
      <c r="AQ28" s="2" t="str">
        <f t="shared" si="0"/>
        <v>-</v>
      </c>
      <c r="AR28" s="2" t="str">
        <f t="shared" si="1"/>
        <v>-</v>
      </c>
      <c r="AS28" s="2" t="str">
        <f t="shared" si="2"/>
        <v>-</v>
      </c>
      <c r="AT28" s="6" t="s">
        <v>79</v>
      </c>
      <c r="AU28" s="8" t="s">
        <v>1037</v>
      </c>
      <c r="AV28" s="30" t="s">
        <v>321</v>
      </c>
      <c r="AW28" s="9" t="s">
        <v>321</v>
      </c>
      <c r="AX28" s="47">
        <v>5.72E-11</v>
      </c>
      <c r="AY28" s="47">
        <v>8.7999999999999999E-13</v>
      </c>
      <c r="AZ28" s="47">
        <v>4.962E-10</v>
      </c>
      <c r="BA28" s="47">
        <v>5.5430000000000004E-10</v>
      </c>
      <c r="BB28" s="48">
        <v>5.7570000000000001E-11</v>
      </c>
      <c r="BC28" s="48">
        <v>4.9548000000000003E-10</v>
      </c>
      <c r="BD28" s="48">
        <v>5.5304999999999997E-10</v>
      </c>
      <c r="BE28" s="14" t="str">
        <f t="shared" si="3"/>
        <v>-</v>
      </c>
      <c r="BF28" s="14" t="str">
        <f t="shared" si="4"/>
        <v>-</v>
      </c>
      <c r="BG28" s="68" t="s">
        <v>413</v>
      </c>
      <c r="BH28" s="68" t="s">
        <v>413</v>
      </c>
      <c r="BI28" s="68" t="s">
        <v>413</v>
      </c>
      <c r="BJ28" s="68" t="s">
        <v>1580</v>
      </c>
      <c r="BK28" s="68" t="s">
        <v>413</v>
      </c>
      <c r="BL28" s="68" t="s">
        <v>597</v>
      </c>
      <c r="BM28" s="3" t="s">
        <v>845</v>
      </c>
    </row>
    <row r="29" spans="1:65" ht="14.4" customHeight="1" x14ac:dyDescent="0.3">
      <c r="A29" s="59" t="s">
        <v>103</v>
      </c>
      <c r="B29" s="2">
        <v>28</v>
      </c>
      <c r="C29" s="3" t="s">
        <v>1389</v>
      </c>
      <c r="D29" s="2" t="s">
        <v>104</v>
      </c>
      <c r="E29" s="2" t="s">
        <v>528</v>
      </c>
      <c r="F29" s="2" t="s">
        <v>105</v>
      </c>
      <c r="G29" s="2" t="s">
        <v>529</v>
      </c>
      <c r="H29" s="2" t="s">
        <v>23</v>
      </c>
      <c r="J29" s="6" t="s">
        <v>87</v>
      </c>
      <c r="K29" s="2" t="s">
        <v>1028</v>
      </c>
      <c r="L29" s="6" t="s">
        <v>969</v>
      </c>
      <c r="M29" s="6" t="s">
        <v>26</v>
      </c>
      <c r="N29" s="2" t="s">
        <v>987</v>
      </c>
      <c r="O29" s="6">
        <v>1.98</v>
      </c>
      <c r="P29" s="6">
        <v>0.38800000000000001</v>
      </c>
      <c r="Q29" s="2" t="s">
        <v>96</v>
      </c>
      <c r="R29" s="2" t="s">
        <v>413</v>
      </c>
      <c r="S29" s="5" t="s">
        <v>413</v>
      </c>
      <c r="T29" s="3" t="s">
        <v>74</v>
      </c>
      <c r="U29" s="7" t="s">
        <v>1569</v>
      </c>
      <c r="V29" s="5" t="s">
        <v>597</v>
      </c>
      <c r="W29" s="12" t="s">
        <v>75</v>
      </c>
      <c r="X29" s="3" t="s">
        <v>76</v>
      </c>
      <c r="Y29" s="3" t="s">
        <v>77</v>
      </c>
      <c r="Z29" s="6" t="s">
        <v>413</v>
      </c>
      <c r="AA29" s="6" t="s">
        <v>413</v>
      </c>
      <c r="AB29" s="6" t="s">
        <v>413</v>
      </c>
      <c r="AC29" s="6" t="s">
        <v>89</v>
      </c>
      <c r="AD29" s="6" t="s">
        <v>413</v>
      </c>
      <c r="AE29" s="6" t="s">
        <v>413</v>
      </c>
      <c r="AF29" s="6">
        <v>133.30000000000001</v>
      </c>
      <c r="AG29" s="6">
        <v>1.7</v>
      </c>
      <c r="AH29" s="6">
        <v>1</v>
      </c>
      <c r="AI29" s="17">
        <v>1.8560000000000001</v>
      </c>
      <c r="AJ29" s="92">
        <v>338.4</v>
      </c>
      <c r="AK29" s="92">
        <v>6.5</v>
      </c>
      <c r="AL29" s="9">
        <v>1</v>
      </c>
      <c r="AM29" s="9" t="s">
        <v>413</v>
      </c>
      <c r="AN29" s="9" t="s">
        <v>413</v>
      </c>
      <c r="AO29" s="9" t="s">
        <v>413</v>
      </c>
      <c r="AP29" s="2" t="s">
        <v>413</v>
      </c>
      <c r="AQ29" s="2" t="str">
        <f t="shared" si="0"/>
        <v>-</v>
      </c>
      <c r="AR29" s="2" t="str">
        <f t="shared" si="1"/>
        <v>-</v>
      </c>
      <c r="AS29" s="2" t="str">
        <f t="shared" si="2"/>
        <v>-</v>
      </c>
      <c r="AT29" s="6" t="s">
        <v>79</v>
      </c>
      <c r="AU29" s="8" t="s">
        <v>1037</v>
      </c>
      <c r="AV29" s="30" t="s">
        <v>321</v>
      </c>
      <c r="AW29" s="9" t="s">
        <v>321</v>
      </c>
      <c r="AX29" s="47">
        <v>5.72E-11</v>
      </c>
      <c r="AY29" s="47">
        <v>8.7999999999999999E-13</v>
      </c>
      <c r="AZ29" s="47">
        <v>4.962E-10</v>
      </c>
      <c r="BA29" s="47">
        <v>5.5430000000000004E-10</v>
      </c>
      <c r="BB29" s="48">
        <v>5.7570000000000001E-11</v>
      </c>
      <c r="BC29" s="48">
        <v>4.9548000000000003E-10</v>
      </c>
      <c r="BD29" s="48">
        <v>5.5304999999999997E-10</v>
      </c>
      <c r="BE29" s="14" t="str">
        <f t="shared" si="3"/>
        <v>-</v>
      </c>
      <c r="BF29" s="14" t="str">
        <f t="shared" si="4"/>
        <v>-</v>
      </c>
      <c r="BG29" s="68" t="s">
        <v>413</v>
      </c>
      <c r="BH29" s="68" t="s">
        <v>413</v>
      </c>
      <c r="BI29" s="68" t="s">
        <v>413</v>
      </c>
      <c r="BJ29" s="68" t="s">
        <v>1566</v>
      </c>
      <c r="BK29" s="68" t="s">
        <v>413</v>
      </c>
      <c r="BL29" s="68" t="s">
        <v>597</v>
      </c>
      <c r="BM29" s="3" t="s">
        <v>845</v>
      </c>
    </row>
    <row r="30" spans="1:65" ht="14.4" customHeight="1" x14ac:dyDescent="0.3">
      <c r="A30" s="59" t="s">
        <v>106</v>
      </c>
      <c r="B30" s="2">
        <v>29</v>
      </c>
      <c r="C30" s="3" t="s">
        <v>1389</v>
      </c>
      <c r="D30" s="2" t="s">
        <v>107</v>
      </c>
      <c r="E30" s="2" t="s">
        <v>528</v>
      </c>
      <c r="F30" s="2" t="s">
        <v>108</v>
      </c>
      <c r="G30" s="2" t="s">
        <v>529</v>
      </c>
      <c r="H30" s="2" t="s">
        <v>23</v>
      </c>
      <c r="J30" s="6" t="s">
        <v>87</v>
      </c>
      <c r="K30" s="2" t="s">
        <v>1028</v>
      </c>
      <c r="L30" s="6" t="s">
        <v>969</v>
      </c>
      <c r="M30" s="6" t="s">
        <v>26</v>
      </c>
      <c r="N30" s="2" t="s">
        <v>987</v>
      </c>
      <c r="O30" s="11">
        <v>3.8</v>
      </c>
      <c r="P30" s="8" t="s">
        <v>413</v>
      </c>
      <c r="Q30" s="2" t="s">
        <v>88</v>
      </c>
      <c r="R30" s="2" t="s">
        <v>413</v>
      </c>
      <c r="S30" s="5" t="s">
        <v>413</v>
      </c>
      <c r="T30" s="3" t="s">
        <v>74</v>
      </c>
      <c r="U30" s="7" t="s">
        <v>1569</v>
      </c>
      <c r="V30" s="5" t="s">
        <v>597</v>
      </c>
      <c r="W30" s="12" t="s">
        <v>75</v>
      </c>
      <c r="X30" s="3" t="s">
        <v>76</v>
      </c>
      <c r="Y30" s="3" t="s">
        <v>77</v>
      </c>
      <c r="Z30" s="6" t="s">
        <v>413</v>
      </c>
      <c r="AA30" s="6" t="s">
        <v>413</v>
      </c>
      <c r="AB30" s="6" t="s">
        <v>413</v>
      </c>
      <c r="AC30" s="6" t="s">
        <v>89</v>
      </c>
      <c r="AD30" s="6" t="s">
        <v>413</v>
      </c>
      <c r="AE30" s="6" t="s">
        <v>413</v>
      </c>
      <c r="AF30" s="6">
        <v>133.1</v>
      </c>
      <c r="AG30" s="19">
        <v>1</v>
      </c>
      <c r="AH30" s="20">
        <v>1</v>
      </c>
      <c r="AI30" s="17">
        <v>1.619</v>
      </c>
      <c r="AJ30" s="92">
        <v>303.7</v>
      </c>
      <c r="AK30" s="92">
        <v>10.1</v>
      </c>
      <c r="AL30" s="9">
        <v>1</v>
      </c>
      <c r="AM30" s="9" t="s">
        <v>413</v>
      </c>
      <c r="AN30" s="9" t="s">
        <v>413</v>
      </c>
      <c r="AO30" s="9" t="s">
        <v>413</v>
      </c>
      <c r="AP30" s="2" t="s">
        <v>413</v>
      </c>
      <c r="AQ30" s="2" t="str">
        <f t="shared" si="0"/>
        <v>-</v>
      </c>
      <c r="AR30" s="2" t="str">
        <f t="shared" si="1"/>
        <v>-</v>
      </c>
      <c r="AS30" s="2" t="str">
        <f t="shared" si="2"/>
        <v>-</v>
      </c>
      <c r="AT30" s="6" t="s">
        <v>79</v>
      </c>
      <c r="AU30" s="8" t="s">
        <v>1037</v>
      </c>
      <c r="AV30" s="30" t="s">
        <v>321</v>
      </c>
      <c r="AW30" s="9" t="s">
        <v>321</v>
      </c>
      <c r="AX30" s="47">
        <v>5.72E-11</v>
      </c>
      <c r="AY30" s="47">
        <v>8.7999999999999999E-13</v>
      </c>
      <c r="AZ30" s="47">
        <v>4.962E-10</v>
      </c>
      <c r="BA30" s="47">
        <v>5.5430000000000004E-10</v>
      </c>
      <c r="BB30" s="48">
        <v>5.7570000000000001E-11</v>
      </c>
      <c r="BC30" s="48">
        <v>4.9548000000000003E-10</v>
      </c>
      <c r="BD30" s="48">
        <v>5.5304999999999997E-10</v>
      </c>
      <c r="BE30" s="14" t="str">
        <f t="shared" si="3"/>
        <v>-</v>
      </c>
      <c r="BF30" s="14" t="str">
        <f t="shared" si="4"/>
        <v>-</v>
      </c>
      <c r="BG30" s="68" t="s">
        <v>413</v>
      </c>
      <c r="BH30" s="68" t="s">
        <v>413</v>
      </c>
      <c r="BI30" s="68" t="s">
        <v>413</v>
      </c>
      <c r="BJ30" s="68" t="s">
        <v>1580</v>
      </c>
      <c r="BK30" s="68" t="s">
        <v>413</v>
      </c>
      <c r="BL30" s="68" t="s">
        <v>597</v>
      </c>
      <c r="BM30" s="3" t="s">
        <v>845</v>
      </c>
    </row>
    <row r="31" spans="1:65" ht="14.4" customHeight="1" x14ac:dyDescent="0.3">
      <c r="A31" s="59" t="s">
        <v>109</v>
      </c>
      <c r="B31" s="2">
        <v>30</v>
      </c>
      <c r="C31" s="3" t="s">
        <v>1389</v>
      </c>
      <c r="D31" s="2" t="s">
        <v>110</v>
      </c>
      <c r="E31" s="2" t="s">
        <v>528</v>
      </c>
      <c r="F31" s="2" t="s">
        <v>111</v>
      </c>
      <c r="G31" s="2" t="s">
        <v>529</v>
      </c>
      <c r="H31" s="2" t="s">
        <v>23</v>
      </c>
      <c r="J31" s="6" t="s">
        <v>87</v>
      </c>
      <c r="K31" s="2" t="s">
        <v>1028</v>
      </c>
      <c r="L31" s="6" t="s">
        <v>969</v>
      </c>
      <c r="M31" s="6" t="s">
        <v>26</v>
      </c>
      <c r="N31" s="2" t="s">
        <v>987</v>
      </c>
      <c r="O31" s="6">
        <v>4.3600000000000003</v>
      </c>
      <c r="P31" s="8" t="s">
        <v>413</v>
      </c>
      <c r="Q31" s="2" t="s">
        <v>88</v>
      </c>
      <c r="R31" s="2" t="s">
        <v>413</v>
      </c>
      <c r="S31" s="5" t="s">
        <v>413</v>
      </c>
      <c r="T31" s="3" t="s">
        <v>112</v>
      </c>
      <c r="U31" s="7" t="s">
        <v>1569</v>
      </c>
      <c r="V31" s="5" t="s">
        <v>597</v>
      </c>
      <c r="W31" s="12" t="s">
        <v>75</v>
      </c>
      <c r="X31" s="3" t="s">
        <v>76</v>
      </c>
      <c r="Y31" s="3" t="s">
        <v>77</v>
      </c>
      <c r="Z31" s="6" t="s">
        <v>413</v>
      </c>
      <c r="AA31" s="6" t="s">
        <v>413</v>
      </c>
      <c r="AB31" s="6" t="s">
        <v>413</v>
      </c>
      <c r="AC31" s="6" t="s">
        <v>89</v>
      </c>
      <c r="AD31" s="6" t="s">
        <v>413</v>
      </c>
      <c r="AE31" s="6" t="s">
        <v>413</v>
      </c>
      <c r="AF31" s="6">
        <v>135.80000000000001</v>
      </c>
      <c r="AG31" s="6">
        <v>1.1000000000000001</v>
      </c>
      <c r="AH31" s="6">
        <v>1</v>
      </c>
      <c r="AI31" s="17">
        <v>2.6869999999999998</v>
      </c>
      <c r="AJ31" s="92">
        <v>289.2</v>
      </c>
      <c r="AK31" s="92">
        <v>7.5</v>
      </c>
      <c r="AL31" s="9">
        <v>1</v>
      </c>
      <c r="AM31" s="9">
        <v>135.30000000000001</v>
      </c>
      <c r="AN31" s="9">
        <v>0.5</v>
      </c>
      <c r="AO31" s="9">
        <v>1</v>
      </c>
      <c r="AP31" s="2" t="s">
        <v>413</v>
      </c>
      <c r="AQ31" s="2" t="str">
        <f t="shared" si="0"/>
        <v>-</v>
      </c>
      <c r="AR31" s="2" t="str">
        <f t="shared" si="1"/>
        <v>-</v>
      </c>
      <c r="AS31" s="2" t="str">
        <f t="shared" si="2"/>
        <v>-</v>
      </c>
      <c r="AT31" s="6" t="s">
        <v>79</v>
      </c>
      <c r="AU31" s="8" t="s">
        <v>1037</v>
      </c>
      <c r="AV31" s="30" t="s">
        <v>321</v>
      </c>
      <c r="AW31" s="9" t="s">
        <v>321</v>
      </c>
      <c r="AX31" s="47">
        <v>5.72E-11</v>
      </c>
      <c r="AY31" s="47">
        <v>8.7999999999999999E-13</v>
      </c>
      <c r="AZ31" s="47">
        <v>4.962E-10</v>
      </c>
      <c r="BA31" s="47">
        <v>5.5430000000000004E-10</v>
      </c>
      <c r="BB31" s="48">
        <v>5.7570000000000001E-11</v>
      </c>
      <c r="BC31" s="48">
        <v>4.9548000000000003E-10</v>
      </c>
      <c r="BD31" s="48">
        <v>5.5304999999999997E-10</v>
      </c>
      <c r="BE31" s="14" t="str">
        <f t="shared" si="3"/>
        <v>-</v>
      </c>
      <c r="BF31" s="14" t="str">
        <f t="shared" si="4"/>
        <v>-</v>
      </c>
      <c r="BG31" s="68" t="s">
        <v>413</v>
      </c>
      <c r="BH31" s="68" t="s">
        <v>413</v>
      </c>
      <c r="BI31" s="68" t="s">
        <v>413</v>
      </c>
      <c r="BJ31" s="68" t="s">
        <v>1580</v>
      </c>
      <c r="BK31" s="68" t="s">
        <v>413</v>
      </c>
      <c r="BL31" s="68" t="s">
        <v>597</v>
      </c>
      <c r="BM31" s="3" t="s">
        <v>845</v>
      </c>
    </row>
    <row r="32" spans="1:65" ht="14.4" customHeight="1" x14ac:dyDescent="0.3">
      <c r="A32" s="59" t="s">
        <v>113</v>
      </c>
      <c r="B32" s="2">
        <v>31</v>
      </c>
      <c r="C32" s="3" t="s">
        <v>1389</v>
      </c>
      <c r="D32" s="2" t="s">
        <v>114</v>
      </c>
      <c r="E32" s="2" t="s">
        <v>528</v>
      </c>
      <c r="F32" s="2" t="s">
        <v>115</v>
      </c>
      <c r="G32" s="2" t="s">
        <v>529</v>
      </c>
      <c r="H32" s="2" t="s">
        <v>23</v>
      </c>
      <c r="J32" s="6" t="s">
        <v>87</v>
      </c>
      <c r="K32" s="2" t="s">
        <v>1028</v>
      </c>
      <c r="L32" s="6" t="s">
        <v>969</v>
      </c>
      <c r="M32" s="6" t="s">
        <v>26</v>
      </c>
      <c r="N32" s="2" t="s">
        <v>987</v>
      </c>
      <c r="O32" s="6">
        <v>4.32</v>
      </c>
      <c r="P32" s="6">
        <v>0.62</v>
      </c>
      <c r="Q32" s="2" t="s">
        <v>88</v>
      </c>
      <c r="R32" s="2" t="s">
        <v>413</v>
      </c>
      <c r="S32" s="5" t="s">
        <v>413</v>
      </c>
      <c r="T32" s="3" t="s">
        <v>112</v>
      </c>
      <c r="U32" s="7" t="s">
        <v>1569</v>
      </c>
      <c r="V32" s="5" t="s">
        <v>597</v>
      </c>
      <c r="W32" s="12" t="s">
        <v>75</v>
      </c>
      <c r="X32" s="3" t="s">
        <v>76</v>
      </c>
      <c r="Y32" s="3" t="s">
        <v>77</v>
      </c>
      <c r="Z32" s="6" t="s">
        <v>413</v>
      </c>
      <c r="AA32" s="6" t="s">
        <v>413</v>
      </c>
      <c r="AB32" s="6" t="s">
        <v>413</v>
      </c>
      <c r="AC32" s="6" t="s">
        <v>89</v>
      </c>
      <c r="AD32" s="6" t="s">
        <v>413</v>
      </c>
      <c r="AE32" s="6" t="s">
        <v>413</v>
      </c>
      <c r="AF32" s="6">
        <v>130.69999999999999</v>
      </c>
      <c r="AG32" s="6">
        <v>1.7</v>
      </c>
      <c r="AH32" s="6">
        <v>1</v>
      </c>
      <c r="AI32" s="17">
        <v>2.125</v>
      </c>
      <c r="AJ32" s="92">
        <v>314</v>
      </c>
      <c r="AK32" s="92">
        <v>10.5</v>
      </c>
      <c r="AL32" s="9">
        <v>1</v>
      </c>
      <c r="AM32" s="9">
        <v>133.30000000000001</v>
      </c>
      <c r="AN32" s="9">
        <v>0.6</v>
      </c>
      <c r="AO32" s="9">
        <v>1</v>
      </c>
      <c r="AP32" s="2" t="s">
        <v>413</v>
      </c>
      <c r="AQ32" s="2" t="str">
        <f t="shared" si="0"/>
        <v>-</v>
      </c>
      <c r="AR32" s="2" t="str">
        <f t="shared" si="1"/>
        <v>-</v>
      </c>
      <c r="AS32" s="2" t="str">
        <f t="shared" si="2"/>
        <v>-</v>
      </c>
      <c r="AT32" s="6" t="s">
        <v>79</v>
      </c>
      <c r="AU32" s="8" t="s">
        <v>1037</v>
      </c>
      <c r="AV32" s="30" t="s">
        <v>321</v>
      </c>
      <c r="AW32" s="9" t="s">
        <v>321</v>
      </c>
      <c r="AX32" s="47">
        <v>5.72E-11</v>
      </c>
      <c r="AY32" s="47">
        <v>8.7999999999999999E-13</v>
      </c>
      <c r="AZ32" s="47">
        <v>4.962E-10</v>
      </c>
      <c r="BA32" s="47">
        <v>5.5430000000000004E-10</v>
      </c>
      <c r="BB32" s="48">
        <v>5.7570000000000001E-11</v>
      </c>
      <c r="BC32" s="48">
        <v>4.9548000000000003E-10</v>
      </c>
      <c r="BD32" s="48">
        <v>5.5304999999999997E-10</v>
      </c>
      <c r="BE32" s="14" t="str">
        <f t="shared" si="3"/>
        <v>-</v>
      </c>
      <c r="BF32" s="14" t="str">
        <f t="shared" si="4"/>
        <v>-</v>
      </c>
      <c r="BG32" s="68" t="s">
        <v>413</v>
      </c>
      <c r="BH32" s="68" t="s">
        <v>413</v>
      </c>
      <c r="BI32" s="68" t="s">
        <v>413</v>
      </c>
      <c r="BJ32" s="68" t="s">
        <v>1566</v>
      </c>
      <c r="BK32" s="68" t="s">
        <v>413</v>
      </c>
      <c r="BL32" s="68" t="s">
        <v>597</v>
      </c>
      <c r="BM32" s="3" t="s">
        <v>845</v>
      </c>
    </row>
    <row r="33" spans="1:65" ht="14.4" customHeight="1" x14ac:dyDescent="0.3">
      <c r="A33" s="59" t="s">
        <v>116</v>
      </c>
      <c r="B33" s="2">
        <v>32</v>
      </c>
      <c r="C33" s="3" t="s">
        <v>1389</v>
      </c>
      <c r="D33" s="2" t="s">
        <v>117</v>
      </c>
      <c r="E33" s="2" t="s">
        <v>528</v>
      </c>
      <c r="F33" s="2" t="s">
        <v>118</v>
      </c>
      <c r="G33" s="2" t="s">
        <v>529</v>
      </c>
      <c r="H33" s="2" t="s">
        <v>23</v>
      </c>
      <c r="J33" s="6" t="s">
        <v>87</v>
      </c>
      <c r="K33" s="2" t="s">
        <v>1028</v>
      </c>
      <c r="L33" s="6" t="s">
        <v>969</v>
      </c>
      <c r="M33" s="6" t="s">
        <v>26</v>
      </c>
      <c r="N33" s="2" t="s">
        <v>987</v>
      </c>
      <c r="O33" s="6">
        <v>3.76</v>
      </c>
      <c r="P33" s="8" t="s">
        <v>413</v>
      </c>
      <c r="Q33" s="2" t="s">
        <v>88</v>
      </c>
      <c r="R33" s="2" t="s">
        <v>413</v>
      </c>
      <c r="S33" s="5" t="s">
        <v>413</v>
      </c>
      <c r="T33" s="3" t="s">
        <v>112</v>
      </c>
      <c r="U33" s="7" t="s">
        <v>1569</v>
      </c>
      <c r="V33" s="5" t="s">
        <v>597</v>
      </c>
      <c r="W33" s="12" t="s">
        <v>75</v>
      </c>
      <c r="X33" s="3" t="s">
        <v>76</v>
      </c>
      <c r="Y33" s="3" t="s">
        <v>77</v>
      </c>
      <c r="Z33" s="6" t="s">
        <v>413</v>
      </c>
      <c r="AA33" s="6" t="s">
        <v>413</v>
      </c>
      <c r="AB33" s="6" t="s">
        <v>413</v>
      </c>
      <c r="AC33" s="6" t="s">
        <v>89</v>
      </c>
      <c r="AD33" s="6" t="s">
        <v>413</v>
      </c>
      <c r="AE33" s="6" t="s">
        <v>413</v>
      </c>
      <c r="AF33" s="6">
        <v>129.4</v>
      </c>
      <c r="AG33" s="6">
        <v>0.6</v>
      </c>
      <c r="AH33" s="6">
        <v>1</v>
      </c>
      <c r="AI33" s="17">
        <v>1.502</v>
      </c>
      <c r="AJ33" s="92">
        <v>310.89999999999998</v>
      </c>
      <c r="AK33" s="92">
        <v>2.9</v>
      </c>
      <c r="AL33" s="9">
        <v>1</v>
      </c>
      <c r="AM33" s="9">
        <v>131.1</v>
      </c>
      <c r="AN33" s="9">
        <v>0.3</v>
      </c>
      <c r="AO33" s="9">
        <v>1</v>
      </c>
      <c r="AP33" s="2" t="s">
        <v>413</v>
      </c>
      <c r="AQ33" s="2" t="str">
        <f t="shared" si="0"/>
        <v>-</v>
      </c>
      <c r="AR33" s="2" t="str">
        <f t="shared" si="1"/>
        <v>-</v>
      </c>
      <c r="AS33" s="2" t="str">
        <f t="shared" si="2"/>
        <v>-</v>
      </c>
      <c r="AT33" s="6" t="s">
        <v>79</v>
      </c>
      <c r="AU33" s="8" t="s">
        <v>1037</v>
      </c>
      <c r="AV33" s="30" t="s">
        <v>321</v>
      </c>
      <c r="AW33" s="9" t="s">
        <v>321</v>
      </c>
      <c r="AX33" s="47">
        <v>5.72E-11</v>
      </c>
      <c r="AY33" s="47">
        <v>8.7999999999999999E-13</v>
      </c>
      <c r="AZ33" s="47">
        <v>4.962E-10</v>
      </c>
      <c r="BA33" s="47">
        <v>5.5430000000000004E-10</v>
      </c>
      <c r="BB33" s="48">
        <v>5.7570000000000001E-11</v>
      </c>
      <c r="BC33" s="48">
        <v>4.9548000000000003E-10</v>
      </c>
      <c r="BD33" s="48">
        <v>5.5304999999999997E-10</v>
      </c>
      <c r="BE33" s="14" t="str">
        <f t="shared" si="3"/>
        <v>-</v>
      </c>
      <c r="BF33" s="14" t="str">
        <f t="shared" si="4"/>
        <v>-</v>
      </c>
      <c r="BG33" s="68" t="s">
        <v>413</v>
      </c>
      <c r="BH33" s="68" t="s">
        <v>413</v>
      </c>
      <c r="BI33" s="68" t="s">
        <v>413</v>
      </c>
      <c r="BJ33" s="68" t="s">
        <v>1566</v>
      </c>
      <c r="BK33" s="68" t="s">
        <v>413</v>
      </c>
      <c r="BL33" s="68" t="s">
        <v>597</v>
      </c>
      <c r="BM33" s="3" t="s">
        <v>845</v>
      </c>
    </row>
    <row r="34" spans="1:65" ht="14.4" customHeight="1" x14ac:dyDescent="0.3">
      <c r="A34" s="59" t="s">
        <v>119</v>
      </c>
      <c r="B34" s="2">
        <v>33</v>
      </c>
      <c r="C34" s="3" t="s">
        <v>1389</v>
      </c>
      <c r="D34" s="2" t="s">
        <v>120</v>
      </c>
      <c r="E34" s="2" t="s">
        <v>528</v>
      </c>
      <c r="F34" s="2" t="s">
        <v>121</v>
      </c>
      <c r="G34" s="2" t="s">
        <v>529</v>
      </c>
      <c r="H34" s="2" t="s">
        <v>23</v>
      </c>
      <c r="J34" s="6" t="s">
        <v>87</v>
      </c>
      <c r="K34" s="2" t="s">
        <v>1028</v>
      </c>
      <c r="L34" s="6" t="s">
        <v>969</v>
      </c>
      <c r="M34" s="6" t="s">
        <v>26</v>
      </c>
      <c r="N34" s="2" t="s">
        <v>987</v>
      </c>
      <c r="O34" s="6">
        <v>4.49</v>
      </c>
      <c r="P34" s="8" t="s">
        <v>413</v>
      </c>
      <c r="Q34" s="2" t="s">
        <v>88</v>
      </c>
      <c r="R34" s="2" t="s">
        <v>413</v>
      </c>
      <c r="S34" s="5" t="s">
        <v>413</v>
      </c>
      <c r="T34" s="3" t="s">
        <v>122</v>
      </c>
      <c r="U34" s="7" t="s">
        <v>1569</v>
      </c>
      <c r="V34" s="5" t="s">
        <v>597</v>
      </c>
      <c r="W34" s="12" t="s">
        <v>75</v>
      </c>
      <c r="X34" s="3" t="s">
        <v>76</v>
      </c>
      <c r="Y34" s="3" t="s">
        <v>77</v>
      </c>
      <c r="Z34" s="6" t="s">
        <v>413</v>
      </c>
      <c r="AA34" s="6" t="s">
        <v>413</v>
      </c>
      <c r="AB34" s="6" t="s">
        <v>413</v>
      </c>
      <c r="AC34" s="6" t="s">
        <v>89</v>
      </c>
      <c r="AD34" s="6" t="s">
        <v>413</v>
      </c>
      <c r="AE34" s="6" t="s">
        <v>413</v>
      </c>
      <c r="AF34" s="6">
        <v>130.19999999999999</v>
      </c>
      <c r="AG34" s="6">
        <v>1.6</v>
      </c>
      <c r="AH34" s="6">
        <v>1</v>
      </c>
      <c r="AI34" s="17">
        <v>0.65300000000000002</v>
      </c>
      <c r="AJ34" s="92">
        <v>302.2</v>
      </c>
      <c r="AK34" s="92">
        <v>6</v>
      </c>
      <c r="AL34" s="9">
        <v>1</v>
      </c>
      <c r="AM34" s="9" t="s">
        <v>413</v>
      </c>
      <c r="AN34" s="9" t="s">
        <v>413</v>
      </c>
      <c r="AO34" s="9" t="s">
        <v>413</v>
      </c>
      <c r="AP34" s="2" t="s">
        <v>413</v>
      </c>
      <c r="AQ34" s="2" t="str">
        <f t="shared" si="0"/>
        <v>-</v>
      </c>
      <c r="AR34" s="2" t="str">
        <f t="shared" si="1"/>
        <v>-</v>
      </c>
      <c r="AS34" s="2" t="str">
        <f t="shared" si="2"/>
        <v>-</v>
      </c>
      <c r="AT34" s="6" t="s">
        <v>79</v>
      </c>
      <c r="AU34" s="8" t="s">
        <v>1037</v>
      </c>
      <c r="AV34" s="30" t="s">
        <v>321</v>
      </c>
      <c r="AW34" s="9" t="s">
        <v>321</v>
      </c>
      <c r="AX34" s="47">
        <v>5.72E-11</v>
      </c>
      <c r="AY34" s="47">
        <v>8.7999999999999999E-13</v>
      </c>
      <c r="AZ34" s="47">
        <v>4.962E-10</v>
      </c>
      <c r="BA34" s="47">
        <v>5.5430000000000004E-10</v>
      </c>
      <c r="BB34" s="48">
        <v>5.7570000000000001E-11</v>
      </c>
      <c r="BC34" s="48">
        <v>4.9548000000000003E-10</v>
      </c>
      <c r="BD34" s="48">
        <v>5.5304999999999997E-10</v>
      </c>
      <c r="BE34" s="14" t="str">
        <f t="shared" si="3"/>
        <v>-</v>
      </c>
      <c r="BF34" s="14" t="str">
        <f t="shared" si="4"/>
        <v>-</v>
      </c>
      <c r="BG34" s="68" t="s">
        <v>413</v>
      </c>
      <c r="BH34" s="68" t="s">
        <v>413</v>
      </c>
      <c r="BI34" s="68" t="s">
        <v>413</v>
      </c>
      <c r="BJ34" s="68" t="s">
        <v>1580</v>
      </c>
      <c r="BK34" s="68" t="s">
        <v>413</v>
      </c>
      <c r="BL34" s="68" t="s">
        <v>597</v>
      </c>
      <c r="BM34" s="3" t="s">
        <v>845</v>
      </c>
    </row>
    <row r="35" spans="1:65" ht="14.4" customHeight="1" x14ac:dyDescent="0.3">
      <c r="A35" s="59" t="s">
        <v>123</v>
      </c>
      <c r="B35" s="2">
        <v>34</v>
      </c>
      <c r="C35" s="3" t="s">
        <v>1389</v>
      </c>
      <c r="D35" s="2" t="s">
        <v>120</v>
      </c>
      <c r="E35" s="2" t="s">
        <v>528</v>
      </c>
      <c r="F35" s="2" t="s">
        <v>121</v>
      </c>
      <c r="G35" s="2" t="s">
        <v>529</v>
      </c>
      <c r="H35" s="2" t="s">
        <v>23</v>
      </c>
      <c r="J35" s="6" t="s">
        <v>87</v>
      </c>
      <c r="K35" s="2" t="s">
        <v>1028</v>
      </c>
      <c r="L35" s="6" t="s">
        <v>969</v>
      </c>
      <c r="M35" s="6" t="s">
        <v>26</v>
      </c>
      <c r="N35" s="2" t="s">
        <v>987</v>
      </c>
      <c r="O35" s="6">
        <v>4.49</v>
      </c>
      <c r="P35" s="8" t="s">
        <v>413</v>
      </c>
      <c r="Q35" s="2" t="s">
        <v>88</v>
      </c>
      <c r="R35" s="2" t="s">
        <v>413</v>
      </c>
      <c r="S35" s="5" t="s">
        <v>413</v>
      </c>
      <c r="T35" s="3" t="s">
        <v>74</v>
      </c>
      <c r="U35" s="7" t="s">
        <v>1569</v>
      </c>
      <c r="V35" s="5" t="s">
        <v>597</v>
      </c>
      <c r="W35" s="12" t="s">
        <v>75</v>
      </c>
      <c r="X35" s="3" t="s">
        <v>76</v>
      </c>
      <c r="Y35" s="3" t="s">
        <v>77</v>
      </c>
      <c r="Z35" s="6" t="s">
        <v>413</v>
      </c>
      <c r="AA35" s="6" t="s">
        <v>413</v>
      </c>
      <c r="AB35" s="6" t="s">
        <v>413</v>
      </c>
      <c r="AC35" s="6" t="s">
        <v>89</v>
      </c>
      <c r="AD35" s="6" t="s">
        <v>413</v>
      </c>
      <c r="AE35" s="6" t="s">
        <v>413</v>
      </c>
      <c r="AF35" s="19">
        <v>117</v>
      </c>
      <c r="AG35" s="6">
        <v>1.2</v>
      </c>
      <c r="AH35" s="6">
        <v>1</v>
      </c>
      <c r="AI35" s="17">
        <v>2.88</v>
      </c>
      <c r="AJ35" s="92">
        <v>301.89999999999998</v>
      </c>
      <c r="AK35" s="92">
        <v>2.4</v>
      </c>
      <c r="AL35" s="9">
        <v>1</v>
      </c>
      <c r="AM35" s="9" t="s">
        <v>413</v>
      </c>
      <c r="AN35" s="9" t="s">
        <v>413</v>
      </c>
      <c r="AO35" s="9" t="s">
        <v>413</v>
      </c>
      <c r="AP35" s="2" t="s">
        <v>413</v>
      </c>
      <c r="AQ35" s="2" t="str">
        <f t="shared" si="0"/>
        <v>-</v>
      </c>
      <c r="AR35" s="2" t="str">
        <f t="shared" si="1"/>
        <v>-</v>
      </c>
      <c r="AS35" s="2" t="str">
        <f t="shared" si="2"/>
        <v>-</v>
      </c>
      <c r="AT35" s="6" t="s">
        <v>79</v>
      </c>
      <c r="AU35" s="8" t="s">
        <v>1037</v>
      </c>
      <c r="AV35" s="30" t="s">
        <v>321</v>
      </c>
      <c r="AW35" s="9" t="s">
        <v>321</v>
      </c>
      <c r="AX35" s="47">
        <v>5.72E-11</v>
      </c>
      <c r="AY35" s="47">
        <v>8.7999999999999999E-13</v>
      </c>
      <c r="AZ35" s="47">
        <v>4.962E-10</v>
      </c>
      <c r="BA35" s="47">
        <v>5.5430000000000004E-10</v>
      </c>
      <c r="BB35" s="48">
        <v>5.7570000000000001E-11</v>
      </c>
      <c r="BC35" s="48">
        <v>4.9548000000000003E-10</v>
      </c>
      <c r="BD35" s="48">
        <v>5.5304999999999997E-10</v>
      </c>
      <c r="BE35" s="14" t="str">
        <f t="shared" si="3"/>
        <v>-</v>
      </c>
      <c r="BF35" s="14" t="str">
        <f t="shared" si="4"/>
        <v>-</v>
      </c>
      <c r="BG35" s="68" t="s">
        <v>413</v>
      </c>
      <c r="BH35" s="68" t="s">
        <v>413</v>
      </c>
      <c r="BI35" s="68" t="s">
        <v>413</v>
      </c>
      <c r="BJ35" s="68" t="s">
        <v>1580</v>
      </c>
      <c r="BK35" s="68" t="s">
        <v>413</v>
      </c>
      <c r="BL35" s="68" t="s">
        <v>597</v>
      </c>
      <c r="BM35" s="3" t="s">
        <v>845</v>
      </c>
    </row>
    <row r="36" spans="1:65" ht="14.4" customHeight="1" x14ac:dyDescent="0.3">
      <c r="A36" s="59" t="s">
        <v>124</v>
      </c>
      <c r="B36" s="2">
        <v>35</v>
      </c>
      <c r="C36" s="3" t="s">
        <v>1389</v>
      </c>
      <c r="D36" s="2" t="s">
        <v>125</v>
      </c>
      <c r="E36" s="2" t="s">
        <v>528</v>
      </c>
      <c r="F36" s="2" t="s">
        <v>126</v>
      </c>
      <c r="G36" s="2" t="s">
        <v>529</v>
      </c>
      <c r="H36" s="2" t="s">
        <v>23</v>
      </c>
      <c r="J36" s="6" t="s">
        <v>87</v>
      </c>
      <c r="K36" s="2" t="s">
        <v>1028</v>
      </c>
      <c r="L36" s="6" t="s">
        <v>968</v>
      </c>
      <c r="M36" s="6" t="s">
        <v>26</v>
      </c>
      <c r="N36" s="2" t="s">
        <v>987</v>
      </c>
      <c r="O36" s="6">
        <v>2.25</v>
      </c>
      <c r="P36" s="6">
        <v>4.423</v>
      </c>
      <c r="Q36" s="2" t="s">
        <v>96</v>
      </c>
      <c r="R36" s="2" t="s">
        <v>413</v>
      </c>
      <c r="S36" s="5" t="s">
        <v>413</v>
      </c>
      <c r="T36" s="3" t="s">
        <v>127</v>
      </c>
      <c r="U36" s="7" t="s">
        <v>1569</v>
      </c>
      <c r="V36" s="5" t="s">
        <v>597</v>
      </c>
      <c r="W36" s="12" t="s">
        <v>75</v>
      </c>
      <c r="X36" s="3" t="s">
        <v>76</v>
      </c>
      <c r="Y36" s="3" t="s">
        <v>77</v>
      </c>
      <c r="Z36" s="6" t="s">
        <v>413</v>
      </c>
      <c r="AA36" s="6" t="s">
        <v>413</v>
      </c>
      <c r="AB36" s="6" t="s">
        <v>413</v>
      </c>
      <c r="AC36" s="6" t="s">
        <v>89</v>
      </c>
      <c r="AD36" s="6" t="s">
        <v>413</v>
      </c>
      <c r="AE36" s="6" t="s">
        <v>413</v>
      </c>
      <c r="AF36" s="6">
        <v>134.5</v>
      </c>
      <c r="AG36" s="6">
        <v>0.4</v>
      </c>
      <c r="AH36" s="6">
        <v>1</v>
      </c>
      <c r="AI36" s="17">
        <v>2.738</v>
      </c>
      <c r="AJ36" s="92">
        <v>244.2</v>
      </c>
      <c r="AK36" s="92">
        <v>4.2</v>
      </c>
      <c r="AL36" s="9">
        <v>1</v>
      </c>
      <c r="AM36" s="9" t="s">
        <v>413</v>
      </c>
      <c r="AN36" s="9" t="s">
        <v>413</v>
      </c>
      <c r="AO36" s="9" t="s">
        <v>413</v>
      </c>
      <c r="AP36" s="2" t="s">
        <v>413</v>
      </c>
      <c r="AQ36" s="2" t="str">
        <f t="shared" si="0"/>
        <v>-</v>
      </c>
      <c r="AR36" s="2" t="str">
        <f t="shared" si="1"/>
        <v>-</v>
      </c>
      <c r="AS36" s="2" t="str">
        <f t="shared" si="2"/>
        <v>-</v>
      </c>
      <c r="AT36" s="6" t="s">
        <v>79</v>
      </c>
      <c r="AU36" s="8" t="s">
        <v>1037</v>
      </c>
      <c r="AV36" s="30" t="s">
        <v>321</v>
      </c>
      <c r="AW36" s="9" t="s">
        <v>321</v>
      </c>
      <c r="AX36" s="47">
        <v>5.72E-11</v>
      </c>
      <c r="AY36" s="47">
        <v>8.7999999999999999E-13</v>
      </c>
      <c r="AZ36" s="47">
        <v>4.962E-10</v>
      </c>
      <c r="BA36" s="47">
        <v>5.5430000000000004E-10</v>
      </c>
      <c r="BB36" s="48">
        <v>5.7570000000000001E-11</v>
      </c>
      <c r="BC36" s="48">
        <v>4.9548000000000003E-10</v>
      </c>
      <c r="BD36" s="48">
        <v>5.5304999999999997E-10</v>
      </c>
      <c r="BE36" s="14" t="str">
        <f t="shared" si="3"/>
        <v>-</v>
      </c>
      <c r="BF36" s="14" t="str">
        <f t="shared" si="4"/>
        <v>-</v>
      </c>
      <c r="BG36" s="68" t="s">
        <v>413</v>
      </c>
      <c r="BH36" s="68" t="s">
        <v>413</v>
      </c>
      <c r="BI36" s="68" t="s">
        <v>413</v>
      </c>
      <c r="BJ36" s="68" t="s">
        <v>1529</v>
      </c>
      <c r="BK36" s="68" t="s">
        <v>413</v>
      </c>
      <c r="BL36" s="68" t="s">
        <v>597</v>
      </c>
      <c r="BM36" s="3" t="s">
        <v>845</v>
      </c>
    </row>
    <row r="37" spans="1:65" ht="14.4" customHeight="1" x14ac:dyDescent="0.3">
      <c r="A37" s="59" t="s">
        <v>128</v>
      </c>
      <c r="B37" s="2">
        <v>36</v>
      </c>
      <c r="C37" s="3" t="s">
        <v>1389</v>
      </c>
      <c r="D37" s="2" t="s">
        <v>129</v>
      </c>
      <c r="E37" s="2" t="s">
        <v>528</v>
      </c>
      <c r="F37" s="2" t="s">
        <v>130</v>
      </c>
      <c r="G37" s="2" t="s">
        <v>529</v>
      </c>
      <c r="H37" s="2" t="s">
        <v>23</v>
      </c>
      <c r="J37" s="6" t="s">
        <v>87</v>
      </c>
      <c r="K37" s="2" t="s">
        <v>1028</v>
      </c>
      <c r="L37" s="6" t="s">
        <v>969</v>
      </c>
      <c r="M37" s="6" t="s">
        <v>26</v>
      </c>
      <c r="N37" s="2" t="s">
        <v>987</v>
      </c>
      <c r="O37" s="6">
        <v>2.98</v>
      </c>
      <c r="P37" s="6">
        <v>3.1419999999999999</v>
      </c>
      <c r="Q37" s="2" t="s">
        <v>96</v>
      </c>
      <c r="R37" s="2" t="s">
        <v>413</v>
      </c>
      <c r="S37" s="5" t="s">
        <v>413</v>
      </c>
      <c r="T37" s="3" t="s">
        <v>131</v>
      </c>
      <c r="U37" s="7" t="s">
        <v>1569</v>
      </c>
      <c r="V37" s="5" t="s">
        <v>597</v>
      </c>
      <c r="W37" s="12" t="s">
        <v>75</v>
      </c>
      <c r="X37" s="3" t="s">
        <v>76</v>
      </c>
      <c r="Y37" s="3" t="s">
        <v>77</v>
      </c>
      <c r="Z37" s="6" t="s">
        <v>413</v>
      </c>
      <c r="AA37" s="6" t="s">
        <v>413</v>
      </c>
      <c r="AB37" s="6" t="s">
        <v>413</v>
      </c>
      <c r="AC37" s="6" t="s">
        <v>89</v>
      </c>
      <c r="AD37" s="6" t="s">
        <v>413</v>
      </c>
      <c r="AE37" s="6" t="s">
        <v>413</v>
      </c>
      <c r="AF37" s="6">
        <f>80.9</f>
        <v>80.900000000000006</v>
      </c>
      <c r="AG37" s="6">
        <v>0.4</v>
      </c>
      <c r="AH37" s="6">
        <v>1</v>
      </c>
      <c r="AI37" s="17">
        <v>1.4139999999999999</v>
      </c>
      <c r="AJ37" s="92">
        <v>295.5</v>
      </c>
      <c r="AK37" s="92">
        <v>4.0999999999999996</v>
      </c>
      <c r="AL37" s="9">
        <v>1</v>
      </c>
      <c r="AM37" s="9">
        <v>80.5</v>
      </c>
      <c r="AN37" s="9">
        <v>0.5</v>
      </c>
      <c r="AO37" s="9">
        <v>1</v>
      </c>
      <c r="AP37" s="2" t="s">
        <v>413</v>
      </c>
      <c r="AQ37" s="2" t="str">
        <f t="shared" si="0"/>
        <v>-</v>
      </c>
      <c r="AR37" s="2" t="str">
        <f t="shared" si="1"/>
        <v>-</v>
      </c>
      <c r="AS37" s="2" t="str">
        <f t="shared" si="2"/>
        <v>-</v>
      </c>
      <c r="AT37" s="6" t="s">
        <v>79</v>
      </c>
      <c r="AU37" s="8" t="s">
        <v>1037</v>
      </c>
      <c r="AV37" s="30" t="s">
        <v>321</v>
      </c>
      <c r="AW37" s="9" t="s">
        <v>321</v>
      </c>
      <c r="AX37" s="47">
        <v>5.72E-11</v>
      </c>
      <c r="AY37" s="47">
        <v>8.7999999999999999E-13</v>
      </c>
      <c r="AZ37" s="47">
        <v>4.962E-10</v>
      </c>
      <c r="BA37" s="47">
        <v>5.5430000000000004E-10</v>
      </c>
      <c r="BB37" s="48">
        <v>5.7570000000000001E-11</v>
      </c>
      <c r="BC37" s="48">
        <v>4.9548000000000003E-10</v>
      </c>
      <c r="BD37" s="48">
        <v>5.5304999999999997E-10</v>
      </c>
      <c r="BE37" s="14" t="str">
        <f t="shared" si="3"/>
        <v>-</v>
      </c>
      <c r="BF37" s="14" t="str">
        <f t="shared" si="4"/>
        <v>-</v>
      </c>
      <c r="BG37" s="68" t="s">
        <v>413</v>
      </c>
      <c r="BH37" s="68" t="s">
        <v>413</v>
      </c>
      <c r="BI37" s="68" t="s">
        <v>413</v>
      </c>
      <c r="BJ37" s="68" t="s">
        <v>1580</v>
      </c>
      <c r="BK37" s="68" t="s">
        <v>413</v>
      </c>
      <c r="BL37" s="68" t="s">
        <v>597</v>
      </c>
      <c r="BM37" s="3" t="s">
        <v>845</v>
      </c>
    </row>
    <row r="38" spans="1:65" ht="14.4" customHeight="1" x14ac:dyDescent="0.3">
      <c r="A38" s="59" t="s">
        <v>132</v>
      </c>
      <c r="B38" s="2">
        <v>37</v>
      </c>
      <c r="C38" s="3" t="s">
        <v>1389</v>
      </c>
      <c r="D38" s="2" t="s">
        <v>129</v>
      </c>
      <c r="E38" s="2" t="s">
        <v>528</v>
      </c>
      <c r="F38" s="2" t="s">
        <v>130</v>
      </c>
      <c r="G38" s="2" t="s">
        <v>529</v>
      </c>
      <c r="H38" s="2" t="s">
        <v>23</v>
      </c>
      <c r="J38" s="6" t="s">
        <v>87</v>
      </c>
      <c r="K38" s="2" t="s">
        <v>1028</v>
      </c>
      <c r="L38" s="6" t="s">
        <v>969</v>
      </c>
      <c r="M38" s="6" t="s">
        <v>26</v>
      </c>
      <c r="N38" s="2" t="s">
        <v>987</v>
      </c>
      <c r="O38" s="6">
        <v>2.98</v>
      </c>
      <c r="P38" s="6">
        <v>3.1419999999999999</v>
      </c>
      <c r="Q38" s="2" t="s">
        <v>96</v>
      </c>
      <c r="R38" s="2" t="s">
        <v>413</v>
      </c>
      <c r="S38" s="5" t="s">
        <v>413</v>
      </c>
      <c r="T38" s="3" t="s">
        <v>133</v>
      </c>
      <c r="U38" s="7" t="s">
        <v>1569</v>
      </c>
      <c r="V38" s="5" t="s">
        <v>597</v>
      </c>
      <c r="W38" s="12" t="s">
        <v>75</v>
      </c>
      <c r="X38" s="3" t="s">
        <v>76</v>
      </c>
      <c r="Y38" s="3" t="s">
        <v>77</v>
      </c>
      <c r="Z38" s="6" t="s">
        <v>413</v>
      </c>
      <c r="AA38" s="6" t="s">
        <v>413</v>
      </c>
      <c r="AB38" s="6" t="s">
        <v>413</v>
      </c>
      <c r="AC38" s="6" t="s">
        <v>89</v>
      </c>
      <c r="AD38" s="6" t="s">
        <v>413</v>
      </c>
      <c r="AE38" s="6" t="s">
        <v>413</v>
      </c>
      <c r="AF38" s="6">
        <v>49.6</v>
      </c>
      <c r="AG38" s="6">
        <v>3.9</v>
      </c>
      <c r="AH38" s="6">
        <v>1</v>
      </c>
      <c r="AI38" s="21">
        <v>2.359</v>
      </c>
      <c r="AJ38" s="91" t="s">
        <v>1569</v>
      </c>
      <c r="AK38" s="91" t="s">
        <v>1569</v>
      </c>
      <c r="AL38" s="9">
        <v>1</v>
      </c>
      <c r="AM38" s="6">
        <v>67.5</v>
      </c>
      <c r="AN38" s="6">
        <v>0.7</v>
      </c>
      <c r="AO38" s="9">
        <v>1</v>
      </c>
      <c r="AP38" s="2" t="s">
        <v>413</v>
      </c>
      <c r="AQ38" s="2" t="str">
        <f t="shared" si="0"/>
        <v>-</v>
      </c>
      <c r="AR38" s="2" t="str">
        <f t="shared" si="1"/>
        <v>-</v>
      </c>
      <c r="AS38" s="2" t="str">
        <f t="shared" si="2"/>
        <v>-</v>
      </c>
      <c r="AT38" s="6" t="s">
        <v>79</v>
      </c>
      <c r="AU38" s="8" t="s">
        <v>1037</v>
      </c>
      <c r="AV38" s="30" t="s">
        <v>321</v>
      </c>
      <c r="AW38" s="9" t="s">
        <v>321</v>
      </c>
      <c r="AX38" s="47">
        <v>5.72E-11</v>
      </c>
      <c r="AY38" s="47">
        <v>8.7999999999999999E-13</v>
      </c>
      <c r="AZ38" s="47">
        <v>4.962E-10</v>
      </c>
      <c r="BA38" s="47">
        <v>5.5430000000000004E-10</v>
      </c>
      <c r="BB38" s="48">
        <v>5.7570000000000001E-11</v>
      </c>
      <c r="BC38" s="48">
        <v>4.9548000000000003E-10</v>
      </c>
      <c r="BD38" s="48">
        <v>5.5304999999999997E-10</v>
      </c>
      <c r="BE38" s="14" t="str">
        <f t="shared" si="3"/>
        <v>-</v>
      </c>
      <c r="BF38" s="14" t="str">
        <f t="shared" si="4"/>
        <v>-</v>
      </c>
      <c r="BG38" s="68" t="s">
        <v>413</v>
      </c>
      <c r="BH38" s="68" t="s">
        <v>413</v>
      </c>
      <c r="BI38" s="68" t="s">
        <v>413</v>
      </c>
      <c r="BJ38" s="68" t="s">
        <v>321</v>
      </c>
      <c r="BK38" s="68" t="s">
        <v>413</v>
      </c>
      <c r="BL38" s="68" t="s">
        <v>597</v>
      </c>
      <c r="BM38" s="3" t="s">
        <v>845</v>
      </c>
    </row>
    <row r="39" spans="1:65" ht="14.4" customHeight="1" x14ac:dyDescent="0.3">
      <c r="A39" s="59" t="s">
        <v>134</v>
      </c>
      <c r="B39" s="2">
        <v>38</v>
      </c>
      <c r="C39" s="3" t="s">
        <v>1390</v>
      </c>
      <c r="D39" s="2" t="s">
        <v>135</v>
      </c>
      <c r="E39" s="2" t="s">
        <v>528</v>
      </c>
      <c r="F39" s="2" t="s">
        <v>136</v>
      </c>
      <c r="G39" s="2" t="s">
        <v>529</v>
      </c>
      <c r="H39" s="2" t="s">
        <v>23</v>
      </c>
      <c r="J39" s="6" t="s">
        <v>24</v>
      </c>
      <c r="K39" s="2" t="s">
        <v>1028</v>
      </c>
      <c r="L39" s="6" t="s">
        <v>25</v>
      </c>
      <c r="M39" s="6" t="s">
        <v>26</v>
      </c>
      <c r="N39" s="2" t="s">
        <v>1087</v>
      </c>
      <c r="O39" s="11">
        <v>1.9</v>
      </c>
      <c r="P39" s="11">
        <v>1.65</v>
      </c>
      <c r="Q39" s="2" t="s">
        <v>46</v>
      </c>
      <c r="R39" s="2" t="s">
        <v>413</v>
      </c>
      <c r="S39" s="5" t="s">
        <v>413</v>
      </c>
      <c r="T39" s="3" t="s">
        <v>74</v>
      </c>
      <c r="U39" s="7" t="s">
        <v>1569</v>
      </c>
      <c r="V39" s="5" t="s">
        <v>597</v>
      </c>
      <c r="W39" s="12" t="s">
        <v>75</v>
      </c>
      <c r="X39" s="3" t="s">
        <v>76</v>
      </c>
      <c r="Y39" s="3" t="s">
        <v>77</v>
      </c>
      <c r="Z39" s="6" t="s">
        <v>413</v>
      </c>
      <c r="AA39" s="6" t="s">
        <v>413</v>
      </c>
      <c r="AB39" s="6" t="s">
        <v>413</v>
      </c>
      <c r="AC39" s="6" t="s">
        <v>413</v>
      </c>
      <c r="AD39" s="6" t="s">
        <v>413</v>
      </c>
      <c r="AE39" s="6" t="s">
        <v>413</v>
      </c>
      <c r="AF39" s="16" t="s">
        <v>82</v>
      </c>
      <c r="AG39" s="16" t="s">
        <v>82</v>
      </c>
      <c r="AH39" s="16" t="s">
        <v>413</v>
      </c>
      <c r="AI39" s="16" t="s">
        <v>82</v>
      </c>
      <c r="AJ39" s="96" t="s">
        <v>82</v>
      </c>
      <c r="AK39" s="96" t="s">
        <v>82</v>
      </c>
      <c r="AL39" s="9" t="s">
        <v>413</v>
      </c>
      <c r="AM39" s="9" t="s">
        <v>413</v>
      </c>
      <c r="AN39" s="9" t="s">
        <v>413</v>
      </c>
      <c r="AO39" s="9" t="s">
        <v>413</v>
      </c>
      <c r="AP39" s="5" t="s">
        <v>83</v>
      </c>
      <c r="AQ39" s="2" t="str">
        <f t="shared" si="0"/>
        <v>-</v>
      </c>
      <c r="AR39" s="2" t="str">
        <f t="shared" si="1"/>
        <v>-</v>
      </c>
      <c r="AS39" s="2" t="str">
        <f t="shared" si="2"/>
        <v>-</v>
      </c>
      <c r="AT39" s="6" t="s">
        <v>137</v>
      </c>
      <c r="AU39" s="6">
        <v>520.4</v>
      </c>
      <c r="AV39" s="30" t="s">
        <v>1224</v>
      </c>
      <c r="AW39" s="14">
        <v>527.8801407966381</v>
      </c>
      <c r="AX39" s="47">
        <v>5.72E-11</v>
      </c>
      <c r="AY39" s="47">
        <v>8.7999999999999999E-13</v>
      </c>
      <c r="AZ39" s="47">
        <v>4.962E-10</v>
      </c>
      <c r="BA39" s="47">
        <v>5.5430000000000004E-10</v>
      </c>
      <c r="BB39" s="48">
        <v>5.7570000000000001E-11</v>
      </c>
      <c r="BC39" s="48">
        <v>4.9548000000000003E-10</v>
      </c>
      <c r="BD39" s="48">
        <v>5.5304999999999997E-10</v>
      </c>
      <c r="BE39" s="14" t="str">
        <f t="shared" si="3"/>
        <v>-</v>
      </c>
      <c r="BF39" s="14" t="str">
        <f t="shared" si="4"/>
        <v>-</v>
      </c>
      <c r="BG39" s="68" t="s">
        <v>413</v>
      </c>
      <c r="BH39" s="68" t="s">
        <v>413</v>
      </c>
      <c r="BI39" s="68" t="s">
        <v>413</v>
      </c>
      <c r="BJ39" s="68" t="s">
        <v>413</v>
      </c>
      <c r="BK39" s="68" t="s">
        <v>413</v>
      </c>
      <c r="BL39" s="68" t="s">
        <v>597</v>
      </c>
      <c r="BM39" s="3" t="s">
        <v>1363</v>
      </c>
    </row>
    <row r="40" spans="1:65" ht="14.4" customHeight="1" x14ac:dyDescent="0.3">
      <c r="A40" s="59" t="s">
        <v>138</v>
      </c>
      <c r="B40" s="2">
        <v>39</v>
      </c>
      <c r="C40" s="3" t="s">
        <v>1390</v>
      </c>
      <c r="D40" s="2" t="s">
        <v>1142</v>
      </c>
      <c r="E40" s="2" t="s">
        <v>528</v>
      </c>
      <c r="F40" s="2" t="s">
        <v>1143</v>
      </c>
      <c r="G40" s="2" t="s">
        <v>529</v>
      </c>
      <c r="H40" s="2" t="s">
        <v>23</v>
      </c>
      <c r="J40" s="6" t="s">
        <v>24</v>
      </c>
      <c r="K40" s="2" t="s">
        <v>1028</v>
      </c>
      <c r="L40" s="6" t="s">
        <v>25</v>
      </c>
      <c r="M40" s="6" t="s">
        <v>139</v>
      </c>
      <c r="N40" s="2" t="s">
        <v>1087</v>
      </c>
      <c r="O40" s="11">
        <v>1.03</v>
      </c>
      <c r="P40" s="11">
        <v>0.66</v>
      </c>
      <c r="Q40" s="2" t="s">
        <v>46</v>
      </c>
      <c r="R40" s="2" t="s">
        <v>413</v>
      </c>
      <c r="S40" s="5" t="s">
        <v>413</v>
      </c>
      <c r="T40" s="3" t="s">
        <v>74</v>
      </c>
      <c r="U40" s="7" t="s">
        <v>1569</v>
      </c>
      <c r="V40" s="5" t="s">
        <v>598</v>
      </c>
      <c r="W40" s="12" t="s">
        <v>75</v>
      </c>
      <c r="X40" s="3" t="s">
        <v>76</v>
      </c>
      <c r="Y40" s="3" t="s">
        <v>77</v>
      </c>
      <c r="Z40" s="6" t="s">
        <v>413</v>
      </c>
      <c r="AA40" s="6" t="s">
        <v>413</v>
      </c>
      <c r="AB40" s="6" t="s">
        <v>413</v>
      </c>
      <c r="AC40" s="6" t="s">
        <v>413</v>
      </c>
      <c r="AD40" s="6" t="s">
        <v>413</v>
      </c>
      <c r="AE40" s="6" t="s">
        <v>413</v>
      </c>
      <c r="AF40" s="19">
        <v>134.69999999999999</v>
      </c>
      <c r="AG40" s="6">
        <v>1.6</v>
      </c>
      <c r="AH40" s="6">
        <v>1</v>
      </c>
      <c r="AI40" s="22">
        <v>3.8</v>
      </c>
      <c r="AJ40" s="72">
        <v>373</v>
      </c>
      <c r="AK40" s="91" t="s">
        <v>1569</v>
      </c>
      <c r="AL40" s="9">
        <v>1</v>
      </c>
      <c r="AM40" s="9" t="s">
        <v>413</v>
      </c>
      <c r="AN40" s="9" t="s">
        <v>413</v>
      </c>
      <c r="AO40" s="9" t="s">
        <v>413</v>
      </c>
      <c r="AP40" s="2" t="s">
        <v>78</v>
      </c>
      <c r="AQ40" s="2">
        <f t="shared" si="0"/>
        <v>134.69999999999999</v>
      </c>
      <c r="AR40" s="2">
        <f t="shared" si="1"/>
        <v>1.6</v>
      </c>
      <c r="AS40" s="2">
        <f t="shared" si="2"/>
        <v>1</v>
      </c>
      <c r="AT40" s="6" t="s">
        <v>137</v>
      </c>
      <c r="AU40" s="6">
        <v>520.4</v>
      </c>
      <c r="AV40" s="30" t="s">
        <v>1224</v>
      </c>
      <c r="AW40" s="14">
        <v>527.8801407966381</v>
      </c>
      <c r="AX40" s="47">
        <v>5.72E-11</v>
      </c>
      <c r="AY40" s="47">
        <v>8.7999999999999999E-13</v>
      </c>
      <c r="AZ40" s="47">
        <v>4.962E-10</v>
      </c>
      <c r="BA40" s="47">
        <v>5.5430000000000004E-10</v>
      </c>
      <c r="BB40" s="48">
        <v>5.7570000000000001E-11</v>
      </c>
      <c r="BC40" s="48">
        <v>4.9548000000000003E-10</v>
      </c>
      <c r="BD40" s="48">
        <v>5.5304999999999997E-10</v>
      </c>
      <c r="BE40" s="14">
        <f t="shared" si="3"/>
        <v>136.81663348386007</v>
      </c>
      <c r="BF40" s="14">
        <f t="shared" si="4"/>
        <v>3.2</v>
      </c>
      <c r="BG40" s="68" t="s">
        <v>413</v>
      </c>
      <c r="BH40" s="68" t="s">
        <v>413</v>
      </c>
      <c r="BI40" s="68" t="s">
        <v>413</v>
      </c>
      <c r="BJ40" s="68" t="s">
        <v>321</v>
      </c>
      <c r="BK40" s="68" t="s">
        <v>413</v>
      </c>
      <c r="BL40" s="68" t="s">
        <v>597</v>
      </c>
      <c r="BM40" s="3" t="s">
        <v>1363</v>
      </c>
    </row>
    <row r="41" spans="1:65" ht="14.4" customHeight="1" x14ac:dyDescent="0.3">
      <c r="A41" s="59" t="s">
        <v>140</v>
      </c>
      <c r="B41" s="2">
        <v>40</v>
      </c>
      <c r="C41" s="3" t="s">
        <v>1390</v>
      </c>
      <c r="D41" s="2" t="s">
        <v>141</v>
      </c>
      <c r="E41" s="2" t="s">
        <v>528</v>
      </c>
      <c r="F41" s="2" t="s">
        <v>142</v>
      </c>
      <c r="G41" s="2" t="s">
        <v>529</v>
      </c>
      <c r="H41" s="2" t="s">
        <v>23</v>
      </c>
      <c r="I41" s="5">
        <v>130</v>
      </c>
      <c r="J41" s="6" t="s">
        <v>24</v>
      </c>
      <c r="K41" s="2" t="s">
        <v>1028</v>
      </c>
      <c r="L41" s="6" t="s">
        <v>25</v>
      </c>
      <c r="M41" s="6" t="s">
        <v>139</v>
      </c>
      <c r="N41" s="2" t="s">
        <v>1087</v>
      </c>
      <c r="O41" s="11">
        <v>1.03</v>
      </c>
      <c r="P41" s="11">
        <v>0.66</v>
      </c>
      <c r="Q41" s="2" t="s">
        <v>46</v>
      </c>
      <c r="R41" s="2" t="s">
        <v>413</v>
      </c>
      <c r="S41" s="5" t="s">
        <v>413</v>
      </c>
      <c r="T41" s="3" t="s">
        <v>74</v>
      </c>
      <c r="U41" s="7" t="s">
        <v>1569</v>
      </c>
      <c r="V41" s="5" t="s">
        <v>597</v>
      </c>
      <c r="W41" s="12" t="s">
        <v>75</v>
      </c>
      <c r="X41" s="3" t="s">
        <v>28</v>
      </c>
      <c r="Y41" s="3" t="s">
        <v>77</v>
      </c>
      <c r="Z41" s="6">
        <v>134.1</v>
      </c>
      <c r="AA41" s="6">
        <v>0.4</v>
      </c>
      <c r="AB41" s="6">
        <v>1</v>
      </c>
      <c r="AC41" s="6" t="s">
        <v>413</v>
      </c>
      <c r="AD41" s="6" t="s">
        <v>413</v>
      </c>
      <c r="AE41" s="6" t="s">
        <v>413</v>
      </c>
      <c r="AF41" s="19">
        <v>132.69999999999999</v>
      </c>
      <c r="AG41" s="6">
        <v>0.8</v>
      </c>
      <c r="AH41" s="6">
        <v>1</v>
      </c>
      <c r="AI41" s="22">
        <v>3.6</v>
      </c>
      <c r="AJ41" s="72">
        <v>376</v>
      </c>
      <c r="AK41" s="91" t="s">
        <v>1569</v>
      </c>
      <c r="AL41" s="9">
        <v>1</v>
      </c>
      <c r="AM41" s="9" t="s">
        <v>413</v>
      </c>
      <c r="AN41" s="9" t="s">
        <v>413</v>
      </c>
      <c r="AO41" s="9" t="s">
        <v>413</v>
      </c>
      <c r="AP41" s="2" t="s">
        <v>59</v>
      </c>
      <c r="AQ41" s="2">
        <f t="shared" si="0"/>
        <v>134.1</v>
      </c>
      <c r="AR41" s="2">
        <f t="shared" si="1"/>
        <v>0.4</v>
      </c>
      <c r="AS41" s="2">
        <f t="shared" si="2"/>
        <v>1</v>
      </c>
      <c r="AT41" s="6" t="s">
        <v>137</v>
      </c>
      <c r="AU41" s="6">
        <v>520.4</v>
      </c>
      <c r="AV41" s="30" t="s">
        <v>1224</v>
      </c>
      <c r="AW41" s="14">
        <v>527.8801407966381</v>
      </c>
      <c r="AX41" s="47">
        <v>5.72E-11</v>
      </c>
      <c r="AY41" s="47">
        <v>8.7999999999999999E-13</v>
      </c>
      <c r="AZ41" s="47">
        <v>4.962E-10</v>
      </c>
      <c r="BA41" s="47">
        <v>5.5430000000000004E-10</v>
      </c>
      <c r="BB41" s="48">
        <v>5.7570000000000001E-11</v>
      </c>
      <c r="BC41" s="48">
        <v>4.9548000000000003E-10</v>
      </c>
      <c r="BD41" s="48">
        <v>5.5304999999999997E-10</v>
      </c>
      <c r="BE41" s="14">
        <f t="shared" si="3"/>
        <v>136.20750545661713</v>
      </c>
      <c r="BF41" s="14">
        <f t="shared" si="4"/>
        <v>0.8</v>
      </c>
      <c r="BG41" s="68" t="s">
        <v>597</v>
      </c>
      <c r="BH41" s="68" t="s">
        <v>413</v>
      </c>
      <c r="BI41" s="68" t="s">
        <v>321</v>
      </c>
      <c r="BJ41" s="68" t="s">
        <v>321</v>
      </c>
      <c r="BK41" s="68" t="s">
        <v>1585</v>
      </c>
      <c r="BL41" s="68" t="s">
        <v>597</v>
      </c>
      <c r="BM41" s="3" t="s">
        <v>1364</v>
      </c>
    </row>
    <row r="42" spans="1:65" ht="14.4" customHeight="1" x14ac:dyDescent="0.3">
      <c r="A42" s="59" t="s">
        <v>143</v>
      </c>
      <c r="B42" s="2">
        <v>41</v>
      </c>
      <c r="C42" s="3" t="s">
        <v>1390</v>
      </c>
      <c r="D42" s="2" t="s">
        <v>144</v>
      </c>
      <c r="E42" s="2" t="s">
        <v>528</v>
      </c>
      <c r="F42" s="2" t="s">
        <v>145</v>
      </c>
      <c r="G42" s="2" t="s">
        <v>529</v>
      </c>
      <c r="H42" s="2" t="s">
        <v>23</v>
      </c>
      <c r="J42" s="6" t="s">
        <v>24</v>
      </c>
      <c r="K42" s="2" t="s">
        <v>1028</v>
      </c>
      <c r="L42" s="6" t="s">
        <v>25</v>
      </c>
      <c r="M42" s="6" t="s">
        <v>26</v>
      </c>
      <c r="N42" s="2" t="s">
        <v>1087</v>
      </c>
      <c r="O42" s="11">
        <v>1.06</v>
      </c>
      <c r="P42" s="11">
        <v>0.11</v>
      </c>
      <c r="Q42" s="2" t="s">
        <v>46</v>
      </c>
      <c r="R42" s="2" t="s">
        <v>413</v>
      </c>
      <c r="S42" s="5" t="s">
        <v>413</v>
      </c>
      <c r="T42" s="3" t="s">
        <v>74</v>
      </c>
      <c r="U42" s="7" t="s">
        <v>1569</v>
      </c>
      <c r="V42" s="5" t="s">
        <v>597</v>
      </c>
      <c r="W42" s="12" t="s">
        <v>75</v>
      </c>
      <c r="X42" s="3" t="s">
        <v>76</v>
      </c>
      <c r="Y42" s="3" t="s">
        <v>77</v>
      </c>
      <c r="Z42" s="6" t="s">
        <v>413</v>
      </c>
      <c r="AA42" s="6" t="s">
        <v>413</v>
      </c>
      <c r="AB42" s="6" t="s">
        <v>413</v>
      </c>
      <c r="AC42" s="8" t="s">
        <v>321</v>
      </c>
      <c r="AD42" s="8" t="s">
        <v>321</v>
      </c>
      <c r="AE42" s="8" t="s">
        <v>321</v>
      </c>
      <c r="AF42" s="19">
        <v>126.8</v>
      </c>
      <c r="AG42" s="6">
        <v>2</v>
      </c>
      <c r="AH42" s="6">
        <v>1</v>
      </c>
      <c r="AI42" s="22">
        <v>1.3</v>
      </c>
      <c r="AJ42" s="72">
        <v>308</v>
      </c>
      <c r="AK42" s="91" t="s">
        <v>1569</v>
      </c>
      <c r="AL42" s="9">
        <v>1</v>
      </c>
      <c r="AM42" s="9" t="s">
        <v>413</v>
      </c>
      <c r="AN42" s="9" t="s">
        <v>413</v>
      </c>
      <c r="AO42" s="9" t="s">
        <v>413</v>
      </c>
      <c r="AP42" s="2" t="s">
        <v>78</v>
      </c>
      <c r="AQ42" s="2">
        <f t="shared" si="0"/>
        <v>126.8</v>
      </c>
      <c r="AR42" s="2">
        <f t="shared" si="1"/>
        <v>2</v>
      </c>
      <c r="AS42" s="2">
        <f t="shared" si="2"/>
        <v>1</v>
      </c>
      <c r="AT42" s="6" t="s">
        <v>137</v>
      </c>
      <c r="AU42" s="6">
        <v>520.4</v>
      </c>
      <c r="AV42" s="30" t="s">
        <v>1224</v>
      </c>
      <c r="AW42" s="14">
        <v>527.8801407966381</v>
      </c>
      <c r="AX42" s="47">
        <v>5.72E-11</v>
      </c>
      <c r="AY42" s="47">
        <v>8.7999999999999999E-13</v>
      </c>
      <c r="AZ42" s="47">
        <v>4.962E-10</v>
      </c>
      <c r="BA42" s="47">
        <v>5.5430000000000004E-10</v>
      </c>
      <c r="BB42" s="48">
        <v>5.7570000000000001E-11</v>
      </c>
      <c r="BC42" s="48">
        <v>4.9548000000000003E-10</v>
      </c>
      <c r="BD42" s="48">
        <v>5.5304999999999997E-10</v>
      </c>
      <c r="BE42" s="14">
        <f t="shared" si="3"/>
        <v>128.79623777982488</v>
      </c>
      <c r="BF42" s="14">
        <f t="shared" si="4"/>
        <v>4</v>
      </c>
      <c r="BG42" s="68" t="s">
        <v>413</v>
      </c>
      <c r="BH42" s="68" t="s">
        <v>413</v>
      </c>
      <c r="BI42" s="68" t="s">
        <v>413</v>
      </c>
      <c r="BJ42" s="68" t="s">
        <v>321</v>
      </c>
      <c r="BK42" s="68" t="s">
        <v>413</v>
      </c>
      <c r="BL42" s="68" t="s">
        <v>597</v>
      </c>
      <c r="BM42" s="3" t="s">
        <v>1363</v>
      </c>
    </row>
    <row r="43" spans="1:65" ht="14.4" customHeight="1" x14ac:dyDescent="0.3">
      <c r="A43" s="59" t="s">
        <v>146</v>
      </c>
      <c r="B43" s="2">
        <v>42</v>
      </c>
      <c r="C43" s="3" t="s">
        <v>1390</v>
      </c>
      <c r="D43" s="2" t="s">
        <v>147</v>
      </c>
      <c r="E43" s="2" t="s">
        <v>528</v>
      </c>
      <c r="F43" s="2" t="s">
        <v>148</v>
      </c>
      <c r="G43" s="2" t="s">
        <v>529</v>
      </c>
      <c r="H43" s="2" t="s">
        <v>23</v>
      </c>
      <c r="J43" s="6" t="s">
        <v>24</v>
      </c>
      <c r="K43" s="2" t="s">
        <v>1028</v>
      </c>
      <c r="L43" s="6" t="s">
        <v>25</v>
      </c>
      <c r="M43" s="6" t="s">
        <v>26</v>
      </c>
      <c r="N43" s="2" t="s">
        <v>1087</v>
      </c>
      <c r="O43" s="11">
        <v>0.76</v>
      </c>
      <c r="P43" s="11">
        <v>0.52</v>
      </c>
      <c r="Q43" s="2" t="s">
        <v>46</v>
      </c>
      <c r="R43" s="2" t="s">
        <v>413</v>
      </c>
      <c r="S43" s="5" t="s">
        <v>413</v>
      </c>
      <c r="T43" s="3" t="s">
        <v>74</v>
      </c>
      <c r="U43" s="7" t="s">
        <v>1569</v>
      </c>
      <c r="V43" s="5" t="s">
        <v>597</v>
      </c>
      <c r="W43" s="12" t="s">
        <v>75</v>
      </c>
      <c r="X43" s="3" t="s">
        <v>76</v>
      </c>
      <c r="Y43" s="3" t="s">
        <v>77</v>
      </c>
      <c r="Z43" s="6" t="s">
        <v>413</v>
      </c>
      <c r="AA43" s="6" t="s">
        <v>413</v>
      </c>
      <c r="AB43" s="6" t="s">
        <v>413</v>
      </c>
      <c r="AC43" s="8" t="s">
        <v>321</v>
      </c>
      <c r="AD43" s="8" t="s">
        <v>321</v>
      </c>
      <c r="AE43" s="8" t="s">
        <v>321</v>
      </c>
      <c r="AF43" s="19">
        <v>127.6</v>
      </c>
      <c r="AG43" s="6">
        <v>1.2</v>
      </c>
      <c r="AH43" s="6">
        <v>1</v>
      </c>
      <c r="AI43" s="22">
        <v>1.6</v>
      </c>
      <c r="AJ43" s="72">
        <v>339</v>
      </c>
      <c r="AK43" s="91" t="s">
        <v>1569</v>
      </c>
      <c r="AL43" s="9">
        <v>1</v>
      </c>
      <c r="AM43" s="9" t="s">
        <v>413</v>
      </c>
      <c r="AN43" s="9" t="s">
        <v>413</v>
      </c>
      <c r="AO43" s="9" t="s">
        <v>413</v>
      </c>
      <c r="AP43" s="2" t="s">
        <v>78</v>
      </c>
      <c r="AQ43" s="2">
        <f t="shared" si="0"/>
        <v>127.6</v>
      </c>
      <c r="AR43" s="2">
        <f t="shared" si="1"/>
        <v>1.2</v>
      </c>
      <c r="AS43" s="2">
        <f t="shared" si="2"/>
        <v>1</v>
      </c>
      <c r="AT43" s="6" t="s">
        <v>137</v>
      </c>
      <c r="AU43" s="6">
        <v>520.4</v>
      </c>
      <c r="AV43" s="30" t="s">
        <v>1224</v>
      </c>
      <c r="AW43" s="14">
        <v>527.8801407966381</v>
      </c>
      <c r="AX43" s="47">
        <v>5.72E-11</v>
      </c>
      <c r="AY43" s="47">
        <v>8.7999999999999999E-13</v>
      </c>
      <c r="AZ43" s="47">
        <v>4.962E-10</v>
      </c>
      <c r="BA43" s="47">
        <v>5.5430000000000004E-10</v>
      </c>
      <c r="BB43" s="48">
        <v>5.7570000000000001E-11</v>
      </c>
      <c r="BC43" s="48">
        <v>4.9548000000000003E-10</v>
      </c>
      <c r="BD43" s="48">
        <v>5.5304999999999997E-10</v>
      </c>
      <c r="BE43" s="14">
        <f t="shared" si="3"/>
        <v>129.60845045973369</v>
      </c>
      <c r="BF43" s="14">
        <f t="shared" si="4"/>
        <v>2.4</v>
      </c>
      <c r="BG43" s="68" t="s">
        <v>413</v>
      </c>
      <c r="BH43" s="68" t="s">
        <v>413</v>
      </c>
      <c r="BI43" s="68" t="s">
        <v>413</v>
      </c>
      <c r="BJ43" s="68" t="s">
        <v>321</v>
      </c>
      <c r="BK43" s="68" t="s">
        <v>413</v>
      </c>
      <c r="BL43" s="68" t="s">
        <v>597</v>
      </c>
      <c r="BM43" s="3" t="s">
        <v>1363</v>
      </c>
    </row>
    <row r="44" spans="1:65" ht="14.4" customHeight="1" x14ac:dyDescent="0.3">
      <c r="A44" s="59" t="s">
        <v>149</v>
      </c>
      <c r="B44" s="2">
        <v>43</v>
      </c>
      <c r="C44" s="3" t="s">
        <v>1390</v>
      </c>
      <c r="D44" s="2" t="s">
        <v>1141</v>
      </c>
      <c r="E44" s="2" t="s">
        <v>528</v>
      </c>
      <c r="F44" s="2" t="s">
        <v>1144</v>
      </c>
      <c r="G44" s="2" t="s">
        <v>529</v>
      </c>
      <c r="H44" s="2" t="s">
        <v>23</v>
      </c>
      <c r="J44" s="6" t="s">
        <v>24</v>
      </c>
      <c r="K44" s="2" t="s">
        <v>1028</v>
      </c>
      <c r="L44" s="6" t="s">
        <v>25</v>
      </c>
      <c r="M44" s="6" t="s">
        <v>26</v>
      </c>
      <c r="N44" s="2" t="s">
        <v>1087</v>
      </c>
      <c r="O44" s="11">
        <v>1.1100000000000001</v>
      </c>
      <c r="P44" s="11">
        <v>1.19</v>
      </c>
      <c r="Q44" s="2" t="s">
        <v>150</v>
      </c>
      <c r="R44" s="2" t="s">
        <v>413</v>
      </c>
      <c r="S44" s="5" t="s">
        <v>413</v>
      </c>
      <c r="T44" s="3" t="s">
        <v>74</v>
      </c>
      <c r="U44" s="7" t="s">
        <v>1569</v>
      </c>
      <c r="V44" s="5" t="s">
        <v>597</v>
      </c>
      <c r="W44" s="12" t="s">
        <v>75</v>
      </c>
      <c r="X44" s="3" t="s">
        <v>76</v>
      </c>
      <c r="Y44" s="3" t="s">
        <v>77</v>
      </c>
      <c r="Z44" s="6" t="s">
        <v>413</v>
      </c>
      <c r="AA44" s="6" t="s">
        <v>413</v>
      </c>
      <c r="AB44" s="6" t="s">
        <v>413</v>
      </c>
      <c r="AC44" s="8" t="s">
        <v>321</v>
      </c>
      <c r="AD44" s="8" t="s">
        <v>321</v>
      </c>
      <c r="AE44" s="8" t="s">
        <v>321</v>
      </c>
      <c r="AF44" s="19">
        <v>115</v>
      </c>
      <c r="AG44" s="6">
        <v>0.6</v>
      </c>
      <c r="AH44" s="6">
        <v>1</v>
      </c>
      <c r="AI44" s="22">
        <v>2.7</v>
      </c>
      <c r="AJ44" s="72" t="s">
        <v>1570</v>
      </c>
      <c r="AK44" s="91" t="s">
        <v>1569</v>
      </c>
      <c r="AL44" s="9">
        <v>1</v>
      </c>
      <c r="AM44" s="9" t="s">
        <v>413</v>
      </c>
      <c r="AN44" s="9" t="s">
        <v>413</v>
      </c>
      <c r="AO44" s="9" t="s">
        <v>413</v>
      </c>
      <c r="AP44" s="2" t="s">
        <v>78</v>
      </c>
      <c r="AQ44" s="2">
        <f t="shared" si="0"/>
        <v>115</v>
      </c>
      <c r="AR44" s="2">
        <f t="shared" si="1"/>
        <v>0.6</v>
      </c>
      <c r="AS44" s="2">
        <f t="shared" si="2"/>
        <v>1</v>
      </c>
      <c r="AT44" s="6" t="s">
        <v>137</v>
      </c>
      <c r="AU44" s="6">
        <v>520.4</v>
      </c>
      <c r="AV44" s="30" t="s">
        <v>1224</v>
      </c>
      <c r="AW44" s="14">
        <v>527.8801407966381</v>
      </c>
      <c r="AX44" s="47">
        <v>5.72E-11</v>
      </c>
      <c r="AY44" s="47">
        <v>8.7999999999999999E-13</v>
      </c>
      <c r="AZ44" s="47">
        <v>4.962E-10</v>
      </c>
      <c r="BA44" s="47">
        <v>5.5430000000000004E-10</v>
      </c>
      <c r="BB44" s="48">
        <v>5.7570000000000001E-11</v>
      </c>
      <c r="BC44" s="48">
        <v>4.9548000000000003E-10</v>
      </c>
      <c r="BD44" s="48">
        <v>5.5304999999999997E-10</v>
      </c>
      <c r="BE44" s="14">
        <f t="shared" si="3"/>
        <v>116.81555661949814</v>
      </c>
      <c r="BF44" s="14">
        <f t="shared" si="4"/>
        <v>1.2</v>
      </c>
      <c r="BG44" s="68" t="s">
        <v>413</v>
      </c>
      <c r="BH44" s="68" t="s">
        <v>413</v>
      </c>
      <c r="BI44" s="68" t="s">
        <v>413</v>
      </c>
      <c r="BJ44" s="68" t="s">
        <v>1580</v>
      </c>
      <c r="BK44" s="68" t="s">
        <v>413</v>
      </c>
      <c r="BL44" s="68" t="s">
        <v>597</v>
      </c>
      <c r="BM44" s="3" t="s">
        <v>1363</v>
      </c>
    </row>
    <row r="45" spans="1:65" ht="14.4" customHeight="1" x14ac:dyDescent="0.3">
      <c r="A45" s="59" t="s">
        <v>151</v>
      </c>
      <c r="B45" s="2">
        <v>44</v>
      </c>
      <c r="C45" s="3" t="s">
        <v>1390</v>
      </c>
      <c r="D45" s="2" t="s">
        <v>1141</v>
      </c>
      <c r="E45" s="2" t="s">
        <v>528</v>
      </c>
      <c r="F45" s="2" t="s">
        <v>1144</v>
      </c>
      <c r="G45" s="2" t="s">
        <v>529</v>
      </c>
      <c r="H45" s="2" t="s">
        <v>23</v>
      </c>
      <c r="J45" s="6" t="s">
        <v>24</v>
      </c>
      <c r="K45" s="2" t="s">
        <v>1028</v>
      </c>
      <c r="L45" s="6" t="s">
        <v>25</v>
      </c>
      <c r="M45" s="6" t="s">
        <v>26</v>
      </c>
      <c r="N45" s="2" t="s">
        <v>1087</v>
      </c>
      <c r="O45" s="11">
        <v>0.93</v>
      </c>
      <c r="P45" s="11">
        <v>1.39</v>
      </c>
      <c r="Q45" s="2" t="s">
        <v>150</v>
      </c>
      <c r="R45" s="2" t="s">
        <v>413</v>
      </c>
      <c r="S45" s="5" t="s">
        <v>413</v>
      </c>
      <c r="T45" s="3" t="s">
        <v>74</v>
      </c>
      <c r="U45" s="7" t="s">
        <v>1569</v>
      </c>
      <c r="V45" s="5" t="s">
        <v>597</v>
      </c>
      <c r="W45" s="12" t="s">
        <v>75</v>
      </c>
      <c r="X45" s="3" t="s">
        <v>76</v>
      </c>
      <c r="Y45" s="3" t="s">
        <v>77</v>
      </c>
      <c r="Z45" s="6" t="s">
        <v>413</v>
      </c>
      <c r="AA45" s="6" t="s">
        <v>413</v>
      </c>
      <c r="AB45" s="6" t="s">
        <v>413</v>
      </c>
      <c r="AC45" s="8" t="s">
        <v>321</v>
      </c>
      <c r="AD45" s="8" t="s">
        <v>321</v>
      </c>
      <c r="AE45" s="8" t="s">
        <v>321</v>
      </c>
      <c r="AF45" s="19">
        <v>131.19999999999999</v>
      </c>
      <c r="AG45" s="6">
        <v>1.1000000000000001</v>
      </c>
      <c r="AH45" s="6">
        <v>1</v>
      </c>
      <c r="AI45" s="22">
        <v>1.8</v>
      </c>
      <c r="AJ45" s="72">
        <v>291</v>
      </c>
      <c r="AK45" s="91" t="s">
        <v>1569</v>
      </c>
      <c r="AL45" s="9">
        <v>1</v>
      </c>
      <c r="AM45" s="9" t="s">
        <v>413</v>
      </c>
      <c r="AN45" s="9" t="s">
        <v>413</v>
      </c>
      <c r="AO45" s="9" t="s">
        <v>413</v>
      </c>
      <c r="AP45" s="2" t="s">
        <v>78</v>
      </c>
      <c r="AQ45" s="2">
        <f t="shared" si="0"/>
        <v>131.19999999999999</v>
      </c>
      <c r="AR45" s="2">
        <f t="shared" si="1"/>
        <v>1.1000000000000001</v>
      </c>
      <c r="AS45" s="2">
        <f t="shared" si="2"/>
        <v>1</v>
      </c>
      <c r="AT45" s="6" t="s">
        <v>137</v>
      </c>
      <c r="AU45" s="6">
        <v>520.4</v>
      </c>
      <c r="AV45" s="30" t="s">
        <v>1224</v>
      </c>
      <c r="AW45" s="14">
        <v>527.8801407966381</v>
      </c>
      <c r="AX45" s="47">
        <v>5.72E-11</v>
      </c>
      <c r="AY45" s="47">
        <v>8.7999999999999999E-13</v>
      </c>
      <c r="AZ45" s="47">
        <v>4.962E-10</v>
      </c>
      <c r="BA45" s="47">
        <v>5.5430000000000004E-10</v>
      </c>
      <c r="BB45" s="48">
        <v>5.7570000000000001E-11</v>
      </c>
      <c r="BC45" s="48">
        <v>4.9548000000000003E-10</v>
      </c>
      <c r="BD45" s="48">
        <v>5.5304999999999997E-10</v>
      </c>
      <c r="BE45" s="14">
        <f t="shared" si="3"/>
        <v>133.26334972670233</v>
      </c>
      <c r="BF45" s="14">
        <f t="shared" si="4"/>
        <v>2.2000000000000002</v>
      </c>
      <c r="BG45" s="68" t="s">
        <v>413</v>
      </c>
      <c r="BH45" s="68" t="s">
        <v>413</v>
      </c>
      <c r="BI45" s="68" t="s">
        <v>413</v>
      </c>
      <c r="BJ45" s="68" t="s">
        <v>1580</v>
      </c>
      <c r="BK45" s="68" t="s">
        <v>413</v>
      </c>
      <c r="BL45" s="68" t="s">
        <v>597</v>
      </c>
      <c r="BM45" s="3" t="s">
        <v>1363</v>
      </c>
    </row>
    <row r="46" spans="1:65" ht="14.4" customHeight="1" x14ac:dyDescent="0.3">
      <c r="A46" s="59" t="s">
        <v>152</v>
      </c>
      <c r="B46" s="2">
        <v>45</v>
      </c>
      <c r="C46" s="3" t="s">
        <v>1390</v>
      </c>
      <c r="D46" s="23" t="s">
        <v>153</v>
      </c>
      <c r="E46" s="2" t="s">
        <v>528</v>
      </c>
      <c r="F46" s="23" t="s">
        <v>468</v>
      </c>
      <c r="G46" s="2" t="s">
        <v>529</v>
      </c>
      <c r="H46" s="2" t="s">
        <v>23</v>
      </c>
      <c r="I46" s="24"/>
      <c r="J46" s="6" t="s">
        <v>24</v>
      </c>
      <c r="K46" s="2" t="s">
        <v>1028</v>
      </c>
      <c r="L46" s="6" t="s">
        <v>25</v>
      </c>
      <c r="M46" s="6" t="s">
        <v>26</v>
      </c>
      <c r="N46" s="2" t="s">
        <v>1087</v>
      </c>
      <c r="O46" s="11">
        <v>1.38</v>
      </c>
      <c r="P46" s="11">
        <v>0.85</v>
      </c>
      <c r="Q46" s="2" t="s">
        <v>150</v>
      </c>
      <c r="R46" s="2" t="s">
        <v>413</v>
      </c>
      <c r="S46" s="5" t="s">
        <v>413</v>
      </c>
      <c r="T46" s="3" t="s">
        <v>74</v>
      </c>
      <c r="U46" s="7" t="s">
        <v>1569</v>
      </c>
      <c r="V46" s="5" t="s">
        <v>597</v>
      </c>
      <c r="W46" s="12" t="s">
        <v>75</v>
      </c>
      <c r="X46" s="3" t="s">
        <v>76</v>
      </c>
      <c r="Y46" s="3" t="s">
        <v>77</v>
      </c>
      <c r="Z46" s="6" t="s">
        <v>413</v>
      </c>
      <c r="AA46" s="6" t="s">
        <v>413</v>
      </c>
      <c r="AB46" s="6" t="s">
        <v>413</v>
      </c>
      <c r="AC46" s="8" t="s">
        <v>321</v>
      </c>
      <c r="AD46" s="8" t="s">
        <v>321</v>
      </c>
      <c r="AE46" s="8" t="s">
        <v>321</v>
      </c>
      <c r="AF46" s="19">
        <v>132.30000000000001</v>
      </c>
      <c r="AG46" s="6">
        <v>0.8</v>
      </c>
      <c r="AH46" s="6">
        <v>1</v>
      </c>
      <c r="AI46" s="22">
        <v>1.9</v>
      </c>
      <c r="AJ46" s="72" t="s">
        <v>1570</v>
      </c>
      <c r="AK46" s="91" t="s">
        <v>1569</v>
      </c>
      <c r="AL46" s="9">
        <v>1</v>
      </c>
      <c r="AM46" s="9" t="s">
        <v>413</v>
      </c>
      <c r="AN46" s="9" t="s">
        <v>413</v>
      </c>
      <c r="AO46" s="9" t="s">
        <v>413</v>
      </c>
      <c r="AP46" s="2" t="s">
        <v>78</v>
      </c>
      <c r="AQ46" s="2">
        <f t="shared" si="0"/>
        <v>132.30000000000001</v>
      </c>
      <c r="AR46" s="2">
        <f t="shared" si="1"/>
        <v>0.8</v>
      </c>
      <c r="AS46" s="2">
        <f t="shared" si="2"/>
        <v>1</v>
      </c>
      <c r="AT46" s="6" t="s">
        <v>137</v>
      </c>
      <c r="AU46" s="6">
        <v>520.4</v>
      </c>
      <c r="AV46" s="30" t="s">
        <v>1224</v>
      </c>
      <c r="AW46" s="14">
        <v>527.8801407966381</v>
      </c>
      <c r="AX46" s="47">
        <v>5.72E-11</v>
      </c>
      <c r="AY46" s="47">
        <v>8.7999999999999999E-13</v>
      </c>
      <c r="AZ46" s="47">
        <v>4.962E-10</v>
      </c>
      <c r="BA46" s="47">
        <v>5.5430000000000004E-10</v>
      </c>
      <c r="BB46" s="48">
        <v>5.7570000000000001E-11</v>
      </c>
      <c r="BC46" s="48">
        <v>4.9548000000000003E-10</v>
      </c>
      <c r="BD46" s="48">
        <v>5.5304999999999997E-10</v>
      </c>
      <c r="BE46" s="14">
        <f t="shared" si="3"/>
        <v>134.38010565950631</v>
      </c>
      <c r="BF46" s="14">
        <f t="shared" si="4"/>
        <v>1.6</v>
      </c>
      <c r="BG46" s="68" t="s">
        <v>413</v>
      </c>
      <c r="BH46" s="68" t="s">
        <v>413</v>
      </c>
      <c r="BI46" s="68" t="s">
        <v>413</v>
      </c>
      <c r="BJ46" s="68" t="s">
        <v>1580</v>
      </c>
      <c r="BK46" s="68" t="s">
        <v>413</v>
      </c>
      <c r="BL46" s="68" t="s">
        <v>597</v>
      </c>
      <c r="BM46" s="3" t="s">
        <v>1363</v>
      </c>
    </row>
    <row r="47" spans="1:65" ht="14.4" customHeight="1" x14ac:dyDescent="0.3">
      <c r="A47" s="59" t="s">
        <v>154</v>
      </c>
      <c r="B47" s="2">
        <v>46</v>
      </c>
      <c r="C47" s="3" t="s">
        <v>1390</v>
      </c>
      <c r="D47" s="2" t="s">
        <v>1141</v>
      </c>
      <c r="E47" s="2" t="s">
        <v>528</v>
      </c>
      <c r="F47" s="2" t="s">
        <v>1144</v>
      </c>
      <c r="G47" s="2" t="s">
        <v>529</v>
      </c>
      <c r="H47" s="2" t="s">
        <v>23</v>
      </c>
      <c r="J47" s="6" t="s">
        <v>24</v>
      </c>
      <c r="K47" s="2" t="s">
        <v>1028</v>
      </c>
      <c r="L47" s="6" t="s">
        <v>25</v>
      </c>
      <c r="M47" s="6" t="s">
        <v>26</v>
      </c>
      <c r="N47" s="2" t="s">
        <v>1087</v>
      </c>
      <c r="O47" s="11">
        <v>1.31</v>
      </c>
      <c r="P47" s="11">
        <v>0.96</v>
      </c>
      <c r="Q47" s="2" t="s">
        <v>150</v>
      </c>
      <c r="R47" s="2" t="s">
        <v>413</v>
      </c>
      <c r="S47" s="5" t="s">
        <v>413</v>
      </c>
      <c r="T47" s="3" t="s">
        <v>74</v>
      </c>
      <c r="U47" s="7" t="s">
        <v>1569</v>
      </c>
      <c r="V47" s="5" t="s">
        <v>597</v>
      </c>
      <c r="W47" s="12" t="s">
        <v>75</v>
      </c>
      <c r="X47" s="3" t="s">
        <v>76</v>
      </c>
      <c r="Y47" s="3" t="s">
        <v>77</v>
      </c>
      <c r="Z47" s="6" t="s">
        <v>413</v>
      </c>
      <c r="AA47" s="6" t="s">
        <v>413</v>
      </c>
      <c r="AB47" s="6" t="s">
        <v>413</v>
      </c>
      <c r="AC47" s="8" t="s">
        <v>321</v>
      </c>
      <c r="AD47" s="8" t="s">
        <v>321</v>
      </c>
      <c r="AE47" s="8" t="s">
        <v>321</v>
      </c>
      <c r="AF47" s="19">
        <v>125</v>
      </c>
      <c r="AG47" s="6">
        <v>7</v>
      </c>
      <c r="AH47" s="6">
        <v>1</v>
      </c>
      <c r="AI47" s="22">
        <v>2.7</v>
      </c>
      <c r="AJ47" s="72" t="s">
        <v>1570</v>
      </c>
      <c r="AK47" s="91" t="s">
        <v>1569</v>
      </c>
      <c r="AL47" s="9">
        <v>1</v>
      </c>
      <c r="AM47" s="9" t="s">
        <v>413</v>
      </c>
      <c r="AN47" s="9" t="s">
        <v>413</v>
      </c>
      <c r="AO47" s="9" t="s">
        <v>413</v>
      </c>
      <c r="AP47" s="2" t="s">
        <v>78</v>
      </c>
      <c r="AQ47" s="2">
        <f t="shared" si="0"/>
        <v>125</v>
      </c>
      <c r="AR47" s="2">
        <f t="shared" si="1"/>
        <v>7</v>
      </c>
      <c r="AS47" s="2">
        <f t="shared" si="2"/>
        <v>1</v>
      </c>
      <c r="AT47" s="6" t="s">
        <v>137</v>
      </c>
      <c r="AU47" s="6">
        <v>520.4</v>
      </c>
      <c r="AV47" s="30" t="s">
        <v>1224</v>
      </c>
      <c r="AW47" s="14">
        <v>527.8801407966381</v>
      </c>
      <c r="AX47" s="47">
        <v>5.72E-11</v>
      </c>
      <c r="AY47" s="47">
        <v>8.7999999999999999E-13</v>
      </c>
      <c r="AZ47" s="47">
        <v>4.962E-10</v>
      </c>
      <c r="BA47" s="47">
        <v>5.5430000000000004E-10</v>
      </c>
      <c r="BB47" s="48">
        <v>5.7570000000000001E-11</v>
      </c>
      <c r="BC47" s="48">
        <v>4.9548000000000003E-10</v>
      </c>
      <c r="BD47" s="48">
        <v>5.5304999999999997E-10</v>
      </c>
      <c r="BE47" s="14">
        <f t="shared" si="3"/>
        <v>126.96874215485941</v>
      </c>
      <c r="BF47" s="14">
        <f t="shared" si="4"/>
        <v>14</v>
      </c>
      <c r="BG47" s="68" t="s">
        <v>413</v>
      </c>
      <c r="BH47" s="68" t="s">
        <v>413</v>
      </c>
      <c r="BI47" s="68" t="s">
        <v>413</v>
      </c>
      <c r="BJ47" s="68" t="s">
        <v>1580</v>
      </c>
      <c r="BK47" s="68" t="s">
        <v>413</v>
      </c>
      <c r="BL47" s="68" t="s">
        <v>597</v>
      </c>
      <c r="BM47" s="3" t="s">
        <v>1363</v>
      </c>
    </row>
    <row r="48" spans="1:65" ht="14.4" customHeight="1" x14ac:dyDescent="0.3">
      <c r="A48" s="59" t="s">
        <v>155</v>
      </c>
      <c r="B48" s="2">
        <v>47</v>
      </c>
      <c r="C48" s="3" t="s">
        <v>1390</v>
      </c>
      <c r="D48" s="23" t="s">
        <v>153</v>
      </c>
      <c r="E48" s="2" t="s">
        <v>528</v>
      </c>
      <c r="F48" s="23" t="s">
        <v>468</v>
      </c>
      <c r="G48" s="2" t="s">
        <v>529</v>
      </c>
      <c r="H48" s="2" t="s">
        <v>23</v>
      </c>
      <c r="I48" s="24"/>
      <c r="J48" s="6" t="s">
        <v>24</v>
      </c>
      <c r="K48" s="2" t="s">
        <v>1028</v>
      </c>
      <c r="L48" s="6" t="s">
        <v>25</v>
      </c>
      <c r="M48" s="6" t="s">
        <v>26</v>
      </c>
      <c r="N48" s="2" t="s">
        <v>1087</v>
      </c>
      <c r="O48" s="11">
        <v>1.44</v>
      </c>
      <c r="P48" s="11">
        <v>0.75</v>
      </c>
      <c r="Q48" s="5" t="s">
        <v>27</v>
      </c>
      <c r="R48" s="2" t="s">
        <v>413</v>
      </c>
      <c r="S48" s="5" t="s">
        <v>413</v>
      </c>
      <c r="T48" s="3" t="s">
        <v>74</v>
      </c>
      <c r="U48" s="7" t="s">
        <v>1569</v>
      </c>
      <c r="V48" s="5" t="s">
        <v>598</v>
      </c>
      <c r="W48" s="12" t="s">
        <v>75</v>
      </c>
      <c r="X48" s="3" t="s">
        <v>76</v>
      </c>
      <c r="Y48" s="3" t="s">
        <v>77</v>
      </c>
      <c r="Z48" s="6" t="s">
        <v>413</v>
      </c>
      <c r="AA48" s="6" t="s">
        <v>413</v>
      </c>
      <c r="AB48" s="6" t="s">
        <v>413</v>
      </c>
      <c r="AC48" s="8" t="s">
        <v>321</v>
      </c>
      <c r="AD48" s="8" t="s">
        <v>321</v>
      </c>
      <c r="AE48" s="8" t="s">
        <v>321</v>
      </c>
      <c r="AF48" s="19">
        <v>129.4</v>
      </c>
      <c r="AG48" s="6">
        <v>1.3</v>
      </c>
      <c r="AH48" s="6">
        <v>1</v>
      </c>
      <c r="AI48" s="22">
        <v>1.8</v>
      </c>
      <c r="AJ48" s="72">
        <v>324</v>
      </c>
      <c r="AK48" s="91" t="s">
        <v>1569</v>
      </c>
      <c r="AL48" s="9">
        <v>1</v>
      </c>
      <c r="AM48" s="9" t="s">
        <v>413</v>
      </c>
      <c r="AN48" s="9" t="s">
        <v>413</v>
      </c>
      <c r="AO48" s="9" t="s">
        <v>413</v>
      </c>
      <c r="AP48" s="2" t="s">
        <v>78</v>
      </c>
      <c r="AQ48" s="2">
        <f t="shared" si="0"/>
        <v>129.4</v>
      </c>
      <c r="AR48" s="2">
        <f t="shared" si="1"/>
        <v>1.3</v>
      </c>
      <c r="AS48" s="2">
        <f t="shared" si="2"/>
        <v>1</v>
      </c>
      <c r="AT48" s="6" t="s">
        <v>137</v>
      </c>
      <c r="AU48" s="6">
        <v>520.4</v>
      </c>
      <c r="AV48" s="30" t="s">
        <v>1224</v>
      </c>
      <c r="AW48" s="14">
        <v>527.8801407966381</v>
      </c>
      <c r="AX48" s="47">
        <v>5.72E-11</v>
      </c>
      <c r="AY48" s="47">
        <v>8.7999999999999999E-13</v>
      </c>
      <c r="AZ48" s="47">
        <v>4.962E-10</v>
      </c>
      <c r="BA48" s="47">
        <v>5.5430000000000004E-10</v>
      </c>
      <c r="BB48" s="48">
        <v>5.7570000000000001E-11</v>
      </c>
      <c r="BC48" s="48">
        <v>4.9548000000000003E-10</v>
      </c>
      <c r="BD48" s="48">
        <v>5.5304999999999997E-10</v>
      </c>
      <c r="BE48" s="14">
        <f t="shared" si="3"/>
        <v>131.4359119086109</v>
      </c>
      <c r="BF48" s="14">
        <f t="shared" si="4"/>
        <v>2.6</v>
      </c>
      <c r="BG48" s="68" t="s">
        <v>413</v>
      </c>
      <c r="BH48" s="68" t="s">
        <v>413</v>
      </c>
      <c r="BI48" s="68" t="s">
        <v>413</v>
      </c>
      <c r="BJ48" s="68" t="s">
        <v>321</v>
      </c>
      <c r="BK48" s="68" t="s">
        <v>413</v>
      </c>
      <c r="BL48" s="68" t="s">
        <v>597</v>
      </c>
      <c r="BM48" s="3" t="s">
        <v>1363</v>
      </c>
    </row>
    <row r="49" spans="1:65" ht="14.4" customHeight="1" x14ac:dyDescent="0.3">
      <c r="A49" s="59" t="s">
        <v>156</v>
      </c>
      <c r="B49" s="2">
        <v>48</v>
      </c>
      <c r="C49" s="3" t="s">
        <v>1390</v>
      </c>
      <c r="D49" s="23" t="s">
        <v>153</v>
      </c>
      <c r="E49" s="2" t="s">
        <v>528</v>
      </c>
      <c r="F49" s="23" t="s">
        <v>468</v>
      </c>
      <c r="G49" s="2" t="s">
        <v>529</v>
      </c>
      <c r="H49" s="2" t="s">
        <v>23</v>
      </c>
      <c r="I49" s="24"/>
      <c r="J49" s="6" t="s">
        <v>87</v>
      </c>
      <c r="K49" s="2" t="s">
        <v>1028</v>
      </c>
      <c r="L49" s="6" t="s">
        <v>157</v>
      </c>
      <c r="M49" s="6" t="s">
        <v>26</v>
      </c>
      <c r="N49" s="2" t="s">
        <v>1087</v>
      </c>
      <c r="O49" s="11">
        <v>0.51</v>
      </c>
      <c r="P49" s="11">
        <v>0.06</v>
      </c>
      <c r="Q49" s="2" t="s">
        <v>27</v>
      </c>
      <c r="R49" s="2" t="s">
        <v>413</v>
      </c>
      <c r="S49" s="5" t="s">
        <v>413</v>
      </c>
      <c r="T49" s="3" t="s">
        <v>74</v>
      </c>
      <c r="U49" s="7" t="s">
        <v>1569</v>
      </c>
      <c r="V49" s="5" t="s">
        <v>598</v>
      </c>
      <c r="W49" s="12" t="s">
        <v>75</v>
      </c>
      <c r="X49" s="3" t="s">
        <v>76</v>
      </c>
      <c r="Y49" s="3" t="s">
        <v>77</v>
      </c>
      <c r="Z49" s="6" t="s">
        <v>413</v>
      </c>
      <c r="AA49" s="6" t="s">
        <v>413</v>
      </c>
      <c r="AB49" s="6" t="s">
        <v>413</v>
      </c>
      <c r="AC49" s="8" t="s">
        <v>321</v>
      </c>
      <c r="AD49" s="8" t="s">
        <v>321</v>
      </c>
      <c r="AE49" s="8" t="s">
        <v>321</v>
      </c>
      <c r="AF49" s="19">
        <v>127.7</v>
      </c>
      <c r="AG49" s="6">
        <v>4.5999999999999996</v>
      </c>
      <c r="AH49" s="6">
        <v>1</v>
      </c>
      <c r="AI49" s="22">
        <v>0.5</v>
      </c>
      <c r="AJ49" s="72">
        <v>310</v>
      </c>
      <c r="AK49" s="91" t="s">
        <v>1569</v>
      </c>
      <c r="AL49" s="9">
        <v>1</v>
      </c>
      <c r="AM49" s="9" t="s">
        <v>413</v>
      </c>
      <c r="AN49" s="9" t="s">
        <v>413</v>
      </c>
      <c r="AO49" s="9" t="s">
        <v>413</v>
      </c>
      <c r="AP49" s="2" t="s">
        <v>78</v>
      </c>
      <c r="AQ49" s="2">
        <f t="shared" si="0"/>
        <v>127.7</v>
      </c>
      <c r="AR49" s="2">
        <f t="shared" si="1"/>
        <v>4.5999999999999996</v>
      </c>
      <c r="AS49" s="2">
        <f t="shared" si="2"/>
        <v>1</v>
      </c>
      <c r="AT49" s="6" t="s">
        <v>137</v>
      </c>
      <c r="AU49" s="6">
        <v>520.4</v>
      </c>
      <c r="AV49" s="30" t="s">
        <v>1224</v>
      </c>
      <c r="AW49" s="14">
        <v>527.8801407966381</v>
      </c>
      <c r="AX49" s="47">
        <v>5.72E-11</v>
      </c>
      <c r="AY49" s="47">
        <v>8.7999999999999999E-13</v>
      </c>
      <c r="AZ49" s="47">
        <v>4.962E-10</v>
      </c>
      <c r="BA49" s="47">
        <v>5.5430000000000004E-10</v>
      </c>
      <c r="BB49" s="48">
        <v>5.7570000000000001E-11</v>
      </c>
      <c r="BC49" s="48">
        <v>4.9548000000000003E-10</v>
      </c>
      <c r="BD49" s="48">
        <v>5.5304999999999997E-10</v>
      </c>
      <c r="BE49" s="14">
        <f t="shared" si="3"/>
        <v>129.70997671613728</v>
      </c>
      <c r="BF49" s="14">
        <f t="shared" si="4"/>
        <v>9.1999999999999993</v>
      </c>
      <c r="BG49" s="68" t="s">
        <v>413</v>
      </c>
      <c r="BH49" s="68" t="s">
        <v>413</v>
      </c>
      <c r="BI49" s="68" t="s">
        <v>413</v>
      </c>
      <c r="BJ49" s="68" t="s">
        <v>321</v>
      </c>
      <c r="BK49" s="68" t="s">
        <v>413</v>
      </c>
      <c r="BL49" s="68" t="s">
        <v>597</v>
      </c>
      <c r="BM49" s="3" t="s">
        <v>1363</v>
      </c>
    </row>
    <row r="50" spans="1:65" ht="14.4" customHeight="1" x14ac:dyDescent="0.3">
      <c r="A50" s="59" t="s">
        <v>158</v>
      </c>
      <c r="B50" s="2">
        <v>49</v>
      </c>
      <c r="C50" s="3" t="s">
        <v>1390</v>
      </c>
      <c r="D50" s="2" t="s">
        <v>1145</v>
      </c>
      <c r="E50" s="2" t="s">
        <v>528</v>
      </c>
      <c r="F50" s="2" t="s">
        <v>1146</v>
      </c>
      <c r="G50" s="2" t="s">
        <v>529</v>
      </c>
      <c r="H50" s="2" t="s">
        <v>23</v>
      </c>
      <c r="J50" s="6" t="s">
        <v>24</v>
      </c>
      <c r="K50" s="2" t="s">
        <v>1028</v>
      </c>
      <c r="L50" s="6" t="s">
        <v>25</v>
      </c>
      <c r="M50" s="6" t="s">
        <v>139</v>
      </c>
      <c r="N50" s="2" t="s">
        <v>1087</v>
      </c>
      <c r="O50" s="11">
        <v>0.8</v>
      </c>
      <c r="P50" s="11">
        <v>0.17</v>
      </c>
      <c r="Q50" s="2" t="s">
        <v>88</v>
      </c>
      <c r="R50" s="2" t="s">
        <v>413</v>
      </c>
      <c r="S50" s="5" t="s">
        <v>413</v>
      </c>
      <c r="T50" s="3" t="s">
        <v>74</v>
      </c>
      <c r="U50" s="7" t="s">
        <v>1569</v>
      </c>
      <c r="V50" s="5" t="s">
        <v>598</v>
      </c>
      <c r="W50" s="12" t="s">
        <v>75</v>
      </c>
      <c r="X50" s="3" t="s">
        <v>76</v>
      </c>
      <c r="Y50" s="3" t="s">
        <v>77</v>
      </c>
      <c r="Z50" s="6" t="s">
        <v>413</v>
      </c>
      <c r="AA50" s="6" t="s">
        <v>413</v>
      </c>
      <c r="AB50" s="6" t="s">
        <v>413</v>
      </c>
      <c r="AC50" s="8" t="s">
        <v>321</v>
      </c>
      <c r="AD50" s="8" t="s">
        <v>321</v>
      </c>
      <c r="AE50" s="8" t="s">
        <v>321</v>
      </c>
      <c r="AF50" s="19">
        <v>125</v>
      </c>
      <c r="AG50" s="6">
        <v>2.5</v>
      </c>
      <c r="AH50" s="6">
        <v>1</v>
      </c>
      <c r="AI50" s="22">
        <v>3.6</v>
      </c>
      <c r="AJ50" s="72">
        <v>361</v>
      </c>
      <c r="AK50" s="91" t="s">
        <v>1569</v>
      </c>
      <c r="AL50" s="9">
        <v>1</v>
      </c>
      <c r="AM50" s="9" t="s">
        <v>413</v>
      </c>
      <c r="AN50" s="9" t="s">
        <v>413</v>
      </c>
      <c r="AO50" s="9" t="s">
        <v>413</v>
      </c>
      <c r="AP50" s="2" t="s">
        <v>78</v>
      </c>
      <c r="AQ50" s="2">
        <f t="shared" si="0"/>
        <v>125</v>
      </c>
      <c r="AR50" s="2">
        <f t="shared" si="1"/>
        <v>2.5</v>
      </c>
      <c r="AS50" s="2">
        <f t="shared" si="2"/>
        <v>1</v>
      </c>
      <c r="AT50" s="6" t="s">
        <v>137</v>
      </c>
      <c r="AU50" s="6">
        <v>520.4</v>
      </c>
      <c r="AV50" s="30" t="s">
        <v>1224</v>
      </c>
      <c r="AW50" s="14">
        <v>527.8801407966381</v>
      </c>
      <c r="AX50" s="47">
        <v>5.72E-11</v>
      </c>
      <c r="AY50" s="47">
        <v>8.7999999999999999E-13</v>
      </c>
      <c r="AZ50" s="47">
        <v>4.962E-10</v>
      </c>
      <c r="BA50" s="47">
        <v>5.5430000000000004E-10</v>
      </c>
      <c r="BB50" s="48">
        <v>5.7570000000000001E-11</v>
      </c>
      <c r="BC50" s="48">
        <v>4.9548000000000003E-10</v>
      </c>
      <c r="BD50" s="48">
        <v>5.5304999999999997E-10</v>
      </c>
      <c r="BE50" s="14">
        <f t="shared" si="3"/>
        <v>126.96874215485941</v>
      </c>
      <c r="BF50" s="14">
        <f t="shared" si="4"/>
        <v>5</v>
      </c>
      <c r="BG50" s="68" t="s">
        <v>413</v>
      </c>
      <c r="BH50" s="68" t="s">
        <v>413</v>
      </c>
      <c r="BI50" s="68" t="s">
        <v>413</v>
      </c>
      <c r="BJ50" s="68" t="s">
        <v>321</v>
      </c>
      <c r="BK50" s="68" t="s">
        <v>413</v>
      </c>
      <c r="BL50" s="68" t="s">
        <v>597</v>
      </c>
      <c r="BM50" s="3" t="s">
        <v>1363</v>
      </c>
    </row>
    <row r="51" spans="1:65" ht="14.4" customHeight="1" x14ac:dyDescent="0.3">
      <c r="A51" s="59" t="s">
        <v>159</v>
      </c>
      <c r="B51" s="2">
        <v>50</v>
      </c>
      <c r="C51" s="3" t="s">
        <v>1390</v>
      </c>
      <c r="D51" s="2" t="s">
        <v>160</v>
      </c>
      <c r="E51" s="2" t="s">
        <v>528</v>
      </c>
      <c r="F51" s="2" t="s">
        <v>161</v>
      </c>
      <c r="G51" s="2" t="s">
        <v>529</v>
      </c>
      <c r="H51" s="2" t="s">
        <v>23</v>
      </c>
      <c r="J51" s="6" t="s">
        <v>24</v>
      </c>
      <c r="K51" s="2" t="s">
        <v>1028</v>
      </c>
      <c r="L51" s="6" t="s">
        <v>25</v>
      </c>
      <c r="M51" s="6" t="s">
        <v>26</v>
      </c>
      <c r="N51" s="2" t="s">
        <v>1087</v>
      </c>
      <c r="O51" s="11">
        <v>1.37</v>
      </c>
      <c r="P51" s="11">
        <v>1.35</v>
      </c>
      <c r="Q51" s="2" t="s">
        <v>88</v>
      </c>
      <c r="R51" s="2" t="s">
        <v>413</v>
      </c>
      <c r="S51" s="5" t="s">
        <v>413</v>
      </c>
      <c r="T51" s="3" t="s">
        <v>74</v>
      </c>
      <c r="U51" s="7" t="s">
        <v>1569</v>
      </c>
      <c r="V51" s="5" t="s">
        <v>597</v>
      </c>
      <c r="W51" s="12" t="s">
        <v>75</v>
      </c>
      <c r="X51" s="3" t="s">
        <v>76</v>
      </c>
      <c r="Y51" s="3" t="s">
        <v>77</v>
      </c>
      <c r="Z51" s="6" t="s">
        <v>413</v>
      </c>
      <c r="AA51" s="6" t="s">
        <v>413</v>
      </c>
      <c r="AB51" s="6" t="s">
        <v>413</v>
      </c>
      <c r="AC51" s="8" t="s">
        <v>321</v>
      </c>
      <c r="AD51" s="8" t="s">
        <v>321</v>
      </c>
      <c r="AE51" s="8" t="s">
        <v>321</v>
      </c>
      <c r="AF51" s="19">
        <v>136.9</v>
      </c>
      <c r="AG51" s="6">
        <v>1.3</v>
      </c>
      <c r="AH51" s="6">
        <v>1</v>
      </c>
      <c r="AI51" s="22">
        <v>1</v>
      </c>
      <c r="AJ51" s="72">
        <v>291</v>
      </c>
      <c r="AK51" s="91" t="s">
        <v>1569</v>
      </c>
      <c r="AL51" s="9">
        <v>1</v>
      </c>
      <c r="AM51" s="9" t="s">
        <v>413</v>
      </c>
      <c r="AN51" s="9" t="s">
        <v>413</v>
      </c>
      <c r="AO51" s="9" t="s">
        <v>413</v>
      </c>
      <c r="AP51" s="2" t="s">
        <v>78</v>
      </c>
      <c r="AQ51" s="2">
        <f t="shared" si="0"/>
        <v>136.9</v>
      </c>
      <c r="AR51" s="2">
        <f t="shared" si="1"/>
        <v>1.3</v>
      </c>
      <c r="AS51" s="2">
        <f t="shared" si="2"/>
        <v>1</v>
      </c>
      <c r="AT51" s="6" t="s">
        <v>137</v>
      </c>
      <c r="AU51" s="6">
        <v>520.4</v>
      </c>
      <c r="AV51" s="30" t="s">
        <v>1224</v>
      </c>
      <c r="AW51" s="14">
        <v>527.8801407966381</v>
      </c>
      <c r="AX51" s="47">
        <v>5.72E-11</v>
      </c>
      <c r="AY51" s="47">
        <v>8.7999999999999999E-13</v>
      </c>
      <c r="AZ51" s="47">
        <v>4.962E-10</v>
      </c>
      <c r="BA51" s="47">
        <v>5.5430000000000004E-10</v>
      </c>
      <c r="BB51" s="48">
        <v>5.7570000000000001E-11</v>
      </c>
      <c r="BC51" s="48">
        <v>4.9548000000000003E-10</v>
      </c>
      <c r="BD51" s="48">
        <v>5.5304999999999997E-10</v>
      </c>
      <c r="BE51" s="14">
        <f t="shared" si="3"/>
        <v>139.05008052764322</v>
      </c>
      <c r="BF51" s="14">
        <f t="shared" si="4"/>
        <v>2.6</v>
      </c>
      <c r="BG51" s="68" t="s">
        <v>413</v>
      </c>
      <c r="BH51" s="68" t="s">
        <v>413</v>
      </c>
      <c r="BI51" s="68" t="s">
        <v>413</v>
      </c>
      <c r="BJ51" s="68" t="s">
        <v>1580</v>
      </c>
      <c r="BK51" s="68" t="s">
        <v>413</v>
      </c>
      <c r="BL51" s="68" t="s">
        <v>597</v>
      </c>
      <c r="BM51" s="3" t="s">
        <v>1363</v>
      </c>
    </row>
    <row r="52" spans="1:65" ht="14.4" customHeight="1" x14ac:dyDescent="0.3">
      <c r="A52" s="59" t="s">
        <v>162</v>
      </c>
      <c r="B52" s="2">
        <v>51</v>
      </c>
      <c r="C52" s="3" t="s">
        <v>1390</v>
      </c>
      <c r="D52" s="2" t="s">
        <v>160</v>
      </c>
      <c r="E52" s="2" t="s">
        <v>528</v>
      </c>
      <c r="F52" s="2" t="s">
        <v>161</v>
      </c>
      <c r="G52" s="2" t="s">
        <v>529</v>
      </c>
      <c r="H52" s="2" t="s">
        <v>23</v>
      </c>
      <c r="J52" s="6" t="s">
        <v>24</v>
      </c>
      <c r="K52" s="2" t="s">
        <v>1028</v>
      </c>
      <c r="L52" s="6" t="s">
        <v>25</v>
      </c>
      <c r="M52" s="6" t="s">
        <v>26</v>
      </c>
      <c r="N52" s="2" t="s">
        <v>1087</v>
      </c>
      <c r="O52" s="11">
        <v>1.37</v>
      </c>
      <c r="P52" s="11">
        <v>1.35</v>
      </c>
      <c r="Q52" s="2" t="s">
        <v>88</v>
      </c>
      <c r="R52" s="2" t="s">
        <v>413</v>
      </c>
      <c r="S52" s="5" t="s">
        <v>413</v>
      </c>
      <c r="T52" s="3" t="s">
        <v>74</v>
      </c>
      <c r="U52" s="7" t="s">
        <v>1569</v>
      </c>
      <c r="V52" s="5" t="s">
        <v>598</v>
      </c>
      <c r="W52" s="12" t="s">
        <v>75</v>
      </c>
      <c r="X52" s="3" t="s">
        <v>28</v>
      </c>
      <c r="Y52" s="3" t="s">
        <v>77</v>
      </c>
      <c r="Z52" s="19">
        <v>136.4</v>
      </c>
      <c r="AA52" s="6">
        <v>0.4</v>
      </c>
      <c r="AB52" s="6">
        <v>1</v>
      </c>
      <c r="AC52" s="8" t="s">
        <v>321</v>
      </c>
      <c r="AD52" s="8" t="s">
        <v>321</v>
      </c>
      <c r="AE52" s="8" t="s">
        <v>321</v>
      </c>
      <c r="AF52" s="6">
        <v>135.6</v>
      </c>
      <c r="AG52" s="6">
        <v>1.3</v>
      </c>
      <c r="AH52" s="6">
        <v>1</v>
      </c>
      <c r="AI52" s="22">
        <v>2</v>
      </c>
      <c r="AJ52" s="72">
        <v>328</v>
      </c>
      <c r="AK52" s="91" t="s">
        <v>1569</v>
      </c>
      <c r="AL52" s="9">
        <v>1</v>
      </c>
      <c r="AM52" s="9" t="s">
        <v>413</v>
      </c>
      <c r="AN52" s="9" t="s">
        <v>413</v>
      </c>
      <c r="AO52" s="9" t="s">
        <v>413</v>
      </c>
      <c r="AP52" s="2" t="s">
        <v>59</v>
      </c>
      <c r="AQ52" s="2">
        <f t="shared" si="0"/>
        <v>136.4</v>
      </c>
      <c r="AR52" s="2">
        <f t="shared" si="1"/>
        <v>0.4</v>
      </c>
      <c r="AS52" s="2">
        <f t="shared" si="2"/>
        <v>1</v>
      </c>
      <c r="AT52" s="6" t="s">
        <v>137</v>
      </c>
      <c r="AU52" s="6">
        <v>520.4</v>
      </c>
      <c r="AV52" s="30" t="s">
        <v>1224</v>
      </c>
      <c r="AW52" s="14">
        <v>527.8801407966381</v>
      </c>
      <c r="AX52" s="47">
        <v>5.72E-11</v>
      </c>
      <c r="AY52" s="47">
        <v>8.7999999999999999E-13</v>
      </c>
      <c r="AZ52" s="47">
        <v>4.962E-10</v>
      </c>
      <c r="BA52" s="47">
        <v>5.5430000000000004E-10</v>
      </c>
      <c r="BB52" s="48">
        <v>5.7570000000000001E-11</v>
      </c>
      <c r="BC52" s="48">
        <v>4.9548000000000003E-10</v>
      </c>
      <c r="BD52" s="48">
        <v>5.5304999999999997E-10</v>
      </c>
      <c r="BE52" s="14">
        <f t="shared" si="3"/>
        <v>138.54248201488906</v>
      </c>
      <c r="BF52" s="14">
        <f t="shared" si="4"/>
        <v>0.8</v>
      </c>
      <c r="BG52" s="68" t="s">
        <v>597</v>
      </c>
      <c r="BH52" s="68" t="s">
        <v>413</v>
      </c>
      <c r="BI52" s="68" t="s">
        <v>321</v>
      </c>
      <c r="BJ52" s="68" t="s">
        <v>321</v>
      </c>
      <c r="BK52" s="68" t="s">
        <v>1585</v>
      </c>
      <c r="BL52" s="68" t="s">
        <v>597</v>
      </c>
      <c r="BM52" s="3" t="s">
        <v>1364</v>
      </c>
    </row>
    <row r="53" spans="1:65" ht="14.4" customHeight="1" x14ac:dyDescent="0.3">
      <c r="A53" s="59" t="s">
        <v>163</v>
      </c>
      <c r="B53" s="2">
        <v>52</v>
      </c>
      <c r="C53" s="3" t="s">
        <v>1390</v>
      </c>
      <c r="D53" s="2" t="s">
        <v>164</v>
      </c>
      <c r="E53" s="2" t="s">
        <v>528</v>
      </c>
      <c r="F53" s="2" t="s">
        <v>165</v>
      </c>
      <c r="G53" s="2" t="s">
        <v>529</v>
      </c>
      <c r="H53" s="2" t="s">
        <v>23</v>
      </c>
      <c r="J53" s="6" t="s">
        <v>24</v>
      </c>
      <c r="K53" s="2" t="s">
        <v>1028</v>
      </c>
      <c r="L53" s="6" t="s">
        <v>25</v>
      </c>
      <c r="M53" s="6" t="s">
        <v>26</v>
      </c>
      <c r="N53" s="2" t="s">
        <v>1087</v>
      </c>
      <c r="O53" s="11">
        <v>1.51</v>
      </c>
      <c r="P53" s="11">
        <v>0.4</v>
      </c>
      <c r="Q53" s="2" t="s">
        <v>88</v>
      </c>
      <c r="R53" s="2" t="s">
        <v>413</v>
      </c>
      <c r="S53" s="5" t="s">
        <v>413</v>
      </c>
      <c r="T53" s="3" t="s">
        <v>74</v>
      </c>
      <c r="U53" s="7" t="s">
        <v>1569</v>
      </c>
      <c r="V53" s="5" t="s">
        <v>597</v>
      </c>
      <c r="W53" s="12" t="s">
        <v>75</v>
      </c>
      <c r="X53" s="3" t="s">
        <v>76</v>
      </c>
      <c r="Y53" s="3" t="s">
        <v>77</v>
      </c>
      <c r="Z53" s="6" t="s">
        <v>413</v>
      </c>
      <c r="AA53" s="6" t="s">
        <v>413</v>
      </c>
      <c r="AB53" s="6" t="s">
        <v>413</v>
      </c>
      <c r="AC53" s="8" t="s">
        <v>321</v>
      </c>
      <c r="AD53" s="8" t="s">
        <v>321</v>
      </c>
      <c r="AE53" s="8" t="s">
        <v>321</v>
      </c>
      <c r="AF53" s="19">
        <v>137.19999999999999</v>
      </c>
      <c r="AG53" s="6">
        <v>1.1000000000000001</v>
      </c>
      <c r="AH53" s="6">
        <v>1</v>
      </c>
      <c r="AI53" s="22">
        <v>0.3</v>
      </c>
      <c r="AJ53" s="72">
        <v>410</v>
      </c>
      <c r="AK53" s="91" t="s">
        <v>1569</v>
      </c>
      <c r="AL53" s="9">
        <v>1</v>
      </c>
      <c r="AM53" s="9" t="s">
        <v>413</v>
      </c>
      <c r="AN53" s="9" t="s">
        <v>413</v>
      </c>
      <c r="AO53" s="9" t="s">
        <v>413</v>
      </c>
      <c r="AP53" s="2" t="s">
        <v>78</v>
      </c>
      <c r="AQ53" s="2">
        <f t="shared" si="0"/>
        <v>137.19999999999999</v>
      </c>
      <c r="AR53" s="2">
        <f t="shared" si="1"/>
        <v>1.1000000000000001</v>
      </c>
      <c r="AS53" s="2">
        <f t="shared" si="2"/>
        <v>1</v>
      </c>
      <c r="AT53" s="6" t="s">
        <v>137</v>
      </c>
      <c r="AU53" s="6">
        <v>520.4</v>
      </c>
      <c r="AV53" s="30" t="s">
        <v>1224</v>
      </c>
      <c r="AW53" s="14">
        <v>527.8801407966381</v>
      </c>
      <c r="AX53" s="47">
        <v>5.72E-11</v>
      </c>
      <c r="AY53" s="47">
        <v>8.7999999999999999E-13</v>
      </c>
      <c r="AZ53" s="47">
        <v>4.962E-10</v>
      </c>
      <c r="BA53" s="47">
        <v>5.5430000000000004E-10</v>
      </c>
      <c r="BB53" s="48">
        <v>5.7570000000000001E-11</v>
      </c>
      <c r="BC53" s="48">
        <v>4.9548000000000003E-10</v>
      </c>
      <c r="BD53" s="48">
        <v>5.5304999999999997E-10</v>
      </c>
      <c r="BE53" s="14">
        <f t="shared" si="3"/>
        <v>139.35463876377344</v>
      </c>
      <c r="BF53" s="14">
        <f t="shared" si="4"/>
        <v>2.2000000000000002</v>
      </c>
      <c r="BG53" s="68" t="s">
        <v>413</v>
      </c>
      <c r="BH53" s="68" t="s">
        <v>413</v>
      </c>
      <c r="BI53" s="68" t="s">
        <v>413</v>
      </c>
      <c r="BJ53" s="68" t="s">
        <v>321</v>
      </c>
      <c r="BK53" s="68" t="s">
        <v>413</v>
      </c>
      <c r="BL53" s="68" t="s">
        <v>597</v>
      </c>
      <c r="BM53" s="3" t="s">
        <v>1363</v>
      </c>
    </row>
    <row r="54" spans="1:65" ht="14.4" customHeight="1" x14ac:dyDescent="0.3">
      <c r="A54" s="59" t="s">
        <v>166</v>
      </c>
      <c r="B54" s="2">
        <v>53</v>
      </c>
      <c r="C54" s="3" t="s">
        <v>1390</v>
      </c>
      <c r="D54" s="2" t="s">
        <v>1145</v>
      </c>
      <c r="E54" s="2" t="s">
        <v>528</v>
      </c>
      <c r="F54" s="2" t="s">
        <v>1146</v>
      </c>
      <c r="G54" s="2" t="s">
        <v>529</v>
      </c>
      <c r="H54" s="2" t="s">
        <v>23</v>
      </c>
      <c r="J54" s="6" t="s">
        <v>24</v>
      </c>
      <c r="K54" s="2" t="s">
        <v>1028</v>
      </c>
      <c r="L54" s="6" t="s">
        <v>25</v>
      </c>
      <c r="M54" s="6" t="s">
        <v>139</v>
      </c>
      <c r="N54" s="2" t="s">
        <v>1087</v>
      </c>
      <c r="O54" s="11">
        <v>1.51</v>
      </c>
      <c r="P54" s="11">
        <v>0.57999999999999996</v>
      </c>
      <c r="Q54" s="2" t="s">
        <v>96</v>
      </c>
      <c r="R54" s="2" t="s">
        <v>413</v>
      </c>
      <c r="S54" s="5" t="s">
        <v>413</v>
      </c>
      <c r="T54" s="3" t="s">
        <v>74</v>
      </c>
      <c r="U54" s="7" t="s">
        <v>1569</v>
      </c>
      <c r="V54" s="5" t="s">
        <v>597</v>
      </c>
      <c r="W54" s="12" t="s">
        <v>75</v>
      </c>
      <c r="X54" s="3" t="s">
        <v>76</v>
      </c>
      <c r="Y54" s="3" t="s">
        <v>77</v>
      </c>
      <c r="Z54" s="6" t="s">
        <v>413</v>
      </c>
      <c r="AA54" s="6" t="s">
        <v>413</v>
      </c>
      <c r="AB54" s="6" t="s">
        <v>413</v>
      </c>
      <c r="AC54" s="8" t="s">
        <v>321</v>
      </c>
      <c r="AD54" s="8" t="s">
        <v>321</v>
      </c>
      <c r="AE54" s="8" t="s">
        <v>321</v>
      </c>
      <c r="AF54" s="19">
        <v>137.80000000000001</v>
      </c>
      <c r="AG54" s="6">
        <v>0.7</v>
      </c>
      <c r="AH54" s="6">
        <v>1</v>
      </c>
      <c r="AI54" s="22">
        <v>1</v>
      </c>
      <c r="AJ54" s="72">
        <v>368</v>
      </c>
      <c r="AK54" s="91" t="s">
        <v>1569</v>
      </c>
      <c r="AL54" s="9">
        <v>1</v>
      </c>
      <c r="AM54" s="9" t="s">
        <v>413</v>
      </c>
      <c r="AN54" s="9" t="s">
        <v>413</v>
      </c>
      <c r="AO54" s="9" t="s">
        <v>413</v>
      </c>
      <c r="AP54" s="2" t="s">
        <v>78</v>
      </c>
      <c r="AQ54" s="2">
        <f t="shared" si="0"/>
        <v>137.80000000000001</v>
      </c>
      <c r="AR54" s="2">
        <f t="shared" si="1"/>
        <v>0.7</v>
      </c>
      <c r="AS54" s="2">
        <f t="shared" si="2"/>
        <v>1</v>
      </c>
      <c r="AT54" s="6" t="s">
        <v>137</v>
      </c>
      <c r="AU54" s="6">
        <v>520.4</v>
      </c>
      <c r="AV54" s="30" t="s">
        <v>1224</v>
      </c>
      <c r="AW54" s="14">
        <v>527.8801407966381</v>
      </c>
      <c r="AX54" s="47">
        <v>5.72E-11</v>
      </c>
      <c r="AY54" s="47">
        <v>8.7999999999999999E-13</v>
      </c>
      <c r="AZ54" s="47">
        <v>4.962E-10</v>
      </c>
      <c r="BA54" s="47">
        <v>5.5430000000000004E-10</v>
      </c>
      <c r="BB54" s="48">
        <v>5.7570000000000001E-11</v>
      </c>
      <c r="BC54" s="48">
        <v>4.9548000000000003E-10</v>
      </c>
      <c r="BD54" s="48">
        <v>5.5304999999999997E-10</v>
      </c>
      <c r="BE54" s="14">
        <f t="shared" si="3"/>
        <v>139.96375327562833</v>
      </c>
      <c r="BF54" s="14">
        <f t="shared" si="4"/>
        <v>1.4</v>
      </c>
      <c r="BG54" s="68" t="s">
        <v>413</v>
      </c>
      <c r="BH54" s="68" t="s">
        <v>413</v>
      </c>
      <c r="BI54" s="68" t="s">
        <v>413</v>
      </c>
      <c r="BJ54" s="68" t="s">
        <v>321</v>
      </c>
      <c r="BK54" s="68" t="s">
        <v>413</v>
      </c>
      <c r="BL54" s="68" t="s">
        <v>597</v>
      </c>
      <c r="BM54" s="3" t="s">
        <v>1363</v>
      </c>
    </row>
    <row r="55" spans="1:65" ht="14.4" customHeight="1" x14ac:dyDescent="0.3">
      <c r="A55" s="59" t="s">
        <v>167</v>
      </c>
      <c r="B55" s="2">
        <v>54</v>
      </c>
      <c r="C55" s="3" t="s">
        <v>1390</v>
      </c>
      <c r="D55" s="2" t="s">
        <v>1013</v>
      </c>
      <c r="E55" s="2" t="s">
        <v>528</v>
      </c>
      <c r="F55" s="2" t="s">
        <v>1015</v>
      </c>
      <c r="G55" s="2" t="s">
        <v>529</v>
      </c>
      <c r="H55" s="2" t="s">
        <v>23</v>
      </c>
      <c r="J55" s="6" t="s">
        <v>32</v>
      </c>
      <c r="K55" s="2" t="s">
        <v>1028</v>
      </c>
      <c r="L55" s="6" t="s">
        <v>25</v>
      </c>
      <c r="M55" s="6" t="s">
        <v>26</v>
      </c>
      <c r="N55" s="2" t="s">
        <v>1087</v>
      </c>
      <c r="O55" s="11">
        <v>3.9</v>
      </c>
      <c r="P55" s="11">
        <v>0.53</v>
      </c>
      <c r="Q55" s="2" t="s">
        <v>102</v>
      </c>
      <c r="R55" s="41" t="s">
        <v>1017</v>
      </c>
      <c r="S55" s="5" t="s">
        <v>413</v>
      </c>
      <c r="T55" s="3" t="s">
        <v>74</v>
      </c>
      <c r="U55" s="7" t="s">
        <v>1569</v>
      </c>
      <c r="V55" s="5" t="s">
        <v>597</v>
      </c>
      <c r="W55" s="12" t="s">
        <v>75</v>
      </c>
      <c r="X55" s="3" t="s">
        <v>76</v>
      </c>
      <c r="Y55" s="3" t="s">
        <v>77</v>
      </c>
      <c r="Z55" s="6" t="s">
        <v>413</v>
      </c>
      <c r="AA55" s="6" t="s">
        <v>413</v>
      </c>
      <c r="AB55" s="6" t="s">
        <v>413</v>
      </c>
      <c r="AC55" s="8" t="s">
        <v>321</v>
      </c>
      <c r="AD55" s="8" t="s">
        <v>321</v>
      </c>
      <c r="AE55" s="8" t="s">
        <v>321</v>
      </c>
      <c r="AF55" s="19">
        <v>131.80000000000001</v>
      </c>
      <c r="AG55" s="6">
        <v>1.4</v>
      </c>
      <c r="AH55" s="6">
        <v>1</v>
      </c>
      <c r="AI55" s="22">
        <v>0.5</v>
      </c>
      <c r="AJ55" s="72">
        <v>299</v>
      </c>
      <c r="AK55" s="91" t="s">
        <v>1569</v>
      </c>
      <c r="AL55" s="9">
        <v>1</v>
      </c>
      <c r="AM55" s="9" t="s">
        <v>413</v>
      </c>
      <c r="AN55" s="9" t="s">
        <v>413</v>
      </c>
      <c r="AO55" s="9" t="s">
        <v>413</v>
      </c>
      <c r="AP55" s="2" t="s">
        <v>78</v>
      </c>
      <c r="AQ55" s="2">
        <f t="shared" si="0"/>
        <v>131.80000000000001</v>
      </c>
      <c r="AR55" s="2">
        <f t="shared" si="1"/>
        <v>1.4</v>
      </c>
      <c r="AS55" s="2">
        <f t="shared" si="2"/>
        <v>1</v>
      </c>
      <c r="AT55" s="6" t="s">
        <v>137</v>
      </c>
      <c r="AU55" s="6">
        <v>520.4</v>
      </c>
      <c r="AV55" s="30" t="s">
        <v>1224</v>
      </c>
      <c r="AW55" s="14">
        <v>527.8801407966381</v>
      </c>
      <c r="AX55" s="47">
        <v>5.72E-11</v>
      </c>
      <c r="AY55" s="47">
        <v>8.7999999999999999E-13</v>
      </c>
      <c r="AZ55" s="47">
        <v>4.962E-10</v>
      </c>
      <c r="BA55" s="47">
        <v>5.5430000000000004E-10</v>
      </c>
      <c r="BB55" s="48">
        <v>5.7570000000000001E-11</v>
      </c>
      <c r="BC55" s="48">
        <v>4.9548000000000003E-10</v>
      </c>
      <c r="BD55" s="48">
        <v>5.5304999999999997E-10</v>
      </c>
      <c r="BE55" s="14">
        <f t="shared" si="3"/>
        <v>133.87249041895996</v>
      </c>
      <c r="BF55" s="14">
        <f t="shared" si="4"/>
        <v>2.8</v>
      </c>
      <c r="BG55" s="68" t="s">
        <v>413</v>
      </c>
      <c r="BH55" s="68" t="s">
        <v>413</v>
      </c>
      <c r="BI55" s="68" t="s">
        <v>413</v>
      </c>
      <c r="BJ55" s="68" t="s">
        <v>1580</v>
      </c>
      <c r="BK55" s="68" t="s">
        <v>413</v>
      </c>
      <c r="BL55" s="68" t="s">
        <v>597</v>
      </c>
      <c r="BM55" s="3" t="s">
        <v>1365</v>
      </c>
    </row>
    <row r="56" spans="1:65" ht="14.4" customHeight="1" x14ac:dyDescent="0.3">
      <c r="A56" s="59" t="s">
        <v>168</v>
      </c>
      <c r="B56" s="2">
        <v>55</v>
      </c>
      <c r="C56" s="3" t="s">
        <v>1390</v>
      </c>
      <c r="D56" s="2" t="s">
        <v>169</v>
      </c>
      <c r="E56" s="2" t="s">
        <v>528</v>
      </c>
      <c r="F56" s="2" t="s">
        <v>170</v>
      </c>
      <c r="G56" s="2" t="s">
        <v>529</v>
      </c>
      <c r="H56" s="2" t="s">
        <v>23</v>
      </c>
      <c r="J56" s="6" t="s">
        <v>32</v>
      </c>
      <c r="K56" s="2" t="s">
        <v>1028</v>
      </c>
      <c r="L56" s="6" t="s">
        <v>25</v>
      </c>
      <c r="M56" s="6" t="s">
        <v>26</v>
      </c>
      <c r="N56" s="2" t="s">
        <v>1087</v>
      </c>
      <c r="O56" s="11">
        <v>3.74</v>
      </c>
      <c r="P56" s="11">
        <v>0.87</v>
      </c>
      <c r="Q56" s="2" t="s">
        <v>33</v>
      </c>
      <c r="R56" s="10" t="s">
        <v>1569</v>
      </c>
      <c r="S56" s="5" t="s">
        <v>413</v>
      </c>
      <c r="T56" s="3" t="s">
        <v>74</v>
      </c>
      <c r="U56" s="7" t="s">
        <v>1569</v>
      </c>
      <c r="V56" s="5" t="s">
        <v>597</v>
      </c>
      <c r="W56" s="12" t="s">
        <v>75</v>
      </c>
      <c r="X56" s="3" t="s">
        <v>76</v>
      </c>
      <c r="Y56" s="3" t="s">
        <v>77</v>
      </c>
      <c r="Z56" s="6" t="s">
        <v>413</v>
      </c>
      <c r="AA56" s="6" t="s">
        <v>413</v>
      </c>
      <c r="AB56" s="6" t="s">
        <v>413</v>
      </c>
      <c r="AC56" s="8" t="s">
        <v>321</v>
      </c>
      <c r="AD56" s="8" t="s">
        <v>321</v>
      </c>
      <c r="AE56" s="8" t="s">
        <v>321</v>
      </c>
      <c r="AF56" s="19">
        <v>133.19999999999999</v>
      </c>
      <c r="AG56" s="6">
        <v>4.7</v>
      </c>
      <c r="AH56" s="6">
        <v>1</v>
      </c>
      <c r="AI56" s="22">
        <v>1.3</v>
      </c>
      <c r="AJ56" s="72">
        <v>261</v>
      </c>
      <c r="AK56" s="91" t="s">
        <v>1569</v>
      </c>
      <c r="AL56" s="9">
        <v>1</v>
      </c>
      <c r="AM56" s="9" t="s">
        <v>413</v>
      </c>
      <c r="AN56" s="9" t="s">
        <v>413</v>
      </c>
      <c r="AO56" s="9" t="s">
        <v>413</v>
      </c>
      <c r="AP56" s="2" t="s">
        <v>78</v>
      </c>
      <c r="AQ56" s="2">
        <f t="shared" si="0"/>
        <v>133.19999999999999</v>
      </c>
      <c r="AR56" s="2">
        <f t="shared" si="1"/>
        <v>4.7</v>
      </c>
      <c r="AS56" s="2">
        <f t="shared" si="2"/>
        <v>1</v>
      </c>
      <c r="AT56" s="6" t="s">
        <v>137</v>
      </c>
      <c r="AU56" s="6">
        <v>520.4</v>
      </c>
      <c r="AV56" s="30" t="s">
        <v>1224</v>
      </c>
      <c r="AW56" s="14">
        <v>527.8801407966381</v>
      </c>
      <c r="AX56" s="47">
        <v>5.72E-11</v>
      </c>
      <c r="AY56" s="47">
        <v>8.7999999999999999E-13</v>
      </c>
      <c r="AZ56" s="47">
        <v>4.962E-10</v>
      </c>
      <c r="BA56" s="47">
        <v>5.5430000000000004E-10</v>
      </c>
      <c r="BB56" s="48">
        <v>5.7570000000000001E-11</v>
      </c>
      <c r="BC56" s="48">
        <v>4.9548000000000003E-10</v>
      </c>
      <c r="BD56" s="48">
        <v>5.5304999999999997E-10</v>
      </c>
      <c r="BE56" s="14">
        <f t="shared" si="3"/>
        <v>135.29380850553329</v>
      </c>
      <c r="BF56" s="14">
        <f t="shared" si="4"/>
        <v>9.4</v>
      </c>
      <c r="BG56" s="68" t="s">
        <v>413</v>
      </c>
      <c r="BH56" s="68" t="s">
        <v>413</v>
      </c>
      <c r="BI56" s="68" t="s">
        <v>413</v>
      </c>
      <c r="BJ56" s="68" t="s">
        <v>321</v>
      </c>
      <c r="BK56" s="68" t="s">
        <v>413</v>
      </c>
      <c r="BL56" s="68" t="s">
        <v>597</v>
      </c>
      <c r="BM56" s="3" t="s">
        <v>1365</v>
      </c>
    </row>
    <row r="57" spans="1:65" ht="14.4" customHeight="1" x14ac:dyDescent="0.3">
      <c r="A57" s="59" t="s">
        <v>171</v>
      </c>
      <c r="B57" s="2">
        <v>56</v>
      </c>
      <c r="C57" s="3" t="s">
        <v>1390</v>
      </c>
      <c r="D57" s="2" t="s">
        <v>1014</v>
      </c>
      <c r="E57" s="2" t="s">
        <v>528</v>
      </c>
      <c r="F57" s="2" t="s">
        <v>1016</v>
      </c>
      <c r="G57" s="2" t="s">
        <v>529</v>
      </c>
      <c r="H57" s="2" t="s">
        <v>23</v>
      </c>
      <c r="J57" s="6" t="s">
        <v>32</v>
      </c>
      <c r="K57" s="2" t="s">
        <v>1028</v>
      </c>
      <c r="L57" s="6" t="s">
        <v>25</v>
      </c>
      <c r="M57" s="6" t="s">
        <v>26</v>
      </c>
      <c r="N57" s="2" t="s">
        <v>1087</v>
      </c>
      <c r="O57" s="11">
        <v>5.04</v>
      </c>
      <c r="P57" s="11">
        <v>0.96</v>
      </c>
      <c r="Q57" s="2" t="s">
        <v>102</v>
      </c>
      <c r="R57" s="41" t="s">
        <v>1017</v>
      </c>
      <c r="S57" s="5" t="s">
        <v>413</v>
      </c>
      <c r="T57" s="3" t="s">
        <v>74</v>
      </c>
      <c r="U57" s="7" t="s">
        <v>1569</v>
      </c>
      <c r="V57" s="5" t="s">
        <v>597</v>
      </c>
      <c r="W57" s="12" t="s">
        <v>75</v>
      </c>
      <c r="X57" s="3" t="s">
        <v>76</v>
      </c>
      <c r="Y57" s="3" t="s">
        <v>77</v>
      </c>
      <c r="Z57" s="6" t="s">
        <v>413</v>
      </c>
      <c r="AA57" s="6" t="s">
        <v>413</v>
      </c>
      <c r="AB57" s="6" t="s">
        <v>413</v>
      </c>
      <c r="AC57" s="8" t="s">
        <v>321</v>
      </c>
      <c r="AD57" s="8" t="s">
        <v>321</v>
      </c>
      <c r="AE57" s="8" t="s">
        <v>321</v>
      </c>
      <c r="AF57" s="19">
        <v>128.69999999999999</v>
      </c>
      <c r="AG57" s="6">
        <v>1.1000000000000001</v>
      </c>
      <c r="AH57" s="6">
        <v>1</v>
      </c>
      <c r="AI57" s="22">
        <v>1</v>
      </c>
      <c r="AJ57" s="72">
        <v>296</v>
      </c>
      <c r="AK57" s="91" t="s">
        <v>1569</v>
      </c>
      <c r="AL57" s="9">
        <v>1</v>
      </c>
      <c r="AM57" s="9" t="s">
        <v>413</v>
      </c>
      <c r="AN57" s="9" t="s">
        <v>413</v>
      </c>
      <c r="AO57" s="9" t="s">
        <v>413</v>
      </c>
      <c r="AP57" s="2" t="s">
        <v>78</v>
      </c>
      <c r="AQ57" s="2">
        <f t="shared" si="0"/>
        <v>128.69999999999999</v>
      </c>
      <c r="AR57" s="2">
        <f t="shared" si="1"/>
        <v>1.1000000000000001</v>
      </c>
      <c r="AS57" s="2">
        <f t="shared" si="2"/>
        <v>1</v>
      </c>
      <c r="AT57" s="6" t="s">
        <v>137</v>
      </c>
      <c r="AU57" s="6">
        <v>520.4</v>
      </c>
      <c r="AV57" s="30" t="s">
        <v>1224</v>
      </c>
      <c r="AW57" s="14">
        <v>527.8801407966381</v>
      </c>
      <c r="AX57" s="47">
        <v>5.72E-11</v>
      </c>
      <c r="AY57" s="47">
        <v>8.7999999999999999E-13</v>
      </c>
      <c r="AZ57" s="47">
        <v>4.962E-10</v>
      </c>
      <c r="BA57" s="47">
        <v>5.5430000000000004E-10</v>
      </c>
      <c r="BB57" s="48">
        <v>5.7570000000000001E-11</v>
      </c>
      <c r="BC57" s="48">
        <v>4.9548000000000003E-10</v>
      </c>
      <c r="BD57" s="48">
        <v>5.5304999999999997E-10</v>
      </c>
      <c r="BE57" s="14">
        <f t="shared" si="3"/>
        <v>130.72523526557976</v>
      </c>
      <c r="BF57" s="14">
        <f t="shared" si="4"/>
        <v>2.2000000000000002</v>
      </c>
      <c r="BG57" s="68" t="s">
        <v>413</v>
      </c>
      <c r="BH57" s="68" t="s">
        <v>413</v>
      </c>
      <c r="BI57" s="68" t="s">
        <v>413</v>
      </c>
      <c r="BJ57" s="68" t="s">
        <v>1580</v>
      </c>
      <c r="BK57" s="68" t="s">
        <v>413</v>
      </c>
      <c r="BL57" s="68" t="s">
        <v>597</v>
      </c>
      <c r="BM57" s="3" t="s">
        <v>1365</v>
      </c>
    </row>
    <row r="58" spans="1:65" ht="14.4" customHeight="1" x14ac:dyDescent="0.3">
      <c r="A58" s="59" t="s">
        <v>517</v>
      </c>
      <c r="B58" s="2">
        <v>57</v>
      </c>
      <c r="C58" s="3" t="s">
        <v>1391</v>
      </c>
      <c r="D58" s="4" t="s">
        <v>524</v>
      </c>
      <c r="E58" s="2" t="s">
        <v>528</v>
      </c>
      <c r="F58" s="4" t="s">
        <v>525</v>
      </c>
      <c r="G58" s="2" t="s">
        <v>530</v>
      </c>
      <c r="H58" s="2" t="s">
        <v>23</v>
      </c>
      <c r="J58" s="6" t="s">
        <v>520</v>
      </c>
      <c r="K58" s="2" t="s">
        <v>1030</v>
      </c>
      <c r="L58" s="6" t="s">
        <v>498</v>
      </c>
      <c r="M58" s="6" t="s">
        <v>26</v>
      </c>
      <c r="N58" s="5" t="s">
        <v>984</v>
      </c>
      <c r="O58" s="25" t="s">
        <v>1569</v>
      </c>
      <c r="P58" s="25" t="s">
        <v>1569</v>
      </c>
      <c r="Q58" s="2" t="s">
        <v>413</v>
      </c>
      <c r="R58" s="2" t="s">
        <v>413</v>
      </c>
      <c r="S58" s="5" t="s">
        <v>413</v>
      </c>
      <c r="T58" s="3" t="s">
        <v>64</v>
      </c>
      <c r="U58" s="30" t="s">
        <v>523</v>
      </c>
      <c r="V58" s="5" t="s">
        <v>597</v>
      </c>
      <c r="W58" s="12" t="s">
        <v>57</v>
      </c>
      <c r="X58" s="3" t="s">
        <v>28</v>
      </c>
      <c r="Y58" s="30" t="s">
        <v>522</v>
      </c>
      <c r="Z58" s="19">
        <v>135</v>
      </c>
      <c r="AA58" s="6">
        <v>0.7</v>
      </c>
      <c r="AB58" s="6">
        <v>1</v>
      </c>
      <c r="AC58" s="6" t="s">
        <v>413</v>
      </c>
      <c r="AD58" s="6" t="s">
        <v>413</v>
      </c>
      <c r="AE58" s="6" t="s">
        <v>413</v>
      </c>
      <c r="AF58" s="19">
        <v>140.69999999999999</v>
      </c>
      <c r="AG58" s="19">
        <v>1</v>
      </c>
      <c r="AH58" s="6">
        <v>1</v>
      </c>
      <c r="AI58" s="8" t="s">
        <v>1569</v>
      </c>
      <c r="AJ58" s="97">
        <v>214</v>
      </c>
      <c r="AK58" s="99">
        <v>0.1</v>
      </c>
      <c r="AL58" s="9">
        <v>1</v>
      </c>
      <c r="AM58" s="8" t="s">
        <v>1569</v>
      </c>
      <c r="AN58" s="8" t="s">
        <v>1569</v>
      </c>
      <c r="AO58" s="8" t="s">
        <v>1569</v>
      </c>
      <c r="AP58" s="2" t="s">
        <v>413</v>
      </c>
      <c r="AQ58" s="2" t="str">
        <f t="shared" si="0"/>
        <v>-</v>
      </c>
      <c r="AR58" s="2" t="str">
        <f t="shared" si="1"/>
        <v>-</v>
      </c>
      <c r="AS58" s="2" t="str">
        <f t="shared" si="2"/>
        <v>-</v>
      </c>
      <c r="AT58" s="6" t="s">
        <v>137</v>
      </c>
      <c r="AU58" s="6">
        <v>520.4</v>
      </c>
      <c r="AV58" s="30" t="s">
        <v>1224</v>
      </c>
      <c r="AW58" s="14">
        <v>527.8801407966381</v>
      </c>
      <c r="AX58" s="47">
        <v>5.72E-11</v>
      </c>
      <c r="AY58" s="47">
        <v>8.7999999999999999E-13</v>
      </c>
      <c r="AZ58" s="47">
        <v>4.962E-10</v>
      </c>
      <c r="BA58" s="47">
        <v>5.5430000000000004E-10</v>
      </c>
      <c r="BB58" s="48">
        <v>5.7570000000000001E-11</v>
      </c>
      <c r="BC58" s="48">
        <v>4.9548000000000003E-10</v>
      </c>
      <c r="BD58" s="48">
        <v>5.5304999999999997E-10</v>
      </c>
      <c r="BE58" s="14" t="str">
        <f t="shared" si="3"/>
        <v>-</v>
      </c>
      <c r="BF58" s="14" t="str">
        <f t="shared" si="4"/>
        <v>-</v>
      </c>
      <c r="BG58" s="68" t="s">
        <v>1593</v>
      </c>
      <c r="BH58" s="68" t="s">
        <v>321</v>
      </c>
      <c r="BI58" s="68" t="s">
        <v>321</v>
      </c>
      <c r="BJ58" s="68" t="s">
        <v>1529</v>
      </c>
      <c r="BK58" s="68" t="s">
        <v>597</v>
      </c>
      <c r="BL58" s="68" t="s">
        <v>597</v>
      </c>
      <c r="BM58" s="3" t="s">
        <v>1366</v>
      </c>
    </row>
    <row r="59" spans="1:65" ht="14.4" customHeight="1" x14ac:dyDescent="0.3">
      <c r="A59" s="59" t="s">
        <v>518</v>
      </c>
      <c r="B59" s="2">
        <v>58</v>
      </c>
      <c r="C59" s="3" t="s">
        <v>1391</v>
      </c>
      <c r="D59" s="4" t="s">
        <v>531</v>
      </c>
      <c r="E59" s="2" t="s">
        <v>528</v>
      </c>
      <c r="F59" s="4" t="s">
        <v>532</v>
      </c>
      <c r="G59" s="2" t="s">
        <v>530</v>
      </c>
      <c r="H59" s="2" t="s">
        <v>23</v>
      </c>
      <c r="J59" s="6" t="s">
        <v>520</v>
      </c>
      <c r="K59" s="2" t="s">
        <v>1030</v>
      </c>
      <c r="L59" s="6" t="s">
        <v>498</v>
      </c>
      <c r="M59" s="6" t="s">
        <v>26</v>
      </c>
      <c r="N59" s="2" t="s">
        <v>985</v>
      </c>
      <c r="O59" s="25" t="s">
        <v>1569</v>
      </c>
      <c r="P59" s="25" t="s">
        <v>1569</v>
      </c>
      <c r="Q59" s="2" t="s">
        <v>413</v>
      </c>
      <c r="R59" s="2" t="s">
        <v>413</v>
      </c>
      <c r="S59" s="5" t="s">
        <v>413</v>
      </c>
      <c r="T59" s="3" t="s">
        <v>64</v>
      </c>
      <c r="U59" s="30" t="s">
        <v>523</v>
      </c>
      <c r="V59" s="5" t="s">
        <v>597</v>
      </c>
      <c r="W59" s="12" t="s">
        <v>57</v>
      </c>
      <c r="X59" s="3" t="s">
        <v>28</v>
      </c>
      <c r="Y59" s="30" t="s">
        <v>522</v>
      </c>
      <c r="Z59" s="6">
        <v>126.9</v>
      </c>
      <c r="AA59" s="6">
        <v>0.6</v>
      </c>
      <c r="AB59" s="6">
        <v>1</v>
      </c>
      <c r="AC59" s="6" t="s">
        <v>413</v>
      </c>
      <c r="AD59" s="6" t="s">
        <v>413</v>
      </c>
      <c r="AE59" s="6" t="s">
        <v>413</v>
      </c>
      <c r="AF59" s="19">
        <v>125.8</v>
      </c>
      <c r="AG59" s="6">
        <v>1.4</v>
      </c>
      <c r="AH59" s="6">
        <v>1</v>
      </c>
      <c r="AI59" s="8" t="s">
        <v>1569</v>
      </c>
      <c r="AJ59" s="72">
        <v>306.8</v>
      </c>
      <c r="AK59" s="72">
        <v>12.3</v>
      </c>
      <c r="AL59" s="9">
        <v>1</v>
      </c>
      <c r="AM59" s="8" t="s">
        <v>1569</v>
      </c>
      <c r="AN59" s="8" t="s">
        <v>1569</v>
      </c>
      <c r="AO59" s="8" t="s">
        <v>1569</v>
      </c>
      <c r="AP59" s="2" t="s">
        <v>78</v>
      </c>
      <c r="AQ59" s="2">
        <f t="shared" si="0"/>
        <v>125.8</v>
      </c>
      <c r="AR59" s="2">
        <f t="shared" si="1"/>
        <v>1.4</v>
      </c>
      <c r="AS59" s="2">
        <f t="shared" si="2"/>
        <v>1</v>
      </c>
      <c r="AT59" s="6" t="s">
        <v>137</v>
      </c>
      <c r="AU59" s="6">
        <v>520.4</v>
      </c>
      <c r="AV59" s="30" t="s">
        <v>1224</v>
      </c>
      <c r="AW59" s="14">
        <v>527.8801407966381</v>
      </c>
      <c r="AX59" s="47">
        <v>5.72E-11</v>
      </c>
      <c r="AY59" s="47">
        <v>8.7999999999999999E-13</v>
      </c>
      <c r="AZ59" s="47">
        <v>4.962E-10</v>
      </c>
      <c r="BA59" s="47">
        <v>5.5430000000000004E-10</v>
      </c>
      <c r="BB59" s="48">
        <v>5.7570000000000001E-11</v>
      </c>
      <c r="BC59" s="48">
        <v>4.9548000000000003E-10</v>
      </c>
      <c r="BD59" s="48">
        <v>5.5304999999999997E-10</v>
      </c>
      <c r="BE59" s="14">
        <f t="shared" si="3"/>
        <v>127.78096535587036</v>
      </c>
      <c r="BF59" s="14">
        <f t="shared" si="4"/>
        <v>2.8</v>
      </c>
      <c r="BG59" s="68" t="s">
        <v>1591</v>
      </c>
      <c r="BH59" s="68" t="s">
        <v>321</v>
      </c>
      <c r="BI59" s="68" t="s">
        <v>321</v>
      </c>
      <c r="BJ59" s="68" t="s">
        <v>1580</v>
      </c>
      <c r="BK59" s="102" t="s">
        <v>598</v>
      </c>
      <c r="BL59" s="68" t="s">
        <v>846</v>
      </c>
      <c r="BM59" s="3" t="s">
        <v>1367</v>
      </c>
    </row>
    <row r="60" spans="1:65" ht="14.4" customHeight="1" x14ac:dyDescent="0.3">
      <c r="A60" s="59" t="s">
        <v>519</v>
      </c>
      <c r="B60" s="2">
        <v>59</v>
      </c>
      <c r="C60" s="3" t="s">
        <v>1391</v>
      </c>
      <c r="D60" s="4" t="s">
        <v>533</v>
      </c>
      <c r="E60" s="2" t="s">
        <v>528</v>
      </c>
      <c r="F60" s="4" t="s">
        <v>534</v>
      </c>
      <c r="G60" s="2" t="s">
        <v>530</v>
      </c>
      <c r="H60" s="2" t="s">
        <v>23</v>
      </c>
      <c r="J60" s="6" t="s">
        <v>521</v>
      </c>
      <c r="K60" s="2" t="s">
        <v>1030</v>
      </c>
      <c r="L60" s="6" t="s">
        <v>25</v>
      </c>
      <c r="M60" s="6" t="s">
        <v>26</v>
      </c>
      <c r="N60" s="2" t="s">
        <v>989</v>
      </c>
      <c r="O60" s="25" t="s">
        <v>1569</v>
      </c>
      <c r="P60" s="25" t="s">
        <v>1569</v>
      </c>
      <c r="Q60" s="2" t="s">
        <v>413</v>
      </c>
      <c r="R60" s="2" t="s">
        <v>413</v>
      </c>
      <c r="S60" s="10" t="s">
        <v>1569</v>
      </c>
      <c r="T60" s="3" t="s">
        <v>64</v>
      </c>
      <c r="U60" s="30" t="s">
        <v>523</v>
      </c>
      <c r="V60" s="5" t="s">
        <v>597</v>
      </c>
      <c r="W60" s="12" t="s">
        <v>57</v>
      </c>
      <c r="X60" s="3" t="s">
        <v>28</v>
      </c>
      <c r="Y60" s="30" t="s">
        <v>522</v>
      </c>
      <c r="Z60" s="19">
        <v>137</v>
      </c>
      <c r="AA60" s="6">
        <v>0.7</v>
      </c>
      <c r="AB60" s="6">
        <v>1</v>
      </c>
      <c r="AC60" s="6" t="s">
        <v>413</v>
      </c>
      <c r="AD60" s="6" t="s">
        <v>413</v>
      </c>
      <c r="AE60" s="6" t="s">
        <v>413</v>
      </c>
      <c r="AF60" s="19">
        <v>137.19999999999999</v>
      </c>
      <c r="AG60" s="6">
        <v>0.8</v>
      </c>
      <c r="AH60" s="6">
        <v>1</v>
      </c>
      <c r="AI60" s="8" t="s">
        <v>1569</v>
      </c>
      <c r="AJ60" s="72">
        <v>292.89999999999998</v>
      </c>
      <c r="AK60" s="72">
        <v>15.7</v>
      </c>
      <c r="AL60" s="9">
        <v>1</v>
      </c>
      <c r="AM60" s="8" t="s">
        <v>1569</v>
      </c>
      <c r="AN60" s="8" t="s">
        <v>1569</v>
      </c>
      <c r="AO60" s="8" t="s">
        <v>1569</v>
      </c>
      <c r="AP60" s="2" t="s">
        <v>59</v>
      </c>
      <c r="AQ60" s="46">
        <f t="shared" si="0"/>
        <v>137</v>
      </c>
      <c r="AR60" s="2">
        <f t="shared" si="1"/>
        <v>0.7</v>
      </c>
      <c r="AS60" s="2">
        <f t="shared" si="2"/>
        <v>1</v>
      </c>
      <c r="AT60" s="6" t="s">
        <v>137</v>
      </c>
      <c r="AU60" s="6">
        <v>520.4</v>
      </c>
      <c r="AV60" s="30" t="s">
        <v>1224</v>
      </c>
      <c r="AW60" s="14">
        <v>527.8801407966381</v>
      </c>
      <c r="AX60" s="47">
        <v>5.72E-11</v>
      </c>
      <c r="AY60" s="47">
        <v>8.7999999999999999E-13</v>
      </c>
      <c r="AZ60" s="47">
        <v>4.962E-10</v>
      </c>
      <c r="BA60" s="47">
        <v>5.5430000000000004E-10</v>
      </c>
      <c r="BB60" s="48">
        <v>5.7570000000000001E-11</v>
      </c>
      <c r="BC60" s="48">
        <v>4.9548000000000003E-10</v>
      </c>
      <c r="BD60" s="48">
        <v>5.5304999999999997E-10</v>
      </c>
      <c r="BE60" s="14">
        <f t="shared" si="3"/>
        <v>139.15160001230561</v>
      </c>
      <c r="BF60" s="14">
        <f t="shared" si="4"/>
        <v>1.4</v>
      </c>
      <c r="BG60" s="76" t="s">
        <v>598</v>
      </c>
      <c r="BH60" s="76" t="s">
        <v>321</v>
      </c>
      <c r="BI60" s="76" t="s">
        <v>321</v>
      </c>
      <c r="BJ60" s="68" t="s">
        <v>1580</v>
      </c>
      <c r="BK60" s="68" t="s">
        <v>1585</v>
      </c>
      <c r="BL60" s="76" t="s">
        <v>597</v>
      </c>
      <c r="BM60" s="3" t="s">
        <v>1470</v>
      </c>
    </row>
    <row r="61" spans="1:65" ht="14.4" customHeight="1" x14ac:dyDescent="0.3">
      <c r="A61" s="59" t="s">
        <v>172</v>
      </c>
      <c r="B61" s="2">
        <v>60</v>
      </c>
      <c r="C61" s="3" t="s">
        <v>1392</v>
      </c>
      <c r="D61" s="4" t="s">
        <v>173</v>
      </c>
      <c r="E61" s="2" t="s">
        <v>528</v>
      </c>
      <c r="F61" s="4" t="s">
        <v>174</v>
      </c>
      <c r="G61" s="2" t="s">
        <v>529</v>
      </c>
      <c r="H61" s="2" t="s">
        <v>23</v>
      </c>
      <c r="J61" s="6" t="s">
        <v>32</v>
      </c>
      <c r="K61" s="2" t="s">
        <v>1028</v>
      </c>
      <c r="L61" s="6" t="s">
        <v>25</v>
      </c>
      <c r="M61" s="6" t="s">
        <v>26</v>
      </c>
      <c r="N61" s="2" t="s">
        <v>1087</v>
      </c>
      <c r="O61" s="25" t="s">
        <v>1569</v>
      </c>
      <c r="P61" s="25" t="s">
        <v>1569</v>
      </c>
      <c r="Q61" s="2" t="s">
        <v>102</v>
      </c>
      <c r="R61" s="41" t="s">
        <v>1017</v>
      </c>
      <c r="S61" s="2" t="s">
        <v>413</v>
      </c>
      <c r="T61" s="3" t="s">
        <v>175</v>
      </c>
      <c r="U61" s="3" t="s">
        <v>56</v>
      </c>
      <c r="V61" s="5" t="s">
        <v>597</v>
      </c>
      <c r="W61" s="12" t="s">
        <v>57</v>
      </c>
      <c r="X61" s="3" t="s">
        <v>28</v>
      </c>
      <c r="Y61" s="13" t="s">
        <v>58</v>
      </c>
      <c r="Z61" s="6">
        <v>132.19999999999999</v>
      </c>
      <c r="AA61" s="6">
        <v>0.5</v>
      </c>
      <c r="AB61" s="6">
        <v>2</v>
      </c>
      <c r="AC61" s="6" t="s">
        <v>413</v>
      </c>
      <c r="AD61" s="6" t="s">
        <v>413</v>
      </c>
      <c r="AE61" s="6" t="s">
        <v>413</v>
      </c>
      <c r="AF61" s="8" t="s">
        <v>1569</v>
      </c>
      <c r="AG61" s="8" t="s">
        <v>1569</v>
      </c>
      <c r="AH61" s="8" t="s">
        <v>1569</v>
      </c>
      <c r="AI61" s="8" t="s">
        <v>1569</v>
      </c>
      <c r="AJ61" s="91" t="s">
        <v>1569</v>
      </c>
      <c r="AK61" s="91" t="s">
        <v>1569</v>
      </c>
      <c r="AL61" s="8" t="s">
        <v>1569</v>
      </c>
      <c r="AM61" s="9" t="s">
        <v>413</v>
      </c>
      <c r="AN61" s="9" t="s">
        <v>413</v>
      </c>
      <c r="AO61" s="9" t="s">
        <v>413</v>
      </c>
      <c r="AP61" s="2" t="s">
        <v>59</v>
      </c>
      <c r="AQ61" s="2">
        <f t="shared" si="0"/>
        <v>132.19999999999999</v>
      </c>
      <c r="AR61" s="2">
        <f t="shared" si="1"/>
        <v>0.5</v>
      </c>
      <c r="AS61" s="2">
        <f t="shared" si="2"/>
        <v>2</v>
      </c>
      <c r="AT61" s="6" t="s">
        <v>60</v>
      </c>
      <c r="AU61" s="6">
        <v>27.84</v>
      </c>
      <c r="AV61" s="52" t="s">
        <v>1081</v>
      </c>
      <c r="AW61" s="15">
        <f t="shared" ref="AW61:AW82" si="6">28.294</f>
        <v>28.294</v>
      </c>
      <c r="AX61" s="47">
        <v>5.72E-11</v>
      </c>
      <c r="AY61" s="47">
        <v>8.7999999999999999E-13</v>
      </c>
      <c r="AZ61" s="47">
        <v>4.962E-10</v>
      </c>
      <c r="BA61" s="47">
        <v>5.5430000000000004E-10</v>
      </c>
      <c r="BB61" s="48">
        <v>5.7570000000000001E-11</v>
      </c>
      <c r="BC61" s="48">
        <v>4.9548000000000003E-10</v>
      </c>
      <c r="BD61" s="48">
        <v>5.5304999999999997E-10</v>
      </c>
      <c r="BE61" s="14">
        <f t="shared" si="3"/>
        <v>134.30258579105322</v>
      </c>
      <c r="BF61" s="14">
        <f t="shared" si="4"/>
        <v>0.5</v>
      </c>
      <c r="BG61" s="68" t="s">
        <v>321</v>
      </c>
      <c r="BH61" s="68" t="s">
        <v>321</v>
      </c>
      <c r="BI61" s="68" t="s">
        <v>321</v>
      </c>
      <c r="BJ61" s="68" t="s">
        <v>321</v>
      </c>
      <c r="BK61" s="102" t="s">
        <v>321</v>
      </c>
      <c r="BL61" s="68" t="s">
        <v>846</v>
      </c>
      <c r="BM61" s="3" t="s">
        <v>1158</v>
      </c>
    </row>
    <row r="62" spans="1:65" ht="14.4" customHeight="1" x14ac:dyDescent="0.3">
      <c r="A62" s="59" t="s">
        <v>176</v>
      </c>
      <c r="B62" s="2">
        <v>61</v>
      </c>
      <c r="C62" s="3" t="s">
        <v>1392</v>
      </c>
      <c r="D62" s="4" t="s">
        <v>177</v>
      </c>
      <c r="E62" s="2" t="s">
        <v>528</v>
      </c>
      <c r="F62" s="4" t="s">
        <v>178</v>
      </c>
      <c r="G62" s="2" t="s">
        <v>529</v>
      </c>
      <c r="H62" s="2" t="s">
        <v>23</v>
      </c>
      <c r="J62" s="6" t="s">
        <v>32</v>
      </c>
      <c r="K62" s="2" t="s">
        <v>1028</v>
      </c>
      <c r="L62" s="6" t="s">
        <v>25</v>
      </c>
      <c r="M62" s="6" t="s">
        <v>26</v>
      </c>
      <c r="N62" s="2" t="s">
        <v>1087</v>
      </c>
      <c r="O62" s="25" t="s">
        <v>1569</v>
      </c>
      <c r="P62" s="25" t="s">
        <v>1569</v>
      </c>
      <c r="Q62" s="2" t="s">
        <v>102</v>
      </c>
      <c r="R62" s="41" t="s">
        <v>1017</v>
      </c>
      <c r="S62" s="2" t="s">
        <v>413</v>
      </c>
      <c r="T62" s="3" t="s">
        <v>175</v>
      </c>
      <c r="U62" s="3" t="s">
        <v>56</v>
      </c>
      <c r="V62" s="5" t="s">
        <v>597</v>
      </c>
      <c r="W62" s="12" t="s">
        <v>57</v>
      </c>
      <c r="X62" s="3" t="s">
        <v>28</v>
      </c>
      <c r="Y62" s="13" t="s">
        <v>58</v>
      </c>
      <c r="Z62" s="6">
        <v>132.19999999999999</v>
      </c>
      <c r="AA62" s="6">
        <v>0.3</v>
      </c>
      <c r="AB62" s="6">
        <v>2</v>
      </c>
      <c r="AC62" s="6" t="s">
        <v>413</v>
      </c>
      <c r="AD62" s="6" t="s">
        <v>413</v>
      </c>
      <c r="AE62" s="6" t="s">
        <v>413</v>
      </c>
      <c r="AF62" s="8" t="s">
        <v>1569</v>
      </c>
      <c r="AG62" s="8" t="s">
        <v>1569</v>
      </c>
      <c r="AH62" s="8" t="s">
        <v>1569</v>
      </c>
      <c r="AI62" s="8" t="s">
        <v>1569</v>
      </c>
      <c r="AJ62" s="91" t="s">
        <v>1569</v>
      </c>
      <c r="AK62" s="91" t="s">
        <v>1569</v>
      </c>
      <c r="AL62" s="8" t="s">
        <v>1569</v>
      </c>
      <c r="AM62" s="9" t="s">
        <v>413</v>
      </c>
      <c r="AN62" s="9" t="s">
        <v>413</v>
      </c>
      <c r="AO62" s="9" t="s">
        <v>413</v>
      </c>
      <c r="AP62" s="2" t="s">
        <v>59</v>
      </c>
      <c r="AQ62" s="2">
        <f t="shared" si="0"/>
        <v>132.19999999999999</v>
      </c>
      <c r="AR62" s="2">
        <f t="shared" si="1"/>
        <v>0.3</v>
      </c>
      <c r="AS62" s="2">
        <f t="shared" si="2"/>
        <v>2</v>
      </c>
      <c r="AT62" s="6" t="s">
        <v>60</v>
      </c>
      <c r="AU62" s="6">
        <v>27.84</v>
      </c>
      <c r="AV62" s="52" t="s">
        <v>1081</v>
      </c>
      <c r="AW62" s="15">
        <f t="shared" si="6"/>
        <v>28.294</v>
      </c>
      <c r="AX62" s="47">
        <v>5.72E-11</v>
      </c>
      <c r="AY62" s="47">
        <v>8.7999999999999999E-13</v>
      </c>
      <c r="AZ62" s="47">
        <v>4.962E-10</v>
      </c>
      <c r="BA62" s="47">
        <v>5.5430000000000004E-10</v>
      </c>
      <c r="BB62" s="48">
        <v>5.7570000000000001E-11</v>
      </c>
      <c r="BC62" s="48">
        <v>4.9548000000000003E-10</v>
      </c>
      <c r="BD62" s="48">
        <v>5.5304999999999997E-10</v>
      </c>
      <c r="BE62" s="14">
        <f t="shared" si="3"/>
        <v>134.30258579105322</v>
      </c>
      <c r="BF62" s="14">
        <f t="shared" si="4"/>
        <v>0.3</v>
      </c>
      <c r="BG62" s="68" t="s">
        <v>321</v>
      </c>
      <c r="BH62" s="68" t="s">
        <v>321</v>
      </c>
      <c r="BI62" s="68" t="s">
        <v>321</v>
      </c>
      <c r="BJ62" s="68" t="s">
        <v>321</v>
      </c>
      <c r="BK62" s="102" t="s">
        <v>321</v>
      </c>
      <c r="BL62" s="68" t="s">
        <v>846</v>
      </c>
      <c r="BM62" s="3" t="s">
        <v>1158</v>
      </c>
    </row>
    <row r="63" spans="1:65" ht="14.4" customHeight="1" x14ac:dyDescent="0.3">
      <c r="A63" s="59" t="s">
        <v>179</v>
      </c>
      <c r="B63" s="2">
        <v>62</v>
      </c>
      <c r="C63" s="3" t="s">
        <v>1392</v>
      </c>
      <c r="D63" s="4" t="s">
        <v>177</v>
      </c>
      <c r="E63" s="2" t="s">
        <v>528</v>
      </c>
      <c r="F63" s="4" t="s">
        <v>178</v>
      </c>
      <c r="G63" s="2" t="s">
        <v>529</v>
      </c>
      <c r="H63" s="2" t="s">
        <v>23</v>
      </c>
      <c r="J63" s="6" t="s">
        <v>32</v>
      </c>
      <c r="K63" s="2" t="s">
        <v>1028</v>
      </c>
      <c r="L63" s="6" t="s">
        <v>25</v>
      </c>
      <c r="M63" s="6" t="s">
        <v>26</v>
      </c>
      <c r="N63" s="2" t="s">
        <v>1087</v>
      </c>
      <c r="O63" s="25" t="s">
        <v>1569</v>
      </c>
      <c r="P63" s="25" t="s">
        <v>1569</v>
      </c>
      <c r="Q63" s="2" t="s">
        <v>102</v>
      </c>
      <c r="R63" s="41" t="s">
        <v>1017</v>
      </c>
      <c r="S63" s="2" t="s">
        <v>413</v>
      </c>
      <c r="T63" s="3" t="s">
        <v>175</v>
      </c>
      <c r="U63" s="3" t="s">
        <v>56</v>
      </c>
      <c r="V63" s="5" t="s">
        <v>597</v>
      </c>
      <c r="W63" s="12" t="s">
        <v>57</v>
      </c>
      <c r="X63" s="3" t="s">
        <v>28</v>
      </c>
      <c r="Y63" s="13" t="s">
        <v>58</v>
      </c>
      <c r="Z63" s="6">
        <v>132.4</v>
      </c>
      <c r="AA63" s="6">
        <v>0.1</v>
      </c>
      <c r="AB63" s="6">
        <v>2</v>
      </c>
      <c r="AC63" s="6" t="s">
        <v>413</v>
      </c>
      <c r="AD63" s="6" t="s">
        <v>413</v>
      </c>
      <c r="AE63" s="6" t="s">
        <v>413</v>
      </c>
      <c r="AF63" s="8" t="s">
        <v>1569</v>
      </c>
      <c r="AG63" s="8" t="s">
        <v>1569</v>
      </c>
      <c r="AH63" s="8" t="s">
        <v>1569</v>
      </c>
      <c r="AI63" s="8" t="s">
        <v>1569</v>
      </c>
      <c r="AJ63" s="91" t="s">
        <v>1569</v>
      </c>
      <c r="AK63" s="91" t="s">
        <v>1569</v>
      </c>
      <c r="AL63" s="8" t="s">
        <v>1569</v>
      </c>
      <c r="AM63" s="9" t="s">
        <v>413</v>
      </c>
      <c r="AN63" s="9" t="s">
        <v>413</v>
      </c>
      <c r="AO63" s="9" t="s">
        <v>413</v>
      </c>
      <c r="AP63" s="2" t="s">
        <v>59</v>
      </c>
      <c r="AQ63" s="2">
        <f t="shared" si="0"/>
        <v>132.4</v>
      </c>
      <c r="AR63" s="2">
        <f t="shared" si="1"/>
        <v>0.1</v>
      </c>
      <c r="AS63" s="2">
        <f t="shared" si="2"/>
        <v>2</v>
      </c>
      <c r="AT63" s="6" t="s">
        <v>60</v>
      </c>
      <c r="AU63" s="6">
        <v>27.84</v>
      </c>
      <c r="AV63" s="52" t="s">
        <v>1081</v>
      </c>
      <c r="AW63" s="15">
        <f t="shared" si="6"/>
        <v>28.294</v>
      </c>
      <c r="AX63" s="47">
        <v>5.72E-11</v>
      </c>
      <c r="AY63" s="47">
        <v>8.7999999999999999E-13</v>
      </c>
      <c r="AZ63" s="47">
        <v>4.962E-10</v>
      </c>
      <c r="BA63" s="47">
        <v>5.5430000000000004E-10</v>
      </c>
      <c r="BB63" s="48">
        <v>5.7570000000000001E-11</v>
      </c>
      <c r="BC63" s="48">
        <v>4.9548000000000003E-10</v>
      </c>
      <c r="BD63" s="48">
        <v>5.5304999999999997E-10</v>
      </c>
      <c r="BE63" s="14">
        <f t="shared" si="3"/>
        <v>134.50566648548624</v>
      </c>
      <c r="BF63" s="14">
        <f t="shared" si="4"/>
        <v>0.1</v>
      </c>
      <c r="BG63" s="68" t="s">
        <v>321</v>
      </c>
      <c r="BH63" s="68" t="s">
        <v>321</v>
      </c>
      <c r="BI63" s="68" t="s">
        <v>321</v>
      </c>
      <c r="BJ63" s="68" t="s">
        <v>321</v>
      </c>
      <c r="BK63" s="102" t="s">
        <v>321</v>
      </c>
      <c r="BL63" s="68" t="s">
        <v>846</v>
      </c>
      <c r="BM63" s="3" t="s">
        <v>1158</v>
      </c>
    </row>
    <row r="64" spans="1:65" ht="14.4" customHeight="1" x14ac:dyDescent="0.3">
      <c r="A64" s="59" t="s">
        <v>180</v>
      </c>
      <c r="B64" s="2">
        <v>63</v>
      </c>
      <c r="C64" s="3" t="s">
        <v>1392</v>
      </c>
      <c r="D64" s="4" t="s">
        <v>177</v>
      </c>
      <c r="E64" s="2" t="s">
        <v>528</v>
      </c>
      <c r="F64" s="4" t="s">
        <v>178</v>
      </c>
      <c r="G64" s="2" t="s">
        <v>529</v>
      </c>
      <c r="H64" s="2" t="s">
        <v>23</v>
      </c>
      <c r="J64" s="6" t="s">
        <v>32</v>
      </c>
      <c r="K64" s="2" t="s">
        <v>1028</v>
      </c>
      <c r="L64" s="6" t="s">
        <v>25</v>
      </c>
      <c r="M64" s="6" t="s">
        <v>26</v>
      </c>
      <c r="N64" s="2" t="s">
        <v>1087</v>
      </c>
      <c r="O64" s="25" t="s">
        <v>1569</v>
      </c>
      <c r="P64" s="25" t="s">
        <v>1569</v>
      </c>
      <c r="Q64" s="2" t="s">
        <v>102</v>
      </c>
      <c r="R64" s="41" t="s">
        <v>1017</v>
      </c>
      <c r="S64" s="2" t="s">
        <v>413</v>
      </c>
      <c r="T64" s="3" t="s">
        <v>175</v>
      </c>
      <c r="U64" s="3" t="s">
        <v>56</v>
      </c>
      <c r="V64" s="5" t="s">
        <v>597</v>
      </c>
      <c r="W64" s="12" t="s">
        <v>57</v>
      </c>
      <c r="X64" s="3" t="s">
        <v>28</v>
      </c>
      <c r="Y64" s="13" t="s">
        <v>58</v>
      </c>
      <c r="Z64" s="6">
        <v>132.4</v>
      </c>
      <c r="AA64" s="6">
        <v>0.3</v>
      </c>
      <c r="AB64" s="6">
        <v>2</v>
      </c>
      <c r="AC64" s="6" t="s">
        <v>413</v>
      </c>
      <c r="AD64" s="6" t="s">
        <v>413</v>
      </c>
      <c r="AE64" s="6" t="s">
        <v>413</v>
      </c>
      <c r="AF64" s="8" t="s">
        <v>1569</v>
      </c>
      <c r="AG64" s="8" t="s">
        <v>1569</v>
      </c>
      <c r="AH64" s="8" t="s">
        <v>1569</v>
      </c>
      <c r="AI64" s="8" t="s">
        <v>1569</v>
      </c>
      <c r="AJ64" s="91" t="s">
        <v>1569</v>
      </c>
      <c r="AK64" s="91" t="s">
        <v>1569</v>
      </c>
      <c r="AL64" s="8" t="s">
        <v>1569</v>
      </c>
      <c r="AM64" s="9" t="s">
        <v>413</v>
      </c>
      <c r="AN64" s="9" t="s">
        <v>413</v>
      </c>
      <c r="AO64" s="9" t="s">
        <v>413</v>
      </c>
      <c r="AP64" s="2" t="s">
        <v>59</v>
      </c>
      <c r="AQ64" s="2">
        <f t="shared" si="0"/>
        <v>132.4</v>
      </c>
      <c r="AR64" s="2">
        <f t="shared" si="1"/>
        <v>0.3</v>
      </c>
      <c r="AS64" s="2">
        <f t="shared" si="2"/>
        <v>2</v>
      </c>
      <c r="AT64" s="6" t="s">
        <v>60</v>
      </c>
      <c r="AU64" s="6">
        <v>27.84</v>
      </c>
      <c r="AV64" s="52" t="s">
        <v>1081</v>
      </c>
      <c r="AW64" s="15">
        <f t="shared" si="6"/>
        <v>28.294</v>
      </c>
      <c r="AX64" s="47">
        <v>5.72E-11</v>
      </c>
      <c r="AY64" s="47">
        <v>8.7999999999999999E-13</v>
      </c>
      <c r="AZ64" s="47">
        <v>4.962E-10</v>
      </c>
      <c r="BA64" s="47">
        <v>5.5430000000000004E-10</v>
      </c>
      <c r="BB64" s="48">
        <v>5.7570000000000001E-11</v>
      </c>
      <c r="BC64" s="48">
        <v>4.9548000000000003E-10</v>
      </c>
      <c r="BD64" s="48">
        <v>5.5304999999999997E-10</v>
      </c>
      <c r="BE64" s="14">
        <f t="shared" si="3"/>
        <v>134.50566648548624</v>
      </c>
      <c r="BF64" s="14">
        <f t="shared" si="4"/>
        <v>0.3</v>
      </c>
      <c r="BG64" s="68" t="s">
        <v>321</v>
      </c>
      <c r="BH64" s="68" t="s">
        <v>321</v>
      </c>
      <c r="BI64" s="68" t="s">
        <v>321</v>
      </c>
      <c r="BJ64" s="68" t="s">
        <v>321</v>
      </c>
      <c r="BK64" s="102" t="s">
        <v>321</v>
      </c>
      <c r="BL64" s="68" t="s">
        <v>846</v>
      </c>
      <c r="BM64" s="3" t="s">
        <v>1158</v>
      </c>
    </row>
    <row r="65" spans="1:65" ht="14.4" customHeight="1" x14ac:dyDescent="0.3">
      <c r="A65" s="59" t="s">
        <v>181</v>
      </c>
      <c r="B65" s="2">
        <v>64</v>
      </c>
      <c r="C65" s="3" t="s">
        <v>1392</v>
      </c>
      <c r="D65" s="4" t="s">
        <v>182</v>
      </c>
      <c r="E65" s="2" t="s">
        <v>528</v>
      </c>
      <c r="F65" s="4" t="s">
        <v>183</v>
      </c>
      <c r="G65" s="2" t="s">
        <v>529</v>
      </c>
      <c r="H65" s="2" t="s">
        <v>23</v>
      </c>
      <c r="J65" s="6" t="s">
        <v>24</v>
      </c>
      <c r="K65" s="2" t="s">
        <v>1028</v>
      </c>
      <c r="L65" s="6" t="s">
        <v>25</v>
      </c>
      <c r="M65" s="6" t="s">
        <v>26</v>
      </c>
      <c r="N65" s="2" t="s">
        <v>1087</v>
      </c>
      <c r="O65" s="25" t="s">
        <v>1569</v>
      </c>
      <c r="P65" s="25" t="s">
        <v>1569</v>
      </c>
      <c r="Q65" s="2" t="s">
        <v>46</v>
      </c>
      <c r="R65" s="2" t="s">
        <v>413</v>
      </c>
      <c r="S65" s="2" t="s">
        <v>413</v>
      </c>
      <c r="T65" s="3" t="s">
        <v>175</v>
      </c>
      <c r="U65" s="3" t="s">
        <v>56</v>
      </c>
      <c r="V65" s="5" t="s">
        <v>597</v>
      </c>
      <c r="W65" s="12" t="s">
        <v>57</v>
      </c>
      <c r="X65" s="3" t="s">
        <v>28</v>
      </c>
      <c r="Y65" s="13" t="s">
        <v>58</v>
      </c>
      <c r="Z65" s="19">
        <v>133</v>
      </c>
      <c r="AA65" s="6">
        <v>0.4</v>
      </c>
      <c r="AB65" s="6">
        <v>2</v>
      </c>
      <c r="AC65" s="6" t="s">
        <v>413</v>
      </c>
      <c r="AD65" s="6" t="s">
        <v>413</v>
      </c>
      <c r="AE65" s="6" t="s">
        <v>413</v>
      </c>
      <c r="AF65" s="8" t="s">
        <v>1569</v>
      </c>
      <c r="AG65" s="8" t="s">
        <v>1569</v>
      </c>
      <c r="AH65" s="8" t="s">
        <v>1569</v>
      </c>
      <c r="AI65" s="8" t="s">
        <v>1569</v>
      </c>
      <c r="AJ65" s="91" t="s">
        <v>1569</v>
      </c>
      <c r="AK65" s="91" t="s">
        <v>1569</v>
      </c>
      <c r="AL65" s="8" t="s">
        <v>1569</v>
      </c>
      <c r="AM65" s="9" t="s">
        <v>413</v>
      </c>
      <c r="AN65" s="9" t="s">
        <v>413</v>
      </c>
      <c r="AO65" s="9" t="s">
        <v>413</v>
      </c>
      <c r="AP65" s="2" t="s">
        <v>59</v>
      </c>
      <c r="AQ65" s="2">
        <f t="shared" si="0"/>
        <v>133</v>
      </c>
      <c r="AR65" s="2">
        <f t="shared" si="1"/>
        <v>0.4</v>
      </c>
      <c r="AS65" s="2">
        <f t="shared" si="2"/>
        <v>2</v>
      </c>
      <c r="AT65" s="6" t="s">
        <v>60</v>
      </c>
      <c r="AU65" s="6">
        <v>27.84</v>
      </c>
      <c r="AV65" s="52" t="s">
        <v>1081</v>
      </c>
      <c r="AW65" s="15">
        <f t="shared" si="6"/>
        <v>28.294</v>
      </c>
      <c r="AX65" s="47">
        <v>5.72E-11</v>
      </c>
      <c r="AY65" s="47">
        <v>8.7999999999999999E-13</v>
      </c>
      <c r="AZ65" s="47">
        <v>4.962E-10</v>
      </c>
      <c r="BA65" s="47">
        <v>5.5430000000000004E-10</v>
      </c>
      <c r="BB65" s="48">
        <v>5.7570000000000001E-11</v>
      </c>
      <c r="BC65" s="48">
        <v>4.9548000000000003E-10</v>
      </c>
      <c r="BD65" s="48">
        <v>5.5304999999999997E-10</v>
      </c>
      <c r="BE65" s="14">
        <f t="shared" si="3"/>
        <v>135.11490679761576</v>
      </c>
      <c r="BF65" s="14">
        <f t="shared" si="4"/>
        <v>0.4</v>
      </c>
      <c r="BG65" s="68" t="s">
        <v>321</v>
      </c>
      <c r="BH65" s="68" t="s">
        <v>321</v>
      </c>
      <c r="BI65" s="68" t="s">
        <v>321</v>
      </c>
      <c r="BJ65" s="68" t="s">
        <v>321</v>
      </c>
      <c r="BK65" s="102" t="s">
        <v>321</v>
      </c>
      <c r="BL65" s="68" t="s">
        <v>846</v>
      </c>
      <c r="BM65" s="3" t="s">
        <v>1158</v>
      </c>
    </row>
    <row r="66" spans="1:65" ht="14.4" customHeight="1" x14ac:dyDescent="0.3">
      <c r="A66" s="59" t="s">
        <v>184</v>
      </c>
      <c r="B66" s="2">
        <v>65</v>
      </c>
      <c r="C66" s="3" t="s">
        <v>1392</v>
      </c>
      <c r="D66" s="4" t="s">
        <v>185</v>
      </c>
      <c r="E66" s="2" t="s">
        <v>528</v>
      </c>
      <c r="F66" s="4" t="s">
        <v>186</v>
      </c>
      <c r="G66" s="2" t="s">
        <v>529</v>
      </c>
      <c r="H66" s="2" t="s">
        <v>23</v>
      </c>
      <c r="J66" s="6" t="s">
        <v>32</v>
      </c>
      <c r="K66" s="2" t="s">
        <v>1028</v>
      </c>
      <c r="L66" s="6" t="s">
        <v>25</v>
      </c>
      <c r="M66" s="6" t="s">
        <v>26</v>
      </c>
      <c r="N66" s="2" t="s">
        <v>1087</v>
      </c>
      <c r="O66" s="25" t="s">
        <v>1569</v>
      </c>
      <c r="P66" s="25" t="s">
        <v>1569</v>
      </c>
      <c r="Q66" s="2" t="s">
        <v>102</v>
      </c>
      <c r="R66" s="41" t="s">
        <v>1017</v>
      </c>
      <c r="S66" s="2" t="s">
        <v>413</v>
      </c>
      <c r="T66" s="3" t="s">
        <v>175</v>
      </c>
      <c r="U66" s="3" t="s">
        <v>56</v>
      </c>
      <c r="V66" s="5" t="s">
        <v>597</v>
      </c>
      <c r="W66" s="12" t="s">
        <v>57</v>
      </c>
      <c r="X66" s="3" t="s">
        <v>28</v>
      </c>
      <c r="Y66" s="13" t="s">
        <v>58</v>
      </c>
      <c r="Z66" s="6">
        <v>131.9</v>
      </c>
      <c r="AA66" s="6">
        <v>0.3</v>
      </c>
      <c r="AB66" s="6">
        <v>2</v>
      </c>
      <c r="AC66" s="6" t="s">
        <v>413</v>
      </c>
      <c r="AD66" s="6" t="s">
        <v>413</v>
      </c>
      <c r="AE66" s="6" t="s">
        <v>413</v>
      </c>
      <c r="AF66" s="8" t="s">
        <v>1569</v>
      </c>
      <c r="AG66" s="8" t="s">
        <v>1569</v>
      </c>
      <c r="AH66" s="8" t="s">
        <v>1569</v>
      </c>
      <c r="AI66" s="8" t="s">
        <v>1569</v>
      </c>
      <c r="AJ66" s="91" t="s">
        <v>1569</v>
      </c>
      <c r="AK66" s="91" t="s">
        <v>1569</v>
      </c>
      <c r="AL66" s="8" t="s">
        <v>1569</v>
      </c>
      <c r="AM66" s="9" t="s">
        <v>413</v>
      </c>
      <c r="AN66" s="9" t="s">
        <v>413</v>
      </c>
      <c r="AO66" s="9" t="s">
        <v>413</v>
      </c>
      <c r="AP66" s="2" t="s">
        <v>59</v>
      </c>
      <c r="AQ66" s="2">
        <f t="shared" ref="AQ66:AQ129" si="7">IF(AP66="Plateau age",Z66,IF(AP66="Isochron age",AF66,IF(AP66="Ideogram age",AM66,"-")))</f>
        <v>131.9</v>
      </c>
      <c r="AR66" s="2">
        <f t="shared" ref="AR66:AR129" si="8">IF(AP66="Plateau age",AA66,IF(AP66="Isochron age",AG66,IF(AP66="Ideogram age",AN66,"-")))</f>
        <v>0.3</v>
      </c>
      <c r="AS66" s="2">
        <f t="shared" ref="AS66:AS129" si="9">IF(AP66="Plateau age",AB66,IF(AP66="Isochron age",AH66,IF(AP66="Ideogram age",AO66,"-")))</f>
        <v>2</v>
      </c>
      <c r="AT66" s="6" t="s">
        <v>60</v>
      </c>
      <c r="AU66" s="6">
        <v>27.84</v>
      </c>
      <c r="AV66" s="52" t="s">
        <v>1081</v>
      </c>
      <c r="AW66" s="15">
        <f t="shared" si="6"/>
        <v>28.294</v>
      </c>
      <c r="AX66" s="47">
        <v>5.72E-11</v>
      </c>
      <c r="AY66" s="47">
        <v>8.7999999999999999E-13</v>
      </c>
      <c r="AZ66" s="47">
        <v>4.962E-10</v>
      </c>
      <c r="BA66" s="47">
        <v>5.5430000000000004E-10</v>
      </c>
      <c r="BB66" s="48">
        <v>5.7570000000000001E-11</v>
      </c>
      <c r="BC66" s="48">
        <v>4.9548000000000003E-10</v>
      </c>
      <c r="BD66" s="48">
        <v>5.5304999999999997E-10</v>
      </c>
      <c r="BE66" s="14">
        <f t="shared" ref="BE66:BE129" si="10">IF(AQ66="-","-",(LN(((EXP(BD66*(((1/BD66)*LN(((EXP(BA66*(AQ66*1000000))-1)*((AX66+AY66)/BA66)*(BD66/BB66))+1)/1000000)*1000000))-1)/(EXP(BD66*(((1/BD66)*LN(((EXP(BA66*(AU66*1000000))-1)*((AX66+AY66)/BA66)*(BD66/BB66))+1)/1000000)*1000000))-1))*(EXP(BD66*(AW66*1000000))-1)+1)/BD66)/1000000)</f>
        <v>133.99796419579738</v>
      </c>
      <c r="BF66" s="14">
        <f t="shared" ref="BF66:BF129" si="11">IF(AR66="-","-",IF(AS66=1,AR66*2,AR66))</f>
        <v>0.3</v>
      </c>
      <c r="BG66" s="68" t="s">
        <v>321</v>
      </c>
      <c r="BH66" s="68" t="s">
        <v>321</v>
      </c>
      <c r="BI66" s="68" t="s">
        <v>321</v>
      </c>
      <c r="BJ66" s="68" t="s">
        <v>321</v>
      </c>
      <c r="BK66" s="102" t="s">
        <v>321</v>
      </c>
      <c r="BL66" s="68" t="s">
        <v>846</v>
      </c>
      <c r="BM66" s="3" t="s">
        <v>1158</v>
      </c>
    </row>
    <row r="67" spans="1:65" ht="14.4" customHeight="1" x14ac:dyDescent="0.3">
      <c r="A67" s="59" t="s">
        <v>187</v>
      </c>
      <c r="B67" s="2">
        <v>66</v>
      </c>
      <c r="C67" s="3" t="s">
        <v>1392</v>
      </c>
      <c r="D67" s="4" t="s">
        <v>188</v>
      </c>
      <c r="E67" s="2" t="s">
        <v>528</v>
      </c>
      <c r="F67" s="4" t="s">
        <v>189</v>
      </c>
      <c r="G67" s="2" t="s">
        <v>529</v>
      </c>
      <c r="H67" s="2" t="s">
        <v>23</v>
      </c>
      <c r="J67" s="6" t="s">
        <v>24</v>
      </c>
      <c r="K67" s="2" t="s">
        <v>1028</v>
      </c>
      <c r="L67" s="6" t="s">
        <v>25</v>
      </c>
      <c r="M67" s="6" t="s">
        <v>26</v>
      </c>
      <c r="N67" s="2" t="s">
        <v>1087</v>
      </c>
      <c r="O67" s="25" t="s">
        <v>1569</v>
      </c>
      <c r="P67" s="25" t="s">
        <v>1569</v>
      </c>
      <c r="Q67" s="2" t="s">
        <v>96</v>
      </c>
      <c r="R67" s="2" t="s">
        <v>413</v>
      </c>
      <c r="S67" s="2" t="s">
        <v>413</v>
      </c>
      <c r="T67" s="3" t="s">
        <v>175</v>
      </c>
      <c r="U67" s="3" t="s">
        <v>56</v>
      </c>
      <c r="V67" s="5" t="s">
        <v>597</v>
      </c>
      <c r="W67" s="12" t="s">
        <v>57</v>
      </c>
      <c r="X67" s="3" t="s">
        <v>28</v>
      </c>
      <c r="Y67" s="13" t="s">
        <v>58</v>
      </c>
      <c r="Z67" s="6">
        <v>132.5</v>
      </c>
      <c r="AA67" s="6">
        <v>0.6</v>
      </c>
      <c r="AB67" s="6">
        <v>2</v>
      </c>
      <c r="AC67" s="6" t="s">
        <v>413</v>
      </c>
      <c r="AD67" s="6" t="s">
        <v>413</v>
      </c>
      <c r="AE67" s="6" t="s">
        <v>413</v>
      </c>
      <c r="AF67" s="8" t="s">
        <v>1569</v>
      </c>
      <c r="AG67" s="8" t="s">
        <v>1569</v>
      </c>
      <c r="AH67" s="8" t="s">
        <v>1569</v>
      </c>
      <c r="AI67" s="8" t="s">
        <v>1569</v>
      </c>
      <c r="AJ67" s="91" t="s">
        <v>1569</v>
      </c>
      <c r="AK67" s="91" t="s">
        <v>1569</v>
      </c>
      <c r="AL67" s="8" t="s">
        <v>1569</v>
      </c>
      <c r="AM67" s="9" t="s">
        <v>413</v>
      </c>
      <c r="AN67" s="9" t="s">
        <v>413</v>
      </c>
      <c r="AO67" s="9" t="s">
        <v>413</v>
      </c>
      <c r="AP67" s="2" t="s">
        <v>59</v>
      </c>
      <c r="AQ67" s="2">
        <f t="shared" si="7"/>
        <v>132.5</v>
      </c>
      <c r="AR67" s="2">
        <f t="shared" si="8"/>
        <v>0.6</v>
      </c>
      <c r="AS67" s="2">
        <f t="shared" si="9"/>
        <v>2</v>
      </c>
      <c r="AT67" s="6" t="s">
        <v>60</v>
      </c>
      <c r="AU67" s="6">
        <v>27.84</v>
      </c>
      <c r="AV67" s="52" t="s">
        <v>1081</v>
      </c>
      <c r="AW67" s="15">
        <f t="shared" si="6"/>
        <v>28.294</v>
      </c>
      <c r="AX67" s="47">
        <v>5.72E-11</v>
      </c>
      <c r="AY67" s="47">
        <v>8.7999999999999999E-13</v>
      </c>
      <c r="AZ67" s="47">
        <v>4.962E-10</v>
      </c>
      <c r="BA67" s="47">
        <v>5.5430000000000004E-10</v>
      </c>
      <c r="BB67" s="48">
        <v>5.7570000000000001E-11</v>
      </c>
      <c r="BC67" s="48">
        <v>4.9548000000000003E-10</v>
      </c>
      <c r="BD67" s="48">
        <v>5.5304999999999997E-10</v>
      </c>
      <c r="BE67" s="14">
        <f t="shared" si="10"/>
        <v>134.60720672199443</v>
      </c>
      <c r="BF67" s="14">
        <f t="shared" si="11"/>
        <v>0.6</v>
      </c>
      <c r="BG67" s="68" t="s">
        <v>321</v>
      </c>
      <c r="BH67" s="68" t="s">
        <v>321</v>
      </c>
      <c r="BI67" s="68" t="s">
        <v>321</v>
      </c>
      <c r="BJ67" s="68" t="s">
        <v>321</v>
      </c>
      <c r="BK67" s="102" t="s">
        <v>321</v>
      </c>
      <c r="BL67" s="68" t="s">
        <v>846</v>
      </c>
      <c r="BM67" s="3" t="s">
        <v>1158</v>
      </c>
    </row>
    <row r="68" spans="1:65" ht="14.4" customHeight="1" x14ac:dyDescent="0.3">
      <c r="A68" s="59" t="s">
        <v>190</v>
      </c>
      <c r="B68" s="2">
        <v>67</v>
      </c>
      <c r="C68" s="3" t="s">
        <v>1393</v>
      </c>
      <c r="D68" s="2" t="s">
        <v>191</v>
      </c>
      <c r="E68" s="2" t="s">
        <v>528</v>
      </c>
      <c r="F68" s="2" t="s">
        <v>192</v>
      </c>
      <c r="G68" s="2" t="s">
        <v>529</v>
      </c>
      <c r="H68" s="2" t="s">
        <v>23</v>
      </c>
      <c r="J68" s="6" t="s">
        <v>87</v>
      </c>
      <c r="K68" s="2" t="s">
        <v>1028</v>
      </c>
      <c r="L68" s="6" t="s">
        <v>968</v>
      </c>
      <c r="M68" s="6" t="s">
        <v>26</v>
      </c>
      <c r="N68" s="2" t="s">
        <v>980</v>
      </c>
      <c r="O68" s="25" t="s">
        <v>1569</v>
      </c>
      <c r="P68" s="25" t="s">
        <v>1569</v>
      </c>
      <c r="Q68" s="10" t="s">
        <v>1569</v>
      </c>
      <c r="R68" s="2" t="s">
        <v>413</v>
      </c>
      <c r="S68" s="2" t="s">
        <v>413</v>
      </c>
      <c r="T68" s="3" t="s">
        <v>175</v>
      </c>
      <c r="U68" s="3" t="s">
        <v>56</v>
      </c>
      <c r="V68" s="5" t="s">
        <v>597</v>
      </c>
      <c r="W68" s="12" t="s">
        <v>57</v>
      </c>
      <c r="X68" s="3" t="s">
        <v>28</v>
      </c>
      <c r="Y68" s="13" t="s">
        <v>58</v>
      </c>
      <c r="Z68" s="13">
        <v>131.19999999999999</v>
      </c>
      <c r="AA68" s="16">
        <v>0.5</v>
      </c>
      <c r="AB68" s="16">
        <v>1</v>
      </c>
      <c r="AC68" s="6" t="s">
        <v>413</v>
      </c>
      <c r="AD68" s="6" t="s">
        <v>413</v>
      </c>
      <c r="AE68" s="6" t="s">
        <v>413</v>
      </c>
      <c r="AF68" s="6">
        <v>131.19999999999999</v>
      </c>
      <c r="AG68" s="6">
        <v>0.5</v>
      </c>
      <c r="AH68" s="6">
        <v>1</v>
      </c>
      <c r="AI68" s="6">
        <v>1.837</v>
      </c>
      <c r="AJ68" s="92">
        <v>292.7</v>
      </c>
      <c r="AK68" s="92">
        <v>5</v>
      </c>
      <c r="AL68" s="9">
        <v>1</v>
      </c>
      <c r="AM68" s="9" t="s">
        <v>413</v>
      </c>
      <c r="AN68" s="9" t="s">
        <v>413</v>
      </c>
      <c r="AO68" s="9" t="s">
        <v>413</v>
      </c>
      <c r="AP68" s="2" t="s">
        <v>59</v>
      </c>
      <c r="AQ68" s="2">
        <f t="shared" si="7"/>
        <v>131.19999999999999</v>
      </c>
      <c r="AR68" s="2">
        <f t="shared" si="8"/>
        <v>0.5</v>
      </c>
      <c r="AS68" s="2">
        <f t="shared" si="9"/>
        <v>1</v>
      </c>
      <c r="AT68" s="6" t="s">
        <v>60</v>
      </c>
      <c r="AU68" s="6">
        <v>27.84</v>
      </c>
      <c r="AV68" s="52" t="s">
        <v>1081</v>
      </c>
      <c r="AW68" s="15">
        <f t="shared" si="6"/>
        <v>28.294</v>
      </c>
      <c r="AX68" s="47">
        <v>5.72E-11</v>
      </c>
      <c r="AY68" s="47">
        <v>8.7999999999999999E-13</v>
      </c>
      <c r="AZ68" s="47">
        <v>4.962E-10</v>
      </c>
      <c r="BA68" s="47">
        <v>5.5430000000000004E-10</v>
      </c>
      <c r="BB68" s="48">
        <v>5.7570000000000001E-11</v>
      </c>
      <c r="BC68" s="48">
        <v>4.9548000000000003E-10</v>
      </c>
      <c r="BD68" s="48">
        <v>5.5304999999999997E-10</v>
      </c>
      <c r="BE68" s="14">
        <f t="shared" si="10"/>
        <v>133.28717788944928</v>
      </c>
      <c r="BF68" s="14">
        <f t="shared" si="11"/>
        <v>1</v>
      </c>
      <c r="BG68" s="68" t="s">
        <v>598</v>
      </c>
      <c r="BH68" s="68" t="s">
        <v>321</v>
      </c>
      <c r="BI68" s="68" t="s">
        <v>598</v>
      </c>
      <c r="BJ68" s="68" t="s">
        <v>1580</v>
      </c>
      <c r="BK68" s="102" t="s">
        <v>598</v>
      </c>
      <c r="BL68" s="68" t="s">
        <v>598</v>
      </c>
    </row>
    <row r="69" spans="1:65" ht="14.4" customHeight="1" x14ac:dyDescent="0.3">
      <c r="A69" s="59" t="s">
        <v>193</v>
      </c>
      <c r="B69" s="2">
        <v>68</v>
      </c>
      <c r="C69" s="3" t="s">
        <v>1393</v>
      </c>
      <c r="D69" s="2" t="s">
        <v>194</v>
      </c>
      <c r="E69" s="2" t="s">
        <v>528</v>
      </c>
      <c r="F69" s="2" t="s">
        <v>195</v>
      </c>
      <c r="G69" s="2" t="s">
        <v>529</v>
      </c>
      <c r="H69" s="2" t="s">
        <v>23</v>
      </c>
      <c r="J69" s="6" t="s">
        <v>87</v>
      </c>
      <c r="K69" s="2" t="s">
        <v>1028</v>
      </c>
      <c r="L69" s="6" t="s">
        <v>968</v>
      </c>
      <c r="M69" s="6" t="s">
        <v>26</v>
      </c>
      <c r="N69" s="2" t="s">
        <v>980</v>
      </c>
      <c r="O69" s="11">
        <v>0.92</v>
      </c>
      <c r="P69" s="11">
        <v>1.24</v>
      </c>
      <c r="Q69" s="2" t="s">
        <v>88</v>
      </c>
      <c r="R69" s="2" t="s">
        <v>413</v>
      </c>
      <c r="S69" s="2" t="s">
        <v>413</v>
      </c>
      <c r="T69" s="3" t="s">
        <v>175</v>
      </c>
      <c r="U69" s="3" t="s">
        <v>56</v>
      </c>
      <c r="V69" s="5" t="s">
        <v>597</v>
      </c>
      <c r="W69" s="12" t="s">
        <v>57</v>
      </c>
      <c r="X69" s="3" t="s">
        <v>28</v>
      </c>
      <c r="Y69" s="13" t="s">
        <v>58</v>
      </c>
      <c r="Z69" s="13">
        <v>130.5</v>
      </c>
      <c r="AA69" s="16">
        <v>0.4</v>
      </c>
      <c r="AB69" s="16">
        <v>1</v>
      </c>
      <c r="AC69" s="6" t="s">
        <v>413</v>
      </c>
      <c r="AD69" s="6" t="s">
        <v>413</v>
      </c>
      <c r="AE69" s="6" t="s">
        <v>413</v>
      </c>
      <c r="AF69" s="6">
        <v>130.6</v>
      </c>
      <c r="AG69" s="6">
        <v>0.4</v>
      </c>
      <c r="AH69" s="6">
        <v>1</v>
      </c>
      <c r="AI69" s="6">
        <v>1.0669999999999999</v>
      </c>
      <c r="AJ69" s="92">
        <v>282.60000000000002</v>
      </c>
      <c r="AK69" s="92">
        <v>13.3</v>
      </c>
      <c r="AL69" s="9">
        <v>1</v>
      </c>
      <c r="AM69" s="9" t="s">
        <v>413</v>
      </c>
      <c r="AN69" s="9" t="s">
        <v>413</v>
      </c>
      <c r="AO69" s="9" t="s">
        <v>413</v>
      </c>
      <c r="AP69" s="2" t="s">
        <v>59</v>
      </c>
      <c r="AQ69" s="2">
        <f t="shared" si="7"/>
        <v>130.5</v>
      </c>
      <c r="AR69" s="2">
        <f t="shared" si="8"/>
        <v>0.4</v>
      </c>
      <c r="AS69" s="2">
        <f t="shared" si="9"/>
        <v>1</v>
      </c>
      <c r="AT69" s="6" t="s">
        <v>60</v>
      </c>
      <c r="AU69" s="6">
        <v>27.84</v>
      </c>
      <c r="AV69" s="52" t="s">
        <v>1081</v>
      </c>
      <c r="AW69" s="15">
        <f t="shared" si="6"/>
        <v>28.294</v>
      </c>
      <c r="AX69" s="47">
        <v>5.72E-11</v>
      </c>
      <c r="AY69" s="47">
        <v>8.7999999999999999E-13</v>
      </c>
      <c r="AZ69" s="47">
        <v>4.962E-10</v>
      </c>
      <c r="BA69" s="47">
        <v>5.5430000000000004E-10</v>
      </c>
      <c r="BB69" s="48">
        <v>5.7570000000000001E-11</v>
      </c>
      <c r="BC69" s="48">
        <v>4.9548000000000003E-10</v>
      </c>
      <c r="BD69" s="48">
        <v>5.5304999999999997E-10</v>
      </c>
      <c r="BE69" s="14">
        <f t="shared" si="10"/>
        <v>132.57638796421784</v>
      </c>
      <c r="BF69" s="14">
        <f t="shared" si="11"/>
        <v>0.8</v>
      </c>
      <c r="BG69" s="68" t="s">
        <v>598</v>
      </c>
      <c r="BH69" s="68" t="s">
        <v>321</v>
      </c>
      <c r="BI69" s="68" t="s">
        <v>598</v>
      </c>
      <c r="BJ69" s="68" t="s">
        <v>1580</v>
      </c>
      <c r="BK69" s="102" t="s">
        <v>598</v>
      </c>
      <c r="BL69" s="68" t="s">
        <v>598</v>
      </c>
    </row>
    <row r="70" spans="1:65" ht="14.4" customHeight="1" x14ac:dyDescent="0.3">
      <c r="A70" s="59" t="s">
        <v>196</v>
      </c>
      <c r="B70" s="2">
        <v>69</v>
      </c>
      <c r="C70" s="3" t="s">
        <v>1393</v>
      </c>
      <c r="D70" s="2" t="s">
        <v>194</v>
      </c>
      <c r="E70" s="2" t="s">
        <v>528</v>
      </c>
      <c r="F70" s="2" t="s">
        <v>192</v>
      </c>
      <c r="G70" s="2" t="s">
        <v>529</v>
      </c>
      <c r="H70" s="2" t="s">
        <v>23</v>
      </c>
      <c r="J70" s="6" t="s">
        <v>87</v>
      </c>
      <c r="K70" s="2" t="s">
        <v>1028</v>
      </c>
      <c r="L70" s="6" t="s">
        <v>968</v>
      </c>
      <c r="M70" s="6" t="s">
        <v>26</v>
      </c>
      <c r="N70" s="2" t="s">
        <v>980</v>
      </c>
      <c r="O70" s="11">
        <v>1.59</v>
      </c>
      <c r="P70" s="11">
        <v>1.76</v>
      </c>
      <c r="Q70" s="2" t="s">
        <v>96</v>
      </c>
      <c r="R70" s="2" t="s">
        <v>413</v>
      </c>
      <c r="S70" s="2" t="s">
        <v>413</v>
      </c>
      <c r="T70" s="3" t="s">
        <v>175</v>
      </c>
      <c r="U70" s="3" t="s">
        <v>56</v>
      </c>
      <c r="V70" s="5" t="s">
        <v>597</v>
      </c>
      <c r="W70" s="12" t="s">
        <v>57</v>
      </c>
      <c r="X70" s="3" t="s">
        <v>28</v>
      </c>
      <c r="Y70" s="13" t="s">
        <v>58</v>
      </c>
      <c r="Z70" s="13">
        <v>130.5</v>
      </c>
      <c r="AA70" s="16">
        <v>0.6</v>
      </c>
      <c r="AB70" s="16">
        <v>1</v>
      </c>
      <c r="AC70" s="6" t="s">
        <v>413</v>
      </c>
      <c r="AD70" s="6" t="s">
        <v>413</v>
      </c>
      <c r="AE70" s="6" t="s">
        <v>413</v>
      </c>
      <c r="AF70" s="6">
        <v>130.69999999999999</v>
      </c>
      <c r="AG70" s="6">
        <v>0.7</v>
      </c>
      <c r="AH70" s="6">
        <v>1</v>
      </c>
      <c r="AI70" s="6">
        <v>1.347</v>
      </c>
      <c r="AJ70" s="92">
        <v>257.2</v>
      </c>
      <c r="AK70" s="92">
        <v>23.6</v>
      </c>
      <c r="AL70" s="9">
        <v>1</v>
      </c>
      <c r="AM70" s="9" t="s">
        <v>413</v>
      </c>
      <c r="AN70" s="9" t="s">
        <v>413</v>
      </c>
      <c r="AO70" s="9" t="s">
        <v>413</v>
      </c>
      <c r="AP70" s="2" t="s">
        <v>59</v>
      </c>
      <c r="AQ70" s="2">
        <f t="shared" si="7"/>
        <v>130.5</v>
      </c>
      <c r="AR70" s="2">
        <f t="shared" si="8"/>
        <v>0.6</v>
      </c>
      <c r="AS70" s="2">
        <f t="shared" si="9"/>
        <v>1</v>
      </c>
      <c r="AT70" s="6" t="s">
        <v>60</v>
      </c>
      <c r="AU70" s="6">
        <v>27.84</v>
      </c>
      <c r="AV70" s="52" t="s">
        <v>1081</v>
      </c>
      <c r="AW70" s="15">
        <f t="shared" si="6"/>
        <v>28.294</v>
      </c>
      <c r="AX70" s="47">
        <v>5.72E-11</v>
      </c>
      <c r="AY70" s="47">
        <v>8.7999999999999999E-13</v>
      </c>
      <c r="AZ70" s="47">
        <v>4.962E-10</v>
      </c>
      <c r="BA70" s="47">
        <v>5.5430000000000004E-10</v>
      </c>
      <c r="BB70" s="48">
        <v>5.7570000000000001E-11</v>
      </c>
      <c r="BC70" s="48">
        <v>4.9548000000000003E-10</v>
      </c>
      <c r="BD70" s="48">
        <v>5.5304999999999997E-10</v>
      </c>
      <c r="BE70" s="14">
        <f t="shared" si="10"/>
        <v>132.57638796421784</v>
      </c>
      <c r="BF70" s="14">
        <f t="shared" si="11"/>
        <v>1.2</v>
      </c>
      <c r="BG70" s="68" t="s">
        <v>598</v>
      </c>
      <c r="BH70" s="68" t="s">
        <v>321</v>
      </c>
      <c r="BI70" s="68" t="s">
        <v>598</v>
      </c>
      <c r="BJ70" s="68" t="s">
        <v>1529</v>
      </c>
      <c r="BK70" s="102" t="s">
        <v>598</v>
      </c>
      <c r="BL70" s="68" t="s">
        <v>598</v>
      </c>
      <c r="BM70" s="3" t="s">
        <v>1164</v>
      </c>
    </row>
    <row r="71" spans="1:65" ht="14.4" customHeight="1" x14ac:dyDescent="0.3">
      <c r="A71" s="59" t="s">
        <v>197</v>
      </c>
      <c r="B71" s="2">
        <v>70</v>
      </c>
      <c r="C71" s="3" t="s">
        <v>1393</v>
      </c>
      <c r="D71" s="2" t="s">
        <v>198</v>
      </c>
      <c r="E71" s="2" t="s">
        <v>528</v>
      </c>
      <c r="F71" s="2" t="s">
        <v>199</v>
      </c>
      <c r="G71" s="2" t="s">
        <v>529</v>
      </c>
      <c r="H71" s="2" t="s">
        <v>23</v>
      </c>
      <c r="J71" s="6" t="s">
        <v>87</v>
      </c>
      <c r="K71" s="2" t="s">
        <v>1028</v>
      </c>
      <c r="L71" s="6" t="s">
        <v>968</v>
      </c>
      <c r="M71" s="6" t="s">
        <v>26</v>
      </c>
      <c r="N71" s="2" t="s">
        <v>980</v>
      </c>
      <c r="O71" s="11">
        <v>0.94</v>
      </c>
      <c r="P71" s="11">
        <v>1.7</v>
      </c>
      <c r="Q71" s="2" t="s">
        <v>96</v>
      </c>
      <c r="R71" s="2" t="s">
        <v>413</v>
      </c>
      <c r="S71" s="2" t="s">
        <v>413</v>
      </c>
      <c r="T71" s="3" t="s">
        <v>175</v>
      </c>
      <c r="U71" s="3" t="s">
        <v>56</v>
      </c>
      <c r="V71" s="5" t="s">
        <v>597</v>
      </c>
      <c r="W71" s="12" t="s">
        <v>57</v>
      </c>
      <c r="X71" s="3" t="s">
        <v>28</v>
      </c>
      <c r="Y71" s="13" t="s">
        <v>58</v>
      </c>
      <c r="Z71" s="13">
        <v>130.19999999999999</v>
      </c>
      <c r="AA71" s="16">
        <v>0.4</v>
      </c>
      <c r="AB71" s="16">
        <v>1</v>
      </c>
      <c r="AC71" s="6" t="s">
        <v>413</v>
      </c>
      <c r="AD71" s="6" t="s">
        <v>413</v>
      </c>
      <c r="AE71" s="6" t="s">
        <v>413</v>
      </c>
      <c r="AF71" s="6">
        <v>130.30000000000001</v>
      </c>
      <c r="AG71" s="6">
        <v>0.4</v>
      </c>
      <c r="AH71" s="6">
        <v>1</v>
      </c>
      <c r="AI71" s="6">
        <v>6.6989999999999998</v>
      </c>
      <c r="AJ71" s="92">
        <v>259.2</v>
      </c>
      <c r="AK71" s="92">
        <v>17.399999999999999</v>
      </c>
      <c r="AL71" s="9">
        <v>1</v>
      </c>
      <c r="AM71" s="9" t="s">
        <v>413</v>
      </c>
      <c r="AN71" s="9" t="s">
        <v>413</v>
      </c>
      <c r="AO71" s="9" t="s">
        <v>413</v>
      </c>
      <c r="AP71" s="2" t="s">
        <v>59</v>
      </c>
      <c r="AQ71" s="2">
        <f t="shared" si="7"/>
        <v>130.19999999999999</v>
      </c>
      <c r="AR71" s="2">
        <f t="shared" si="8"/>
        <v>0.4</v>
      </c>
      <c r="AS71" s="2">
        <f t="shared" si="9"/>
        <v>1</v>
      </c>
      <c r="AT71" s="6" t="s">
        <v>60</v>
      </c>
      <c r="AU71" s="6">
        <v>27.84</v>
      </c>
      <c r="AV71" s="52" t="s">
        <v>1081</v>
      </c>
      <c r="AW71" s="15">
        <f t="shared" si="6"/>
        <v>28.294</v>
      </c>
      <c r="AX71" s="47">
        <v>5.72E-11</v>
      </c>
      <c r="AY71" s="47">
        <v>8.7999999999999999E-13</v>
      </c>
      <c r="AZ71" s="47">
        <v>4.962E-10</v>
      </c>
      <c r="BA71" s="47">
        <v>5.5430000000000004E-10</v>
      </c>
      <c r="BB71" s="48">
        <v>5.7570000000000001E-11</v>
      </c>
      <c r="BC71" s="48">
        <v>4.9548000000000003E-10</v>
      </c>
      <c r="BD71" s="48">
        <v>5.5304999999999997E-10</v>
      </c>
      <c r="BE71" s="14">
        <f t="shared" si="10"/>
        <v>132.27176260236857</v>
      </c>
      <c r="BF71" s="14">
        <f t="shared" si="11"/>
        <v>0.8</v>
      </c>
      <c r="BG71" s="68" t="s">
        <v>598</v>
      </c>
      <c r="BH71" s="68" t="s">
        <v>321</v>
      </c>
      <c r="BI71" s="68" t="s">
        <v>597</v>
      </c>
      <c r="BJ71" s="68" t="s">
        <v>1529</v>
      </c>
      <c r="BK71" s="102" t="s">
        <v>598</v>
      </c>
      <c r="BL71" s="68" t="s">
        <v>598</v>
      </c>
      <c r="BM71" s="3" t="s">
        <v>1484</v>
      </c>
    </row>
    <row r="72" spans="1:65" ht="14.4" customHeight="1" x14ac:dyDescent="0.3">
      <c r="A72" s="59" t="s">
        <v>200</v>
      </c>
      <c r="B72" s="2">
        <v>71</v>
      </c>
      <c r="C72" s="3" t="s">
        <v>1393</v>
      </c>
      <c r="D72" s="2" t="s">
        <v>201</v>
      </c>
      <c r="E72" s="2" t="s">
        <v>528</v>
      </c>
      <c r="F72" s="2" t="s">
        <v>199</v>
      </c>
      <c r="G72" s="2" t="s">
        <v>529</v>
      </c>
      <c r="H72" s="2" t="s">
        <v>23</v>
      </c>
      <c r="J72" s="6" t="s">
        <v>87</v>
      </c>
      <c r="K72" s="2" t="s">
        <v>1028</v>
      </c>
      <c r="L72" s="6" t="s">
        <v>968</v>
      </c>
      <c r="M72" s="6" t="s">
        <v>26</v>
      </c>
      <c r="N72" s="2" t="s">
        <v>980</v>
      </c>
      <c r="O72" s="11">
        <v>1.01</v>
      </c>
      <c r="P72" s="11">
        <v>1.27</v>
      </c>
      <c r="Q72" s="2" t="s">
        <v>88</v>
      </c>
      <c r="R72" s="2" t="s">
        <v>413</v>
      </c>
      <c r="S72" s="2" t="s">
        <v>413</v>
      </c>
      <c r="T72" s="3" t="s">
        <v>175</v>
      </c>
      <c r="U72" s="3" t="s">
        <v>56</v>
      </c>
      <c r="V72" s="5" t="s">
        <v>597</v>
      </c>
      <c r="W72" s="12" t="s">
        <v>57</v>
      </c>
      <c r="X72" s="3" t="s">
        <v>28</v>
      </c>
      <c r="Y72" s="13" t="s">
        <v>58</v>
      </c>
      <c r="Z72" s="13">
        <v>130.4</v>
      </c>
      <c r="AA72" s="16">
        <v>0.4</v>
      </c>
      <c r="AB72" s="16">
        <v>1</v>
      </c>
      <c r="AC72" s="6" t="s">
        <v>413</v>
      </c>
      <c r="AD72" s="6" t="s">
        <v>413</v>
      </c>
      <c r="AE72" s="6" t="s">
        <v>413</v>
      </c>
      <c r="AF72" s="6">
        <v>130.5</v>
      </c>
      <c r="AG72" s="6">
        <v>0.4</v>
      </c>
      <c r="AH72" s="6">
        <v>1</v>
      </c>
      <c r="AI72" s="6">
        <v>1.661</v>
      </c>
      <c r="AJ72" s="92">
        <v>283.39999999999998</v>
      </c>
      <c r="AK72" s="92">
        <v>20.2</v>
      </c>
      <c r="AL72" s="9">
        <v>1</v>
      </c>
      <c r="AM72" s="9" t="s">
        <v>413</v>
      </c>
      <c r="AN72" s="9" t="s">
        <v>413</v>
      </c>
      <c r="AO72" s="9" t="s">
        <v>413</v>
      </c>
      <c r="AP72" s="2" t="s">
        <v>59</v>
      </c>
      <c r="AQ72" s="2">
        <f t="shared" si="7"/>
        <v>130.4</v>
      </c>
      <c r="AR72" s="2">
        <f t="shared" si="8"/>
        <v>0.4</v>
      </c>
      <c r="AS72" s="2">
        <f t="shared" si="9"/>
        <v>1</v>
      </c>
      <c r="AT72" s="6" t="s">
        <v>60</v>
      </c>
      <c r="AU72" s="6">
        <v>27.84</v>
      </c>
      <c r="AV72" s="52" t="s">
        <v>1081</v>
      </c>
      <c r="AW72" s="15">
        <f t="shared" si="6"/>
        <v>28.294</v>
      </c>
      <c r="AX72" s="47">
        <v>5.72E-11</v>
      </c>
      <c r="AY72" s="47">
        <v>8.7999999999999999E-13</v>
      </c>
      <c r="AZ72" s="47">
        <v>4.962E-10</v>
      </c>
      <c r="BA72" s="47">
        <v>5.5430000000000004E-10</v>
      </c>
      <c r="BB72" s="48">
        <v>5.7570000000000001E-11</v>
      </c>
      <c r="BC72" s="48">
        <v>4.9548000000000003E-10</v>
      </c>
      <c r="BD72" s="48">
        <v>5.5304999999999997E-10</v>
      </c>
      <c r="BE72" s="14">
        <f t="shared" si="10"/>
        <v>132.4748462508251</v>
      </c>
      <c r="BF72" s="14">
        <f t="shared" si="11"/>
        <v>0.8</v>
      </c>
      <c r="BG72" s="68" t="s">
        <v>598</v>
      </c>
      <c r="BH72" s="68" t="s">
        <v>321</v>
      </c>
      <c r="BI72" s="68" t="s">
        <v>598</v>
      </c>
      <c r="BJ72" s="68" t="s">
        <v>1580</v>
      </c>
      <c r="BK72" s="102" t="s">
        <v>598</v>
      </c>
      <c r="BL72" s="68" t="s">
        <v>598</v>
      </c>
    </row>
    <row r="73" spans="1:65" ht="14.4" customHeight="1" x14ac:dyDescent="0.3">
      <c r="A73" s="59" t="s">
        <v>202</v>
      </c>
      <c r="B73" s="2">
        <v>72</v>
      </c>
      <c r="C73" s="3" t="s">
        <v>1393</v>
      </c>
      <c r="D73" s="2" t="s">
        <v>203</v>
      </c>
      <c r="E73" s="2" t="s">
        <v>528</v>
      </c>
      <c r="F73" s="2" t="s">
        <v>204</v>
      </c>
      <c r="G73" s="2" t="s">
        <v>529</v>
      </c>
      <c r="H73" s="2" t="s">
        <v>23</v>
      </c>
      <c r="J73" s="6" t="s">
        <v>87</v>
      </c>
      <c r="K73" s="2" t="s">
        <v>1028</v>
      </c>
      <c r="L73" s="6" t="s">
        <v>968</v>
      </c>
      <c r="M73" s="6" t="s">
        <v>26</v>
      </c>
      <c r="N73" s="2" t="s">
        <v>980</v>
      </c>
      <c r="O73" s="11">
        <v>1.6</v>
      </c>
      <c r="P73" s="11">
        <v>2.21</v>
      </c>
      <c r="Q73" s="2" t="s">
        <v>96</v>
      </c>
      <c r="R73" s="2" t="s">
        <v>413</v>
      </c>
      <c r="S73" s="2" t="s">
        <v>413</v>
      </c>
      <c r="T73" s="3" t="s">
        <v>175</v>
      </c>
      <c r="U73" s="3" t="s">
        <v>56</v>
      </c>
      <c r="V73" s="5" t="s">
        <v>597</v>
      </c>
      <c r="W73" s="12" t="s">
        <v>57</v>
      </c>
      <c r="X73" s="3" t="s">
        <v>28</v>
      </c>
      <c r="Y73" s="13" t="s">
        <v>58</v>
      </c>
      <c r="Z73" s="13">
        <v>129.19999999999999</v>
      </c>
      <c r="AA73" s="16">
        <v>0.4</v>
      </c>
      <c r="AB73" s="16">
        <v>1</v>
      </c>
      <c r="AC73" s="6" t="s">
        <v>413</v>
      </c>
      <c r="AD73" s="6" t="s">
        <v>413</v>
      </c>
      <c r="AE73" s="6" t="s">
        <v>413</v>
      </c>
      <c r="AF73" s="6">
        <v>129.4</v>
      </c>
      <c r="AG73" s="6">
        <v>0.5</v>
      </c>
      <c r="AH73" s="6">
        <v>1</v>
      </c>
      <c r="AI73" s="6">
        <v>2.2509999999999999</v>
      </c>
      <c r="AJ73" s="92">
        <v>289.5</v>
      </c>
      <c r="AK73" s="92">
        <v>6.3</v>
      </c>
      <c r="AL73" s="9">
        <v>1</v>
      </c>
      <c r="AM73" s="9" t="s">
        <v>413</v>
      </c>
      <c r="AN73" s="9" t="s">
        <v>413</v>
      </c>
      <c r="AO73" s="9" t="s">
        <v>413</v>
      </c>
      <c r="AP73" s="2" t="s">
        <v>59</v>
      </c>
      <c r="AQ73" s="2">
        <f t="shared" si="7"/>
        <v>129.19999999999999</v>
      </c>
      <c r="AR73" s="2">
        <f t="shared" si="8"/>
        <v>0.4</v>
      </c>
      <c r="AS73" s="2">
        <f t="shared" si="9"/>
        <v>1</v>
      </c>
      <c r="AT73" s="6" t="s">
        <v>60</v>
      </c>
      <c r="AU73" s="6">
        <v>27.84</v>
      </c>
      <c r="AV73" s="52" t="s">
        <v>1081</v>
      </c>
      <c r="AW73" s="15">
        <f t="shared" si="6"/>
        <v>28.294</v>
      </c>
      <c r="AX73" s="47">
        <v>5.72E-11</v>
      </c>
      <c r="AY73" s="47">
        <v>8.7999999999999999E-13</v>
      </c>
      <c r="AZ73" s="47">
        <v>4.962E-10</v>
      </c>
      <c r="BA73" s="47">
        <v>5.5430000000000004E-10</v>
      </c>
      <c r="BB73" s="48">
        <v>5.7570000000000001E-11</v>
      </c>
      <c r="BC73" s="48">
        <v>4.9548000000000003E-10</v>
      </c>
      <c r="BD73" s="48">
        <v>5.5304999999999997E-10</v>
      </c>
      <c r="BE73" s="14">
        <f t="shared" si="10"/>
        <v>131.25633992560932</v>
      </c>
      <c r="BF73" s="14">
        <f t="shared" si="11"/>
        <v>0.8</v>
      </c>
      <c r="BG73" s="68" t="s">
        <v>598</v>
      </c>
      <c r="BH73" s="68" t="s">
        <v>321</v>
      </c>
      <c r="BI73" s="68" t="s">
        <v>598</v>
      </c>
      <c r="BJ73" s="68" t="s">
        <v>1580</v>
      </c>
      <c r="BK73" s="102" t="s">
        <v>598</v>
      </c>
      <c r="BL73" s="68" t="s">
        <v>598</v>
      </c>
      <c r="BM73" s="3" t="s">
        <v>1485</v>
      </c>
    </row>
    <row r="74" spans="1:65" ht="14.4" customHeight="1" x14ac:dyDescent="0.3">
      <c r="A74" s="59" t="s">
        <v>205</v>
      </c>
      <c r="B74" s="2">
        <v>73</v>
      </c>
      <c r="C74" s="3" t="s">
        <v>1393</v>
      </c>
      <c r="D74" s="2" t="s">
        <v>206</v>
      </c>
      <c r="E74" s="2" t="s">
        <v>528</v>
      </c>
      <c r="F74" s="2" t="s">
        <v>207</v>
      </c>
      <c r="G74" s="2" t="s">
        <v>529</v>
      </c>
      <c r="H74" s="2" t="s">
        <v>23</v>
      </c>
      <c r="J74" s="6" t="s">
        <v>87</v>
      </c>
      <c r="K74" s="2" t="s">
        <v>1028</v>
      </c>
      <c r="L74" s="6" t="s">
        <v>968</v>
      </c>
      <c r="M74" s="6" t="s">
        <v>26</v>
      </c>
      <c r="N74" s="2" t="s">
        <v>980</v>
      </c>
      <c r="O74" s="11">
        <v>1.95</v>
      </c>
      <c r="P74" s="11">
        <v>1.24</v>
      </c>
      <c r="Q74" s="2" t="s">
        <v>96</v>
      </c>
      <c r="R74" s="2" t="s">
        <v>413</v>
      </c>
      <c r="S74" s="2" t="s">
        <v>413</v>
      </c>
      <c r="T74" s="3" t="s">
        <v>175</v>
      </c>
      <c r="U74" s="3" t="s">
        <v>56</v>
      </c>
      <c r="V74" s="5" t="s">
        <v>597</v>
      </c>
      <c r="W74" s="12" t="s">
        <v>57</v>
      </c>
      <c r="X74" s="3" t="s">
        <v>28</v>
      </c>
      <c r="Y74" s="13" t="s">
        <v>58</v>
      </c>
      <c r="Z74" s="13">
        <v>130.9</v>
      </c>
      <c r="AA74" s="16">
        <v>0.4</v>
      </c>
      <c r="AB74" s="16">
        <v>1</v>
      </c>
      <c r="AC74" s="6" t="s">
        <v>413</v>
      </c>
      <c r="AD74" s="6" t="s">
        <v>413</v>
      </c>
      <c r="AE74" s="6" t="s">
        <v>413</v>
      </c>
      <c r="AF74" s="19">
        <v>130</v>
      </c>
      <c r="AG74" s="6">
        <v>0.6</v>
      </c>
      <c r="AH74" s="6">
        <v>1</v>
      </c>
      <c r="AI74" s="6">
        <v>5.58</v>
      </c>
      <c r="AJ74" s="92">
        <v>303.60000000000002</v>
      </c>
      <c r="AK74" s="92">
        <v>2.5</v>
      </c>
      <c r="AL74" s="9">
        <v>1</v>
      </c>
      <c r="AM74" s="9" t="s">
        <v>413</v>
      </c>
      <c r="AN74" s="9" t="s">
        <v>413</v>
      </c>
      <c r="AO74" s="9" t="s">
        <v>413</v>
      </c>
      <c r="AP74" s="2" t="s">
        <v>59</v>
      </c>
      <c r="AQ74" s="2">
        <f t="shared" si="7"/>
        <v>130.9</v>
      </c>
      <c r="AR74" s="2">
        <f t="shared" si="8"/>
        <v>0.4</v>
      </c>
      <c r="AS74" s="2">
        <f t="shared" si="9"/>
        <v>1</v>
      </c>
      <c r="AT74" s="6" t="s">
        <v>60</v>
      </c>
      <c r="AU74" s="6">
        <v>27.84</v>
      </c>
      <c r="AV74" s="52" t="s">
        <v>1081</v>
      </c>
      <c r="AW74" s="15">
        <f t="shared" si="6"/>
        <v>28.294</v>
      </c>
      <c r="AX74" s="47">
        <v>5.72E-11</v>
      </c>
      <c r="AY74" s="47">
        <v>8.7999999999999999E-13</v>
      </c>
      <c r="AZ74" s="47">
        <v>4.962E-10</v>
      </c>
      <c r="BA74" s="47">
        <v>5.5430000000000004E-10</v>
      </c>
      <c r="BB74" s="48">
        <v>5.7570000000000001E-11</v>
      </c>
      <c r="BC74" s="48">
        <v>4.9548000000000003E-10</v>
      </c>
      <c r="BD74" s="48">
        <v>5.5304999999999997E-10</v>
      </c>
      <c r="BE74" s="14">
        <f t="shared" si="10"/>
        <v>132.98255407899111</v>
      </c>
      <c r="BF74" s="14">
        <f t="shared" si="11"/>
        <v>0.8</v>
      </c>
      <c r="BG74" s="68" t="s">
        <v>598</v>
      </c>
      <c r="BH74" s="68" t="s">
        <v>321</v>
      </c>
      <c r="BI74" s="68" t="s">
        <v>597</v>
      </c>
      <c r="BJ74" s="68" t="s">
        <v>1566</v>
      </c>
      <c r="BK74" s="102" t="s">
        <v>598</v>
      </c>
      <c r="BL74" s="68" t="s">
        <v>598</v>
      </c>
      <c r="BM74" s="3" t="s">
        <v>1483</v>
      </c>
    </row>
    <row r="75" spans="1:65" ht="14.4" customHeight="1" x14ac:dyDescent="0.3">
      <c r="A75" s="59" t="s">
        <v>208</v>
      </c>
      <c r="B75" s="2">
        <v>74</v>
      </c>
      <c r="C75" s="3" t="s">
        <v>1393</v>
      </c>
      <c r="D75" s="2" t="s">
        <v>206</v>
      </c>
      <c r="E75" s="2" t="s">
        <v>528</v>
      </c>
      <c r="F75" s="2" t="s">
        <v>209</v>
      </c>
      <c r="G75" s="2" t="s">
        <v>529</v>
      </c>
      <c r="H75" s="2" t="s">
        <v>23</v>
      </c>
      <c r="J75" s="6" t="s">
        <v>87</v>
      </c>
      <c r="K75" s="2" t="s">
        <v>1028</v>
      </c>
      <c r="L75" s="6" t="s">
        <v>968</v>
      </c>
      <c r="M75" s="6" t="s">
        <v>26</v>
      </c>
      <c r="N75" s="2" t="s">
        <v>980</v>
      </c>
      <c r="O75" s="11">
        <v>2.0099999999999998</v>
      </c>
      <c r="P75" s="11">
        <v>1.1399999999999999</v>
      </c>
      <c r="Q75" s="2" t="s">
        <v>96</v>
      </c>
      <c r="R75" s="2" t="s">
        <v>413</v>
      </c>
      <c r="S75" s="2" t="s">
        <v>413</v>
      </c>
      <c r="T75" s="3" t="s">
        <v>175</v>
      </c>
      <c r="U75" s="3" t="s">
        <v>56</v>
      </c>
      <c r="V75" s="5" t="s">
        <v>597</v>
      </c>
      <c r="W75" s="12" t="s">
        <v>57</v>
      </c>
      <c r="X75" s="3" t="s">
        <v>28</v>
      </c>
      <c r="Y75" s="13" t="s">
        <v>58</v>
      </c>
      <c r="Z75" s="13">
        <v>130.69999999999999</v>
      </c>
      <c r="AA75" s="16">
        <v>0.4</v>
      </c>
      <c r="AB75" s="16">
        <v>1</v>
      </c>
      <c r="AC75" s="6" t="s">
        <v>413</v>
      </c>
      <c r="AD75" s="6" t="s">
        <v>413</v>
      </c>
      <c r="AE75" s="6" t="s">
        <v>413</v>
      </c>
      <c r="AF75" s="19">
        <v>131</v>
      </c>
      <c r="AG75" s="6">
        <v>0.4</v>
      </c>
      <c r="AH75" s="6">
        <v>1</v>
      </c>
      <c r="AI75" s="6">
        <v>1.629</v>
      </c>
      <c r="AJ75" s="92">
        <v>277.10000000000002</v>
      </c>
      <c r="AK75" s="92">
        <v>4.7</v>
      </c>
      <c r="AL75" s="9">
        <v>1</v>
      </c>
      <c r="AM75" s="9" t="s">
        <v>413</v>
      </c>
      <c r="AN75" s="9" t="s">
        <v>413</v>
      </c>
      <c r="AO75" s="9" t="s">
        <v>413</v>
      </c>
      <c r="AP75" s="2" t="s">
        <v>59</v>
      </c>
      <c r="AQ75" s="2">
        <f t="shared" si="7"/>
        <v>130.69999999999999</v>
      </c>
      <c r="AR75" s="2">
        <f t="shared" si="8"/>
        <v>0.4</v>
      </c>
      <c r="AS75" s="2">
        <f t="shared" si="9"/>
        <v>1</v>
      </c>
      <c r="AT75" s="6" t="s">
        <v>60</v>
      </c>
      <c r="AU75" s="6">
        <v>27.84</v>
      </c>
      <c r="AV75" s="52" t="s">
        <v>1081</v>
      </c>
      <c r="AW75" s="15">
        <f t="shared" si="6"/>
        <v>28.294</v>
      </c>
      <c r="AX75" s="47">
        <v>5.72E-11</v>
      </c>
      <c r="AY75" s="47">
        <v>8.7999999999999999E-13</v>
      </c>
      <c r="AZ75" s="47">
        <v>4.962E-10</v>
      </c>
      <c r="BA75" s="47">
        <v>5.5430000000000004E-10</v>
      </c>
      <c r="BB75" s="48">
        <v>5.7570000000000001E-11</v>
      </c>
      <c r="BC75" s="48">
        <v>4.9548000000000003E-10</v>
      </c>
      <c r="BD75" s="48">
        <v>5.5304999999999997E-10</v>
      </c>
      <c r="BE75" s="14">
        <f t="shared" si="10"/>
        <v>132.7794711693565</v>
      </c>
      <c r="BF75" s="14">
        <f t="shared" si="11"/>
        <v>0.8</v>
      </c>
      <c r="BG75" s="68" t="s">
        <v>598</v>
      </c>
      <c r="BH75" s="68" t="s">
        <v>321</v>
      </c>
      <c r="BI75" s="68" t="s">
        <v>598</v>
      </c>
      <c r="BJ75" s="68" t="s">
        <v>1529</v>
      </c>
      <c r="BK75" s="102" t="s">
        <v>598</v>
      </c>
      <c r="BL75" s="68" t="s">
        <v>846</v>
      </c>
      <c r="BM75" s="3" t="s">
        <v>1184</v>
      </c>
    </row>
    <row r="76" spans="1:65" ht="14.4" customHeight="1" x14ac:dyDescent="0.3">
      <c r="A76" s="59" t="s">
        <v>210</v>
      </c>
      <c r="B76" s="2">
        <v>75</v>
      </c>
      <c r="C76" s="3" t="s">
        <v>1393</v>
      </c>
      <c r="D76" s="2" t="s">
        <v>211</v>
      </c>
      <c r="E76" s="2" t="s">
        <v>528</v>
      </c>
      <c r="F76" s="2" t="s">
        <v>212</v>
      </c>
      <c r="G76" s="2" t="s">
        <v>529</v>
      </c>
      <c r="H76" s="2" t="s">
        <v>23</v>
      </c>
      <c r="J76" s="6" t="s">
        <v>87</v>
      </c>
      <c r="K76" s="2" t="s">
        <v>1028</v>
      </c>
      <c r="L76" s="6" t="s">
        <v>968</v>
      </c>
      <c r="M76" s="6" t="s">
        <v>26</v>
      </c>
      <c r="N76" s="2" t="s">
        <v>980</v>
      </c>
      <c r="O76" s="11">
        <v>1.83</v>
      </c>
      <c r="P76" s="11">
        <v>1.38</v>
      </c>
      <c r="Q76" s="2" t="s">
        <v>96</v>
      </c>
      <c r="R76" s="2" t="s">
        <v>413</v>
      </c>
      <c r="S76" s="2" t="s">
        <v>413</v>
      </c>
      <c r="T76" s="3" t="s">
        <v>175</v>
      </c>
      <c r="U76" s="3" t="s">
        <v>56</v>
      </c>
      <c r="V76" s="5" t="s">
        <v>597</v>
      </c>
      <c r="W76" s="12" t="s">
        <v>57</v>
      </c>
      <c r="X76" s="3" t="s">
        <v>28</v>
      </c>
      <c r="Y76" s="13" t="s">
        <v>58</v>
      </c>
      <c r="Z76" s="13">
        <v>130.30000000000001</v>
      </c>
      <c r="AA76" s="16">
        <v>0.4</v>
      </c>
      <c r="AB76" s="16">
        <v>1</v>
      </c>
      <c r="AC76" s="6" t="s">
        <v>413</v>
      </c>
      <c r="AD76" s="6" t="s">
        <v>413</v>
      </c>
      <c r="AE76" s="6" t="s">
        <v>413</v>
      </c>
      <c r="AF76" s="6">
        <v>130.1</v>
      </c>
      <c r="AG76" s="6">
        <v>0.5</v>
      </c>
      <c r="AH76" s="6">
        <v>1</v>
      </c>
      <c r="AI76" s="6">
        <v>1.123</v>
      </c>
      <c r="AJ76" s="92">
        <v>301.5</v>
      </c>
      <c r="AK76" s="92">
        <v>6.4</v>
      </c>
      <c r="AL76" s="9">
        <v>1</v>
      </c>
      <c r="AM76" s="9" t="s">
        <v>413</v>
      </c>
      <c r="AN76" s="9" t="s">
        <v>413</v>
      </c>
      <c r="AO76" s="9" t="s">
        <v>413</v>
      </c>
      <c r="AP76" s="2" t="s">
        <v>59</v>
      </c>
      <c r="AQ76" s="2">
        <f t="shared" si="7"/>
        <v>130.30000000000001</v>
      </c>
      <c r="AR76" s="2">
        <f t="shared" si="8"/>
        <v>0.4</v>
      </c>
      <c r="AS76" s="2">
        <f t="shared" si="9"/>
        <v>1</v>
      </c>
      <c r="AT76" s="6" t="s">
        <v>60</v>
      </c>
      <c r="AU76" s="6">
        <v>27.84</v>
      </c>
      <c r="AV76" s="52" t="s">
        <v>1081</v>
      </c>
      <c r="AW76" s="15">
        <f t="shared" si="6"/>
        <v>28.294</v>
      </c>
      <c r="AX76" s="47">
        <v>5.72E-11</v>
      </c>
      <c r="AY76" s="47">
        <v>8.7999999999999999E-13</v>
      </c>
      <c r="AZ76" s="47">
        <v>4.962E-10</v>
      </c>
      <c r="BA76" s="47">
        <v>5.5430000000000004E-10</v>
      </c>
      <c r="BB76" s="48">
        <v>5.7570000000000001E-11</v>
      </c>
      <c r="BC76" s="48">
        <v>4.9548000000000003E-10</v>
      </c>
      <c r="BD76" s="48">
        <v>5.5304999999999997E-10</v>
      </c>
      <c r="BE76" s="14">
        <f t="shared" si="10"/>
        <v>132.37330446354338</v>
      </c>
      <c r="BF76" s="14">
        <f t="shared" si="11"/>
        <v>0.8</v>
      </c>
      <c r="BG76" s="68" t="s">
        <v>598</v>
      </c>
      <c r="BH76" s="68" t="s">
        <v>321</v>
      </c>
      <c r="BI76" s="68" t="s">
        <v>598</v>
      </c>
      <c r="BJ76" s="68" t="s">
        <v>1580</v>
      </c>
      <c r="BK76" s="102" t="s">
        <v>598</v>
      </c>
      <c r="BL76" s="68" t="s">
        <v>598</v>
      </c>
    </row>
    <row r="77" spans="1:65" ht="14.4" customHeight="1" x14ac:dyDescent="0.3">
      <c r="A77" s="59" t="s">
        <v>213</v>
      </c>
      <c r="B77" s="2">
        <v>76</v>
      </c>
      <c r="C77" s="3" t="s">
        <v>1393</v>
      </c>
      <c r="D77" s="2" t="s">
        <v>214</v>
      </c>
      <c r="E77" s="2" t="s">
        <v>528</v>
      </c>
      <c r="F77" s="2" t="s">
        <v>215</v>
      </c>
      <c r="G77" s="2" t="s">
        <v>529</v>
      </c>
      <c r="H77" s="2" t="s">
        <v>23</v>
      </c>
      <c r="J77" s="6" t="s">
        <v>87</v>
      </c>
      <c r="K77" s="2" t="s">
        <v>1028</v>
      </c>
      <c r="L77" s="6" t="s">
        <v>968</v>
      </c>
      <c r="M77" s="6" t="s">
        <v>26</v>
      </c>
      <c r="N77" s="2" t="s">
        <v>980</v>
      </c>
      <c r="O77" s="11">
        <v>1.63</v>
      </c>
      <c r="P77" s="11">
        <v>1.85</v>
      </c>
      <c r="Q77" s="2" t="s">
        <v>96</v>
      </c>
      <c r="R77" s="2" t="s">
        <v>413</v>
      </c>
      <c r="S77" s="2" t="s">
        <v>413</v>
      </c>
      <c r="T77" s="3" t="s">
        <v>175</v>
      </c>
      <c r="U77" s="3" t="s">
        <v>56</v>
      </c>
      <c r="V77" s="5" t="s">
        <v>597</v>
      </c>
      <c r="W77" s="12" t="s">
        <v>57</v>
      </c>
      <c r="X77" s="3" t="s">
        <v>28</v>
      </c>
      <c r="Y77" s="13" t="s">
        <v>58</v>
      </c>
      <c r="Z77" s="16" t="s">
        <v>352</v>
      </c>
      <c r="AA77" s="16" t="s">
        <v>352</v>
      </c>
      <c r="AB77" s="6" t="s">
        <v>413</v>
      </c>
      <c r="AC77" s="6" t="s">
        <v>413</v>
      </c>
      <c r="AD77" s="6" t="s">
        <v>413</v>
      </c>
      <c r="AE77" s="6" t="s">
        <v>413</v>
      </c>
      <c r="AF77" s="16" t="s">
        <v>82</v>
      </c>
      <c r="AG77" s="16" t="s">
        <v>82</v>
      </c>
      <c r="AH77" s="16" t="s">
        <v>413</v>
      </c>
      <c r="AI77" s="16" t="s">
        <v>82</v>
      </c>
      <c r="AJ77" s="96" t="s">
        <v>82</v>
      </c>
      <c r="AK77" s="96" t="s">
        <v>82</v>
      </c>
      <c r="AL77" s="9" t="s">
        <v>413</v>
      </c>
      <c r="AM77" s="9" t="s">
        <v>413</v>
      </c>
      <c r="AN77" s="9" t="s">
        <v>413</v>
      </c>
      <c r="AO77" s="9" t="s">
        <v>413</v>
      </c>
      <c r="AP77" s="23" t="s">
        <v>82</v>
      </c>
      <c r="AQ77" s="2" t="str">
        <f t="shared" si="7"/>
        <v>-</v>
      </c>
      <c r="AR77" s="2" t="str">
        <f t="shared" si="8"/>
        <v>-</v>
      </c>
      <c r="AS77" s="2" t="str">
        <f t="shared" si="9"/>
        <v>-</v>
      </c>
      <c r="AT77" s="6" t="s">
        <v>60</v>
      </c>
      <c r="AU77" s="6">
        <v>27.84</v>
      </c>
      <c r="AV77" s="52" t="s">
        <v>1081</v>
      </c>
      <c r="AW77" s="15">
        <f t="shared" si="6"/>
        <v>28.294</v>
      </c>
      <c r="AX77" s="47">
        <v>5.72E-11</v>
      </c>
      <c r="AY77" s="47">
        <v>8.7999999999999999E-13</v>
      </c>
      <c r="AZ77" s="47">
        <v>4.962E-10</v>
      </c>
      <c r="BA77" s="47">
        <v>5.5430000000000004E-10</v>
      </c>
      <c r="BB77" s="48">
        <v>5.7570000000000001E-11</v>
      </c>
      <c r="BC77" s="48">
        <v>4.9548000000000003E-10</v>
      </c>
      <c r="BD77" s="48">
        <v>5.5304999999999997E-10</v>
      </c>
      <c r="BE77" s="14" t="str">
        <f t="shared" si="10"/>
        <v>-</v>
      </c>
      <c r="BF77" s="14" t="str">
        <f t="shared" si="11"/>
        <v>-</v>
      </c>
      <c r="BG77" s="68" t="s">
        <v>597</v>
      </c>
      <c r="BH77" s="68" t="s">
        <v>413</v>
      </c>
      <c r="BI77" s="68" t="s">
        <v>413</v>
      </c>
      <c r="BJ77" s="68" t="s">
        <v>413</v>
      </c>
      <c r="BK77" s="68" t="s">
        <v>597</v>
      </c>
      <c r="BL77" s="68" t="s">
        <v>597</v>
      </c>
      <c r="BM77" s="3" t="s">
        <v>1161</v>
      </c>
    </row>
    <row r="78" spans="1:65" ht="14.4" customHeight="1" x14ac:dyDescent="0.3">
      <c r="A78" s="59" t="s">
        <v>216</v>
      </c>
      <c r="B78" s="2">
        <v>77</v>
      </c>
      <c r="C78" s="3" t="s">
        <v>1393</v>
      </c>
      <c r="D78" s="2" t="s">
        <v>214</v>
      </c>
      <c r="E78" s="2" t="s">
        <v>528</v>
      </c>
      <c r="F78" s="2" t="s">
        <v>215</v>
      </c>
      <c r="G78" s="2" t="s">
        <v>529</v>
      </c>
      <c r="H78" s="2" t="s">
        <v>23</v>
      </c>
      <c r="J78" s="6" t="s">
        <v>87</v>
      </c>
      <c r="K78" s="2" t="s">
        <v>1028</v>
      </c>
      <c r="L78" s="6" t="s">
        <v>968</v>
      </c>
      <c r="M78" s="6" t="s">
        <v>26</v>
      </c>
      <c r="N78" s="2" t="s">
        <v>980</v>
      </c>
      <c r="O78" s="11">
        <v>1.67</v>
      </c>
      <c r="P78" s="11">
        <v>2.54</v>
      </c>
      <c r="Q78" s="2" t="s">
        <v>96</v>
      </c>
      <c r="R78" s="2" t="s">
        <v>413</v>
      </c>
      <c r="S78" s="2" t="s">
        <v>413</v>
      </c>
      <c r="T78" s="3" t="s">
        <v>175</v>
      </c>
      <c r="U78" s="3" t="s">
        <v>56</v>
      </c>
      <c r="V78" s="5" t="s">
        <v>597</v>
      </c>
      <c r="W78" s="12" t="s">
        <v>57</v>
      </c>
      <c r="X78" s="3" t="s">
        <v>28</v>
      </c>
      <c r="Y78" s="13" t="s">
        <v>58</v>
      </c>
      <c r="Z78" s="16" t="s">
        <v>352</v>
      </c>
      <c r="AA78" s="16" t="s">
        <v>352</v>
      </c>
      <c r="AB78" s="6" t="s">
        <v>413</v>
      </c>
      <c r="AC78" s="6" t="s">
        <v>413</v>
      </c>
      <c r="AD78" s="6" t="s">
        <v>413</v>
      </c>
      <c r="AE78" s="6" t="s">
        <v>413</v>
      </c>
      <c r="AF78" s="16" t="s">
        <v>82</v>
      </c>
      <c r="AG78" s="16" t="s">
        <v>82</v>
      </c>
      <c r="AH78" s="16" t="s">
        <v>413</v>
      </c>
      <c r="AI78" s="16" t="s">
        <v>82</v>
      </c>
      <c r="AJ78" s="96" t="s">
        <v>82</v>
      </c>
      <c r="AK78" s="96" t="s">
        <v>82</v>
      </c>
      <c r="AL78" s="9" t="s">
        <v>413</v>
      </c>
      <c r="AM78" s="9" t="s">
        <v>413</v>
      </c>
      <c r="AN78" s="9" t="s">
        <v>413</v>
      </c>
      <c r="AO78" s="9" t="s">
        <v>413</v>
      </c>
      <c r="AP78" s="23" t="s">
        <v>82</v>
      </c>
      <c r="AQ78" s="2" t="str">
        <f t="shared" si="7"/>
        <v>-</v>
      </c>
      <c r="AR78" s="2" t="str">
        <f t="shared" si="8"/>
        <v>-</v>
      </c>
      <c r="AS78" s="2" t="str">
        <f t="shared" si="9"/>
        <v>-</v>
      </c>
      <c r="AT78" s="6" t="s">
        <v>60</v>
      </c>
      <c r="AU78" s="6">
        <v>27.84</v>
      </c>
      <c r="AV78" s="52" t="s">
        <v>1081</v>
      </c>
      <c r="AW78" s="15">
        <f t="shared" si="6"/>
        <v>28.294</v>
      </c>
      <c r="AX78" s="47">
        <v>5.72E-11</v>
      </c>
      <c r="AY78" s="47">
        <v>8.7999999999999999E-13</v>
      </c>
      <c r="AZ78" s="47">
        <v>4.962E-10</v>
      </c>
      <c r="BA78" s="47">
        <v>5.5430000000000004E-10</v>
      </c>
      <c r="BB78" s="48">
        <v>5.7570000000000001E-11</v>
      </c>
      <c r="BC78" s="48">
        <v>4.9548000000000003E-10</v>
      </c>
      <c r="BD78" s="48">
        <v>5.5304999999999997E-10</v>
      </c>
      <c r="BE78" s="14" t="str">
        <f t="shared" si="10"/>
        <v>-</v>
      </c>
      <c r="BF78" s="14" t="str">
        <f t="shared" si="11"/>
        <v>-</v>
      </c>
      <c r="BG78" s="68" t="s">
        <v>597</v>
      </c>
      <c r="BH78" s="68" t="s">
        <v>413</v>
      </c>
      <c r="BI78" s="68" t="s">
        <v>413</v>
      </c>
      <c r="BJ78" s="68" t="s">
        <v>413</v>
      </c>
      <c r="BK78" s="68" t="s">
        <v>597</v>
      </c>
      <c r="BL78" s="68" t="s">
        <v>597</v>
      </c>
      <c r="BM78" s="3" t="s">
        <v>1161</v>
      </c>
    </row>
    <row r="79" spans="1:65" ht="14.4" customHeight="1" x14ac:dyDescent="0.3">
      <c r="A79" s="59" t="s">
        <v>217</v>
      </c>
      <c r="B79" s="2">
        <v>78</v>
      </c>
      <c r="C79" s="3" t="s">
        <v>1393</v>
      </c>
      <c r="D79" s="2" t="s">
        <v>218</v>
      </c>
      <c r="E79" s="2" t="s">
        <v>528</v>
      </c>
      <c r="F79" s="2" t="s">
        <v>219</v>
      </c>
      <c r="G79" s="2" t="s">
        <v>529</v>
      </c>
      <c r="H79" s="2" t="s">
        <v>23</v>
      </c>
      <c r="J79" s="6" t="s">
        <v>87</v>
      </c>
      <c r="K79" s="2" t="s">
        <v>1028</v>
      </c>
      <c r="L79" s="6" t="s">
        <v>968</v>
      </c>
      <c r="M79" s="6" t="s">
        <v>26</v>
      </c>
      <c r="N79" s="2" t="s">
        <v>980</v>
      </c>
      <c r="O79" s="11">
        <v>1.49</v>
      </c>
      <c r="P79" s="11">
        <v>1.23</v>
      </c>
      <c r="Q79" s="2" t="s">
        <v>96</v>
      </c>
      <c r="R79" s="2" t="s">
        <v>413</v>
      </c>
      <c r="S79" s="2" t="s">
        <v>413</v>
      </c>
      <c r="T79" s="3" t="s">
        <v>175</v>
      </c>
      <c r="U79" s="3" t="s">
        <v>56</v>
      </c>
      <c r="V79" s="5" t="s">
        <v>597</v>
      </c>
      <c r="W79" s="12" t="s">
        <v>57</v>
      </c>
      <c r="X79" s="3" t="s">
        <v>28</v>
      </c>
      <c r="Y79" s="13" t="s">
        <v>58</v>
      </c>
      <c r="Z79" s="26">
        <v>131</v>
      </c>
      <c r="AA79" s="16">
        <v>0.5</v>
      </c>
      <c r="AB79" s="16">
        <v>1</v>
      </c>
      <c r="AC79" s="6" t="s">
        <v>413</v>
      </c>
      <c r="AD79" s="6" t="s">
        <v>413</v>
      </c>
      <c r="AE79" s="6" t="s">
        <v>413</v>
      </c>
      <c r="AF79" s="19">
        <v>131</v>
      </c>
      <c r="AG79" s="6">
        <v>0.5</v>
      </c>
      <c r="AH79" s="6">
        <v>1</v>
      </c>
      <c r="AI79" s="6">
        <v>1.395</v>
      </c>
      <c r="AJ79" s="92">
        <v>299.7</v>
      </c>
      <c r="AK79" s="92">
        <v>4.0999999999999996</v>
      </c>
      <c r="AL79" s="9">
        <v>1</v>
      </c>
      <c r="AM79" s="9" t="s">
        <v>413</v>
      </c>
      <c r="AN79" s="9" t="s">
        <v>413</v>
      </c>
      <c r="AO79" s="9" t="s">
        <v>413</v>
      </c>
      <c r="AP79" s="2" t="s">
        <v>59</v>
      </c>
      <c r="AQ79" s="2">
        <f t="shared" si="7"/>
        <v>131</v>
      </c>
      <c r="AR79" s="2">
        <f t="shared" si="8"/>
        <v>0.5</v>
      </c>
      <c r="AS79" s="2">
        <f t="shared" si="9"/>
        <v>1</v>
      </c>
      <c r="AT79" s="6" t="s">
        <v>60</v>
      </c>
      <c r="AU79" s="6">
        <v>27.84</v>
      </c>
      <c r="AV79" s="52" t="s">
        <v>1081</v>
      </c>
      <c r="AW79" s="15">
        <f t="shared" si="6"/>
        <v>28.294</v>
      </c>
      <c r="AX79" s="47">
        <v>5.72E-11</v>
      </c>
      <c r="AY79" s="47">
        <v>8.7999999999999999E-13</v>
      </c>
      <c r="AZ79" s="47">
        <v>4.962E-10</v>
      </c>
      <c r="BA79" s="47">
        <v>5.5430000000000004E-10</v>
      </c>
      <c r="BB79" s="48">
        <v>5.7570000000000001E-11</v>
      </c>
      <c r="BC79" s="48">
        <v>4.9548000000000003E-10</v>
      </c>
      <c r="BD79" s="48">
        <v>5.5304999999999997E-10</v>
      </c>
      <c r="BE79" s="14">
        <f t="shared" si="10"/>
        <v>133.08409542300586</v>
      </c>
      <c r="BF79" s="14">
        <f t="shared" si="11"/>
        <v>1</v>
      </c>
      <c r="BG79" s="68" t="s">
        <v>598</v>
      </c>
      <c r="BH79" s="68" t="s">
        <v>321</v>
      </c>
      <c r="BI79" s="68" t="s">
        <v>598</v>
      </c>
      <c r="BJ79" s="68" t="s">
        <v>1580</v>
      </c>
      <c r="BK79" s="102" t="s">
        <v>598</v>
      </c>
      <c r="BL79" s="68" t="s">
        <v>598</v>
      </c>
    </row>
    <row r="80" spans="1:65" ht="14.4" customHeight="1" x14ac:dyDescent="0.3">
      <c r="A80" s="59" t="s">
        <v>220</v>
      </c>
      <c r="B80" s="2">
        <v>79</v>
      </c>
      <c r="C80" s="3" t="s">
        <v>1393</v>
      </c>
      <c r="D80" s="2" t="s">
        <v>221</v>
      </c>
      <c r="E80" s="2" t="s">
        <v>528</v>
      </c>
      <c r="F80" s="2" t="s">
        <v>219</v>
      </c>
      <c r="G80" s="2" t="s">
        <v>529</v>
      </c>
      <c r="H80" s="2" t="s">
        <v>23</v>
      </c>
      <c r="J80" s="6" t="s">
        <v>87</v>
      </c>
      <c r="K80" s="2" t="s">
        <v>1028</v>
      </c>
      <c r="L80" s="6" t="s">
        <v>968</v>
      </c>
      <c r="M80" s="6" t="s">
        <v>26</v>
      </c>
      <c r="N80" s="2" t="s">
        <v>980</v>
      </c>
      <c r="O80" s="6">
        <v>2.52</v>
      </c>
      <c r="P80" s="11">
        <v>1.7</v>
      </c>
      <c r="Q80" s="2" t="s">
        <v>96</v>
      </c>
      <c r="R80" s="2" t="s">
        <v>413</v>
      </c>
      <c r="S80" s="2" t="s">
        <v>413</v>
      </c>
      <c r="T80" s="3" t="s">
        <v>175</v>
      </c>
      <c r="U80" s="3" t="s">
        <v>56</v>
      </c>
      <c r="V80" s="5" t="s">
        <v>597</v>
      </c>
      <c r="W80" s="12" t="s">
        <v>57</v>
      </c>
      <c r="X80" s="3" t="s">
        <v>28</v>
      </c>
      <c r="Y80" s="13" t="s">
        <v>58</v>
      </c>
      <c r="Z80" s="13">
        <v>125.8</v>
      </c>
      <c r="AA80" s="16">
        <v>0.6</v>
      </c>
      <c r="AB80" s="16">
        <v>1</v>
      </c>
      <c r="AC80" s="6" t="s">
        <v>413</v>
      </c>
      <c r="AD80" s="6" t="s">
        <v>413</v>
      </c>
      <c r="AE80" s="6" t="s">
        <v>413</v>
      </c>
      <c r="AF80" s="6">
        <v>125.8</v>
      </c>
      <c r="AG80" s="6">
        <v>0.6</v>
      </c>
      <c r="AH80" s="6">
        <v>1</v>
      </c>
      <c r="AI80" s="6">
        <v>3.7250000000000001</v>
      </c>
      <c r="AJ80" s="92">
        <v>302.3</v>
      </c>
      <c r="AK80" s="92">
        <v>15.1</v>
      </c>
      <c r="AL80" s="9">
        <v>1</v>
      </c>
      <c r="AM80" s="9" t="s">
        <v>413</v>
      </c>
      <c r="AN80" s="9" t="s">
        <v>413</v>
      </c>
      <c r="AO80" s="9" t="s">
        <v>413</v>
      </c>
      <c r="AP80" s="2" t="s">
        <v>59</v>
      </c>
      <c r="AQ80" s="2">
        <f t="shared" si="7"/>
        <v>125.8</v>
      </c>
      <c r="AR80" s="2">
        <f t="shared" si="8"/>
        <v>0.6</v>
      </c>
      <c r="AS80" s="2">
        <f t="shared" si="9"/>
        <v>1</v>
      </c>
      <c r="AT80" s="6" t="s">
        <v>60</v>
      </c>
      <c r="AU80" s="6">
        <v>27.84</v>
      </c>
      <c r="AV80" s="52" t="s">
        <v>1081</v>
      </c>
      <c r="AW80" s="15">
        <f t="shared" si="6"/>
        <v>28.294</v>
      </c>
      <c r="AX80" s="47">
        <v>5.72E-11</v>
      </c>
      <c r="AY80" s="47">
        <v>8.7999999999999999E-13</v>
      </c>
      <c r="AZ80" s="47">
        <v>4.962E-10</v>
      </c>
      <c r="BA80" s="47">
        <v>5.5430000000000004E-10</v>
      </c>
      <c r="BB80" s="48">
        <v>5.7570000000000001E-11</v>
      </c>
      <c r="BC80" s="48">
        <v>4.9548000000000003E-10</v>
      </c>
      <c r="BD80" s="48">
        <v>5.5304999999999997E-10</v>
      </c>
      <c r="BE80" s="14">
        <f t="shared" si="10"/>
        <v>127.80384749319524</v>
      </c>
      <c r="BF80" s="14">
        <f t="shared" si="11"/>
        <v>1.2</v>
      </c>
      <c r="BG80" s="68" t="s">
        <v>598</v>
      </c>
      <c r="BH80" s="68" t="s">
        <v>321</v>
      </c>
      <c r="BI80" s="68" t="s">
        <v>597</v>
      </c>
      <c r="BJ80" s="68" t="s">
        <v>1580</v>
      </c>
      <c r="BK80" s="102" t="s">
        <v>598</v>
      </c>
      <c r="BL80" s="68" t="s">
        <v>321</v>
      </c>
      <c r="BM80" s="3" t="s">
        <v>1488</v>
      </c>
    </row>
    <row r="81" spans="1:65" ht="14.4" customHeight="1" x14ac:dyDescent="0.3">
      <c r="A81" s="59" t="s">
        <v>222</v>
      </c>
      <c r="B81" s="2">
        <v>80</v>
      </c>
      <c r="C81" s="3" t="s">
        <v>1393</v>
      </c>
      <c r="D81" s="2" t="s">
        <v>223</v>
      </c>
      <c r="E81" s="2" t="s">
        <v>528</v>
      </c>
      <c r="F81" s="2" t="s">
        <v>219</v>
      </c>
      <c r="G81" s="2" t="s">
        <v>529</v>
      </c>
      <c r="H81" s="2" t="s">
        <v>23</v>
      </c>
      <c r="J81" s="6" t="s">
        <v>32</v>
      </c>
      <c r="K81" s="2" t="s">
        <v>1028</v>
      </c>
      <c r="L81" s="6" t="s">
        <v>968</v>
      </c>
      <c r="M81" s="6" t="s">
        <v>26</v>
      </c>
      <c r="N81" s="2" t="s">
        <v>980</v>
      </c>
      <c r="O81" s="8" t="s">
        <v>1569</v>
      </c>
      <c r="P81" s="8" t="s">
        <v>1569</v>
      </c>
      <c r="Q81" s="10" t="s">
        <v>1569</v>
      </c>
      <c r="R81" s="2" t="s">
        <v>413</v>
      </c>
      <c r="S81" s="2" t="s">
        <v>413</v>
      </c>
      <c r="T81" s="3" t="s">
        <v>175</v>
      </c>
      <c r="U81" s="3" t="s">
        <v>56</v>
      </c>
      <c r="V81" s="5" t="s">
        <v>597</v>
      </c>
      <c r="W81" s="12" t="s">
        <v>57</v>
      </c>
      <c r="X81" s="3" t="s">
        <v>28</v>
      </c>
      <c r="Y81" s="13" t="s">
        <v>58</v>
      </c>
      <c r="Z81" s="13">
        <v>131.4</v>
      </c>
      <c r="AA81" s="16">
        <v>0.5</v>
      </c>
      <c r="AB81" s="16">
        <v>1</v>
      </c>
      <c r="AC81" s="6" t="s">
        <v>413</v>
      </c>
      <c r="AD81" s="6" t="s">
        <v>413</v>
      </c>
      <c r="AE81" s="6" t="s">
        <v>413</v>
      </c>
      <c r="AF81" s="6">
        <v>131.6</v>
      </c>
      <c r="AG81" s="6">
        <v>0.5</v>
      </c>
      <c r="AH81" s="6">
        <v>1</v>
      </c>
      <c r="AI81" s="6">
        <v>2.3679999999999999</v>
      </c>
      <c r="AJ81" s="92">
        <v>225.4</v>
      </c>
      <c r="AK81" s="92">
        <v>23.5</v>
      </c>
      <c r="AL81" s="9">
        <v>1</v>
      </c>
      <c r="AM81" s="9" t="s">
        <v>413</v>
      </c>
      <c r="AN81" s="9" t="s">
        <v>413</v>
      </c>
      <c r="AO81" s="9" t="s">
        <v>413</v>
      </c>
      <c r="AP81" s="2" t="s">
        <v>59</v>
      </c>
      <c r="AQ81" s="2">
        <f t="shared" si="7"/>
        <v>131.4</v>
      </c>
      <c r="AR81" s="2">
        <f t="shared" si="8"/>
        <v>0.5</v>
      </c>
      <c r="AS81" s="2">
        <f t="shared" si="9"/>
        <v>1</v>
      </c>
      <c r="AT81" s="6" t="s">
        <v>60</v>
      </c>
      <c r="AU81" s="6">
        <v>27.84</v>
      </c>
      <c r="AV81" s="52" t="s">
        <v>1081</v>
      </c>
      <c r="AW81" s="15">
        <f t="shared" si="6"/>
        <v>28.294</v>
      </c>
      <c r="AX81" s="47">
        <v>5.72E-11</v>
      </c>
      <c r="AY81" s="47">
        <v>8.7999999999999999E-13</v>
      </c>
      <c r="AZ81" s="47">
        <v>4.962E-10</v>
      </c>
      <c r="BA81" s="47">
        <v>5.5430000000000004E-10</v>
      </c>
      <c r="BB81" s="48">
        <v>5.7570000000000001E-11</v>
      </c>
      <c r="BC81" s="48">
        <v>4.9548000000000003E-10</v>
      </c>
      <c r="BD81" s="48">
        <v>5.5304999999999997E-10</v>
      </c>
      <c r="BE81" s="14">
        <f t="shared" si="10"/>
        <v>133.49026006047356</v>
      </c>
      <c r="BF81" s="14">
        <f t="shared" si="11"/>
        <v>1</v>
      </c>
      <c r="BG81" s="68" t="s">
        <v>598</v>
      </c>
      <c r="BH81" s="68" t="s">
        <v>321</v>
      </c>
      <c r="BI81" s="68" t="s">
        <v>598</v>
      </c>
      <c r="BJ81" s="68" t="s">
        <v>1529</v>
      </c>
      <c r="BK81" s="102" t="s">
        <v>598</v>
      </c>
      <c r="BL81" s="68" t="s">
        <v>846</v>
      </c>
      <c r="BM81" s="3" t="s">
        <v>1486</v>
      </c>
    </row>
    <row r="82" spans="1:65" ht="14.4" customHeight="1" x14ac:dyDescent="0.3">
      <c r="A82" s="59" t="s">
        <v>224</v>
      </c>
      <c r="B82" s="2">
        <v>81</v>
      </c>
      <c r="C82" s="3" t="s">
        <v>1393</v>
      </c>
      <c r="D82" s="2" t="s">
        <v>225</v>
      </c>
      <c r="E82" s="2" t="s">
        <v>528</v>
      </c>
      <c r="F82" s="2" t="s">
        <v>226</v>
      </c>
      <c r="G82" s="2" t="s">
        <v>529</v>
      </c>
      <c r="H82" s="2" t="s">
        <v>23</v>
      </c>
      <c r="J82" s="6" t="s">
        <v>87</v>
      </c>
      <c r="K82" s="2" t="s">
        <v>1028</v>
      </c>
      <c r="L82" s="6" t="s">
        <v>968</v>
      </c>
      <c r="M82" s="6" t="s">
        <v>26</v>
      </c>
      <c r="N82" s="2" t="s">
        <v>980</v>
      </c>
      <c r="O82" s="6">
        <v>1.33</v>
      </c>
      <c r="P82" s="6">
        <v>1.87</v>
      </c>
      <c r="Q82" s="2" t="s">
        <v>96</v>
      </c>
      <c r="R82" s="2" t="s">
        <v>413</v>
      </c>
      <c r="S82" s="2" t="s">
        <v>413</v>
      </c>
      <c r="T82" s="3" t="s">
        <v>175</v>
      </c>
      <c r="U82" s="3" t="s">
        <v>56</v>
      </c>
      <c r="V82" s="5" t="s">
        <v>597</v>
      </c>
      <c r="W82" s="12" t="s">
        <v>57</v>
      </c>
      <c r="X82" s="3" t="s">
        <v>28</v>
      </c>
      <c r="Y82" s="13" t="s">
        <v>58</v>
      </c>
      <c r="Z82" s="13">
        <v>120.8</v>
      </c>
      <c r="AA82" s="16">
        <v>0.7</v>
      </c>
      <c r="AB82" s="16">
        <v>1</v>
      </c>
      <c r="AC82" s="6" t="s">
        <v>413</v>
      </c>
      <c r="AD82" s="6" t="s">
        <v>413</v>
      </c>
      <c r="AE82" s="6" t="s">
        <v>413</v>
      </c>
      <c r="AF82" s="6">
        <v>119.5</v>
      </c>
      <c r="AG82" s="6">
        <v>0.7</v>
      </c>
      <c r="AH82" s="6">
        <v>1</v>
      </c>
      <c r="AI82" s="6">
        <v>1.044</v>
      </c>
      <c r="AJ82" s="92">
        <v>317.8</v>
      </c>
      <c r="AK82" s="92">
        <v>2.7</v>
      </c>
      <c r="AL82" s="9">
        <v>1</v>
      </c>
      <c r="AM82" s="9" t="s">
        <v>413</v>
      </c>
      <c r="AN82" s="9" t="s">
        <v>413</v>
      </c>
      <c r="AO82" s="9" t="s">
        <v>413</v>
      </c>
      <c r="AP82" s="2" t="s">
        <v>78</v>
      </c>
      <c r="AQ82" s="2">
        <f t="shared" si="7"/>
        <v>119.5</v>
      </c>
      <c r="AR82" s="2">
        <f t="shared" si="8"/>
        <v>0.7</v>
      </c>
      <c r="AS82" s="2">
        <f t="shared" si="9"/>
        <v>1</v>
      </c>
      <c r="AT82" s="6" t="s">
        <v>60</v>
      </c>
      <c r="AU82" s="6">
        <v>27.84</v>
      </c>
      <c r="AV82" s="52" t="s">
        <v>1081</v>
      </c>
      <c r="AW82" s="15">
        <f t="shared" si="6"/>
        <v>28.294</v>
      </c>
      <c r="AX82" s="47">
        <v>5.72E-11</v>
      </c>
      <c r="AY82" s="47">
        <v>8.7999999999999999E-13</v>
      </c>
      <c r="AZ82" s="47">
        <v>4.962E-10</v>
      </c>
      <c r="BA82" s="47">
        <v>5.5430000000000004E-10</v>
      </c>
      <c r="BB82" s="48">
        <v>5.7570000000000001E-11</v>
      </c>
      <c r="BC82" s="48">
        <v>4.9548000000000003E-10</v>
      </c>
      <c r="BD82" s="48">
        <v>5.5304999999999997E-10</v>
      </c>
      <c r="BE82" s="14">
        <f t="shared" si="10"/>
        <v>121.40635562154843</v>
      </c>
      <c r="BF82" s="14">
        <f t="shared" si="11"/>
        <v>1.4</v>
      </c>
      <c r="BG82" s="68" t="s">
        <v>598</v>
      </c>
      <c r="BH82" s="68" t="s">
        <v>321</v>
      </c>
      <c r="BI82" s="68" t="s">
        <v>598</v>
      </c>
      <c r="BJ82" s="68" t="s">
        <v>1566</v>
      </c>
      <c r="BK82" s="102" t="s">
        <v>598</v>
      </c>
      <c r="BL82" s="68" t="s">
        <v>321</v>
      </c>
      <c r="BM82" s="3" t="s">
        <v>1489</v>
      </c>
    </row>
    <row r="83" spans="1:65" ht="14.4" customHeight="1" x14ac:dyDescent="0.3">
      <c r="A83" s="59" t="s">
        <v>227</v>
      </c>
      <c r="B83" s="2">
        <v>82</v>
      </c>
      <c r="C83" s="3" t="s">
        <v>1393</v>
      </c>
      <c r="D83" s="2" t="s">
        <v>191</v>
      </c>
      <c r="E83" s="2" t="s">
        <v>528</v>
      </c>
      <c r="F83" s="2" t="s">
        <v>192</v>
      </c>
      <c r="G83" s="2" t="s">
        <v>529</v>
      </c>
      <c r="H83" s="2" t="s">
        <v>23</v>
      </c>
      <c r="J83" s="6" t="s">
        <v>87</v>
      </c>
      <c r="K83" s="2" t="s">
        <v>1028</v>
      </c>
      <c r="L83" s="6" t="s">
        <v>157</v>
      </c>
      <c r="M83" s="6" t="s">
        <v>26</v>
      </c>
      <c r="N83" s="2" t="s">
        <v>981</v>
      </c>
      <c r="O83" s="8" t="s">
        <v>1569</v>
      </c>
      <c r="P83" s="8" t="s">
        <v>1569</v>
      </c>
      <c r="Q83" s="10" t="s">
        <v>1569</v>
      </c>
      <c r="R83" s="2" t="s">
        <v>413</v>
      </c>
      <c r="S83" s="2" t="s">
        <v>413</v>
      </c>
      <c r="T83" s="3" t="s">
        <v>175</v>
      </c>
      <c r="U83" s="3" t="s">
        <v>228</v>
      </c>
      <c r="V83" s="5" t="s">
        <v>597</v>
      </c>
      <c r="W83" s="3" t="s">
        <v>229</v>
      </c>
      <c r="X83" s="3" t="s">
        <v>230</v>
      </c>
      <c r="Y83" s="3" t="s">
        <v>231</v>
      </c>
      <c r="Z83" s="6">
        <v>131.30000000000001</v>
      </c>
      <c r="AA83" s="6">
        <v>0.3</v>
      </c>
      <c r="AB83" s="6">
        <v>1</v>
      </c>
      <c r="AC83" s="6" t="s">
        <v>413</v>
      </c>
      <c r="AD83" s="6" t="s">
        <v>413</v>
      </c>
      <c r="AE83" s="6" t="s">
        <v>413</v>
      </c>
      <c r="AF83" s="16">
        <v>129.5</v>
      </c>
      <c r="AG83" s="16">
        <v>0.7</v>
      </c>
      <c r="AH83" s="16">
        <v>1</v>
      </c>
      <c r="AI83" s="8" t="s">
        <v>1569</v>
      </c>
      <c r="AJ83" s="96">
        <v>322.89999999999998</v>
      </c>
      <c r="AK83" s="96">
        <v>9.6999999999999993</v>
      </c>
      <c r="AL83" s="9">
        <v>1</v>
      </c>
      <c r="AM83" s="9" t="s">
        <v>413</v>
      </c>
      <c r="AN83" s="9" t="s">
        <v>413</v>
      </c>
      <c r="AO83" s="9" t="s">
        <v>413</v>
      </c>
      <c r="AP83" s="2" t="s">
        <v>59</v>
      </c>
      <c r="AQ83" s="2">
        <f t="shared" si="7"/>
        <v>131.30000000000001</v>
      </c>
      <c r="AR83" s="2">
        <f t="shared" si="8"/>
        <v>0.3</v>
      </c>
      <c r="AS83" s="2">
        <f t="shared" si="9"/>
        <v>1</v>
      </c>
      <c r="AT83" s="6" t="s">
        <v>137</v>
      </c>
      <c r="AU83" s="6">
        <v>520.4</v>
      </c>
      <c r="AV83" s="30" t="s">
        <v>1224</v>
      </c>
      <c r="AW83" s="14">
        <v>527.8801407966381</v>
      </c>
      <c r="AX83" s="47">
        <v>5.72E-11</v>
      </c>
      <c r="AY83" s="47">
        <v>8.7999999999999999E-13</v>
      </c>
      <c r="AZ83" s="47">
        <v>4.962E-10</v>
      </c>
      <c r="BA83" s="47">
        <v>5.5430000000000004E-10</v>
      </c>
      <c r="BB83" s="48">
        <v>5.7570000000000001E-11</v>
      </c>
      <c r="BC83" s="48">
        <v>4.9548000000000003E-10</v>
      </c>
      <c r="BD83" s="48">
        <v>5.5304999999999997E-10</v>
      </c>
      <c r="BE83" s="14">
        <f t="shared" si="10"/>
        <v>133.36487335753736</v>
      </c>
      <c r="BF83" s="14">
        <f t="shared" si="11"/>
        <v>0.6</v>
      </c>
      <c r="BG83" s="68" t="s">
        <v>598</v>
      </c>
      <c r="BH83" s="68" t="s">
        <v>321</v>
      </c>
      <c r="BI83" s="68" t="s">
        <v>413</v>
      </c>
      <c r="BJ83" s="68" t="s">
        <v>1566</v>
      </c>
      <c r="BK83" s="68" t="s">
        <v>413</v>
      </c>
      <c r="BL83" s="68" t="s">
        <v>598</v>
      </c>
      <c r="BM83" s="3" t="s">
        <v>1368</v>
      </c>
    </row>
    <row r="84" spans="1:65" ht="14.4" customHeight="1" x14ac:dyDescent="0.3">
      <c r="A84" s="59" t="s">
        <v>232</v>
      </c>
      <c r="B84" s="2">
        <v>83</v>
      </c>
      <c r="C84" s="3" t="s">
        <v>1393</v>
      </c>
      <c r="D84" s="2" t="s">
        <v>191</v>
      </c>
      <c r="E84" s="2" t="s">
        <v>528</v>
      </c>
      <c r="F84" s="2" t="s">
        <v>192</v>
      </c>
      <c r="G84" s="2" t="s">
        <v>529</v>
      </c>
      <c r="H84" s="2" t="s">
        <v>23</v>
      </c>
      <c r="J84" s="6" t="s">
        <v>87</v>
      </c>
      <c r="K84" s="2" t="s">
        <v>1028</v>
      </c>
      <c r="L84" s="6" t="s">
        <v>968</v>
      </c>
      <c r="M84" s="6" t="s">
        <v>26</v>
      </c>
      <c r="N84" s="2" t="s">
        <v>980</v>
      </c>
      <c r="O84" s="8" t="s">
        <v>1569</v>
      </c>
      <c r="P84" s="8" t="s">
        <v>1569</v>
      </c>
      <c r="Q84" s="10" t="s">
        <v>1569</v>
      </c>
      <c r="R84" s="2" t="s">
        <v>413</v>
      </c>
      <c r="S84" s="2" t="s">
        <v>413</v>
      </c>
      <c r="T84" s="3" t="s">
        <v>175</v>
      </c>
      <c r="U84" s="3" t="s">
        <v>228</v>
      </c>
      <c r="V84" s="5" t="s">
        <v>597</v>
      </c>
      <c r="W84" s="3" t="s">
        <v>229</v>
      </c>
      <c r="X84" s="3" t="s">
        <v>230</v>
      </c>
      <c r="Y84" s="3" t="s">
        <v>231</v>
      </c>
      <c r="Z84" s="6">
        <v>130.80000000000001</v>
      </c>
      <c r="AA84" s="6">
        <v>0.9</v>
      </c>
      <c r="AB84" s="6">
        <v>1</v>
      </c>
      <c r="AC84" s="6" t="s">
        <v>413</v>
      </c>
      <c r="AD84" s="6" t="s">
        <v>413</v>
      </c>
      <c r="AE84" s="6" t="s">
        <v>413</v>
      </c>
      <c r="AF84" s="6">
        <v>130.1</v>
      </c>
      <c r="AG84" s="6">
        <v>2.2999999999999998</v>
      </c>
      <c r="AH84" s="6">
        <v>1</v>
      </c>
      <c r="AI84" s="6">
        <v>1.3360000000000001</v>
      </c>
      <c r="AJ84" s="92">
        <v>305.2</v>
      </c>
      <c r="AK84" s="92">
        <v>22.6</v>
      </c>
      <c r="AL84" s="9">
        <v>1</v>
      </c>
      <c r="AM84" s="9" t="s">
        <v>413</v>
      </c>
      <c r="AN84" s="9" t="s">
        <v>413</v>
      </c>
      <c r="AO84" s="9" t="s">
        <v>413</v>
      </c>
      <c r="AP84" s="2" t="s">
        <v>59</v>
      </c>
      <c r="AQ84" s="2">
        <f t="shared" si="7"/>
        <v>130.80000000000001</v>
      </c>
      <c r="AR84" s="2">
        <f t="shared" si="8"/>
        <v>0.9</v>
      </c>
      <c r="AS84" s="2">
        <f t="shared" si="9"/>
        <v>1</v>
      </c>
      <c r="AT84" s="6" t="s">
        <v>137</v>
      </c>
      <c r="AU84" s="6">
        <v>520.4</v>
      </c>
      <c r="AV84" s="30" t="s">
        <v>1224</v>
      </c>
      <c r="AW84" s="14">
        <v>527.8801407966381</v>
      </c>
      <c r="AX84" s="47">
        <v>5.72E-11</v>
      </c>
      <c r="AY84" s="47">
        <v>8.7999999999999999E-13</v>
      </c>
      <c r="AZ84" s="47">
        <v>4.962E-10</v>
      </c>
      <c r="BA84" s="47">
        <v>5.5430000000000004E-10</v>
      </c>
      <c r="BB84" s="48">
        <v>5.7570000000000001E-11</v>
      </c>
      <c r="BC84" s="48">
        <v>4.9548000000000003E-10</v>
      </c>
      <c r="BD84" s="48">
        <v>5.5304999999999997E-10</v>
      </c>
      <c r="BE84" s="14">
        <f t="shared" si="10"/>
        <v>132.85725447472132</v>
      </c>
      <c r="BF84" s="14">
        <f t="shared" si="11"/>
        <v>1.8</v>
      </c>
      <c r="BG84" s="68" t="s">
        <v>598</v>
      </c>
      <c r="BH84" s="68" t="s">
        <v>321</v>
      </c>
      <c r="BI84" s="68" t="s">
        <v>598</v>
      </c>
      <c r="BJ84" s="68" t="s">
        <v>1580</v>
      </c>
      <c r="BK84" s="68" t="s">
        <v>413</v>
      </c>
      <c r="BL84" s="68" t="s">
        <v>598</v>
      </c>
      <c r="BM84" s="3" t="s">
        <v>1368</v>
      </c>
    </row>
    <row r="85" spans="1:65" ht="14.4" customHeight="1" x14ac:dyDescent="0.3">
      <c r="A85" s="59" t="s">
        <v>233</v>
      </c>
      <c r="B85" s="2">
        <v>84</v>
      </c>
      <c r="C85" s="3" t="s">
        <v>1393</v>
      </c>
      <c r="D85" s="2" t="s">
        <v>1490</v>
      </c>
      <c r="E85" s="2" t="s">
        <v>528</v>
      </c>
      <c r="F85" s="2" t="s">
        <v>1491</v>
      </c>
      <c r="G85" s="2" t="s">
        <v>529</v>
      </c>
      <c r="H85" s="2" t="s">
        <v>23</v>
      </c>
      <c r="J85" s="6" t="s">
        <v>87</v>
      </c>
      <c r="K85" s="2" t="s">
        <v>1028</v>
      </c>
      <c r="L85" s="6" t="s">
        <v>968</v>
      </c>
      <c r="M85" s="6" t="s">
        <v>26</v>
      </c>
      <c r="N85" s="2" t="s">
        <v>980</v>
      </c>
      <c r="O85" s="8" t="s">
        <v>1569</v>
      </c>
      <c r="P85" s="8" t="s">
        <v>1569</v>
      </c>
      <c r="Q85" s="10" t="s">
        <v>1569</v>
      </c>
      <c r="R85" s="2" t="s">
        <v>413</v>
      </c>
      <c r="S85" s="2" t="s">
        <v>413</v>
      </c>
      <c r="T85" s="3" t="s">
        <v>175</v>
      </c>
      <c r="U85" s="3" t="s">
        <v>228</v>
      </c>
      <c r="V85" s="5" t="s">
        <v>597</v>
      </c>
      <c r="W85" s="3" t="s">
        <v>229</v>
      </c>
      <c r="X85" s="3" t="s">
        <v>230</v>
      </c>
      <c r="Y85" s="3" t="s">
        <v>231</v>
      </c>
      <c r="Z85" s="6">
        <v>130.19999999999999</v>
      </c>
      <c r="AA85" s="6">
        <v>0.4</v>
      </c>
      <c r="AB85" s="6">
        <v>1</v>
      </c>
      <c r="AC85" s="6" t="s">
        <v>413</v>
      </c>
      <c r="AD85" s="6" t="s">
        <v>413</v>
      </c>
      <c r="AE85" s="6" t="s">
        <v>413</v>
      </c>
      <c r="AF85" s="16" t="s">
        <v>82</v>
      </c>
      <c r="AG85" s="16" t="s">
        <v>82</v>
      </c>
      <c r="AH85" s="16" t="s">
        <v>413</v>
      </c>
      <c r="AI85" s="16" t="s">
        <v>82</v>
      </c>
      <c r="AJ85" s="96" t="s">
        <v>82</v>
      </c>
      <c r="AK85" s="96" t="s">
        <v>82</v>
      </c>
      <c r="AL85" s="9" t="s">
        <v>413</v>
      </c>
      <c r="AM85" s="9" t="s">
        <v>413</v>
      </c>
      <c r="AN85" s="9" t="s">
        <v>413</v>
      </c>
      <c r="AO85" s="9" t="s">
        <v>413</v>
      </c>
      <c r="AP85" s="2" t="s">
        <v>59</v>
      </c>
      <c r="AQ85" s="2">
        <f t="shared" si="7"/>
        <v>130.19999999999999</v>
      </c>
      <c r="AR85" s="2">
        <f t="shared" si="8"/>
        <v>0.4</v>
      </c>
      <c r="AS85" s="2">
        <f t="shared" si="9"/>
        <v>1</v>
      </c>
      <c r="AT85" s="6" t="s">
        <v>137</v>
      </c>
      <c r="AU85" s="6">
        <v>520.4</v>
      </c>
      <c r="AV85" s="30" t="s">
        <v>1224</v>
      </c>
      <c r="AW85" s="14">
        <v>527.8801407966381</v>
      </c>
      <c r="AX85" s="47">
        <v>5.72E-11</v>
      </c>
      <c r="AY85" s="47">
        <v>8.7999999999999999E-13</v>
      </c>
      <c r="AZ85" s="47">
        <v>4.962E-10</v>
      </c>
      <c r="BA85" s="47">
        <v>5.5430000000000004E-10</v>
      </c>
      <c r="BB85" s="48">
        <v>5.7570000000000001E-11</v>
      </c>
      <c r="BC85" s="48">
        <v>4.9548000000000003E-10</v>
      </c>
      <c r="BD85" s="48">
        <v>5.5304999999999997E-10</v>
      </c>
      <c r="BE85" s="14">
        <f t="shared" si="10"/>
        <v>132.24810941037228</v>
      </c>
      <c r="BF85" s="14">
        <f t="shared" si="11"/>
        <v>0.8</v>
      </c>
      <c r="BG85" s="68" t="s">
        <v>598</v>
      </c>
      <c r="BH85" s="68" t="s">
        <v>321</v>
      </c>
      <c r="BI85" s="68" t="s">
        <v>413</v>
      </c>
      <c r="BJ85" s="68" t="s">
        <v>413</v>
      </c>
      <c r="BK85" s="68" t="s">
        <v>413</v>
      </c>
      <c r="BL85" s="68" t="s">
        <v>598</v>
      </c>
      <c r="BM85" s="3" t="s">
        <v>1368</v>
      </c>
    </row>
    <row r="86" spans="1:65" ht="14.4" customHeight="1" x14ac:dyDescent="0.3">
      <c r="A86" s="59" t="s">
        <v>234</v>
      </c>
      <c r="B86" s="2">
        <v>85</v>
      </c>
      <c r="C86" s="3" t="s">
        <v>1393</v>
      </c>
      <c r="D86" s="2" t="s">
        <v>225</v>
      </c>
      <c r="E86" s="2" t="s">
        <v>528</v>
      </c>
      <c r="F86" s="2" t="s">
        <v>226</v>
      </c>
      <c r="G86" s="2" t="s">
        <v>529</v>
      </c>
      <c r="H86" s="2" t="s">
        <v>23</v>
      </c>
      <c r="J86" s="6" t="s">
        <v>87</v>
      </c>
      <c r="K86" s="2" t="s">
        <v>1028</v>
      </c>
      <c r="L86" s="6" t="s">
        <v>968</v>
      </c>
      <c r="M86" s="6" t="s">
        <v>26</v>
      </c>
      <c r="N86" s="2" t="s">
        <v>980</v>
      </c>
      <c r="O86" s="8" t="s">
        <v>1569</v>
      </c>
      <c r="P86" s="8" t="s">
        <v>1569</v>
      </c>
      <c r="Q86" s="10" t="s">
        <v>1569</v>
      </c>
      <c r="R86" s="2" t="s">
        <v>413</v>
      </c>
      <c r="S86" s="2" t="s">
        <v>413</v>
      </c>
      <c r="T86" s="3" t="s">
        <v>175</v>
      </c>
      <c r="U86" s="3" t="s">
        <v>228</v>
      </c>
      <c r="V86" s="5" t="s">
        <v>597</v>
      </c>
      <c r="W86" s="3" t="s">
        <v>229</v>
      </c>
      <c r="X86" s="3" t="s">
        <v>230</v>
      </c>
      <c r="Y86" s="3" t="s">
        <v>231</v>
      </c>
      <c r="Z86" s="6">
        <v>120.7</v>
      </c>
      <c r="AA86" s="6">
        <v>1.3</v>
      </c>
      <c r="AB86" s="6">
        <v>1</v>
      </c>
      <c r="AC86" s="6" t="s">
        <v>413</v>
      </c>
      <c r="AD86" s="6" t="s">
        <v>413</v>
      </c>
      <c r="AE86" s="6" t="s">
        <v>413</v>
      </c>
      <c r="AF86" s="6">
        <v>119.6</v>
      </c>
      <c r="AG86" s="6">
        <v>3.2</v>
      </c>
      <c r="AH86" s="20">
        <v>1</v>
      </c>
      <c r="AI86" s="6">
        <v>0.78200000000000003</v>
      </c>
      <c r="AJ86" s="92">
        <v>304</v>
      </c>
      <c r="AK86" s="92">
        <v>16.399999999999999</v>
      </c>
      <c r="AL86" s="9">
        <v>1</v>
      </c>
      <c r="AM86" s="9" t="s">
        <v>413</v>
      </c>
      <c r="AN86" s="9" t="s">
        <v>413</v>
      </c>
      <c r="AO86" s="9" t="s">
        <v>413</v>
      </c>
      <c r="AP86" s="2" t="s">
        <v>78</v>
      </c>
      <c r="AQ86" s="2">
        <f t="shared" si="7"/>
        <v>119.6</v>
      </c>
      <c r="AR86" s="2">
        <f t="shared" si="8"/>
        <v>3.2</v>
      </c>
      <c r="AS86" s="2">
        <f t="shared" si="9"/>
        <v>1</v>
      </c>
      <c r="AT86" s="6" t="s">
        <v>137</v>
      </c>
      <c r="AU86" s="6">
        <v>520.4</v>
      </c>
      <c r="AV86" s="30" t="s">
        <v>1224</v>
      </c>
      <c r="AW86" s="14">
        <v>527.8801407966381</v>
      </c>
      <c r="AX86" s="47">
        <v>5.72E-11</v>
      </c>
      <c r="AY86" s="47">
        <v>8.7999999999999999E-13</v>
      </c>
      <c r="AZ86" s="47">
        <v>4.962E-10</v>
      </c>
      <c r="BA86" s="47">
        <v>5.5430000000000004E-10</v>
      </c>
      <c r="BB86" s="48">
        <v>5.7570000000000001E-11</v>
      </c>
      <c r="BC86" s="48">
        <v>4.9548000000000003E-10</v>
      </c>
      <c r="BD86" s="48">
        <v>5.5304999999999997E-10</v>
      </c>
      <c r="BE86" s="14">
        <f t="shared" si="10"/>
        <v>121.48611304294998</v>
      </c>
      <c r="BF86" s="14">
        <f t="shared" si="11"/>
        <v>6.4</v>
      </c>
      <c r="BG86" s="68" t="s">
        <v>598</v>
      </c>
      <c r="BH86" s="68" t="s">
        <v>321</v>
      </c>
      <c r="BI86" s="68" t="s">
        <v>598</v>
      </c>
      <c r="BJ86" s="68" t="s">
        <v>1580</v>
      </c>
      <c r="BK86" s="68" t="s">
        <v>413</v>
      </c>
      <c r="BL86" s="68" t="s">
        <v>321</v>
      </c>
      <c r="BM86" s="3" t="s">
        <v>1369</v>
      </c>
    </row>
    <row r="87" spans="1:65" ht="14.4" customHeight="1" x14ac:dyDescent="0.3">
      <c r="A87" s="59" t="s">
        <v>545</v>
      </c>
      <c r="B87" s="2">
        <v>86</v>
      </c>
      <c r="C87" s="3" t="s">
        <v>1394</v>
      </c>
      <c r="D87" s="4" t="s">
        <v>538</v>
      </c>
      <c r="E87" s="2" t="s">
        <v>528</v>
      </c>
      <c r="F87" s="4" t="s">
        <v>539</v>
      </c>
      <c r="G87" s="2" t="s">
        <v>530</v>
      </c>
      <c r="H87" s="2" t="s">
        <v>23</v>
      </c>
      <c r="J87" s="6" t="s">
        <v>565</v>
      </c>
      <c r="K87" s="2" t="s">
        <v>1028</v>
      </c>
      <c r="L87" s="6" t="s">
        <v>498</v>
      </c>
      <c r="M87" s="6" t="s">
        <v>26</v>
      </c>
      <c r="N87" s="2" t="s">
        <v>982</v>
      </c>
      <c r="O87" s="8" t="s">
        <v>1569</v>
      </c>
      <c r="P87" s="8" t="s">
        <v>1569</v>
      </c>
      <c r="Q87" s="2" t="s">
        <v>413</v>
      </c>
      <c r="R87" s="2" t="s">
        <v>413</v>
      </c>
      <c r="S87" s="5" t="s">
        <v>413</v>
      </c>
      <c r="T87" s="3" t="s">
        <v>544</v>
      </c>
      <c r="U87" s="3" t="s">
        <v>56</v>
      </c>
      <c r="V87" s="5" t="s">
        <v>597</v>
      </c>
      <c r="W87" s="12" t="s">
        <v>57</v>
      </c>
      <c r="X87" s="3" t="s">
        <v>28</v>
      </c>
      <c r="Y87" s="13" t="s">
        <v>58</v>
      </c>
      <c r="Z87" s="6">
        <v>131.69999999999999</v>
      </c>
      <c r="AA87" s="6">
        <v>0.7</v>
      </c>
      <c r="AB87" s="6">
        <v>2</v>
      </c>
      <c r="AC87" s="6" t="s">
        <v>413</v>
      </c>
      <c r="AD87" s="6" t="s">
        <v>413</v>
      </c>
      <c r="AE87" s="6" t="s">
        <v>413</v>
      </c>
      <c r="AF87" s="8" t="s">
        <v>1569</v>
      </c>
      <c r="AG87" s="8" t="s">
        <v>1569</v>
      </c>
      <c r="AH87" s="8" t="s">
        <v>1569</v>
      </c>
      <c r="AI87" s="8" t="s">
        <v>1569</v>
      </c>
      <c r="AJ87" s="91" t="s">
        <v>1569</v>
      </c>
      <c r="AK87" s="91" t="s">
        <v>1569</v>
      </c>
      <c r="AL87" s="8" t="s">
        <v>1569</v>
      </c>
      <c r="AM87" s="6" t="s">
        <v>413</v>
      </c>
      <c r="AN87" s="6" t="s">
        <v>413</v>
      </c>
      <c r="AO87" s="6" t="s">
        <v>413</v>
      </c>
      <c r="AP87" s="2" t="s">
        <v>59</v>
      </c>
      <c r="AQ87" s="2">
        <f t="shared" si="7"/>
        <v>131.69999999999999</v>
      </c>
      <c r="AR87" s="2">
        <f t="shared" si="8"/>
        <v>0.7</v>
      </c>
      <c r="AS87" s="2">
        <f t="shared" si="9"/>
        <v>2</v>
      </c>
      <c r="AT87" s="6" t="s">
        <v>60</v>
      </c>
      <c r="AU87" s="6">
        <v>27.84</v>
      </c>
      <c r="AV87" s="52" t="s">
        <v>1081</v>
      </c>
      <c r="AW87" s="15">
        <f t="shared" ref="AW87:AW98" si="12">28.294</f>
        <v>28.294</v>
      </c>
      <c r="AX87" s="47">
        <v>5.72E-11</v>
      </c>
      <c r="AY87" s="47">
        <v>8.7999999999999999E-13</v>
      </c>
      <c r="AZ87" s="47">
        <v>4.962E-10</v>
      </c>
      <c r="BA87" s="47">
        <v>5.5430000000000004E-10</v>
      </c>
      <c r="BB87" s="48">
        <v>5.7570000000000001E-11</v>
      </c>
      <c r="BC87" s="48">
        <v>4.9548000000000003E-10</v>
      </c>
      <c r="BD87" s="48">
        <v>5.5304999999999997E-10</v>
      </c>
      <c r="BE87" s="14">
        <f t="shared" si="10"/>
        <v>133.79488276317292</v>
      </c>
      <c r="BF87" s="14">
        <f t="shared" si="11"/>
        <v>0.7</v>
      </c>
      <c r="BG87" s="68" t="s">
        <v>598</v>
      </c>
      <c r="BH87" s="68" t="s">
        <v>321</v>
      </c>
      <c r="BI87" s="68" t="s">
        <v>321</v>
      </c>
      <c r="BJ87" s="68" t="s">
        <v>321</v>
      </c>
      <c r="BK87" s="102" t="s">
        <v>598</v>
      </c>
      <c r="BL87" s="76" t="s">
        <v>598</v>
      </c>
      <c r="BM87" s="3" t="s">
        <v>1159</v>
      </c>
    </row>
    <row r="88" spans="1:65" ht="14.4" customHeight="1" x14ac:dyDescent="0.3">
      <c r="A88" s="59" t="s">
        <v>546</v>
      </c>
      <c r="B88" s="2">
        <v>87</v>
      </c>
      <c r="C88" s="3" t="s">
        <v>1394</v>
      </c>
      <c r="D88" s="4" t="s">
        <v>538</v>
      </c>
      <c r="E88" s="2" t="s">
        <v>528</v>
      </c>
      <c r="F88" s="4" t="s">
        <v>539</v>
      </c>
      <c r="G88" s="2" t="s">
        <v>530</v>
      </c>
      <c r="H88" s="2" t="s">
        <v>23</v>
      </c>
      <c r="J88" s="6" t="s">
        <v>566</v>
      </c>
      <c r="K88" s="2" t="s">
        <v>1028</v>
      </c>
      <c r="L88" s="6" t="s">
        <v>498</v>
      </c>
      <c r="M88" s="6" t="s">
        <v>26</v>
      </c>
      <c r="N88" s="2" t="s">
        <v>982</v>
      </c>
      <c r="O88" s="8" t="s">
        <v>1569</v>
      </c>
      <c r="P88" s="8" t="s">
        <v>1569</v>
      </c>
      <c r="Q88" s="2" t="s">
        <v>413</v>
      </c>
      <c r="R88" s="2" t="s">
        <v>413</v>
      </c>
      <c r="S88" s="5" t="s">
        <v>413</v>
      </c>
      <c r="T88" s="3" t="s">
        <v>131</v>
      </c>
      <c r="U88" s="3" t="s">
        <v>56</v>
      </c>
      <c r="V88" s="5" t="s">
        <v>597</v>
      </c>
      <c r="W88" s="12" t="s">
        <v>57</v>
      </c>
      <c r="X88" s="3" t="s">
        <v>28</v>
      </c>
      <c r="Y88" s="13" t="s">
        <v>58</v>
      </c>
      <c r="Z88" s="6">
        <v>132.1</v>
      </c>
      <c r="AA88" s="6">
        <v>0.7</v>
      </c>
      <c r="AB88" s="6">
        <v>2</v>
      </c>
      <c r="AC88" s="6" t="s">
        <v>413</v>
      </c>
      <c r="AD88" s="6" t="s">
        <v>413</v>
      </c>
      <c r="AE88" s="6" t="s">
        <v>413</v>
      </c>
      <c r="AF88" s="8" t="s">
        <v>1569</v>
      </c>
      <c r="AG88" s="8" t="s">
        <v>1569</v>
      </c>
      <c r="AH88" s="8" t="s">
        <v>1569</v>
      </c>
      <c r="AI88" s="8" t="s">
        <v>1569</v>
      </c>
      <c r="AJ88" s="91" t="s">
        <v>1569</v>
      </c>
      <c r="AK88" s="91" t="s">
        <v>1569</v>
      </c>
      <c r="AL88" s="8" t="s">
        <v>1569</v>
      </c>
      <c r="AM88" s="6" t="s">
        <v>413</v>
      </c>
      <c r="AN88" s="6" t="s">
        <v>413</v>
      </c>
      <c r="AO88" s="6" t="s">
        <v>413</v>
      </c>
      <c r="AP88" s="2" t="s">
        <v>59</v>
      </c>
      <c r="AQ88" s="2">
        <f t="shared" si="7"/>
        <v>132.1</v>
      </c>
      <c r="AR88" s="2">
        <f t="shared" si="8"/>
        <v>0.7</v>
      </c>
      <c r="AS88" s="2">
        <f t="shared" si="9"/>
        <v>2</v>
      </c>
      <c r="AT88" s="6" t="s">
        <v>60</v>
      </c>
      <c r="AU88" s="6">
        <v>27.84</v>
      </c>
      <c r="AV88" s="52" t="s">
        <v>1081</v>
      </c>
      <c r="AW88" s="15">
        <f t="shared" si="12"/>
        <v>28.294</v>
      </c>
      <c r="AX88" s="47">
        <v>5.72E-11</v>
      </c>
      <c r="AY88" s="47">
        <v>8.7999999999999999E-13</v>
      </c>
      <c r="AZ88" s="47">
        <v>4.962E-10</v>
      </c>
      <c r="BA88" s="47">
        <v>5.5430000000000004E-10</v>
      </c>
      <c r="BB88" s="48">
        <v>5.7570000000000001E-11</v>
      </c>
      <c r="BC88" s="48">
        <v>4.9548000000000003E-10</v>
      </c>
      <c r="BD88" s="48">
        <v>5.5304999999999997E-10</v>
      </c>
      <c r="BE88" s="14">
        <f t="shared" si="10"/>
        <v>134.20104533311923</v>
      </c>
      <c r="BF88" s="14">
        <f t="shared" si="11"/>
        <v>0.7</v>
      </c>
      <c r="BG88" s="68" t="s">
        <v>598</v>
      </c>
      <c r="BH88" s="68" t="s">
        <v>321</v>
      </c>
      <c r="BI88" s="68" t="s">
        <v>321</v>
      </c>
      <c r="BJ88" s="68" t="s">
        <v>321</v>
      </c>
      <c r="BK88" s="102" t="s">
        <v>598</v>
      </c>
      <c r="BL88" s="76" t="s">
        <v>598</v>
      </c>
      <c r="BM88" s="3" t="s">
        <v>1159</v>
      </c>
    </row>
    <row r="89" spans="1:65" ht="14.4" customHeight="1" x14ac:dyDescent="0.3">
      <c r="A89" s="59" t="s">
        <v>547</v>
      </c>
      <c r="B89" s="2">
        <v>88</v>
      </c>
      <c r="C89" s="3" t="s">
        <v>1394</v>
      </c>
      <c r="D89" s="4" t="s">
        <v>538</v>
      </c>
      <c r="E89" s="2" t="s">
        <v>528</v>
      </c>
      <c r="F89" s="4" t="s">
        <v>539</v>
      </c>
      <c r="G89" s="2" t="s">
        <v>530</v>
      </c>
      <c r="H89" s="2" t="s">
        <v>23</v>
      </c>
      <c r="J89" s="6" t="s">
        <v>267</v>
      </c>
      <c r="K89" s="2" t="s">
        <v>1030</v>
      </c>
      <c r="L89" s="6" t="s">
        <v>498</v>
      </c>
      <c r="M89" s="6" t="s">
        <v>26</v>
      </c>
      <c r="N89" s="2" t="s">
        <v>982</v>
      </c>
      <c r="O89" s="8" t="s">
        <v>1569</v>
      </c>
      <c r="P89" s="8" t="s">
        <v>1569</v>
      </c>
      <c r="Q89" s="2" t="s">
        <v>413</v>
      </c>
      <c r="R89" s="2" t="s">
        <v>413</v>
      </c>
      <c r="S89" s="5" t="s">
        <v>413</v>
      </c>
      <c r="T89" s="3" t="s">
        <v>561</v>
      </c>
      <c r="U89" s="3" t="s">
        <v>56</v>
      </c>
      <c r="V89" s="5" t="s">
        <v>598</v>
      </c>
      <c r="W89" s="12" t="s">
        <v>57</v>
      </c>
      <c r="X89" s="3" t="s">
        <v>28</v>
      </c>
      <c r="Y89" s="13" t="s">
        <v>58</v>
      </c>
      <c r="Z89" s="9" t="s">
        <v>567</v>
      </c>
      <c r="AA89" s="6" t="s">
        <v>413</v>
      </c>
      <c r="AB89" s="6" t="s">
        <v>413</v>
      </c>
      <c r="AC89" s="6" t="s">
        <v>413</v>
      </c>
      <c r="AD89" s="6" t="s">
        <v>413</v>
      </c>
      <c r="AE89" s="6" t="s">
        <v>413</v>
      </c>
      <c r="AF89" s="8" t="s">
        <v>1569</v>
      </c>
      <c r="AG89" s="8" t="s">
        <v>1569</v>
      </c>
      <c r="AH89" s="8" t="s">
        <v>1569</v>
      </c>
      <c r="AI89" s="8" t="s">
        <v>1569</v>
      </c>
      <c r="AJ89" s="91" t="s">
        <v>1569</v>
      </c>
      <c r="AK89" s="91" t="s">
        <v>1569</v>
      </c>
      <c r="AL89" s="8" t="s">
        <v>1569</v>
      </c>
      <c r="AM89" s="6" t="s">
        <v>413</v>
      </c>
      <c r="AN89" s="6" t="s">
        <v>413</v>
      </c>
      <c r="AO89" s="6" t="s">
        <v>413</v>
      </c>
      <c r="AP89" s="2" t="s">
        <v>413</v>
      </c>
      <c r="AQ89" s="2" t="str">
        <f t="shared" si="7"/>
        <v>-</v>
      </c>
      <c r="AR89" s="2" t="str">
        <f t="shared" si="8"/>
        <v>-</v>
      </c>
      <c r="AS89" s="2" t="str">
        <f t="shared" si="9"/>
        <v>-</v>
      </c>
      <c r="AT89" s="6" t="s">
        <v>60</v>
      </c>
      <c r="AU89" s="6">
        <v>27.84</v>
      </c>
      <c r="AV89" s="52" t="s">
        <v>1081</v>
      </c>
      <c r="AW89" s="15">
        <f t="shared" si="12"/>
        <v>28.294</v>
      </c>
      <c r="AX89" s="47">
        <v>5.72E-11</v>
      </c>
      <c r="AY89" s="47">
        <v>8.7999999999999999E-13</v>
      </c>
      <c r="AZ89" s="47">
        <v>4.962E-10</v>
      </c>
      <c r="BA89" s="47">
        <v>5.5430000000000004E-10</v>
      </c>
      <c r="BB89" s="48">
        <v>5.7570000000000001E-11</v>
      </c>
      <c r="BC89" s="48">
        <v>4.9548000000000003E-10</v>
      </c>
      <c r="BD89" s="48">
        <v>5.5304999999999997E-10</v>
      </c>
      <c r="BE89" s="14" t="str">
        <f t="shared" si="10"/>
        <v>-</v>
      </c>
      <c r="BF89" s="14" t="str">
        <f t="shared" si="11"/>
        <v>-</v>
      </c>
      <c r="BG89" s="68" t="s">
        <v>597</v>
      </c>
      <c r="BH89" s="68" t="s">
        <v>413</v>
      </c>
      <c r="BI89" s="68" t="s">
        <v>413</v>
      </c>
      <c r="BJ89" s="68" t="s">
        <v>413</v>
      </c>
      <c r="BK89" s="68" t="s">
        <v>597</v>
      </c>
      <c r="BL89" s="68" t="s">
        <v>597</v>
      </c>
      <c r="BM89" s="3" t="s">
        <v>1159</v>
      </c>
    </row>
    <row r="90" spans="1:65" ht="14.4" customHeight="1" x14ac:dyDescent="0.3">
      <c r="A90" s="59" t="s">
        <v>547</v>
      </c>
      <c r="B90" s="2">
        <v>89</v>
      </c>
      <c r="C90" s="3" t="s">
        <v>1394</v>
      </c>
      <c r="D90" s="4" t="s">
        <v>538</v>
      </c>
      <c r="E90" s="2" t="s">
        <v>528</v>
      </c>
      <c r="F90" s="4" t="s">
        <v>539</v>
      </c>
      <c r="G90" s="2" t="s">
        <v>530</v>
      </c>
      <c r="H90" s="2" t="s">
        <v>23</v>
      </c>
      <c r="J90" s="6" t="s">
        <v>267</v>
      </c>
      <c r="K90" s="2" t="s">
        <v>1030</v>
      </c>
      <c r="L90" s="6" t="s">
        <v>498</v>
      </c>
      <c r="M90" s="6" t="s">
        <v>26</v>
      </c>
      <c r="N90" s="2" t="s">
        <v>982</v>
      </c>
      <c r="O90" s="8" t="s">
        <v>1569</v>
      </c>
      <c r="P90" s="8" t="s">
        <v>1569</v>
      </c>
      <c r="Q90" s="2" t="s">
        <v>413</v>
      </c>
      <c r="R90" s="2" t="s">
        <v>413</v>
      </c>
      <c r="S90" s="5" t="s">
        <v>413</v>
      </c>
      <c r="T90" s="3" t="s">
        <v>544</v>
      </c>
      <c r="U90" s="3" t="s">
        <v>56</v>
      </c>
      <c r="V90" s="5" t="s">
        <v>597</v>
      </c>
      <c r="W90" s="12" t="s">
        <v>57</v>
      </c>
      <c r="X90" s="3" t="s">
        <v>28</v>
      </c>
      <c r="Y90" s="13" t="s">
        <v>58</v>
      </c>
      <c r="Z90" s="6">
        <v>129.30000000000001</v>
      </c>
      <c r="AA90" s="6">
        <v>0.7</v>
      </c>
      <c r="AB90" s="6">
        <v>2</v>
      </c>
      <c r="AC90" s="6" t="s">
        <v>413</v>
      </c>
      <c r="AD90" s="6" t="s">
        <v>413</v>
      </c>
      <c r="AE90" s="6" t="s">
        <v>413</v>
      </c>
      <c r="AF90" s="8" t="s">
        <v>1569</v>
      </c>
      <c r="AG90" s="8" t="s">
        <v>1569</v>
      </c>
      <c r="AH90" s="8" t="s">
        <v>1569</v>
      </c>
      <c r="AI90" s="8" t="s">
        <v>1569</v>
      </c>
      <c r="AJ90" s="91" t="s">
        <v>1569</v>
      </c>
      <c r="AK90" s="91" t="s">
        <v>1569</v>
      </c>
      <c r="AL90" s="8" t="s">
        <v>1569</v>
      </c>
      <c r="AM90" s="6" t="s">
        <v>413</v>
      </c>
      <c r="AN90" s="6" t="s">
        <v>413</v>
      </c>
      <c r="AO90" s="6" t="s">
        <v>413</v>
      </c>
      <c r="AP90" s="2" t="s">
        <v>59</v>
      </c>
      <c r="AQ90" s="2">
        <f t="shared" si="7"/>
        <v>129.30000000000001</v>
      </c>
      <c r="AR90" s="2">
        <f t="shared" si="8"/>
        <v>0.7</v>
      </c>
      <c r="AS90" s="2">
        <f t="shared" si="9"/>
        <v>2</v>
      </c>
      <c r="AT90" s="6" t="s">
        <v>60</v>
      </c>
      <c r="AU90" s="6">
        <v>27.84</v>
      </c>
      <c r="AV90" s="52" t="s">
        <v>1081</v>
      </c>
      <c r="AW90" s="15">
        <f t="shared" si="12"/>
        <v>28.294</v>
      </c>
      <c r="AX90" s="47">
        <v>5.72E-11</v>
      </c>
      <c r="AY90" s="47">
        <v>8.7999999999999999E-13</v>
      </c>
      <c r="AZ90" s="47">
        <v>4.962E-10</v>
      </c>
      <c r="BA90" s="47">
        <v>5.5430000000000004E-10</v>
      </c>
      <c r="BB90" s="48">
        <v>5.7570000000000001E-11</v>
      </c>
      <c r="BC90" s="48">
        <v>4.9548000000000003E-10</v>
      </c>
      <c r="BD90" s="48">
        <v>5.5304999999999997E-10</v>
      </c>
      <c r="BE90" s="14">
        <f t="shared" si="10"/>
        <v>131.35788252594037</v>
      </c>
      <c r="BF90" s="14">
        <f t="shared" si="11"/>
        <v>0.7</v>
      </c>
      <c r="BG90" s="68" t="s">
        <v>598</v>
      </c>
      <c r="BH90" s="68" t="s">
        <v>321</v>
      </c>
      <c r="BI90" s="68" t="s">
        <v>321</v>
      </c>
      <c r="BJ90" s="68" t="s">
        <v>321</v>
      </c>
      <c r="BK90" s="102" t="s">
        <v>598</v>
      </c>
      <c r="BL90" s="76" t="s">
        <v>598</v>
      </c>
      <c r="BM90" s="3" t="s">
        <v>1159</v>
      </c>
    </row>
    <row r="91" spans="1:65" s="9" customFormat="1" ht="14.4" customHeight="1" x14ac:dyDescent="0.3">
      <c r="A91" s="59" t="s">
        <v>548</v>
      </c>
      <c r="B91" s="2">
        <v>90</v>
      </c>
      <c r="C91" s="3" t="s">
        <v>1394</v>
      </c>
      <c r="D91" s="34" t="s">
        <v>538</v>
      </c>
      <c r="E91" s="5" t="s">
        <v>528</v>
      </c>
      <c r="F91" s="34" t="s">
        <v>539</v>
      </c>
      <c r="G91" s="5" t="s">
        <v>530</v>
      </c>
      <c r="H91" s="5" t="s">
        <v>23</v>
      </c>
      <c r="I91" s="5"/>
      <c r="J91" s="9" t="s">
        <v>564</v>
      </c>
      <c r="K91" s="2" t="s">
        <v>1028</v>
      </c>
      <c r="L91" s="9" t="s">
        <v>498</v>
      </c>
      <c r="M91" s="9" t="s">
        <v>26</v>
      </c>
      <c r="N91" s="2" t="s">
        <v>982</v>
      </c>
      <c r="O91" s="8" t="s">
        <v>1569</v>
      </c>
      <c r="P91" s="8" t="s">
        <v>1569</v>
      </c>
      <c r="Q91" s="2" t="s">
        <v>413</v>
      </c>
      <c r="R91" s="2" t="s">
        <v>413</v>
      </c>
      <c r="S91" s="5" t="s">
        <v>413</v>
      </c>
      <c r="T91" s="30" t="s">
        <v>55</v>
      </c>
      <c r="U91" s="3" t="s">
        <v>56</v>
      </c>
      <c r="V91" s="5" t="s">
        <v>597</v>
      </c>
      <c r="W91" s="12" t="s">
        <v>57</v>
      </c>
      <c r="X91" s="3" t="s">
        <v>28</v>
      </c>
      <c r="Y91" s="13" t="s">
        <v>58</v>
      </c>
      <c r="Z91" s="9">
        <v>132.1</v>
      </c>
      <c r="AA91" s="9">
        <v>0.8</v>
      </c>
      <c r="AB91" s="9">
        <v>2</v>
      </c>
      <c r="AC91" s="6" t="s">
        <v>413</v>
      </c>
      <c r="AD91" s="6" t="s">
        <v>413</v>
      </c>
      <c r="AE91" s="6" t="s">
        <v>413</v>
      </c>
      <c r="AF91" s="8" t="s">
        <v>1569</v>
      </c>
      <c r="AG91" s="8" t="s">
        <v>1569</v>
      </c>
      <c r="AH91" s="8" t="s">
        <v>1569</v>
      </c>
      <c r="AI91" s="8" t="s">
        <v>1569</v>
      </c>
      <c r="AJ91" s="91" t="s">
        <v>1569</v>
      </c>
      <c r="AK91" s="91" t="s">
        <v>1569</v>
      </c>
      <c r="AL91" s="8" t="s">
        <v>1569</v>
      </c>
      <c r="AM91" s="6" t="s">
        <v>413</v>
      </c>
      <c r="AN91" s="6" t="s">
        <v>413</v>
      </c>
      <c r="AO91" s="6" t="s">
        <v>413</v>
      </c>
      <c r="AP91" s="2" t="s">
        <v>59</v>
      </c>
      <c r="AQ91" s="2">
        <f t="shared" si="7"/>
        <v>132.1</v>
      </c>
      <c r="AR91" s="2">
        <f t="shared" si="8"/>
        <v>0.8</v>
      </c>
      <c r="AS91" s="2">
        <f t="shared" si="9"/>
        <v>2</v>
      </c>
      <c r="AT91" s="6" t="s">
        <v>60</v>
      </c>
      <c r="AU91" s="6">
        <v>27.84</v>
      </c>
      <c r="AV91" s="52" t="s">
        <v>1081</v>
      </c>
      <c r="AW91" s="15">
        <f t="shared" si="12"/>
        <v>28.294</v>
      </c>
      <c r="AX91" s="47">
        <v>5.72E-11</v>
      </c>
      <c r="AY91" s="47">
        <v>8.7999999999999999E-13</v>
      </c>
      <c r="AZ91" s="47">
        <v>4.962E-10</v>
      </c>
      <c r="BA91" s="47">
        <v>5.5430000000000004E-10</v>
      </c>
      <c r="BB91" s="48">
        <v>5.7570000000000001E-11</v>
      </c>
      <c r="BC91" s="48">
        <v>4.9548000000000003E-10</v>
      </c>
      <c r="BD91" s="48">
        <v>5.5304999999999997E-10</v>
      </c>
      <c r="BE91" s="14">
        <f t="shared" si="10"/>
        <v>134.20104533311923</v>
      </c>
      <c r="BF91" s="14">
        <f t="shared" si="11"/>
        <v>0.8</v>
      </c>
      <c r="BG91" s="68" t="s">
        <v>598</v>
      </c>
      <c r="BH91" s="68" t="s">
        <v>321</v>
      </c>
      <c r="BI91" s="68" t="s">
        <v>321</v>
      </c>
      <c r="BJ91" s="68" t="s">
        <v>321</v>
      </c>
      <c r="BK91" s="102" t="s">
        <v>598</v>
      </c>
      <c r="BL91" s="76" t="s">
        <v>598</v>
      </c>
      <c r="BM91" s="3" t="s">
        <v>1159</v>
      </c>
    </row>
    <row r="92" spans="1:65" s="9" customFormat="1" ht="14.4" customHeight="1" x14ac:dyDescent="0.3">
      <c r="A92" s="59" t="s">
        <v>549</v>
      </c>
      <c r="B92" s="2">
        <v>91</v>
      </c>
      <c r="C92" s="3" t="s">
        <v>1394</v>
      </c>
      <c r="D92" s="34" t="s">
        <v>554</v>
      </c>
      <c r="E92" s="5" t="s">
        <v>528</v>
      </c>
      <c r="F92" s="34" t="s">
        <v>555</v>
      </c>
      <c r="G92" s="5" t="s">
        <v>530</v>
      </c>
      <c r="H92" s="5" t="s">
        <v>23</v>
      </c>
      <c r="I92" s="5">
        <v>1170</v>
      </c>
      <c r="J92" s="9" t="s">
        <v>568</v>
      </c>
      <c r="K92" s="2" t="s">
        <v>1028</v>
      </c>
      <c r="L92" s="9" t="s">
        <v>25</v>
      </c>
      <c r="M92" s="9" t="s">
        <v>139</v>
      </c>
      <c r="N92" s="2" t="s">
        <v>1089</v>
      </c>
      <c r="O92" s="8" t="s">
        <v>1569</v>
      </c>
      <c r="P92" s="8" t="s">
        <v>1569</v>
      </c>
      <c r="Q92" s="2" t="s">
        <v>413</v>
      </c>
      <c r="R92" s="2" t="s">
        <v>413</v>
      </c>
      <c r="S92" s="5" t="s">
        <v>958</v>
      </c>
      <c r="T92" s="30" t="s">
        <v>55</v>
      </c>
      <c r="U92" s="3" t="s">
        <v>56</v>
      </c>
      <c r="V92" s="5" t="s">
        <v>597</v>
      </c>
      <c r="W92" s="12" t="s">
        <v>57</v>
      </c>
      <c r="X92" s="3" t="s">
        <v>28</v>
      </c>
      <c r="Y92" s="13" t="s">
        <v>58</v>
      </c>
      <c r="Z92" s="18">
        <v>132</v>
      </c>
      <c r="AA92" s="9">
        <v>0.7</v>
      </c>
      <c r="AB92" s="9">
        <v>2</v>
      </c>
      <c r="AC92" s="6" t="s">
        <v>413</v>
      </c>
      <c r="AD92" s="6" t="s">
        <v>413</v>
      </c>
      <c r="AE92" s="6" t="s">
        <v>413</v>
      </c>
      <c r="AF92" s="8" t="s">
        <v>1569</v>
      </c>
      <c r="AG92" s="8" t="s">
        <v>1569</v>
      </c>
      <c r="AH92" s="8" t="s">
        <v>1569</v>
      </c>
      <c r="AI92" s="8" t="s">
        <v>1569</v>
      </c>
      <c r="AJ92" s="91" t="s">
        <v>1569</v>
      </c>
      <c r="AK92" s="91" t="s">
        <v>1569</v>
      </c>
      <c r="AL92" s="8" t="s">
        <v>1569</v>
      </c>
      <c r="AM92" s="6" t="s">
        <v>413</v>
      </c>
      <c r="AN92" s="6" t="s">
        <v>413</v>
      </c>
      <c r="AO92" s="6" t="s">
        <v>413</v>
      </c>
      <c r="AP92" s="2" t="s">
        <v>59</v>
      </c>
      <c r="AQ92" s="2">
        <f t="shared" si="7"/>
        <v>132</v>
      </c>
      <c r="AR92" s="2">
        <f t="shared" si="8"/>
        <v>0.7</v>
      </c>
      <c r="AS92" s="2">
        <f t="shared" si="9"/>
        <v>2</v>
      </c>
      <c r="AT92" s="6" t="s">
        <v>60</v>
      </c>
      <c r="AU92" s="6">
        <v>27.84</v>
      </c>
      <c r="AV92" s="52" t="s">
        <v>1081</v>
      </c>
      <c r="AW92" s="15">
        <f t="shared" si="12"/>
        <v>28.294</v>
      </c>
      <c r="AX92" s="47">
        <v>5.72E-11</v>
      </c>
      <c r="AY92" s="47">
        <v>8.7999999999999999E-13</v>
      </c>
      <c r="AZ92" s="47">
        <v>4.962E-10</v>
      </c>
      <c r="BA92" s="47">
        <v>5.5430000000000004E-10</v>
      </c>
      <c r="BB92" s="48">
        <v>5.7570000000000001E-11</v>
      </c>
      <c r="BC92" s="48">
        <v>4.9548000000000003E-10</v>
      </c>
      <c r="BD92" s="48">
        <v>5.5304999999999997E-10</v>
      </c>
      <c r="BE92" s="14">
        <f t="shared" si="10"/>
        <v>134.09950480136879</v>
      </c>
      <c r="BF92" s="14">
        <f t="shared" si="11"/>
        <v>0.7</v>
      </c>
      <c r="BG92" s="68" t="s">
        <v>598</v>
      </c>
      <c r="BH92" s="68" t="s">
        <v>321</v>
      </c>
      <c r="BI92" s="68" t="s">
        <v>321</v>
      </c>
      <c r="BJ92" s="68" t="s">
        <v>321</v>
      </c>
      <c r="BK92" s="102" t="s">
        <v>598</v>
      </c>
      <c r="BL92" s="76" t="s">
        <v>598</v>
      </c>
      <c r="BM92" s="3" t="s">
        <v>1162</v>
      </c>
    </row>
    <row r="93" spans="1:65" s="9" customFormat="1" ht="14.4" customHeight="1" x14ac:dyDescent="0.3">
      <c r="A93" s="59" t="s">
        <v>550</v>
      </c>
      <c r="B93" s="2">
        <v>92</v>
      </c>
      <c r="C93" s="3" t="s">
        <v>1394</v>
      </c>
      <c r="D93" s="34" t="s">
        <v>554</v>
      </c>
      <c r="E93" s="5" t="s">
        <v>528</v>
      </c>
      <c r="F93" s="34" t="s">
        <v>555</v>
      </c>
      <c r="G93" s="5" t="s">
        <v>530</v>
      </c>
      <c r="H93" s="5" t="s">
        <v>23</v>
      </c>
      <c r="I93" s="5">
        <v>970</v>
      </c>
      <c r="J93" s="9" t="s">
        <v>568</v>
      </c>
      <c r="K93" s="2" t="s">
        <v>1028</v>
      </c>
      <c r="L93" s="9" t="s">
        <v>25</v>
      </c>
      <c r="M93" s="9" t="s">
        <v>139</v>
      </c>
      <c r="N93" s="2" t="s">
        <v>1089</v>
      </c>
      <c r="O93" s="8" t="s">
        <v>1569</v>
      </c>
      <c r="P93" s="8" t="s">
        <v>1569</v>
      </c>
      <c r="Q93" s="2" t="s">
        <v>413</v>
      </c>
      <c r="R93" s="2" t="s">
        <v>413</v>
      </c>
      <c r="S93" s="5" t="s">
        <v>959</v>
      </c>
      <c r="T93" s="30" t="s">
        <v>55</v>
      </c>
      <c r="U93" s="3" t="s">
        <v>56</v>
      </c>
      <c r="V93" s="5" t="s">
        <v>597</v>
      </c>
      <c r="W93" s="12" t="s">
        <v>57</v>
      </c>
      <c r="X93" s="3" t="s">
        <v>28</v>
      </c>
      <c r="Y93" s="13" t="s">
        <v>58</v>
      </c>
      <c r="Z93" s="9">
        <v>132.1</v>
      </c>
      <c r="AA93" s="9">
        <v>0.4</v>
      </c>
      <c r="AB93" s="9">
        <v>2</v>
      </c>
      <c r="AC93" s="6" t="s">
        <v>413</v>
      </c>
      <c r="AD93" s="6" t="s">
        <v>413</v>
      </c>
      <c r="AE93" s="6" t="s">
        <v>413</v>
      </c>
      <c r="AF93" s="8" t="s">
        <v>1569</v>
      </c>
      <c r="AG93" s="8" t="s">
        <v>1569</v>
      </c>
      <c r="AH93" s="8" t="s">
        <v>1569</v>
      </c>
      <c r="AI93" s="8" t="s">
        <v>1569</v>
      </c>
      <c r="AJ93" s="91" t="s">
        <v>1569</v>
      </c>
      <c r="AK93" s="91" t="s">
        <v>1569</v>
      </c>
      <c r="AL93" s="8" t="s">
        <v>1569</v>
      </c>
      <c r="AM93" s="6" t="s">
        <v>413</v>
      </c>
      <c r="AN93" s="6" t="s">
        <v>413</v>
      </c>
      <c r="AO93" s="6" t="s">
        <v>413</v>
      </c>
      <c r="AP93" s="2" t="s">
        <v>59</v>
      </c>
      <c r="AQ93" s="2">
        <f t="shared" si="7"/>
        <v>132.1</v>
      </c>
      <c r="AR93" s="2">
        <f t="shared" si="8"/>
        <v>0.4</v>
      </c>
      <c r="AS93" s="2">
        <f t="shared" si="9"/>
        <v>2</v>
      </c>
      <c r="AT93" s="6" t="s">
        <v>60</v>
      </c>
      <c r="AU93" s="6">
        <v>27.84</v>
      </c>
      <c r="AV93" s="52" t="s">
        <v>1081</v>
      </c>
      <c r="AW93" s="15">
        <f t="shared" si="12"/>
        <v>28.294</v>
      </c>
      <c r="AX93" s="47">
        <v>5.72E-11</v>
      </c>
      <c r="AY93" s="47">
        <v>8.7999999999999999E-13</v>
      </c>
      <c r="AZ93" s="47">
        <v>4.962E-10</v>
      </c>
      <c r="BA93" s="47">
        <v>5.5430000000000004E-10</v>
      </c>
      <c r="BB93" s="48">
        <v>5.7570000000000001E-11</v>
      </c>
      <c r="BC93" s="48">
        <v>4.9548000000000003E-10</v>
      </c>
      <c r="BD93" s="48">
        <v>5.5304999999999997E-10</v>
      </c>
      <c r="BE93" s="14">
        <f t="shared" si="10"/>
        <v>134.20104533311923</v>
      </c>
      <c r="BF93" s="14">
        <f t="shared" si="11"/>
        <v>0.4</v>
      </c>
      <c r="BG93" s="68" t="s">
        <v>598</v>
      </c>
      <c r="BH93" s="68" t="s">
        <v>321</v>
      </c>
      <c r="BI93" s="68" t="s">
        <v>321</v>
      </c>
      <c r="BJ93" s="68" t="s">
        <v>321</v>
      </c>
      <c r="BK93" s="102" t="s">
        <v>598</v>
      </c>
      <c r="BL93" s="76" t="s">
        <v>598</v>
      </c>
      <c r="BM93" s="3" t="s">
        <v>1162</v>
      </c>
    </row>
    <row r="94" spans="1:65" s="9" customFormat="1" ht="14.4" customHeight="1" x14ac:dyDescent="0.3">
      <c r="A94" s="59" t="s">
        <v>551</v>
      </c>
      <c r="B94" s="2">
        <v>93</v>
      </c>
      <c r="C94" s="3" t="s">
        <v>1394</v>
      </c>
      <c r="D94" s="34" t="s">
        <v>554</v>
      </c>
      <c r="E94" s="5" t="s">
        <v>528</v>
      </c>
      <c r="F94" s="34" t="s">
        <v>555</v>
      </c>
      <c r="G94" s="5" t="s">
        <v>530</v>
      </c>
      <c r="H94" s="5" t="s">
        <v>23</v>
      </c>
      <c r="I94" s="5">
        <v>1025</v>
      </c>
      <c r="J94" s="9" t="s">
        <v>568</v>
      </c>
      <c r="K94" s="2" t="s">
        <v>1028</v>
      </c>
      <c r="L94" s="9" t="s">
        <v>25</v>
      </c>
      <c r="M94" s="9" t="s">
        <v>139</v>
      </c>
      <c r="N94" s="2" t="s">
        <v>1089</v>
      </c>
      <c r="O94" s="8" t="s">
        <v>1569</v>
      </c>
      <c r="P94" s="8" t="s">
        <v>1569</v>
      </c>
      <c r="Q94" s="2" t="s">
        <v>413</v>
      </c>
      <c r="R94" s="2" t="s">
        <v>413</v>
      </c>
      <c r="S94" s="5" t="s">
        <v>959</v>
      </c>
      <c r="T94" s="30" t="s">
        <v>55</v>
      </c>
      <c r="U94" s="3" t="s">
        <v>56</v>
      </c>
      <c r="V94" s="5" t="s">
        <v>597</v>
      </c>
      <c r="W94" s="12" t="s">
        <v>57</v>
      </c>
      <c r="X94" s="3" t="s">
        <v>28</v>
      </c>
      <c r="Y94" s="13" t="s">
        <v>58</v>
      </c>
      <c r="Z94" s="9">
        <v>131.9</v>
      </c>
      <c r="AA94" s="9">
        <v>0.5</v>
      </c>
      <c r="AB94" s="9">
        <v>2</v>
      </c>
      <c r="AC94" s="6" t="s">
        <v>413</v>
      </c>
      <c r="AD94" s="6" t="s">
        <v>413</v>
      </c>
      <c r="AE94" s="6" t="s">
        <v>413</v>
      </c>
      <c r="AF94" s="8" t="s">
        <v>1569</v>
      </c>
      <c r="AG94" s="8" t="s">
        <v>1569</v>
      </c>
      <c r="AH94" s="8" t="s">
        <v>1569</v>
      </c>
      <c r="AI94" s="8" t="s">
        <v>1569</v>
      </c>
      <c r="AJ94" s="91" t="s">
        <v>1569</v>
      </c>
      <c r="AK94" s="91" t="s">
        <v>1569</v>
      </c>
      <c r="AL94" s="8" t="s">
        <v>1569</v>
      </c>
      <c r="AM94" s="6" t="s">
        <v>413</v>
      </c>
      <c r="AN94" s="6" t="s">
        <v>413</v>
      </c>
      <c r="AO94" s="6" t="s">
        <v>413</v>
      </c>
      <c r="AP94" s="2" t="s">
        <v>59</v>
      </c>
      <c r="AQ94" s="2">
        <f t="shared" si="7"/>
        <v>131.9</v>
      </c>
      <c r="AR94" s="2">
        <f t="shared" si="8"/>
        <v>0.5</v>
      </c>
      <c r="AS94" s="2">
        <f t="shared" si="9"/>
        <v>2</v>
      </c>
      <c r="AT94" s="6" t="s">
        <v>60</v>
      </c>
      <c r="AU94" s="6">
        <v>27.84</v>
      </c>
      <c r="AV94" s="52" t="s">
        <v>1081</v>
      </c>
      <c r="AW94" s="15">
        <f t="shared" si="12"/>
        <v>28.294</v>
      </c>
      <c r="AX94" s="47">
        <v>5.72E-11</v>
      </c>
      <c r="AY94" s="47">
        <v>8.7999999999999999E-13</v>
      </c>
      <c r="AZ94" s="47">
        <v>4.962E-10</v>
      </c>
      <c r="BA94" s="47">
        <v>5.5430000000000004E-10</v>
      </c>
      <c r="BB94" s="48">
        <v>5.7570000000000001E-11</v>
      </c>
      <c r="BC94" s="48">
        <v>4.9548000000000003E-10</v>
      </c>
      <c r="BD94" s="48">
        <v>5.5304999999999997E-10</v>
      </c>
      <c r="BE94" s="14">
        <f t="shared" si="10"/>
        <v>133.99796419579738</v>
      </c>
      <c r="BF94" s="14">
        <f t="shared" si="11"/>
        <v>0.5</v>
      </c>
      <c r="BG94" s="68" t="s">
        <v>598</v>
      </c>
      <c r="BH94" s="68" t="s">
        <v>321</v>
      </c>
      <c r="BI94" s="68" t="s">
        <v>321</v>
      </c>
      <c r="BJ94" s="68" t="s">
        <v>321</v>
      </c>
      <c r="BK94" s="102" t="s">
        <v>598</v>
      </c>
      <c r="BL94" s="76" t="s">
        <v>598</v>
      </c>
      <c r="BM94" s="3" t="s">
        <v>1162</v>
      </c>
    </row>
    <row r="95" spans="1:65" s="9" customFormat="1" ht="14.4" customHeight="1" x14ac:dyDescent="0.3">
      <c r="A95" s="59" t="s">
        <v>552</v>
      </c>
      <c r="B95" s="2">
        <v>94</v>
      </c>
      <c r="C95" s="3" t="s">
        <v>1394</v>
      </c>
      <c r="D95" s="34" t="s">
        <v>556</v>
      </c>
      <c r="E95" s="5" t="s">
        <v>528</v>
      </c>
      <c r="F95" s="34" t="s">
        <v>557</v>
      </c>
      <c r="G95" s="5" t="s">
        <v>530</v>
      </c>
      <c r="H95" s="5" t="s">
        <v>23</v>
      </c>
      <c r="J95" s="9" t="s">
        <v>87</v>
      </c>
      <c r="K95" s="2" t="s">
        <v>1028</v>
      </c>
      <c r="L95" s="9" t="s">
        <v>157</v>
      </c>
      <c r="M95" s="9" t="s">
        <v>26</v>
      </c>
      <c r="N95" s="5" t="s">
        <v>960</v>
      </c>
      <c r="O95" s="8" t="s">
        <v>1569</v>
      </c>
      <c r="P95" s="8" t="s">
        <v>1569</v>
      </c>
      <c r="Q95" s="2" t="s">
        <v>413</v>
      </c>
      <c r="R95" s="2" t="s">
        <v>413</v>
      </c>
      <c r="S95" s="5" t="s">
        <v>960</v>
      </c>
      <c r="T95" s="30" t="s">
        <v>55</v>
      </c>
      <c r="U95" s="3" t="s">
        <v>56</v>
      </c>
      <c r="V95" s="5" t="s">
        <v>597</v>
      </c>
      <c r="W95" s="12" t="s">
        <v>57</v>
      </c>
      <c r="X95" s="3" t="s">
        <v>28</v>
      </c>
      <c r="Y95" s="13" t="s">
        <v>58</v>
      </c>
      <c r="Z95" s="18">
        <v>132</v>
      </c>
      <c r="AA95" s="9">
        <v>0.7</v>
      </c>
      <c r="AB95" s="9">
        <v>2</v>
      </c>
      <c r="AC95" s="6" t="s">
        <v>413</v>
      </c>
      <c r="AD95" s="6" t="s">
        <v>413</v>
      </c>
      <c r="AE95" s="6" t="s">
        <v>413</v>
      </c>
      <c r="AF95" s="8" t="s">
        <v>1569</v>
      </c>
      <c r="AG95" s="8" t="s">
        <v>1569</v>
      </c>
      <c r="AH95" s="8" t="s">
        <v>1569</v>
      </c>
      <c r="AI95" s="8" t="s">
        <v>1569</v>
      </c>
      <c r="AJ95" s="91" t="s">
        <v>1569</v>
      </c>
      <c r="AK95" s="91" t="s">
        <v>1569</v>
      </c>
      <c r="AL95" s="8" t="s">
        <v>1569</v>
      </c>
      <c r="AM95" s="6" t="s">
        <v>413</v>
      </c>
      <c r="AN95" s="6" t="s">
        <v>413</v>
      </c>
      <c r="AO95" s="6" t="s">
        <v>413</v>
      </c>
      <c r="AP95" s="2" t="s">
        <v>59</v>
      </c>
      <c r="AQ95" s="2">
        <f t="shared" si="7"/>
        <v>132</v>
      </c>
      <c r="AR95" s="2">
        <f t="shared" si="8"/>
        <v>0.7</v>
      </c>
      <c r="AS95" s="2">
        <f t="shared" si="9"/>
        <v>2</v>
      </c>
      <c r="AT95" s="6" t="s">
        <v>60</v>
      </c>
      <c r="AU95" s="6">
        <v>27.84</v>
      </c>
      <c r="AV95" s="52" t="s">
        <v>1081</v>
      </c>
      <c r="AW95" s="15">
        <f t="shared" si="12"/>
        <v>28.294</v>
      </c>
      <c r="AX95" s="47">
        <v>5.72E-11</v>
      </c>
      <c r="AY95" s="47">
        <v>8.7999999999999999E-13</v>
      </c>
      <c r="AZ95" s="47">
        <v>4.962E-10</v>
      </c>
      <c r="BA95" s="47">
        <v>5.5430000000000004E-10</v>
      </c>
      <c r="BB95" s="48">
        <v>5.7570000000000001E-11</v>
      </c>
      <c r="BC95" s="48">
        <v>4.9548000000000003E-10</v>
      </c>
      <c r="BD95" s="48">
        <v>5.5304999999999997E-10</v>
      </c>
      <c r="BE95" s="14">
        <f t="shared" si="10"/>
        <v>134.09950480136879</v>
      </c>
      <c r="BF95" s="14">
        <f t="shared" si="11"/>
        <v>0.7</v>
      </c>
      <c r="BG95" s="68" t="s">
        <v>598</v>
      </c>
      <c r="BH95" s="68" t="s">
        <v>321</v>
      </c>
      <c r="BI95" s="68" t="s">
        <v>321</v>
      </c>
      <c r="BJ95" s="68" t="s">
        <v>321</v>
      </c>
      <c r="BK95" s="102" t="s">
        <v>598</v>
      </c>
      <c r="BL95" s="76" t="s">
        <v>598</v>
      </c>
      <c r="BM95" s="3" t="s">
        <v>1159</v>
      </c>
    </row>
    <row r="96" spans="1:65" s="9" customFormat="1" ht="14.4" customHeight="1" x14ac:dyDescent="0.3">
      <c r="A96" s="59" t="s">
        <v>553</v>
      </c>
      <c r="B96" s="2">
        <v>95</v>
      </c>
      <c r="C96" s="3" t="s">
        <v>1394</v>
      </c>
      <c r="D96" s="34" t="s">
        <v>558</v>
      </c>
      <c r="E96" s="5" t="s">
        <v>528</v>
      </c>
      <c r="F96" s="34" t="s">
        <v>559</v>
      </c>
      <c r="G96" s="5" t="s">
        <v>530</v>
      </c>
      <c r="H96" s="5" t="s">
        <v>23</v>
      </c>
      <c r="I96" s="5">
        <v>975</v>
      </c>
      <c r="J96" s="9" t="s">
        <v>24</v>
      </c>
      <c r="K96" s="2" t="s">
        <v>1028</v>
      </c>
      <c r="L96" s="9" t="s">
        <v>25</v>
      </c>
      <c r="M96" s="9" t="s">
        <v>139</v>
      </c>
      <c r="N96" s="2" t="s">
        <v>1089</v>
      </c>
      <c r="O96" s="8" t="s">
        <v>1569</v>
      </c>
      <c r="P96" s="8" t="s">
        <v>1569</v>
      </c>
      <c r="Q96" s="2" t="s">
        <v>413</v>
      </c>
      <c r="R96" s="2" t="s">
        <v>413</v>
      </c>
      <c r="S96" s="5" t="s">
        <v>961</v>
      </c>
      <c r="T96" s="30" t="s">
        <v>55</v>
      </c>
      <c r="U96" s="3" t="s">
        <v>56</v>
      </c>
      <c r="V96" s="5" t="s">
        <v>597</v>
      </c>
      <c r="W96" s="12" t="s">
        <v>57</v>
      </c>
      <c r="X96" s="3" t="s">
        <v>28</v>
      </c>
      <c r="Y96" s="13" t="s">
        <v>58</v>
      </c>
      <c r="Z96" s="9">
        <v>132.30000000000001</v>
      </c>
      <c r="AA96" s="9">
        <v>0.7</v>
      </c>
      <c r="AB96" s="9">
        <v>2</v>
      </c>
      <c r="AC96" s="6" t="s">
        <v>413</v>
      </c>
      <c r="AD96" s="6" t="s">
        <v>413</v>
      </c>
      <c r="AE96" s="6" t="s">
        <v>413</v>
      </c>
      <c r="AF96" s="8" t="s">
        <v>1569</v>
      </c>
      <c r="AG96" s="8" t="s">
        <v>1569</v>
      </c>
      <c r="AH96" s="8" t="s">
        <v>1569</v>
      </c>
      <c r="AI96" s="8" t="s">
        <v>1569</v>
      </c>
      <c r="AJ96" s="91" t="s">
        <v>1569</v>
      </c>
      <c r="AK96" s="91" t="s">
        <v>1569</v>
      </c>
      <c r="AL96" s="8" t="s">
        <v>1569</v>
      </c>
      <c r="AM96" s="6" t="s">
        <v>413</v>
      </c>
      <c r="AN96" s="6" t="s">
        <v>413</v>
      </c>
      <c r="AO96" s="6" t="s">
        <v>413</v>
      </c>
      <c r="AP96" s="2" t="s">
        <v>59</v>
      </c>
      <c r="AQ96" s="2">
        <f t="shared" si="7"/>
        <v>132.30000000000001</v>
      </c>
      <c r="AR96" s="2">
        <f t="shared" si="8"/>
        <v>0.7</v>
      </c>
      <c r="AS96" s="2">
        <f t="shared" si="9"/>
        <v>2</v>
      </c>
      <c r="AT96" s="6" t="s">
        <v>60</v>
      </c>
      <c r="AU96" s="6">
        <v>27.84</v>
      </c>
      <c r="AV96" s="52" t="s">
        <v>1081</v>
      </c>
      <c r="AW96" s="15">
        <f t="shared" si="12"/>
        <v>28.294</v>
      </c>
      <c r="AX96" s="47">
        <v>5.72E-11</v>
      </c>
      <c r="AY96" s="47">
        <v>8.7999999999999999E-13</v>
      </c>
      <c r="AZ96" s="47">
        <v>4.962E-10</v>
      </c>
      <c r="BA96" s="47">
        <v>5.5430000000000004E-10</v>
      </c>
      <c r="BB96" s="48">
        <v>5.7570000000000001E-11</v>
      </c>
      <c r="BC96" s="48">
        <v>4.9548000000000003E-10</v>
      </c>
      <c r="BD96" s="48">
        <v>5.5304999999999997E-10</v>
      </c>
      <c r="BE96" s="14">
        <f t="shared" si="10"/>
        <v>134.4041261751743</v>
      </c>
      <c r="BF96" s="14">
        <f t="shared" si="11"/>
        <v>0.7</v>
      </c>
      <c r="BG96" s="68" t="s">
        <v>598</v>
      </c>
      <c r="BH96" s="68" t="s">
        <v>321</v>
      </c>
      <c r="BI96" s="68" t="s">
        <v>321</v>
      </c>
      <c r="BJ96" s="68" t="s">
        <v>321</v>
      </c>
      <c r="BK96" s="102" t="s">
        <v>598</v>
      </c>
      <c r="BL96" s="76" t="s">
        <v>598</v>
      </c>
      <c r="BM96" s="3" t="s">
        <v>1162</v>
      </c>
    </row>
    <row r="97" spans="1:65" s="9" customFormat="1" ht="14.4" customHeight="1" x14ac:dyDescent="0.3">
      <c r="A97" s="59" t="s">
        <v>560</v>
      </c>
      <c r="B97" s="2">
        <v>96</v>
      </c>
      <c r="C97" s="3" t="s">
        <v>1394</v>
      </c>
      <c r="D97" s="34" t="s">
        <v>924</v>
      </c>
      <c r="E97" s="5" t="s">
        <v>528</v>
      </c>
      <c r="F97" s="34" t="s">
        <v>925</v>
      </c>
      <c r="G97" s="5" t="s">
        <v>530</v>
      </c>
      <c r="H97" s="5" t="s">
        <v>23</v>
      </c>
      <c r="I97" s="5"/>
      <c r="J97" s="9" t="s">
        <v>32</v>
      </c>
      <c r="K97" s="2" t="s">
        <v>1028</v>
      </c>
      <c r="L97" s="9" t="s">
        <v>25</v>
      </c>
      <c r="M97" s="9" t="s">
        <v>26</v>
      </c>
      <c r="N97" s="2" t="s">
        <v>1089</v>
      </c>
      <c r="O97" s="29">
        <v>5</v>
      </c>
      <c r="P97" s="9">
        <v>2.21</v>
      </c>
      <c r="Q97" s="2" t="s">
        <v>413</v>
      </c>
      <c r="R97" s="2" t="s">
        <v>413</v>
      </c>
      <c r="S97" s="5" t="s">
        <v>1086</v>
      </c>
      <c r="T97" s="30" t="s">
        <v>562</v>
      </c>
      <c r="U97" s="3" t="s">
        <v>56</v>
      </c>
      <c r="V97" s="5" t="s">
        <v>597</v>
      </c>
      <c r="W97" s="12" t="s">
        <v>57</v>
      </c>
      <c r="X97" s="3" t="s">
        <v>28</v>
      </c>
      <c r="Y97" s="13" t="s">
        <v>58</v>
      </c>
      <c r="Z97" s="18">
        <v>132</v>
      </c>
      <c r="AA97" s="9">
        <v>0.4</v>
      </c>
      <c r="AB97" s="9">
        <v>2</v>
      </c>
      <c r="AC97" s="6" t="s">
        <v>413</v>
      </c>
      <c r="AD97" s="6" t="s">
        <v>413</v>
      </c>
      <c r="AE97" s="6" t="s">
        <v>413</v>
      </c>
      <c r="AF97" s="8" t="s">
        <v>1569</v>
      </c>
      <c r="AG97" s="8" t="s">
        <v>1569</v>
      </c>
      <c r="AH97" s="8" t="s">
        <v>1569</v>
      </c>
      <c r="AI97" s="8" t="s">
        <v>1569</v>
      </c>
      <c r="AJ97" s="91" t="s">
        <v>1569</v>
      </c>
      <c r="AK97" s="91" t="s">
        <v>1569</v>
      </c>
      <c r="AL97" s="8" t="s">
        <v>1569</v>
      </c>
      <c r="AM97" s="6" t="s">
        <v>413</v>
      </c>
      <c r="AN97" s="6" t="s">
        <v>413</v>
      </c>
      <c r="AO97" s="6" t="s">
        <v>413</v>
      </c>
      <c r="AP97" s="2" t="s">
        <v>59</v>
      </c>
      <c r="AQ97" s="2">
        <f t="shared" si="7"/>
        <v>132</v>
      </c>
      <c r="AR97" s="2">
        <f t="shared" si="8"/>
        <v>0.4</v>
      </c>
      <c r="AS97" s="2">
        <f t="shared" si="9"/>
        <v>2</v>
      </c>
      <c r="AT97" s="6" t="s">
        <v>60</v>
      </c>
      <c r="AU97" s="6">
        <v>27.84</v>
      </c>
      <c r="AV97" s="52" t="s">
        <v>1081</v>
      </c>
      <c r="AW97" s="15">
        <f t="shared" si="12"/>
        <v>28.294</v>
      </c>
      <c r="AX97" s="47">
        <v>5.72E-11</v>
      </c>
      <c r="AY97" s="47">
        <v>8.7999999999999999E-13</v>
      </c>
      <c r="AZ97" s="47">
        <v>4.962E-10</v>
      </c>
      <c r="BA97" s="47">
        <v>5.5430000000000004E-10</v>
      </c>
      <c r="BB97" s="48">
        <v>5.7570000000000001E-11</v>
      </c>
      <c r="BC97" s="48">
        <v>4.9548000000000003E-10</v>
      </c>
      <c r="BD97" s="48">
        <v>5.5304999999999997E-10</v>
      </c>
      <c r="BE97" s="14">
        <f t="shared" si="10"/>
        <v>134.09950480136879</v>
      </c>
      <c r="BF97" s="14">
        <f t="shared" si="11"/>
        <v>0.4</v>
      </c>
      <c r="BG97" s="68" t="s">
        <v>598</v>
      </c>
      <c r="BH97" s="68" t="s">
        <v>321</v>
      </c>
      <c r="BI97" s="68" t="s">
        <v>321</v>
      </c>
      <c r="BJ97" s="68" t="s">
        <v>321</v>
      </c>
      <c r="BK97" s="102" t="s">
        <v>598</v>
      </c>
      <c r="BL97" s="76" t="s">
        <v>598</v>
      </c>
      <c r="BM97" s="3" t="s">
        <v>1163</v>
      </c>
    </row>
    <row r="98" spans="1:65" s="9" customFormat="1" ht="14.4" customHeight="1" x14ac:dyDescent="0.3">
      <c r="A98" s="59" t="s">
        <v>560</v>
      </c>
      <c r="B98" s="2">
        <v>97</v>
      </c>
      <c r="C98" s="3" t="s">
        <v>1394</v>
      </c>
      <c r="D98" s="34" t="s">
        <v>924</v>
      </c>
      <c r="E98" s="5" t="s">
        <v>528</v>
      </c>
      <c r="F98" s="34" t="s">
        <v>925</v>
      </c>
      <c r="G98" s="5" t="s">
        <v>530</v>
      </c>
      <c r="H98" s="5" t="s">
        <v>23</v>
      </c>
      <c r="I98" s="5"/>
      <c r="J98" s="9" t="s">
        <v>32</v>
      </c>
      <c r="K98" s="2" t="s">
        <v>1028</v>
      </c>
      <c r="L98" s="9" t="s">
        <v>25</v>
      </c>
      <c r="M98" s="9" t="s">
        <v>26</v>
      </c>
      <c r="N98" s="2" t="s">
        <v>1089</v>
      </c>
      <c r="O98" s="29">
        <v>5</v>
      </c>
      <c r="P98" s="9">
        <v>2.21</v>
      </c>
      <c r="Q98" s="2" t="s">
        <v>413</v>
      </c>
      <c r="R98" s="2" t="s">
        <v>413</v>
      </c>
      <c r="S98" s="5" t="s">
        <v>1086</v>
      </c>
      <c r="T98" s="30" t="s">
        <v>563</v>
      </c>
      <c r="U98" s="3" t="s">
        <v>56</v>
      </c>
      <c r="V98" s="5" t="s">
        <v>598</v>
      </c>
      <c r="W98" s="12" t="s">
        <v>57</v>
      </c>
      <c r="X98" s="3" t="s">
        <v>28</v>
      </c>
      <c r="Y98" s="13" t="s">
        <v>58</v>
      </c>
      <c r="Z98" s="18">
        <v>131.9</v>
      </c>
      <c r="AA98" s="9">
        <v>0.4</v>
      </c>
      <c r="AB98" s="9">
        <v>2</v>
      </c>
      <c r="AC98" s="6" t="s">
        <v>413</v>
      </c>
      <c r="AD98" s="6" t="s">
        <v>413</v>
      </c>
      <c r="AE98" s="6" t="s">
        <v>413</v>
      </c>
      <c r="AF98" s="8" t="s">
        <v>1569</v>
      </c>
      <c r="AG98" s="8" t="s">
        <v>1569</v>
      </c>
      <c r="AH98" s="8" t="s">
        <v>1569</v>
      </c>
      <c r="AI98" s="8" t="s">
        <v>1569</v>
      </c>
      <c r="AJ98" s="91" t="s">
        <v>1569</v>
      </c>
      <c r="AK98" s="91" t="s">
        <v>1569</v>
      </c>
      <c r="AL98" s="8" t="s">
        <v>1569</v>
      </c>
      <c r="AM98" s="6" t="s">
        <v>413</v>
      </c>
      <c r="AN98" s="6" t="s">
        <v>413</v>
      </c>
      <c r="AO98" s="6" t="s">
        <v>413</v>
      </c>
      <c r="AP98" s="2" t="s">
        <v>59</v>
      </c>
      <c r="AQ98" s="2">
        <f t="shared" si="7"/>
        <v>131.9</v>
      </c>
      <c r="AR98" s="2">
        <f t="shared" si="8"/>
        <v>0.4</v>
      </c>
      <c r="AS98" s="2">
        <f t="shared" si="9"/>
        <v>2</v>
      </c>
      <c r="AT98" s="6" t="s">
        <v>60</v>
      </c>
      <c r="AU98" s="6">
        <v>27.84</v>
      </c>
      <c r="AV98" s="52" t="s">
        <v>1081</v>
      </c>
      <c r="AW98" s="15">
        <f t="shared" si="12"/>
        <v>28.294</v>
      </c>
      <c r="AX98" s="47">
        <v>5.72E-11</v>
      </c>
      <c r="AY98" s="47">
        <v>8.7999999999999999E-13</v>
      </c>
      <c r="AZ98" s="47">
        <v>4.962E-10</v>
      </c>
      <c r="BA98" s="47">
        <v>5.5430000000000004E-10</v>
      </c>
      <c r="BB98" s="48">
        <v>5.7570000000000001E-11</v>
      </c>
      <c r="BC98" s="48">
        <v>4.9548000000000003E-10</v>
      </c>
      <c r="BD98" s="48">
        <v>5.5304999999999997E-10</v>
      </c>
      <c r="BE98" s="14">
        <f t="shared" si="10"/>
        <v>133.99796419579738</v>
      </c>
      <c r="BF98" s="14">
        <f t="shared" si="11"/>
        <v>0.4</v>
      </c>
      <c r="BG98" s="68" t="s">
        <v>598</v>
      </c>
      <c r="BH98" s="68" t="s">
        <v>321</v>
      </c>
      <c r="BI98" s="68" t="s">
        <v>321</v>
      </c>
      <c r="BJ98" s="68" t="s">
        <v>321</v>
      </c>
      <c r="BK98" s="102" t="s">
        <v>598</v>
      </c>
      <c r="BL98" s="76" t="s">
        <v>598</v>
      </c>
      <c r="BM98" s="3" t="s">
        <v>1163</v>
      </c>
    </row>
    <row r="99" spans="1:65" ht="14.4" customHeight="1" x14ac:dyDescent="0.3">
      <c r="A99" s="59" t="s">
        <v>235</v>
      </c>
      <c r="B99" s="2">
        <v>98</v>
      </c>
      <c r="C99" s="3" t="s">
        <v>1395</v>
      </c>
      <c r="D99" s="4" t="s">
        <v>236</v>
      </c>
      <c r="E99" s="2" t="s">
        <v>528</v>
      </c>
      <c r="F99" s="4" t="s">
        <v>237</v>
      </c>
      <c r="G99" s="2" t="s">
        <v>529</v>
      </c>
      <c r="H99" s="2" t="s">
        <v>23</v>
      </c>
      <c r="J99" s="6" t="s">
        <v>87</v>
      </c>
      <c r="K99" s="2" t="s">
        <v>1028</v>
      </c>
      <c r="L99" s="6" t="s">
        <v>968</v>
      </c>
      <c r="M99" s="6" t="s">
        <v>26</v>
      </c>
      <c r="N99" s="2" t="s">
        <v>994</v>
      </c>
      <c r="O99" s="8" t="s">
        <v>1569</v>
      </c>
      <c r="P99" s="8" t="s">
        <v>1569</v>
      </c>
      <c r="Q99" s="2" t="s">
        <v>88</v>
      </c>
      <c r="R99" s="2" t="s">
        <v>413</v>
      </c>
      <c r="S99" s="2" t="s">
        <v>413</v>
      </c>
      <c r="T99" s="3" t="s">
        <v>74</v>
      </c>
      <c r="U99" s="7" t="s">
        <v>1569</v>
      </c>
      <c r="V99" s="5" t="s">
        <v>597</v>
      </c>
      <c r="W99" s="12" t="s">
        <v>75</v>
      </c>
      <c r="X99" s="3" t="s">
        <v>76</v>
      </c>
      <c r="Y99" s="3" t="s">
        <v>77</v>
      </c>
      <c r="Z99" s="6" t="s">
        <v>413</v>
      </c>
      <c r="AA99" s="6" t="s">
        <v>413</v>
      </c>
      <c r="AB99" s="6" t="s">
        <v>413</v>
      </c>
      <c r="AC99" s="6" t="s">
        <v>413</v>
      </c>
      <c r="AD99" s="6" t="s">
        <v>413</v>
      </c>
      <c r="AE99" s="6" t="s">
        <v>413</v>
      </c>
      <c r="AF99" s="19">
        <v>137.4</v>
      </c>
      <c r="AG99" s="19">
        <v>1</v>
      </c>
      <c r="AH99" s="20">
        <v>1</v>
      </c>
      <c r="AI99" s="19">
        <v>1.6</v>
      </c>
      <c r="AJ99" s="72" t="s">
        <v>1570</v>
      </c>
      <c r="AK99" s="91" t="s">
        <v>1569</v>
      </c>
      <c r="AL99" s="9">
        <v>1</v>
      </c>
      <c r="AM99" s="9" t="s">
        <v>413</v>
      </c>
      <c r="AN99" s="9" t="s">
        <v>413</v>
      </c>
      <c r="AO99" s="9" t="s">
        <v>413</v>
      </c>
      <c r="AP99" s="2" t="s">
        <v>78</v>
      </c>
      <c r="AQ99" s="2">
        <f t="shared" si="7"/>
        <v>137.4</v>
      </c>
      <c r="AR99" s="2">
        <f t="shared" si="8"/>
        <v>1</v>
      </c>
      <c r="AS99" s="2">
        <f t="shared" si="9"/>
        <v>1</v>
      </c>
      <c r="AT99" s="6" t="s">
        <v>137</v>
      </c>
      <c r="AU99" s="6">
        <v>520.4</v>
      </c>
      <c r="AV99" s="30" t="s">
        <v>1224</v>
      </c>
      <c r="AW99" s="14">
        <v>527.8801407966381</v>
      </c>
      <c r="AX99" s="47">
        <v>5.72E-11</v>
      </c>
      <c r="AY99" s="47">
        <v>8.7999999999999999E-13</v>
      </c>
      <c r="AZ99" s="47">
        <v>4.962E-10</v>
      </c>
      <c r="BA99" s="47">
        <v>5.5430000000000004E-10</v>
      </c>
      <c r="BB99" s="48">
        <v>5.7570000000000001E-11</v>
      </c>
      <c r="BC99" s="48">
        <v>4.9548000000000003E-10</v>
      </c>
      <c r="BD99" s="48">
        <v>5.5304999999999997E-10</v>
      </c>
      <c r="BE99" s="14">
        <f t="shared" si="10"/>
        <v>139.5576772247947</v>
      </c>
      <c r="BF99" s="14">
        <f t="shared" si="11"/>
        <v>2</v>
      </c>
      <c r="BG99" s="68" t="s">
        <v>413</v>
      </c>
      <c r="BH99" s="68" t="s">
        <v>413</v>
      </c>
      <c r="BI99" s="68" t="s">
        <v>598</v>
      </c>
      <c r="BJ99" s="68" t="s">
        <v>1580</v>
      </c>
      <c r="BK99" s="68" t="s">
        <v>413</v>
      </c>
      <c r="BL99" s="76" t="s">
        <v>597</v>
      </c>
      <c r="BM99" s="3" t="s">
        <v>1370</v>
      </c>
    </row>
    <row r="100" spans="1:65" ht="14.4" customHeight="1" x14ac:dyDescent="0.3">
      <c r="A100" s="59" t="s">
        <v>238</v>
      </c>
      <c r="B100" s="2">
        <v>99</v>
      </c>
      <c r="C100" s="3" t="s">
        <v>1395</v>
      </c>
      <c r="D100" s="4" t="s">
        <v>239</v>
      </c>
      <c r="E100" s="2" t="s">
        <v>528</v>
      </c>
      <c r="F100" s="4" t="s">
        <v>240</v>
      </c>
      <c r="G100" s="2" t="s">
        <v>529</v>
      </c>
      <c r="H100" s="2" t="s">
        <v>23</v>
      </c>
      <c r="J100" s="6" t="s">
        <v>24</v>
      </c>
      <c r="K100" s="2" t="s">
        <v>1028</v>
      </c>
      <c r="L100" s="6" t="s">
        <v>25</v>
      </c>
      <c r="M100" s="6" t="s">
        <v>26</v>
      </c>
      <c r="N100" s="2" t="s">
        <v>1087</v>
      </c>
      <c r="O100" s="8" t="s">
        <v>1569</v>
      </c>
      <c r="P100" s="8" t="s">
        <v>1569</v>
      </c>
      <c r="Q100" s="2" t="s">
        <v>88</v>
      </c>
      <c r="R100" s="2" t="s">
        <v>413</v>
      </c>
      <c r="S100" s="2" t="s">
        <v>413</v>
      </c>
      <c r="T100" s="3" t="s">
        <v>74</v>
      </c>
      <c r="U100" s="7" t="s">
        <v>1569</v>
      </c>
      <c r="V100" s="5" t="s">
        <v>597</v>
      </c>
      <c r="W100" s="12" t="s">
        <v>75</v>
      </c>
      <c r="X100" s="3" t="s">
        <v>76</v>
      </c>
      <c r="Y100" s="3" t="s">
        <v>77</v>
      </c>
      <c r="Z100" s="6" t="s">
        <v>413</v>
      </c>
      <c r="AA100" s="6" t="s">
        <v>413</v>
      </c>
      <c r="AB100" s="6" t="s">
        <v>413</v>
      </c>
      <c r="AC100" s="6" t="s">
        <v>413</v>
      </c>
      <c r="AD100" s="6" t="s">
        <v>413</v>
      </c>
      <c r="AE100" s="6" t="s">
        <v>413</v>
      </c>
      <c r="AF100" s="19">
        <v>131.5</v>
      </c>
      <c r="AG100" s="19">
        <v>0.8</v>
      </c>
      <c r="AH100" s="20">
        <v>1</v>
      </c>
      <c r="AI100" s="19">
        <v>0.9</v>
      </c>
      <c r="AJ100" s="72" t="s">
        <v>1570</v>
      </c>
      <c r="AK100" s="91" t="s">
        <v>1569</v>
      </c>
      <c r="AL100" s="9">
        <v>1</v>
      </c>
      <c r="AM100" s="9" t="s">
        <v>413</v>
      </c>
      <c r="AN100" s="9" t="s">
        <v>413</v>
      </c>
      <c r="AO100" s="9" t="s">
        <v>413</v>
      </c>
      <c r="AP100" s="2" t="s">
        <v>78</v>
      </c>
      <c r="AQ100" s="2">
        <f t="shared" si="7"/>
        <v>131.5</v>
      </c>
      <c r="AR100" s="2">
        <f t="shared" si="8"/>
        <v>0.8</v>
      </c>
      <c r="AS100" s="2">
        <f t="shared" si="9"/>
        <v>1</v>
      </c>
      <c r="AT100" s="6" t="s">
        <v>137</v>
      </c>
      <c r="AU100" s="6">
        <v>520.4</v>
      </c>
      <c r="AV100" s="30" t="s">
        <v>1224</v>
      </c>
      <c r="AW100" s="14">
        <v>527.8801407966381</v>
      </c>
      <c r="AX100" s="47">
        <v>5.72E-11</v>
      </c>
      <c r="AY100" s="47">
        <v>8.7999999999999999E-13</v>
      </c>
      <c r="AZ100" s="47">
        <v>4.962E-10</v>
      </c>
      <c r="BA100" s="47">
        <v>5.5430000000000004E-10</v>
      </c>
      <c r="BB100" s="48">
        <v>5.7570000000000001E-11</v>
      </c>
      <c r="BC100" s="48">
        <v>4.9548000000000003E-10</v>
      </c>
      <c r="BD100" s="48">
        <v>5.5304999999999997E-10</v>
      </c>
      <c r="BE100" s="14">
        <f t="shared" si="10"/>
        <v>133.56792040064502</v>
      </c>
      <c r="BF100" s="14">
        <f t="shared" si="11"/>
        <v>1.6</v>
      </c>
      <c r="BG100" s="68" t="s">
        <v>413</v>
      </c>
      <c r="BH100" s="68" t="s">
        <v>413</v>
      </c>
      <c r="BI100" s="68" t="s">
        <v>598</v>
      </c>
      <c r="BJ100" s="68" t="s">
        <v>1580</v>
      </c>
      <c r="BK100" s="68" t="s">
        <v>413</v>
      </c>
      <c r="BL100" s="76" t="s">
        <v>597</v>
      </c>
      <c r="BM100" s="3" t="s">
        <v>1370</v>
      </c>
    </row>
    <row r="101" spans="1:65" ht="14.4" customHeight="1" x14ac:dyDescent="0.3">
      <c r="A101" s="59" t="s">
        <v>241</v>
      </c>
      <c r="B101" s="2">
        <v>100</v>
      </c>
      <c r="C101" s="3" t="s">
        <v>1395</v>
      </c>
      <c r="D101" s="4" t="s">
        <v>242</v>
      </c>
      <c r="E101" s="2" t="s">
        <v>528</v>
      </c>
      <c r="F101" s="4" t="s">
        <v>243</v>
      </c>
      <c r="G101" s="2" t="s">
        <v>529</v>
      </c>
      <c r="H101" s="2" t="s">
        <v>23</v>
      </c>
      <c r="J101" s="6" t="s">
        <v>24</v>
      </c>
      <c r="K101" s="2" t="s">
        <v>1028</v>
      </c>
      <c r="L101" s="6" t="s">
        <v>25</v>
      </c>
      <c r="M101" s="6" t="s">
        <v>26</v>
      </c>
      <c r="N101" s="2" t="s">
        <v>1087</v>
      </c>
      <c r="O101" s="8" t="s">
        <v>1569</v>
      </c>
      <c r="P101" s="8" t="s">
        <v>1569</v>
      </c>
      <c r="Q101" s="2" t="s">
        <v>88</v>
      </c>
      <c r="R101" s="2" t="s">
        <v>413</v>
      </c>
      <c r="S101" s="2" t="s">
        <v>413</v>
      </c>
      <c r="T101" s="3" t="s">
        <v>74</v>
      </c>
      <c r="U101" s="7" t="s">
        <v>1569</v>
      </c>
      <c r="V101" s="5" t="s">
        <v>597</v>
      </c>
      <c r="W101" s="12" t="s">
        <v>75</v>
      </c>
      <c r="X101" s="3" t="s">
        <v>76</v>
      </c>
      <c r="Y101" s="3" t="s">
        <v>77</v>
      </c>
      <c r="Z101" s="6" t="s">
        <v>413</v>
      </c>
      <c r="AA101" s="6" t="s">
        <v>413</v>
      </c>
      <c r="AB101" s="6" t="s">
        <v>413</v>
      </c>
      <c r="AC101" s="6" t="s">
        <v>413</v>
      </c>
      <c r="AD101" s="6" t="s">
        <v>413</v>
      </c>
      <c r="AE101" s="6" t="s">
        <v>413</v>
      </c>
      <c r="AF101" s="19">
        <v>136.5</v>
      </c>
      <c r="AG101" s="19">
        <v>1.2</v>
      </c>
      <c r="AH101" s="20">
        <v>1</v>
      </c>
      <c r="AI101" s="19">
        <v>1.2</v>
      </c>
      <c r="AJ101" s="72" t="s">
        <v>1570</v>
      </c>
      <c r="AK101" s="91" t="s">
        <v>1569</v>
      </c>
      <c r="AL101" s="9">
        <v>1</v>
      </c>
      <c r="AM101" s="9" t="s">
        <v>413</v>
      </c>
      <c r="AN101" s="9" t="s">
        <v>413</v>
      </c>
      <c r="AO101" s="9" t="s">
        <v>413</v>
      </c>
      <c r="AP101" s="2" t="s">
        <v>78</v>
      </c>
      <c r="AQ101" s="2">
        <f t="shared" si="7"/>
        <v>136.5</v>
      </c>
      <c r="AR101" s="2">
        <f t="shared" si="8"/>
        <v>1.2</v>
      </c>
      <c r="AS101" s="2">
        <f t="shared" si="9"/>
        <v>1</v>
      </c>
      <c r="AT101" s="6" t="s">
        <v>137</v>
      </c>
      <c r="AU101" s="6">
        <v>520.4</v>
      </c>
      <c r="AV101" s="30" t="s">
        <v>1224</v>
      </c>
      <c r="AW101" s="14">
        <v>527.8801407966381</v>
      </c>
      <c r="AX101" s="47">
        <v>5.72E-11</v>
      </c>
      <c r="AY101" s="47">
        <v>8.7999999999999999E-13</v>
      </c>
      <c r="AZ101" s="47">
        <v>4.962E-10</v>
      </c>
      <c r="BA101" s="47">
        <v>5.5430000000000004E-10</v>
      </c>
      <c r="BB101" s="48">
        <v>5.7570000000000001E-11</v>
      </c>
      <c r="BC101" s="48">
        <v>4.9548000000000003E-10</v>
      </c>
      <c r="BD101" s="48">
        <v>5.5304999999999997E-10</v>
      </c>
      <c r="BE101" s="14">
        <f t="shared" si="10"/>
        <v>138.64400186271334</v>
      </c>
      <c r="BF101" s="14">
        <f t="shared" si="11"/>
        <v>2.4</v>
      </c>
      <c r="BG101" s="68" t="s">
        <v>413</v>
      </c>
      <c r="BH101" s="68" t="s">
        <v>413</v>
      </c>
      <c r="BI101" s="68" t="s">
        <v>598</v>
      </c>
      <c r="BJ101" s="68" t="s">
        <v>1580</v>
      </c>
      <c r="BK101" s="68" t="s">
        <v>413</v>
      </c>
      <c r="BL101" s="76" t="s">
        <v>597</v>
      </c>
      <c r="BM101" s="3" t="s">
        <v>1370</v>
      </c>
    </row>
    <row r="102" spans="1:65" ht="14.4" customHeight="1" x14ac:dyDescent="0.3">
      <c r="A102" s="59" t="s">
        <v>244</v>
      </c>
      <c r="B102" s="2">
        <v>101</v>
      </c>
      <c r="C102" s="3" t="s">
        <v>1395</v>
      </c>
      <c r="D102" s="2" t="s">
        <v>245</v>
      </c>
      <c r="E102" s="2" t="s">
        <v>528</v>
      </c>
      <c r="F102" s="2" t="s">
        <v>246</v>
      </c>
      <c r="G102" s="2" t="s">
        <v>529</v>
      </c>
      <c r="H102" s="2" t="s">
        <v>23</v>
      </c>
      <c r="J102" s="6" t="s">
        <v>24</v>
      </c>
      <c r="K102" s="2" t="s">
        <v>1028</v>
      </c>
      <c r="L102" s="6" t="s">
        <v>25</v>
      </c>
      <c r="M102" s="6" t="s">
        <v>26</v>
      </c>
      <c r="N102" s="2" t="s">
        <v>1087</v>
      </c>
      <c r="O102" s="6">
        <v>1.17</v>
      </c>
      <c r="P102" s="6">
        <v>0.27</v>
      </c>
      <c r="Q102" s="2" t="s">
        <v>88</v>
      </c>
      <c r="R102" s="2" t="s">
        <v>413</v>
      </c>
      <c r="S102" s="2" t="s">
        <v>413</v>
      </c>
      <c r="T102" s="3" t="s">
        <v>74</v>
      </c>
      <c r="U102" s="7" t="s">
        <v>1569</v>
      </c>
      <c r="V102" s="5" t="s">
        <v>598</v>
      </c>
      <c r="W102" s="12" t="s">
        <v>75</v>
      </c>
      <c r="X102" s="3" t="s">
        <v>76</v>
      </c>
      <c r="Y102" s="3" t="s">
        <v>77</v>
      </c>
      <c r="Z102" s="6" t="s">
        <v>413</v>
      </c>
      <c r="AA102" s="6" t="s">
        <v>413</v>
      </c>
      <c r="AB102" s="6" t="s">
        <v>413</v>
      </c>
      <c r="AC102" s="6" t="s">
        <v>413</v>
      </c>
      <c r="AD102" s="6" t="s">
        <v>413</v>
      </c>
      <c r="AE102" s="6" t="s">
        <v>413</v>
      </c>
      <c r="AF102" s="19">
        <v>138.4</v>
      </c>
      <c r="AG102" s="19">
        <v>1.3</v>
      </c>
      <c r="AH102" s="20">
        <v>1</v>
      </c>
      <c r="AI102" s="19">
        <v>0.8</v>
      </c>
      <c r="AJ102" s="72" t="s">
        <v>1570</v>
      </c>
      <c r="AK102" s="91" t="s">
        <v>1569</v>
      </c>
      <c r="AL102" s="9">
        <v>1</v>
      </c>
      <c r="AM102" s="9" t="s">
        <v>413</v>
      </c>
      <c r="AN102" s="9" t="s">
        <v>413</v>
      </c>
      <c r="AO102" s="9" t="s">
        <v>413</v>
      </c>
      <c r="AP102" s="2" t="s">
        <v>78</v>
      </c>
      <c r="AQ102" s="2">
        <f t="shared" si="7"/>
        <v>138.4</v>
      </c>
      <c r="AR102" s="2">
        <f t="shared" si="8"/>
        <v>1.3</v>
      </c>
      <c r="AS102" s="2">
        <f t="shared" si="9"/>
        <v>1</v>
      </c>
      <c r="AT102" s="6" t="s">
        <v>137</v>
      </c>
      <c r="AU102" s="6">
        <v>520.4</v>
      </c>
      <c r="AV102" s="30" t="s">
        <v>1224</v>
      </c>
      <c r="AW102" s="14">
        <v>527.8801407966381</v>
      </c>
      <c r="AX102" s="47">
        <v>5.72E-11</v>
      </c>
      <c r="AY102" s="47">
        <v>8.7999999999999999E-13</v>
      </c>
      <c r="AZ102" s="47">
        <v>4.962E-10</v>
      </c>
      <c r="BA102" s="47">
        <v>5.5430000000000004E-10</v>
      </c>
      <c r="BB102" s="48">
        <v>5.7570000000000001E-11</v>
      </c>
      <c r="BC102" s="48">
        <v>4.9548000000000003E-10</v>
      </c>
      <c r="BD102" s="48">
        <v>5.5304999999999997E-10</v>
      </c>
      <c r="BE102" s="14">
        <f t="shared" si="10"/>
        <v>140.57286517435159</v>
      </c>
      <c r="BF102" s="14">
        <f t="shared" si="11"/>
        <v>2.6</v>
      </c>
      <c r="BG102" s="68" t="s">
        <v>413</v>
      </c>
      <c r="BH102" s="68" t="s">
        <v>413</v>
      </c>
      <c r="BI102" s="68" t="s">
        <v>598</v>
      </c>
      <c r="BJ102" s="68" t="s">
        <v>1580</v>
      </c>
      <c r="BK102" s="68" t="s">
        <v>413</v>
      </c>
      <c r="BL102" s="76" t="s">
        <v>597</v>
      </c>
      <c r="BM102" s="3" t="s">
        <v>1371</v>
      </c>
    </row>
    <row r="103" spans="1:65" ht="14.4" customHeight="1" x14ac:dyDescent="0.3">
      <c r="A103" s="59" t="s">
        <v>247</v>
      </c>
      <c r="B103" s="2">
        <v>102</v>
      </c>
      <c r="C103" s="3" t="s">
        <v>1395</v>
      </c>
      <c r="D103" s="2" t="s">
        <v>248</v>
      </c>
      <c r="E103" s="2" t="s">
        <v>528</v>
      </c>
      <c r="F103" s="2" t="s">
        <v>249</v>
      </c>
      <c r="G103" s="2" t="s">
        <v>529</v>
      </c>
      <c r="H103" s="2" t="s">
        <v>23</v>
      </c>
      <c r="J103" s="6" t="s">
        <v>24</v>
      </c>
      <c r="K103" s="2" t="s">
        <v>1028</v>
      </c>
      <c r="L103" s="6" t="s">
        <v>25</v>
      </c>
      <c r="M103" s="6" t="s">
        <v>26</v>
      </c>
      <c r="N103" s="2" t="s">
        <v>1087</v>
      </c>
      <c r="O103" s="8" t="s">
        <v>1569</v>
      </c>
      <c r="P103" s="8" t="s">
        <v>1569</v>
      </c>
      <c r="Q103" s="2" t="s">
        <v>88</v>
      </c>
      <c r="R103" s="2" t="s">
        <v>413</v>
      </c>
      <c r="S103" s="2" t="s">
        <v>413</v>
      </c>
      <c r="T103" s="3" t="s">
        <v>74</v>
      </c>
      <c r="U103" s="7" t="s">
        <v>1569</v>
      </c>
      <c r="V103" s="5" t="s">
        <v>597</v>
      </c>
      <c r="W103" s="12" t="s">
        <v>75</v>
      </c>
      <c r="X103" s="3" t="s">
        <v>76</v>
      </c>
      <c r="Y103" s="3" t="s">
        <v>77</v>
      </c>
      <c r="Z103" s="6" t="s">
        <v>413</v>
      </c>
      <c r="AA103" s="6" t="s">
        <v>413</v>
      </c>
      <c r="AB103" s="6" t="s">
        <v>413</v>
      </c>
      <c r="AC103" s="6" t="s">
        <v>413</v>
      </c>
      <c r="AD103" s="6" t="s">
        <v>413</v>
      </c>
      <c r="AE103" s="6" t="s">
        <v>413</v>
      </c>
      <c r="AF103" s="19">
        <v>132.80000000000001</v>
      </c>
      <c r="AG103" s="19">
        <v>1.8</v>
      </c>
      <c r="AH103" s="20">
        <v>1</v>
      </c>
      <c r="AI103" s="19">
        <v>1.2</v>
      </c>
      <c r="AJ103" s="72">
        <v>337</v>
      </c>
      <c r="AK103" s="91" t="s">
        <v>1569</v>
      </c>
      <c r="AL103" s="9">
        <v>1</v>
      </c>
      <c r="AM103" s="9" t="s">
        <v>413</v>
      </c>
      <c r="AN103" s="9" t="s">
        <v>413</v>
      </c>
      <c r="AO103" s="9" t="s">
        <v>413</v>
      </c>
      <c r="AP103" s="2" t="s">
        <v>78</v>
      </c>
      <c r="AQ103" s="2">
        <f t="shared" si="7"/>
        <v>132.80000000000001</v>
      </c>
      <c r="AR103" s="2">
        <f t="shared" si="8"/>
        <v>1.8</v>
      </c>
      <c r="AS103" s="2">
        <f t="shared" si="9"/>
        <v>1</v>
      </c>
      <c r="AT103" s="6" t="s">
        <v>137</v>
      </c>
      <c r="AU103" s="6">
        <v>520.4</v>
      </c>
      <c r="AV103" s="30" t="s">
        <v>1224</v>
      </c>
      <c r="AW103" s="14">
        <v>527.8801407966381</v>
      </c>
      <c r="AX103" s="47">
        <v>5.72E-11</v>
      </c>
      <c r="AY103" s="47">
        <v>8.7999999999999999E-13</v>
      </c>
      <c r="AZ103" s="47">
        <v>4.962E-10</v>
      </c>
      <c r="BA103" s="47">
        <v>5.5430000000000004E-10</v>
      </c>
      <c r="BB103" s="48">
        <v>5.7570000000000001E-11</v>
      </c>
      <c r="BC103" s="48">
        <v>4.9548000000000003E-10</v>
      </c>
      <c r="BD103" s="48">
        <v>5.5304999999999997E-10</v>
      </c>
      <c r="BE103" s="14">
        <f t="shared" si="10"/>
        <v>134.88771907969362</v>
      </c>
      <c r="BF103" s="14">
        <f t="shared" si="11"/>
        <v>3.6</v>
      </c>
      <c r="BG103" s="68" t="s">
        <v>413</v>
      </c>
      <c r="BH103" s="68" t="s">
        <v>413</v>
      </c>
      <c r="BI103" s="68" t="s">
        <v>598</v>
      </c>
      <c r="BJ103" s="68" t="s">
        <v>321</v>
      </c>
      <c r="BK103" s="68" t="s">
        <v>413</v>
      </c>
      <c r="BL103" s="76" t="s">
        <v>597</v>
      </c>
      <c r="BM103" s="3" t="s">
        <v>1372</v>
      </c>
    </row>
    <row r="104" spans="1:65" ht="14.4" customHeight="1" x14ac:dyDescent="0.3">
      <c r="A104" s="59" t="s">
        <v>250</v>
      </c>
      <c r="B104" s="2">
        <v>103</v>
      </c>
      <c r="C104" s="3" t="s">
        <v>1395</v>
      </c>
      <c r="D104" s="2" t="s">
        <v>944</v>
      </c>
      <c r="E104" s="2" t="s">
        <v>528</v>
      </c>
      <c r="F104" s="2" t="s">
        <v>945</v>
      </c>
      <c r="G104" s="2" t="s">
        <v>529</v>
      </c>
      <c r="H104" s="2" t="s">
        <v>23</v>
      </c>
      <c r="I104" s="5">
        <v>162</v>
      </c>
      <c r="J104" s="6" t="s">
        <v>24</v>
      </c>
      <c r="K104" s="2" t="s">
        <v>1028</v>
      </c>
      <c r="L104" s="6" t="s">
        <v>25</v>
      </c>
      <c r="M104" s="6" t="s">
        <v>139</v>
      </c>
      <c r="N104" s="2" t="s">
        <v>1087</v>
      </c>
      <c r="O104" s="11">
        <v>0.8</v>
      </c>
      <c r="P104" s="6">
        <v>0.17</v>
      </c>
      <c r="Q104" s="2" t="s">
        <v>88</v>
      </c>
      <c r="R104" s="2" t="s">
        <v>413</v>
      </c>
      <c r="S104" s="2" t="s">
        <v>413</v>
      </c>
      <c r="T104" s="3" t="s">
        <v>74</v>
      </c>
      <c r="U104" s="7" t="s">
        <v>1569</v>
      </c>
      <c r="V104" s="5" t="s">
        <v>598</v>
      </c>
      <c r="W104" s="12" t="s">
        <v>75</v>
      </c>
      <c r="X104" s="3" t="s">
        <v>76</v>
      </c>
      <c r="Y104" s="3" t="s">
        <v>77</v>
      </c>
      <c r="Z104" s="6" t="s">
        <v>413</v>
      </c>
      <c r="AA104" s="6" t="s">
        <v>413</v>
      </c>
      <c r="AB104" s="6" t="s">
        <v>413</v>
      </c>
      <c r="AC104" s="6" t="s">
        <v>413</v>
      </c>
      <c r="AD104" s="6" t="s">
        <v>413</v>
      </c>
      <c r="AE104" s="6" t="s">
        <v>413</v>
      </c>
      <c r="AF104" s="19">
        <v>130.6</v>
      </c>
      <c r="AG104" s="19">
        <v>2.2000000000000002</v>
      </c>
      <c r="AH104" s="20">
        <v>1</v>
      </c>
      <c r="AI104" s="19">
        <v>1.6</v>
      </c>
      <c r="AJ104" s="72" t="s">
        <v>1570</v>
      </c>
      <c r="AK104" s="91" t="s">
        <v>1569</v>
      </c>
      <c r="AL104" s="9">
        <v>1</v>
      </c>
      <c r="AM104" s="9" t="s">
        <v>413</v>
      </c>
      <c r="AN104" s="9" t="s">
        <v>413</v>
      </c>
      <c r="AO104" s="9" t="s">
        <v>413</v>
      </c>
      <c r="AP104" s="2" t="s">
        <v>78</v>
      </c>
      <c r="AQ104" s="2">
        <f t="shared" si="7"/>
        <v>130.6</v>
      </c>
      <c r="AR104" s="2">
        <f t="shared" si="8"/>
        <v>2.2000000000000002</v>
      </c>
      <c r="AS104" s="2">
        <f t="shared" si="9"/>
        <v>1</v>
      </c>
      <c r="AT104" s="6" t="s">
        <v>137</v>
      </c>
      <c r="AU104" s="6">
        <v>520.4</v>
      </c>
      <c r="AV104" s="30" t="s">
        <v>1224</v>
      </c>
      <c r="AW104" s="14">
        <v>527.8801407966381</v>
      </c>
      <c r="AX104" s="47">
        <v>5.72E-11</v>
      </c>
      <c r="AY104" s="47">
        <v>8.7999999999999999E-13</v>
      </c>
      <c r="AZ104" s="47">
        <v>4.962E-10</v>
      </c>
      <c r="BA104" s="47">
        <v>5.5430000000000004E-10</v>
      </c>
      <c r="BB104" s="48">
        <v>5.7570000000000001E-11</v>
      </c>
      <c r="BC104" s="48">
        <v>4.9548000000000003E-10</v>
      </c>
      <c r="BD104" s="48">
        <v>5.5304999999999997E-10</v>
      </c>
      <c r="BE104" s="14">
        <f t="shared" si="10"/>
        <v>132.65420641148876</v>
      </c>
      <c r="BF104" s="14">
        <f t="shared" si="11"/>
        <v>4.4000000000000004</v>
      </c>
      <c r="BG104" s="68" t="s">
        <v>413</v>
      </c>
      <c r="BH104" s="68" t="s">
        <v>413</v>
      </c>
      <c r="BI104" s="68" t="s">
        <v>598</v>
      </c>
      <c r="BJ104" s="68" t="s">
        <v>1580</v>
      </c>
      <c r="BK104" s="68" t="s">
        <v>413</v>
      </c>
      <c r="BL104" s="76" t="s">
        <v>597</v>
      </c>
      <c r="BM104" s="3" t="s">
        <v>1376</v>
      </c>
    </row>
    <row r="105" spans="1:65" ht="14.4" customHeight="1" x14ac:dyDescent="0.3">
      <c r="A105" s="59" t="s">
        <v>251</v>
      </c>
      <c r="B105" s="2">
        <v>104</v>
      </c>
      <c r="C105" s="3" t="s">
        <v>1395</v>
      </c>
      <c r="D105" s="2" t="s">
        <v>944</v>
      </c>
      <c r="E105" s="2" t="s">
        <v>528</v>
      </c>
      <c r="F105" s="2" t="s">
        <v>945</v>
      </c>
      <c r="G105" s="2" t="s">
        <v>529</v>
      </c>
      <c r="H105" s="2" t="s">
        <v>23</v>
      </c>
      <c r="I105" s="5">
        <v>147</v>
      </c>
      <c r="J105" s="6" t="s">
        <v>24</v>
      </c>
      <c r="K105" s="2" t="s">
        <v>1028</v>
      </c>
      <c r="L105" s="6" t="s">
        <v>25</v>
      </c>
      <c r="M105" s="6" t="s">
        <v>139</v>
      </c>
      <c r="N105" s="2" t="s">
        <v>1087</v>
      </c>
      <c r="O105" s="6">
        <v>1.89</v>
      </c>
      <c r="P105" s="6">
        <v>0.86</v>
      </c>
      <c r="Q105" s="2" t="s">
        <v>88</v>
      </c>
      <c r="R105" s="2" t="s">
        <v>413</v>
      </c>
      <c r="S105" s="2" t="s">
        <v>413</v>
      </c>
      <c r="T105" s="3" t="s">
        <v>74</v>
      </c>
      <c r="U105" s="7" t="s">
        <v>1569</v>
      </c>
      <c r="V105" s="5" t="s">
        <v>597</v>
      </c>
      <c r="W105" s="12" t="s">
        <v>75</v>
      </c>
      <c r="X105" s="3" t="s">
        <v>76</v>
      </c>
      <c r="Y105" s="3" t="s">
        <v>77</v>
      </c>
      <c r="Z105" s="6" t="s">
        <v>413</v>
      </c>
      <c r="AA105" s="6" t="s">
        <v>413</v>
      </c>
      <c r="AB105" s="6" t="s">
        <v>413</v>
      </c>
      <c r="AC105" s="6" t="s">
        <v>413</v>
      </c>
      <c r="AD105" s="6" t="s">
        <v>413</v>
      </c>
      <c r="AE105" s="6" t="s">
        <v>413</v>
      </c>
      <c r="AF105" s="19">
        <v>133</v>
      </c>
      <c r="AG105" s="19">
        <v>3</v>
      </c>
      <c r="AH105" s="20">
        <v>1</v>
      </c>
      <c r="AI105" s="19">
        <v>0.8</v>
      </c>
      <c r="AJ105" s="72" t="s">
        <v>1570</v>
      </c>
      <c r="AK105" s="91" t="s">
        <v>1569</v>
      </c>
      <c r="AL105" s="9">
        <v>1</v>
      </c>
      <c r="AM105" s="9" t="s">
        <v>413</v>
      </c>
      <c r="AN105" s="9" t="s">
        <v>413</v>
      </c>
      <c r="AO105" s="9" t="s">
        <v>413</v>
      </c>
      <c r="AP105" s="2" t="s">
        <v>78</v>
      </c>
      <c r="AQ105" s="2">
        <f t="shared" si="7"/>
        <v>133</v>
      </c>
      <c r="AR105" s="2">
        <f t="shared" si="8"/>
        <v>3</v>
      </c>
      <c r="AS105" s="2">
        <f t="shared" si="9"/>
        <v>1</v>
      </c>
      <c r="AT105" s="6" t="s">
        <v>137</v>
      </c>
      <c r="AU105" s="6">
        <v>520.4</v>
      </c>
      <c r="AV105" s="30" t="s">
        <v>1224</v>
      </c>
      <c r="AW105" s="14">
        <v>527.8801407966381</v>
      </c>
      <c r="AX105" s="47">
        <v>5.72E-11</v>
      </c>
      <c r="AY105" s="47">
        <v>8.7999999999999999E-13</v>
      </c>
      <c r="AZ105" s="47">
        <v>4.962E-10</v>
      </c>
      <c r="BA105" s="47">
        <v>5.5430000000000004E-10</v>
      </c>
      <c r="BB105" s="48">
        <v>5.7570000000000001E-11</v>
      </c>
      <c r="BC105" s="48">
        <v>4.9548000000000003E-10</v>
      </c>
      <c r="BD105" s="48">
        <v>5.5304999999999997E-10</v>
      </c>
      <c r="BE105" s="14">
        <f t="shared" si="10"/>
        <v>135.09076393818464</v>
      </c>
      <c r="BF105" s="14">
        <f t="shared" si="11"/>
        <v>6</v>
      </c>
      <c r="BG105" s="68" t="s">
        <v>413</v>
      </c>
      <c r="BH105" s="68" t="s">
        <v>413</v>
      </c>
      <c r="BI105" s="68" t="s">
        <v>598</v>
      </c>
      <c r="BJ105" s="68" t="s">
        <v>1580</v>
      </c>
      <c r="BK105" s="68" t="s">
        <v>413</v>
      </c>
      <c r="BL105" s="76" t="s">
        <v>597</v>
      </c>
      <c r="BM105" s="3" t="s">
        <v>1373</v>
      </c>
    </row>
    <row r="106" spans="1:65" ht="14.4" customHeight="1" x14ac:dyDescent="0.3">
      <c r="A106" s="59" t="s">
        <v>252</v>
      </c>
      <c r="B106" s="2">
        <v>105</v>
      </c>
      <c r="C106" s="3" t="s">
        <v>1395</v>
      </c>
      <c r="D106" s="2" t="s">
        <v>944</v>
      </c>
      <c r="E106" s="2" t="s">
        <v>528</v>
      </c>
      <c r="F106" s="2" t="s">
        <v>945</v>
      </c>
      <c r="G106" s="2" t="s">
        <v>529</v>
      </c>
      <c r="H106" s="2" t="s">
        <v>23</v>
      </c>
      <c r="I106" s="5">
        <v>-237</v>
      </c>
      <c r="J106" s="6" t="s">
        <v>24</v>
      </c>
      <c r="K106" s="2" t="s">
        <v>1028</v>
      </c>
      <c r="L106" s="6" t="s">
        <v>25</v>
      </c>
      <c r="M106" s="6" t="s">
        <v>139</v>
      </c>
      <c r="N106" s="2" t="s">
        <v>1087</v>
      </c>
      <c r="O106" s="8" t="s">
        <v>1569</v>
      </c>
      <c r="P106" s="8" t="s">
        <v>1569</v>
      </c>
      <c r="Q106" s="2" t="s">
        <v>88</v>
      </c>
      <c r="R106" s="2" t="s">
        <v>413</v>
      </c>
      <c r="S106" s="2" t="s">
        <v>413</v>
      </c>
      <c r="T106" s="3" t="s">
        <v>74</v>
      </c>
      <c r="U106" s="7" t="s">
        <v>1569</v>
      </c>
      <c r="V106" s="5" t="s">
        <v>597</v>
      </c>
      <c r="W106" s="12" t="s">
        <v>75</v>
      </c>
      <c r="X106" s="3" t="s">
        <v>76</v>
      </c>
      <c r="Y106" s="3" t="s">
        <v>77</v>
      </c>
      <c r="Z106" s="6" t="s">
        <v>413</v>
      </c>
      <c r="AA106" s="6" t="s">
        <v>413</v>
      </c>
      <c r="AB106" s="6" t="s">
        <v>413</v>
      </c>
      <c r="AC106" s="6" t="s">
        <v>413</v>
      </c>
      <c r="AD106" s="6" t="s">
        <v>413</v>
      </c>
      <c r="AE106" s="6" t="s">
        <v>413</v>
      </c>
      <c r="AF106" s="19">
        <v>132.69999999999999</v>
      </c>
      <c r="AG106" s="19">
        <v>1.9</v>
      </c>
      <c r="AH106" s="20">
        <v>1</v>
      </c>
      <c r="AI106" s="19">
        <v>0.9</v>
      </c>
      <c r="AJ106" s="72">
        <v>272</v>
      </c>
      <c r="AK106" s="91" t="s">
        <v>1569</v>
      </c>
      <c r="AL106" s="9">
        <v>1</v>
      </c>
      <c r="AM106" s="9" t="s">
        <v>413</v>
      </c>
      <c r="AN106" s="9" t="s">
        <v>413</v>
      </c>
      <c r="AO106" s="9" t="s">
        <v>413</v>
      </c>
      <c r="AP106" s="2" t="s">
        <v>78</v>
      </c>
      <c r="AQ106" s="2">
        <f t="shared" si="7"/>
        <v>132.69999999999999</v>
      </c>
      <c r="AR106" s="2">
        <f t="shared" si="8"/>
        <v>1.9</v>
      </c>
      <c r="AS106" s="2">
        <f t="shared" si="9"/>
        <v>1</v>
      </c>
      <c r="AT106" s="6" t="s">
        <v>137</v>
      </c>
      <c r="AU106" s="6">
        <v>520.4</v>
      </c>
      <c r="AV106" s="30" t="s">
        <v>1224</v>
      </c>
      <c r="AW106" s="14">
        <v>527.8801407966381</v>
      </c>
      <c r="AX106" s="47">
        <v>5.72E-11</v>
      </c>
      <c r="AY106" s="47">
        <v>8.7999999999999999E-13</v>
      </c>
      <c r="AZ106" s="47">
        <v>4.962E-10</v>
      </c>
      <c r="BA106" s="47">
        <v>5.5430000000000004E-10</v>
      </c>
      <c r="BB106" s="48">
        <v>5.7570000000000001E-11</v>
      </c>
      <c r="BC106" s="48">
        <v>4.9548000000000003E-10</v>
      </c>
      <c r="BD106" s="48">
        <v>5.5304999999999997E-10</v>
      </c>
      <c r="BE106" s="14">
        <f t="shared" si="10"/>
        <v>134.78619654126038</v>
      </c>
      <c r="BF106" s="14">
        <f t="shared" si="11"/>
        <v>3.8</v>
      </c>
      <c r="BG106" s="68" t="s">
        <v>413</v>
      </c>
      <c r="BH106" s="68" t="s">
        <v>413</v>
      </c>
      <c r="BI106" s="68" t="s">
        <v>598</v>
      </c>
      <c r="BJ106" s="68" t="s">
        <v>321</v>
      </c>
      <c r="BK106" s="68" t="s">
        <v>413</v>
      </c>
      <c r="BL106" s="76" t="s">
        <v>597</v>
      </c>
      <c r="BM106" s="3" t="s">
        <v>1372</v>
      </c>
    </row>
    <row r="107" spans="1:65" ht="14.4" customHeight="1" x14ac:dyDescent="0.3">
      <c r="A107" s="59" t="s">
        <v>253</v>
      </c>
      <c r="B107" s="2">
        <v>106</v>
      </c>
      <c r="C107" s="3" t="s">
        <v>1395</v>
      </c>
      <c r="D107" s="2" t="s">
        <v>944</v>
      </c>
      <c r="E107" s="2" t="s">
        <v>528</v>
      </c>
      <c r="F107" s="2" t="s">
        <v>945</v>
      </c>
      <c r="G107" s="2" t="s">
        <v>529</v>
      </c>
      <c r="H107" s="2" t="s">
        <v>23</v>
      </c>
      <c r="I107" s="5">
        <v>-1212</v>
      </c>
      <c r="J107" s="6" t="s">
        <v>24</v>
      </c>
      <c r="K107" s="2" t="s">
        <v>1028</v>
      </c>
      <c r="L107" s="6" t="s">
        <v>25</v>
      </c>
      <c r="M107" s="6" t="s">
        <v>139</v>
      </c>
      <c r="N107" s="2" t="s">
        <v>1087</v>
      </c>
      <c r="O107" s="6">
        <v>1.67</v>
      </c>
      <c r="P107" s="6">
        <v>1.03</v>
      </c>
      <c r="Q107" s="2" t="s">
        <v>96</v>
      </c>
      <c r="R107" s="2" t="s">
        <v>413</v>
      </c>
      <c r="S107" s="2" t="s">
        <v>413</v>
      </c>
      <c r="T107" s="3" t="s">
        <v>74</v>
      </c>
      <c r="U107" s="7" t="s">
        <v>1569</v>
      </c>
      <c r="V107" s="5" t="s">
        <v>597</v>
      </c>
      <c r="W107" s="12" t="s">
        <v>75</v>
      </c>
      <c r="X107" s="3" t="s">
        <v>76</v>
      </c>
      <c r="Y107" s="3" t="s">
        <v>77</v>
      </c>
      <c r="Z107" s="6" t="s">
        <v>413</v>
      </c>
      <c r="AA107" s="6" t="s">
        <v>413</v>
      </c>
      <c r="AB107" s="6" t="s">
        <v>413</v>
      </c>
      <c r="AC107" s="6" t="s">
        <v>413</v>
      </c>
      <c r="AD107" s="6" t="s">
        <v>413</v>
      </c>
      <c r="AE107" s="6" t="s">
        <v>413</v>
      </c>
      <c r="AF107" s="19">
        <v>134.69999999999999</v>
      </c>
      <c r="AG107" s="19">
        <v>0.4</v>
      </c>
      <c r="AH107" s="20">
        <v>1</v>
      </c>
      <c r="AI107" s="19">
        <v>1</v>
      </c>
      <c r="AJ107" s="72" t="s">
        <v>1570</v>
      </c>
      <c r="AK107" s="91" t="s">
        <v>1569</v>
      </c>
      <c r="AL107" s="9">
        <v>1</v>
      </c>
      <c r="AM107" s="9" t="s">
        <v>413</v>
      </c>
      <c r="AN107" s="9" t="s">
        <v>413</v>
      </c>
      <c r="AO107" s="9" t="s">
        <v>413</v>
      </c>
      <c r="AP107" s="2" t="s">
        <v>78</v>
      </c>
      <c r="AQ107" s="2">
        <f t="shared" si="7"/>
        <v>134.69999999999999</v>
      </c>
      <c r="AR107" s="2">
        <f t="shared" si="8"/>
        <v>0.4</v>
      </c>
      <c r="AS107" s="2">
        <f t="shared" si="9"/>
        <v>1</v>
      </c>
      <c r="AT107" s="6" t="s">
        <v>137</v>
      </c>
      <c r="AU107" s="6">
        <v>520.4</v>
      </c>
      <c r="AV107" s="30" t="s">
        <v>1224</v>
      </c>
      <c r="AW107" s="14">
        <v>527.8801407966381</v>
      </c>
      <c r="AX107" s="47">
        <v>5.72E-11</v>
      </c>
      <c r="AY107" s="47">
        <v>8.7999999999999999E-13</v>
      </c>
      <c r="AZ107" s="47">
        <v>4.962E-10</v>
      </c>
      <c r="BA107" s="47">
        <v>5.5430000000000004E-10</v>
      </c>
      <c r="BB107" s="48">
        <v>5.7570000000000001E-11</v>
      </c>
      <c r="BC107" s="48">
        <v>4.9548000000000003E-10</v>
      </c>
      <c r="BD107" s="48">
        <v>5.5304999999999997E-10</v>
      </c>
      <c r="BE107" s="14">
        <f t="shared" si="10"/>
        <v>136.81663348386007</v>
      </c>
      <c r="BF107" s="14">
        <f t="shared" si="11"/>
        <v>0.8</v>
      </c>
      <c r="BG107" s="68" t="s">
        <v>413</v>
      </c>
      <c r="BH107" s="68" t="s">
        <v>413</v>
      </c>
      <c r="BI107" s="68" t="s">
        <v>598</v>
      </c>
      <c r="BJ107" s="68" t="s">
        <v>1580</v>
      </c>
      <c r="BK107" s="68" t="s">
        <v>413</v>
      </c>
      <c r="BL107" s="76" t="s">
        <v>597</v>
      </c>
      <c r="BM107" s="3" t="s">
        <v>1373</v>
      </c>
    </row>
    <row r="108" spans="1:65" ht="14.4" customHeight="1" x14ac:dyDescent="0.3">
      <c r="A108" s="59" t="s">
        <v>254</v>
      </c>
      <c r="B108" s="2">
        <v>107</v>
      </c>
      <c r="C108" s="3" t="s">
        <v>1395</v>
      </c>
      <c r="D108" s="2" t="s">
        <v>944</v>
      </c>
      <c r="E108" s="2" t="s">
        <v>528</v>
      </c>
      <c r="F108" s="2" t="s">
        <v>945</v>
      </c>
      <c r="G108" s="2" t="s">
        <v>529</v>
      </c>
      <c r="H108" s="2" t="s">
        <v>23</v>
      </c>
      <c r="I108" s="5">
        <v>-1506</v>
      </c>
      <c r="J108" s="6" t="s">
        <v>24</v>
      </c>
      <c r="K108" s="2" t="s">
        <v>1028</v>
      </c>
      <c r="L108" s="6" t="s">
        <v>25</v>
      </c>
      <c r="M108" s="6" t="s">
        <v>139</v>
      </c>
      <c r="N108" s="2" t="s">
        <v>1087</v>
      </c>
      <c r="O108" s="6">
        <v>1.51</v>
      </c>
      <c r="P108" s="6">
        <v>0.57999999999999996</v>
      </c>
      <c r="Q108" s="2" t="s">
        <v>96</v>
      </c>
      <c r="R108" s="2" t="s">
        <v>413</v>
      </c>
      <c r="S108" s="2" t="s">
        <v>413</v>
      </c>
      <c r="T108" s="3" t="s">
        <v>74</v>
      </c>
      <c r="U108" s="7" t="s">
        <v>1569</v>
      </c>
      <c r="V108" s="5" t="s">
        <v>597</v>
      </c>
      <c r="W108" s="12" t="s">
        <v>75</v>
      </c>
      <c r="X108" s="3" t="s">
        <v>76</v>
      </c>
      <c r="Y108" s="3" t="s">
        <v>77</v>
      </c>
      <c r="Z108" s="6" t="s">
        <v>413</v>
      </c>
      <c r="AA108" s="6" t="s">
        <v>413</v>
      </c>
      <c r="AB108" s="6" t="s">
        <v>413</v>
      </c>
      <c r="AC108" s="6" t="s">
        <v>413</v>
      </c>
      <c r="AD108" s="6" t="s">
        <v>413</v>
      </c>
      <c r="AE108" s="6" t="s">
        <v>413</v>
      </c>
      <c r="AF108" s="19">
        <v>137.80000000000001</v>
      </c>
      <c r="AG108" s="19">
        <v>0.7</v>
      </c>
      <c r="AH108" s="20">
        <v>1</v>
      </c>
      <c r="AI108" s="19">
        <v>1</v>
      </c>
      <c r="AJ108" s="72">
        <v>368</v>
      </c>
      <c r="AK108" s="91" t="s">
        <v>1569</v>
      </c>
      <c r="AL108" s="9">
        <v>1</v>
      </c>
      <c r="AM108" s="9" t="s">
        <v>413</v>
      </c>
      <c r="AN108" s="9" t="s">
        <v>413</v>
      </c>
      <c r="AO108" s="9" t="s">
        <v>413</v>
      </c>
      <c r="AP108" s="2" t="s">
        <v>78</v>
      </c>
      <c r="AQ108" s="2">
        <f t="shared" si="7"/>
        <v>137.80000000000001</v>
      </c>
      <c r="AR108" s="2">
        <f t="shared" si="8"/>
        <v>0.7</v>
      </c>
      <c r="AS108" s="2">
        <f t="shared" si="9"/>
        <v>1</v>
      </c>
      <c r="AT108" s="6" t="s">
        <v>137</v>
      </c>
      <c r="AU108" s="6">
        <v>520.4</v>
      </c>
      <c r="AV108" s="30" t="s">
        <v>1224</v>
      </c>
      <c r="AW108" s="14">
        <v>527.8801407966381</v>
      </c>
      <c r="AX108" s="47">
        <v>5.72E-11</v>
      </c>
      <c r="AY108" s="47">
        <v>8.7999999999999999E-13</v>
      </c>
      <c r="AZ108" s="47">
        <v>4.962E-10</v>
      </c>
      <c r="BA108" s="47">
        <v>5.5430000000000004E-10</v>
      </c>
      <c r="BB108" s="48">
        <v>5.7570000000000001E-11</v>
      </c>
      <c r="BC108" s="48">
        <v>4.9548000000000003E-10</v>
      </c>
      <c r="BD108" s="48">
        <v>5.5304999999999997E-10</v>
      </c>
      <c r="BE108" s="14">
        <f t="shared" si="10"/>
        <v>139.96375327562833</v>
      </c>
      <c r="BF108" s="14">
        <f t="shared" si="11"/>
        <v>1.4</v>
      </c>
      <c r="BG108" s="68" t="s">
        <v>413</v>
      </c>
      <c r="BH108" s="68" t="s">
        <v>413</v>
      </c>
      <c r="BI108" s="68" t="s">
        <v>598</v>
      </c>
      <c r="BJ108" s="68" t="s">
        <v>321</v>
      </c>
      <c r="BK108" s="68" t="s">
        <v>413</v>
      </c>
      <c r="BL108" s="76" t="s">
        <v>597</v>
      </c>
      <c r="BM108" s="3" t="s">
        <v>1373</v>
      </c>
    </row>
    <row r="109" spans="1:65" ht="14.4" customHeight="1" x14ac:dyDescent="0.3">
      <c r="A109" s="59" t="s">
        <v>255</v>
      </c>
      <c r="B109" s="2">
        <v>108</v>
      </c>
      <c r="C109" s="3" t="s">
        <v>1395</v>
      </c>
      <c r="D109" s="2" t="s">
        <v>946</v>
      </c>
      <c r="E109" s="2" t="s">
        <v>528</v>
      </c>
      <c r="F109" s="2" t="s">
        <v>947</v>
      </c>
      <c r="G109" s="2" t="s">
        <v>529</v>
      </c>
      <c r="H109" s="2" t="s">
        <v>23</v>
      </c>
      <c r="I109" s="5">
        <v>565</v>
      </c>
      <c r="J109" s="6" t="s">
        <v>24</v>
      </c>
      <c r="K109" s="2" t="s">
        <v>1028</v>
      </c>
      <c r="L109" s="6" t="s">
        <v>25</v>
      </c>
      <c r="M109" s="6" t="s">
        <v>139</v>
      </c>
      <c r="N109" s="2" t="s">
        <v>1087</v>
      </c>
      <c r="O109" s="6">
        <v>1.62</v>
      </c>
      <c r="P109" s="6">
        <v>0.25</v>
      </c>
      <c r="Q109" s="2" t="s">
        <v>96</v>
      </c>
      <c r="R109" s="2" t="s">
        <v>413</v>
      </c>
      <c r="S109" s="2" t="s">
        <v>413</v>
      </c>
      <c r="T109" s="3" t="s">
        <v>74</v>
      </c>
      <c r="U109" s="7" t="s">
        <v>1569</v>
      </c>
      <c r="V109" s="5" t="s">
        <v>597</v>
      </c>
      <c r="W109" s="12" t="s">
        <v>75</v>
      </c>
      <c r="X109" s="3" t="s">
        <v>76</v>
      </c>
      <c r="Y109" s="3" t="s">
        <v>77</v>
      </c>
      <c r="Z109" s="6" t="s">
        <v>413</v>
      </c>
      <c r="AA109" s="6" t="s">
        <v>413</v>
      </c>
      <c r="AB109" s="6" t="s">
        <v>413</v>
      </c>
      <c r="AC109" s="6" t="s">
        <v>413</v>
      </c>
      <c r="AD109" s="6" t="s">
        <v>413</v>
      </c>
      <c r="AE109" s="6" t="s">
        <v>413</v>
      </c>
      <c r="AF109" s="19">
        <v>134.19999999999999</v>
      </c>
      <c r="AG109" s="19">
        <v>2</v>
      </c>
      <c r="AH109" s="20">
        <v>1</v>
      </c>
      <c r="AI109" s="19">
        <v>1.3</v>
      </c>
      <c r="AJ109" s="72">
        <v>285</v>
      </c>
      <c r="AK109" s="91" t="s">
        <v>1569</v>
      </c>
      <c r="AL109" s="9">
        <v>1</v>
      </c>
      <c r="AM109" s="9" t="s">
        <v>413</v>
      </c>
      <c r="AN109" s="9" t="s">
        <v>413</v>
      </c>
      <c r="AO109" s="9" t="s">
        <v>413</v>
      </c>
      <c r="AP109" s="2" t="s">
        <v>78</v>
      </c>
      <c r="AQ109" s="2">
        <f t="shared" si="7"/>
        <v>134.19999999999999</v>
      </c>
      <c r="AR109" s="2">
        <f t="shared" si="8"/>
        <v>2</v>
      </c>
      <c r="AS109" s="2">
        <f t="shared" si="9"/>
        <v>1</v>
      </c>
      <c r="AT109" s="6" t="s">
        <v>137</v>
      </c>
      <c r="AU109" s="6">
        <v>520.4</v>
      </c>
      <c r="AV109" s="30" t="s">
        <v>1224</v>
      </c>
      <c r="AW109" s="14">
        <v>527.8801407966381</v>
      </c>
      <c r="AX109" s="47">
        <v>5.72E-11</v>
      </c>
      <c r="AY109" s="47">
        <v>8.7999999999999999E-13</v>
      </c>
      <c r="AZ109" s="47">
        <v>4.962E-10</v>
      </c>
      <c r="BA109" s="47">
        <v>5.5430000000000004E-10</v>
      </c>
      <c r="BB109" s="48">
        <v>5.7570000000000001E-11</v>
      </c>
      <c r="BC109" s="48">
        <v>4.9548000000000003E-10</v>
      </c>
      <c r="BD109" s="48">
        <v>5.5304999999999997E-10</v>
      </c>
      <c r="BE109" s="14">
        <f t="shared" si="10"/>
        <v>136.30902697631672</v>
      </c>
      <c r="BF109" s="14">
        <f t="shared" si="11"/>
        <v>4</v>
      </c>
      <c r="BG109" s="68" t="s">
        <v>413</v>
      </c>
      <c r="BH109" s="68" t="s">
        <v>413</v>
      </c>
      <c r="BI109" s="68" t="s">
        <v>598</v>
      </c>
      <c r="BJ109" s="68" t="s">
        <v>321</v>
      </c>
      <c r="BK109" s="68" t="s">
        <v>413</v>
      </c>
      <c r="BL109" s="76" t="s">
        <v>597</v>
      </c>
      <c r="BM109" s="3" t="s">
        <v>1373</v>
      </c>
    </row>
    <row r="110" spans="1:65" ht="14.4" customHeight="1" x14ac:dyDescent="0.3">
      <c r="A110" s="59" t="s">
        <v>256</v>
      </c>
      <c r="B110" s="2">
        <v>109</v>
      </c>
      <c r="C110" s="3" t="s">
        <v>1395</v>
      </c>
      <c r="D110" s="2" t="s">
        <v>946</v>
      </c>
      <c r="E110" s="2" t="s">
        <v>528</v>
      </c>
      <c r="F110" s="2" t="s">
        <v>947</v>
      </c>
      <c r="G110" s="2" t="s">
        <v>529</v>
      </c>
      <c r="H110" s="2" t="s">
        <v>23</v>
      </c>
      <c r="I110" s="5">
        <v>382</v>
      </c>
      <c r="J110" s="6" t="s">
        <v>24</v>
      </c>
      <c r="K110" s="2" t="s">
        <v>1028</v>
      </c>
      <c r="L110" s="6" t="s">
        <v>25</v>
      </c>
      <c r="M110" s="6" t="s">
        <v>139</v>
      </c>
      <c r="N110" s="2" t="s">
        <v>1087</v>
      </c>
      <c r="O110" s="6">
        <v>1.71</v>
      </c>
      <c r="P110" s="6">
        <v>0.47</v>
      </c>
      <c r="Q110" s="2" t="s">
        <v>96</v>
      </c>
      <c r="R110" s="2" t="s">
        <v>413</v>
      </c>
      <c r="S110" s="2" t="s">
        <v>413</v>
      </c>
      <c r="T110" s="3" t="s">
        <v>74</v>
      </c>
      <c r="U110" s="7" t="s">
        <v>1569</v>
      </c>
      <c r="V110" s="5" t="s">
        <v>597</v>
      </c>
      <c r="W110" s="12" t="s">
        <v>75</v>
      </c>
      <c r="X110" s="3" t="s">
        <v>76</v>
      </c>
      <c r="Y110" s="3" t="s">
        <v>77</v>
      </c>
      <c r="Z110" s="6" t="s">
        <v>413</v>
      </c>
      <c r="AA110" s="6" t="s">
        <v>413</v>
      </c>
      <c r="AB110" s="6" t="s">
        <v>413</v>
      </c>
      <c r="AC110" s="6" t="s">
        <v>413</v>
      </c>
      <c r="AD110" s="6" t="s">
        <v>413</v>
      </c>
      <c r="AE110" s="6" t="s">
        <v>413</v>
      </c>
      <c r="AF110" s="19">
        <v>132.19999999999999</v>
      </c>
      <c r="AG110" s="19">
        <v>1</v>
      </c>
      <c r="AH110" s="20">
        <v>1</v>
      </c>
      <c r="AI110" s="19">
        <v>1.6</v>
      </c>
      <c r="AJ110" s="72">
        <v>305</v>
      </c>
      <c r="AK110" s="91" t="s">
        <v>1569</v>
      </c>
      <c r="AL110" s="9">
        <v>1</v>
      </c>
      <c r="AM110" s="9" t="s">
        <v>413</v>
      </c>
      <c r="AN110" s="9" t="s">
        <v>413</v>
      </c>
      <c r="AO110" s="9" t="s">
        <v>413</v>
      </c>
      <c r="AP110" s="2" t="s">
        <v>78</v>
      </c>
      <c r="AQ110" s="2">
        <f t="shared" si="7"/>
        <v>132.19999999999999</v>
      </c>
      <c r="AR110" s="2">
        <f t="shared" si="8"/>
        <v>1</v>
      </c>
      <c r="AS110" s="2">
        <f t="shared" si="9"/>
        <v>1</v>
      </c>
      <c r="AT110" s="6" t="s">
        <v>137</v>
      </c>
      <c r="AU110" s="6">
        <v>520.4</v>
      </c>
      <c r="AV110" s="30" t="s">
        <v>1224</v>
      </c>
      <c r="AW110" s="14">
        <v>527.8801407966381</v>
      </c>
      <c r="AX110" s="47">
        <v>5.72E-11</v>
      </c>
      <c r="AY110" s="47">
        <v>8.7999999999999999E-13</v>
      </c>
      <c r="AZ110" s="47">
        <v>4.962E-10</v>
      </c>
      <c r="BA110" s="47">
        <v>5.5430000000000004E-10</v>
      </c>
      <c r="BB110" s="48">
        <v>5.7570000000000001E-11</v>
      </c>
      <c r="BC110" s="48">
        <v>4.9548000000000003E-10</v>
      </c>
      <c r="BD110" s="48">
        <v>5.5304999999999997E-10</v>
      </c>
      <c r="BE110" s="14">
        <f t="shared" si="10"/>
        <v>134.2785827570423</v>
      </c>
      <c r="BF110" s="14">
        <f t="shared" si="11"/>
        <v>2</v>
      </c>
      <c r="BG110" s="68" t="s">
        <v>413</v>
      </c>
      <c r="BH110" s="68" t="s">
        <v>413</v>
      </c>
      <c r="BI110" s="68" t="s">
        <v>598</v>
      </c>
      <c r="BJ110" s="68" t="s">
        <v>321</v>
      </c>
      <c r="BK110" s="68" t="s">
        <v>413</v>
      </c>
      <c r="BL110" s="76" t="s">
        <v>597</v>
      </c>
      <c r="BM110" s="3" t="s">
        <v>1373</v>
      </c>
    </row>
    <row r="111" spans="1:65" ht="14.4" customHeight="1" x14ac:dyDescent="0.3">
      <c r="A111" s="59" t="s">
        <v>257</v>
      </c>
      <c r="B111" s="2">
        <v>110</v>
      </c>
      <c r="C111" s="3" t="s">
        <v>1395</v>
      </c>
      <c r="D111" s="2" t="s">
        <v>946</v>
      </c>
      <c r="E111" s="2" t="s">
        <v>528</v>
      </c>
      <c r="F111" s="2" t="s">
        <v>947</v>
      </c>
      <c r="G111" s="2" t="s">
        <v>529</v>
      </c>
      <c r="H111" s="2" t="s">
        <v>23</v>
      </c>
      <c r="I111" s="5">
        <v>256</v>
      </c>
      <c r="J111" s="6" t="s">
        <v>24</v>
      </c>
      <c r="K111" s="2" t="s">
        <v>1028</v>
      </c>
      <c r="L111" s="6" t="s">
        <v>25</v>
      </c>
      <c r="M111" s="6" t="s">
        <v>139</v>
      </c>
      <c r="N111" s="2" t="s">
        <v>1087</v>
      </c>
      <c r="O111" s="6">
        <v>0.68</v>
      </c>
      <c r="P111" s="6">
        <v>0.28999999999999998</v>
      </c>
      <c r="Q111" s="2" t="s">
        <v>46</v>
      </c>
      <c r="R111" s="2" t="s">
        <v>413</v>
      </c>
      <c r="S111" s="2" t="s">
        <v>413</v>
      </c>
      <c r="T111" s="3" t="s">
        <v>74</v>
      </c>
      <c r="U111" s="7" t="s">
        <v>1569</v>
      </c>
      <c r="V111" s="5" t="s">
        <v>597</v>
      </c>
      <c r="W111" s="12" t="s">
        <v>75</v>
      </c>
      <c r="X111" s="3" t="s">
        <v>76</v>
      </c>
      <c r="Y111" s="3" t="s">
        <v>77</v>
      </c>
      <c r="Z111" s="6" t="s">
        <v>413</v>
      </c>
      <c r="AA111" s="6" t="s">
        <v>413</v>
      </c>
      <c r="AB111" s="6" t="s">
        <v>413</v>
      </c>
      <c r="AC111" s="6" t="s">
        <v>413</v>
      </c>
      <c r="AD111" s="6" t="s">
        <v>413</v>
      </c>
      <c r="AE111" s="6" t="s">
        <v>413</v>
      </c>
      <c r="AF111" s="19">
        <v>131.80000000000001</v>
      </c>
      <c r="AG111" s="19">
        <v>1.2</v>
      </c>
      <c r="AH111" s="20">
        <v>1</v>
      </c>
      <c r="AI111" s="19">
        <v>0.8</v>
      </c>
      <c r="AJ111" s="72">
        <v>358</v>
      </c>
      <c r="AK111" s="91" t="s">
        <v>1569</v>
      </c>
      <c r="AL111" s="9">
        <v>1</v>
      </c>
      <c r="AM111" s="9" t="s">
        <v>413</v>
      </c>
      <c r="AN111" s="9" t="s">
        <v>413</v>
      </c>
      <c r="AO111" s="9" t="s">
        <v>413</v>
      </c>
      <c r="AP111" s="2" t="s">
        <v>78</v>
      </c>
      <c r="AQ111" s="2">
        <f t="shared" si="7"/>
        <v>131.80000000000001</v>
      </c>
      <c r="AR111" s="2">
        <f t="shared" si="8"/>
        <v>1.2</v>
      </c>
      <c r="AS111" s="2">
        <f t="shared" si="9"/>
        <v>1</v>
      </c>
      <c r="AT111" s="6" t="s">
        <v>137</v>
      </c>
      <c r="AU111" s="6">
        <v>520.4</v>
      </c>
      <c r="AV111" s="30" t="s">
        <v>1224</v>
      </c>
      <c r="AW111" s="14">
        <v>527.8801407966381</v>
      </c>
      <c r="AX111" s="47">
        <v>5.72E-11</v>
      </c>
      <c r="AY111" s="47">
        <v>8.7999999999999999E-13</v>
      </c>
      <c r="AZ111" s="47">
        <v>4.962E-10</v>
      </c>
      <c r="BA111" s="47">
        <v>5.5430000000000004E-10</v>
      </c>
      <c r="BB111" s="48">
        <v>5.7570000000000001E-11</v>
      </c>
      <c r="BC111" s="48">
        <v>4.9548000000000003E-10</v>
      </c>
      <c r="BD111" s="48">
        <v>5.5304999999999997E-10</v>
      </c>
      <c r="BE111" s="14">
        <f t="shared" si="10"/>
        <v>133.87249041895996</v>
      </c>
      <c r="BF111" s="14">
        <f t="shared" si="11"/>
        <v>2.4</v>
      </c>
      <c r="BG111" s="68" t="s">
        <v>413</v>
      </c>
      <c r="BH111" s="68" t="s">
        <v>413</v>
      </c>
      <c r="BI111" s="68" t="s">
        <v>598</v>
      </c>
      <c r="BJ111" s="68" t="s">
        <v>321</v>
      </c>
      <c r="BK111" s="68" t="s">
        <v>413</v>
      </c>
      <c r="BL111" s="76" t="s">
        <v>597</v>
      </c>
      <c r="BM111" s="3" t="s">
        <v>1373</v>
      </c>
    </row>
    <row r="112" spans="1:65" ht="14.4" customHeight="1" x14ac:dyDescent="0.3">
      <c r="A112" s="59" t="s">
        <v>258</v>
      </c>
      <c r="B112" s="2">
        <v>111</v>
      </c>
      <c r="C112" s="3" t="s">
        <v>1395</v>
      </c>
      <c r="D112" s="2" t="s">
        <v>946</v>
      </c>
      <c r="E112" s="2" t="s">
        <v>528</v>
      </c>
      <c r="F112" s="2" t="s">
        <v>947</v>
      </c>
      <c r="G112" s="2" t="s">
        <v>529</v>
      </c>
      <c r="H112" s="2" t="s">
        <v>23</v>
      </c>
      <c r="I112" s="5">
        <v>13</v>
      </c>
      <c r="J112" s="6" t="s">
        <v>24</v>
      </c>
      <c r="K112" s="2" t="s">
        <v>1028</v>
      </c>
      <c r="L112" s="6" t="s">
        <v>25</v>
      </c>
      <c r="M112" s="6" t="s">
        <v>139</v>
      </c>
      <c r="N112" s="2" t="s">
        <v>1087</v>
      </c>
      <c r="O112" s="6">
        <v>1.33</v>
      </c>
      <c r="P112" s="11">
        <v>0.4</v>
      </c>
      <c r="Q112" s="2" t="s">
        <v>46</v>
      </c>
      <c r="R112" s="2" t="s">
        <v>413</v>
      </c>
      <c r="S112" s="2" t="s">
        <v>413</v>
      </c>
      <c r="T112" s="3" t="s">
        <v>74</v>
      </c>
      <c r="U112" s="7" t="s">
        <v>1569</v>
      </c>
      <c r="V112" s="5" t="s">
        <v>597</v>
      </c>
      <c r="W112" s="12" t="s">
        <v>75</v>
      </c>
      <c r="X112" s="3" t="s">
        <v>76</v>
      </c>
      <c r="Y112" s="3" t="s">
        <v>77</v>
      </c>
      <c r="Z112" s="6" t="s">
        <v>413</v>
      </c>
      <c r="AA112" s="6" t="s">
        <v>413</v>
      </c>
      <c r="AB112" s="6" t="s">
        <v>413</v>
      </c>
      <c r="AC112" s="6" t="s">
        <v>413</v>
      </c>
      <c r="AD112" s="6" t="s">
        <v>413</v>
      </c>
      <c r="AE112" s="6" t="s">
        <v>413</v>
      </c>
      <c r="AF112" s="19">
        <v>135.6</v>
      </c>
      <c r="AG112" s="19">
        <v>1.5</v>
      </c>
      <c r="AH112" s="20">
        <v>1</v>
      </c>
      <c r="AI112" s="19">
        <v>0.9</v>
      </c>
      <c r="AJ112" s="72">
        <v>270</v>
      </c>
      <c r="AK112" s="91" t="s">
        <v>1569</v>
      </c>
      <c r="AL112" s="9">
        <v>1</v>
      </c>
      <c r="AM112" s="9" t="s">
        <v>413</v>
      </c>
      <c r="AN112" s="9" t="s">
        <v>413</v>
      </c>
      <c r="AO112" s="9" t="s">
        <v>413</v>
      </c>
      <c r="AP112" s="2" t="s">
        <v>78</v>
      </c>
      <c r="AQ112" s="2">
        <f t="shared" si="7"/>
        <v>135.6</v>
      </c>
      <c r="AR112" s="2">
        <f t="shared" si="8"/>
        <v>1.5</v>
      </c>
      <c r="AS112" s="2">
        <f t="shared" si="9"/>
        <v>1</v>
      </c>
      <c r="AT112" s="6" t="s">
        <v>137</v>
      </c>
      <c r="AU112" s="6">
        <v>520.4</v>
      </c>
      <c r="AV112" s="30" t="s">
        <v>1224</v>
      </c>
      <c r="AW112" s="14">
        <v>527.8801407966381</v>
      </c>
      <c r="AX112" s="47">
        <v>5.72E-11</v>
      </c>
      <c r="AY112" s="47">
        <v>8.7999999999999999E-13</v>
      </c>
      <c r="AZ112" s="47">
        <v>4.962E-10</v>
      </c>
      <c r="BA112" s="47">
        <v>5.5430000000000004E-10</v>
      </c>
      <c r="BB112" s="48">
        <v>5.7570000000000001E-11</v>
      </c>
      <c r="BC112" s="48">
        <v>4.9548000000000003E-10</v>
      </c>
      <c r="BD112" s="48">
        <v>5.5304999999999997E-10</v>
      </c>
      <c r="BE112" s="14">
        <f t="shared" si="10"/>
        <v>137.73032061673871</v>
      </c>
      <c r="BF112" s="14">
        <f t="shared" si="11"/>
        <v>3</v>
      </c>
      <c r="BG112" s="68" t="s">
        <v>413</v>
      </c>
      <c r="BH112" s="68" t="s">
        <v>413</v>
      </c>
      <c r="BI112" s="68" t="s">
        <v>598</v>
      </c>
      <c r="BJ112" s="68" t="s">
        <v>321</v>
      </c>
      <c r="BK112" s="68" t="s">
        <v>413</v>
      </c>
      <c r="BL112" s="76" t="s">
        <v>597</v>
      </c>
      <c r="BM112" s="3" t="s">
        <v>1373</v>
      </c>
    </row>
    <row r="113" spans="1:65" ht="14.4" customHeight="1" x14ac:dyDescent="0.3">
      <c r="A113" s="59" t="s">
        <v>259</v>
      </c>
      <c r="B113" s="2">
        <v>112</v>
      </c>
      <c r="C113" s="3" t="s">
        <v>1395</v>
      </c>
      <c r="D113" s="2" t="s">
        <v>948</v>
      </c>
      <c r="E113" s="2" t="s">
        <v>528</v>
      </c>
      <c r="F113" s="2" t="s">
        <v>949</v>
      </c>
      <c r="G113" s="2" t="s">
        <v>529</v>
      </c>
      <c r="H113" s="2" t="s">
        <v>23</v>
      </c>
      <c r="I113" s="5">
        <v>-844</v>
      </c>
      <c r="J113" s="6" t="s">
        <v>24</v>
      </c>
      <c r="K113" s="2" t="s">
        <v>1028</v>
      </c>
      <c r="L113" s="6" t="s">
        <v>25</v>
      </c>
      <c r="M113" s="6" t="s">
        <v>139</v>
      </c>
      <c r="N113" s="2" t="s">
        <v>1087</v>
      </c>
      <c r="O113" s="6">
        <v>1.44</v>
      </c>
      <c r="P113" s="6">
        <v>0.23</v>
      </c>
      <c r="Q113" s="2" t="s">
        <v>96</v>
      </c>
      <c r="R113" s="2" t="s">
        <v>413</v>
      </c>
      <c r="S113" s="2" t="s">
        <v>413</v>
      </c>
      <c r="T113" s="3" t="s">
        <v>74</v>
      </c>
      <c r="U113" s="7" t="s">
        <v>1569</v>
      </c>
      <c r="V113" s="5" t="s">
        <v>597</v>
      </c>
      <c r="W113" s="12" t="s">
        <v>75</v>
      </c>
      <c r="X113" s="3" t="s">
        <v>76</v>
      </c>
      <c r="Y113" s="3" t="s">
        <v>77</v>
      </c>
      <c r="Z113" s="6" t="s">
        <v>413</v>
      </c>
      <c r="AA113" s="6" t="s">
        <v>413</v>
      </c>
      <c r="AB113" s="6" t="s">
        <v>413</v>
      </c>
      <c r="AC113" s="6" t="s">
        <v>413</v>
      </c>
      <c r="AD113" s="6" t="s">
        <v>413</v>
      </c>
      <c r="AE113" s="6" t="s">
        <v>413</v>
      </c>
      <c r="AF113" s="19">
        <v>133.4</v>
      </c>
      <c r="AG113" s="19">
        <v>1.2</v>
      </c>
      <c r="AH113" s="20">
        <v>1</v>
      </c>
      <c r="AI113" s="19">
        <v>1.3</v>
      </c>
      <c r="AJ113" s="72">
        <v>296</v>
      </c>
      <c r="AK113" s="91" t="s">
        <v>1569</v>
      </c>
      <c r="AL113" s="9">
        <v>1</v>
      </c>
      <c r="AM113" s="9" t="s">
        <v>413</v>
      </c>
      <c r="AN113" s="9" t="s">
        <v>413</v>
      </c>
      <c r="AO113" s="9" t="s">
        <v>413</v>
      </c>
      <c r="AP113" s="2" t="s">
        <v>78</v>
      </c>
      <c r="AQ113" s="2">
        <f t="shared" si="7"/>
        <v>133.4</v>
      </c>
      <c r="AR113" s="2">
        <f t="shared" si="8"/>
        <v>1.2</v>
      </c>
      <c r="AS113" s="2">
        <f t="shared" si="9"/>
        <v>1</v>
      </c>
      <c r="AT113" s="6" t="s">
        <v>137</v>
      </c>
      <c r="AU113" s="6">
        <v>520.4</v>
      </c>
      <c r="AV113" s="30" t="s">
        <v>1224</v>
      </c>
      <c r="AW113" s="14">
        <v>527.8801407966381</v>
      </c>
      <c r="AX113" s="47">
        <v>5.72E-11</v>
      </c>
      <c r="AY113" s="47">
        <v>8.7999999999999999E-13</v>
      </c>
      <c r="AZ113" s="47">
        <v>4.962E-10</v>
      </c>
      <c r="BA113" s="47">
        <v>5.5430000000000004E-10</v>
      </c>
      <c r="BB113" s="48">
        <v>5.7570000000000001E-11</v>
      </c>
      <c r="BC113" s="48">
        <v>4.9548000000000003E-10</v>
      </c>
      <c r="BD113" s="48">
        <v>5.5304999999999997E-10</v>
      </c>
      <c r="BE113" s="14">
        <f t="shared" si="10"/>
        <v>135.49685278177452</v>
      </c>
      <c r="BF113" s="14">
        <f t="shared" si="11"/>
        <v>2.4</v>
      </c>
      <c r="BG113" s="68" t="s">
        <v>413</v>
      </c>
      <c r="BH113" s="68" t="s">
        <v>413</v>
      </c>
      <c r="BI113" s="68" t="s">
        <v>598</v>
      </c>
      <c r="BJ113" s="68" t="s">
        <v>1580</v>
      </c>
      <c r="BK113" s="68" t="s">
        <v>413</v>
      </c>
      <c r="BL113" s="76" t="s">
        <v>597</v>
      </c>
      <c r="BM113" s="3" t="s">
        <v>1373</v>
      </c>
    </row>
    <row r="114" spans="1:65" ht="14.4" customHeight="1" x14ac:dyDescent="0.3">
      <c r="A114" s="59" t="s">
        <v>260</v>
      </c>
      <c r="B114" s="2">
        <v>113</v>
      </c>
      <c r="C114" s="3" t="s">
        <v>1395</v>
      </c>
      <c r="D114" s="2" t="s">
        <v>950</v>
      </c>
      <c r="E114" s="2" t="s">
        <v>528</v>
      </c>
      <c r="F114" s="2" t="s">
        <v>951</v>
      </c>
      <c r="G114" s="2" t="s">
        <v>529</v>
      </c>
      <c r="H114" s="2" t="s">
        <v>23</v>
      </c>
      <c r="I114" s="5">
        <v>460</v>
      </c>
      <c r="J114" s="6" t="s">
        <v>24</v>
      </c>
      <c r="K114" s="2" t="s">
        <v>1028</v>
      </c>
      <c r="L114" s="6" t="s">
        <v>25</v>
      </c>
      <c r="M114" s="6" t="s">
        <v>139</v>
      </c>
      <c r="N114" s="2" t="s">
        <v>1087</v>
      </c>
      <c r="O114" s="8" t="s">
        <v>1569</v>
      </c>
      <c r="P114" s="8" t="s">
        <v>1569</v>
      </c>
      <c r="Q114" s="2" t="s">
        <v>46</v>
      </c>
      <c r="R114" s="2" t="s">
        <v>413</v>
      </c>
      <c r="S114" s="2" t="s">
        <v>413</v>
      </c>
      <c r="T114" s="3" t="s">
        <v>74</v>
      </c>
      <c r="U114" s="7" t="s">
        <v>1569</v>
      </c>
      <c r="V114" s="5" t="s">
        <v>597</v>
      </c>
      <c r="W114" s="12" t="s">
        <v>75</v>
      </c>
      <c r="X114" s="3" t="s">
        <v>76</v>
      </c>
      <c r="Y114" s="3" t="s">
        <v>77</v>
      </c>
      <c r="Z114" s="6" t="s">
        <v>413</v>
      </c>
      <c r="AA114" s="6" t="s">
        <v>413</v>
      </c>
      <c r="AB114" s="6" t="s">
        <v>413</v>
      </c>
      <c r="AC114" s="6" t="s">
        <v>413</v>
      </c>
      <c r="AD114" s="6" t="s">
        <v>413</v>
      </c>
      <c r="AE114" s="6" t="s">
        <v>413</v>
      </c>
      <c r="AF114" s="19">
        <v>133.1</v>
      </c>
      <c r="AG114" s="19">
        <v>1</v>
      </c>
      <c r="AH114" s="20">
        <v>1</v>
      </c>
      <c r="AI114" s="19">
        <v>1.3</v>
      </c>
      <c r="AJ114" s="72">
        <v>294</v>
      </c>
      <c r="AK114" s="91" t="s">
        <v>1569</v>
      </c>
      <c r="AL114" s="9">
        <v>1</v>
      </c>
      <c r="AM114" s="9" t="s">
        <v>413</v>
      </c>
      <c r="AN114" s="9" t="s">
        <v>413</v>
      </c>
      <c r="AO114" s="9" t="s">
        <v>413</v>
      </c>
      <c r="AP114" s="2" t="s">
        <v>78</v>
      </c>
      <c r="AQ114" s="2">
        <f t="shared" si="7"/>
        <v>133.1</v>
      </c>
      <c r="AR114" s="2">
        <f t="shared" si="8"/>
        <v>1</v>
      </c>
      <c r="AS114" s="2">
        <f t="shared" si="9"/>
        <v>1</v>
      </c>
      <c r="AT114" s="6" t="s">
        <v>137</v>
      </c>
      <c r="AU114" s="6">
        <v>520.4</v>
      </c>
      <c r="AV114" s="30" t="s">
        <v>1224</v>
      </c>
      <c r="AW114" s="14">
        <v>527.8801407966381</v>
      </c>
      <c r="AX114" s="47">
        <v>5.72E-11</v>
      </c>
      <c r="AY114" s="47">
        <v>8.7999999999999999E-13</v>
      </c>
      <c r="AZ114" s="47">
        <v>4.962E-10</v>
      </c>
      <c r="BA114" s="47">
        <v>5.5430000000000004E-10</v>
      </c>
      <c r="BB114" s="48">
        <v>5.7570000000000001E-11</v>
      </c>
      <c r="BC114" s="48">
        <v>4.9548000000000003E-10</v>
      </c>
      <c r="BD114" s="48">
        <v>5.5304999999999997E-10</v>
      </c>
      <c r="BE114" s="14">
        <f t="shared" si="10"/>
        <v>135.19228625824948</v>
      </c>
      <c r="BF114" s="14">
        <f t="shared" si="11"/>
        <v>2</v>
      </c>
      <c r="BG114" s="68" t="s">
        <v>413</v>
      </c>
      <c r="BH114" s="68" t="s">
        <v>413</v>
      </c>
      <c r="BI114" s="68" t="s">
        <v>598</v>
      </c>
      <c r="BJ114" s="68" t="s">
        <v>1580</v>
      </c>
      <c r="BK114" s="68" t="s">
        <v>413</v>
      </c>
      <c r="BL114" s="76" t="s">
        <v>597</v>
      </c>
      <c r="BM114" s="3" t="s">
        <v>1373</v>
      </c>
    </row>
    <row r="115" spans="1:65" ht="14.4" customHeight="1" x14ac:dyDescent="0.3">
      <c r="A115" s="59" t="s">
        <v>261</v>
      </c>
      <c r="B115" s="2">
        <v>114</v>
      </c>
      <c r="C115" s="3" t="s">
        <v>1395</v>
      </c>
      <c r="D115" s="2" t="s">
        <v>262</v>
      </c>
      <c r="E115" s="2" t="s">
        <v>528</v>
      </c>
      <c r="F115" s="2" t="s">
        <v>263</v>
      </c>
      <c r="G115" s="2" t="s">
        <v>529</v>
      </c>
      <c r="H115" s="2" t="s">
        <v>23</v>
      </c>
      <c r="J115" s="6" t="s">
        <v>24</v>
      </c>
      <c r="K115" s="2" t="s">
        <v>1028</v>
      </c>
      <c r="L115" s="6" t="s">
        <v>25</v>
      </c>
      <c r="M115" s="6" t="s">
        <v>26</v>
      </c>
      <c r="N115" s="2" t="s">
        <v>413</v>
      </c>
      <c r="O115" s="6">
        <v>0.51</v>
      </c>
      <c r="P115" s="6">
        <v>1.76</v>
      </c>
      <c r="Q115" s="2" t="s">
        <v>46</v>
      </c>
      <c r="R115" s="2" t="s">
        <v>413</v>
      </c>
      <c r="S115" s="2" t="s">
        <v>413</v>
      </c>
      <c r="T115" s="3" t="s">
        <v>112</v>
      </c>
      <c r="U115" s="7" t="s">
        <v>1569</v>
      </c>
      <c r="V115" s="5" t="s">
        <v>598</v>
      </c>
      <c r="W115" s="12" t="s">
        <v>75</v>
      </c>
      <c r="X115" s="3" t="s">
        <v>28</v>
      </c>
      <c r="Y115" s="3" t="s">
        <v>77</v>
      </c>
      <c r="Z115" s="19">
        <v>133.1</v>
      </c>
      <c r="AA115" s="19">
        <v>0.6</v>
      </c>
      <c r="AB115" s="20">
        <v>1</v>
      </c>
      <c r="AC115" s="6" t="s">
        <v>413</v>
      </c>
      <c r="AD115" s="6" t="s">
        <v>413</v>
      </c>
      <c r="AE115" s="6" t="s">
        <v>413</v>
      </c>
      <c r="AF115" s="8" t="s">
        <v>1569</v>
      </c>
      <c r="AG115" s="8" t="s">
        <v>1569</v>
      </c>
      <c r="AH115" s="8" t="s">
        <v>1569</v>
      </c>
      <c r="AI115" s="19">
        <v>1.6</v>
      </c>
      <c r="AJ115" s="72" t="s">
        <v>1570</v>
      </c>
      <c r="AK115" s="91" t="s">
        <v>1569</v>
      </c>
      <c r="AL115" s="8" t="s">
        <v>1569</v>
      </c>
      <c r="AM115" s="9" t="s">
        <v>413</v>
      </c>
      <c r="AN115" s="9" t="s">
        <v>413</v>
      </c>
      <c r="AO115" s="9" t="s">
        <v>413</v>
      </c>
      <c r="AP115" s="2" t="s">
        <v>59</v>
      </c>
      <c r="AQ115" s="2">
        <f t="shared" si="7"/>
        <v>133.1</v>
      </c>
      <c r="AR115" s="2">
        <f t="shared" si="8"/>
        <v>0.6</v>
      </c>
      <c r="AS115" s="2">
        <f t="shared" si="9"/>
        <v>1</v>
      </c>
      <c r="AT115" s="6" t="s">
        <v>137</v>
      </c>
      <c r="AU115" s="6">
        <v>520.4</v>
      </c>
      <c r="AV115" s="30" t="s">
        <v>1224</v>
      </c>
      <c r="AW115" s="14">
        <v>527.8801407966381</v>
      </c>
      <c r="AX115" s="47">
        <v>5.72E-11</v>
      </c>
      <c r="AY115" s="47">
        <v>8.7999999999999999E-13</v>
      </c>
      <c r="AZ115" s="47">
        <v>4.962E-10</v>
      </c>
      <c r="BA115" s="47">
        <v>5.5430000000000004E-10</v>
      </c>
      <c r="BB115" s="48">
        <v>5.7570000000000001E-11</v>
      </c>
      <c r="BC115" s="48">
        <v>4.9548000000000003E-10</v>
      </c>
      <c r="BD115" s="48">
        <v>5.5304999999999997E-10</v>
      </c>
      <c r="BE115" s="14">
        <f t="shared" si="10"/>
        <v>135.19228625824948</v>
      </c>
      <c r="BF115" s="14">
        <f t="shared" si="11"/>
        <v>1.2</v>
      </c>
      <c r="BG115" s="68" t="s">
        <v>321</v>
      </c>
      <c r="BH115" s="68" t="s">
        <v>321</v>
      </c>
      <c r="BI115" s="68" t="s">
        <v>598</v>
      </c>
      <c r="BJ115" s="68" t="s">
        <v>1580</v>
      </c>
      <c r="BK115" s="68" t="s">
        <v>1585</v>
      </c>
      <c r="BL115" s="76" t="s">
        <v>321</v>
      </c>
      <c r="BM115" s="3" t="s">
        <v>1377</v>
      </c>
    </row>
    <row r="116" spans="1:65" ht="14.4" customHeight="1" x14ac:dyDescent="0.3">
      <c r="A116" s="59" t="s">
        <v>264</v>
      </c>
      <c r="B116" s="2">
        <v>115</v>
      </c>
      <c r="C116" s="3" t="s">
        <v>1395</v>
      </c>
      <c r="D116" s="2" t="s">
        <v>265</v>
      </c>
      <c r="E116" s="2" t="s">
        <v>528</v>
      </c>
      <c r="F116" s="2" t="s">
        <v>266</v>
      </c>
      <c r="G116" s="2" t="s">
        <v>529</v>
      </c>
      <c r="H116" s="2" t="s">
        <v>23</v>
      </c>
      <c r="J116" s="6" t="s">
        <v>267</v>
      </c>
      <c r="K116" s="2" t="s">
        <v>1030</v>
      </c>
      <c r="L116" s="6" t="s">
        <v>25</v>
      </c>
      <c r="M116" s="6" t="s">
        <v>26</v>
      </c>
      <c r="N116" s="2" t="s">
        <v>413</v>
      </c>
      <c r="O116" s="6">
        <v>4.5199999999999996</v>
      </c>
      <c r="P116" s="6">
        <v>0.33</v>
      </c>
      <c r="Q116" s="2" t="s">
        <v>413</v>
      </c>
      <c r="R116" s="2" t="s">
        <v>413</v>
      </c>
      <c r="S116" s="2" t="s">
        <v>413</v>
      </c>
      <c r="T116" s="3" t="s">
        <v>127</v>
      </c>
      <c r="U116" s="7" t="s">
        <v>1569</v>
      </c>
      <c r="V116" s="5" t="s">
        <v>598</v>
      </c>
      <c r="W116" s="12" t="s">
        <v>75</v>
      </c>
      <c r="X116" s="3" t="s">
        <v>28</v>
      </c>
      <c r="Y116" s="3" t="s">
        <v>77</v>
      </c>
      <c r="Z116" s="19">
        <v>133</v>
      </c>
      <c r="AA116" s="19">
        <v>2.2000000000000002</v>
      </c>
      <c r="AB116" s="20">
        <v>1</v>
      </c>
      <c r="AC116" s="6" t="s">
        <v>413</v>
      </c>
      <c r="AD116" s="6" t="s">
        <v>413</v>
      </c>
      <c r="AE116" s="6" t="s">
        <v>413</v>
      </c>
      <c r="AF116" s="8" t="s">
        <v>1569</v>
      </c>
      <c r="AG116" s="8" t="s">
        <v>1569</v>
      </c>
      <c r="AH116" s="8" t="s">
        <v>1569</v>
      </c>
      <c r="AI116" s="19">
        <v>1</v>
      </c>
      <c r="AJ116" s="72" t="s">
        <v>1570</v>
      </c>
      <c r="AK116" s="91" t="s">
        <v>1569</v>
      </c>
      <c r="AL116" s="8" t="s">
        <v>1569</v>
      </c>
      <c r="AM116" s="9" t="s">
        <v>413</v>
      </c>
      <c r="AN116" s="9" t="s">
        <v>413</v>
      </c>
      <c r="AO116" s="9" t="s">
        <v>413</v>
      </c>
      <c r="AP116" s="2" t="s">
        <v>59</v>
      </c>
      <c r="AQ116" s="2">
        <f t="shared" si="7"/>
        <v>133</v>
      </c>
      <c r="AR116" s="2">
        <f t="shared" si="8"/>
        <v>2.2000000000000002</v>
      </c>
      <c r="AS116" s="2">
        <f t="shared" si="9"/>
        <v>1</v>
      </c>
      <c r="AT116" s="6" t="s">
        <v>137</v>
      </c>
      <c r="AU116" s="6">
        <v>520.4</v>
      </c>
      <c r="AV116" s="30" t="s">
        <v>1224</v>
      </c>
      <c r="AW116" s="14">
        <v>527.8801407966381</v>
      </c>
      <c r="AX116" s="47">
        <v>5.72E-11</v>
      </c>
      <c r="AY116" s="47">
        <v>8.7999999999999999E-13</v>
      </c>
      <c r="AZ116" s="47">
        <v>4.962E-10</v>
      </c>
      <c r="BA116" s="47">
        <v>5.5430000000000004E-10</v>
      </c>
      <c r="BB116" s="48">
        <v>5.7570000000000001E-11</v>
      </c>
      <c r="BC116" s="48">
        <v>4.9548000000000003E-10</v>
      </c>
      <c r="BD116" s="48">
        <v>5.5304999999999997E-10</v>
      </c>
      <c r="BE116" s="14">
        <f t="shared" si="10"/>
        <v>135.09076393818464</v>
      </c>
      <c r="BF116" s="14">
        <f t="shared" si="11"/>
        <v>4.4000000000000004</v>
      </c>
      <c r="BG116" s="68" t="s">
        <v>321</v>
      </c>
      <c r="BH116" s="68" t="s">
        <v>321</v>
      </c>
      <c r="BI116" s="68" t="s">
        <v>598</v>
      </c>
      <c r="BJ116" s="68" t="s">
        <v>1580</v>
      </c>
      <c r="BK116" s="68" t="s">
        <v>1585</v>
      </c>
      <c r="BL116" s="76" t="s">
        <v>321</v>
      </c>
      <c r="BM116" s="3" t="s">
        <v>1377</v>
      </c>
    </row>
    <row r="117" spans="1:65" ht="14.4" customHeight="1" x14ac:dyDescent="0.3">
      <c r="A117" s="59" t="s">
        <v>268</v>
      </c>
      <c r="B117" s="2">
        <v>116</v>
      </c>
      <c r="C117" s="3" t="s">
        <v>1395</v>
      </c>
      <c r="D117" s="2" t="s">
        <v>269</v>
      </c>
      <c r="E117" s="2" t="s">
        <v>528</v>
      </c>
      <c r="F117" s="2" t="s">
        <v>270</v>
      </c>
      <c r="G117" s="2" t="s">
        <v>529</v>
      </c>
      <c r="H117" s="2" t="s">
        <v>23</v>
      </c>
      <c r="J117" s="6" t="s">
        <v>24</v>
      </c>
      <c r="K117" s="2" t="s">
        <v>1028</v>
      </c>
      <c r="L117" s="6" t="s">
        <v>25</v>
      </c>
      <c r="M117" s="6" t="s">
        <v>26</v>
      </c>
      <c r="N117" s="2" t="s">
        <v>413</v>
      </c>
      <c r="O117" s="6">
        <v>1.1399999999999999</v>
      </c>
      <c r="P117" s="6">
        <v>1.89</v>
      </c>
      <c r="Q117" s="2" t="s">
        <v>46</v>
      </c>
      <c r="R117" s="2" t="s">
        <v>413</v>
      </c>
      <c r="S117" s="2" t="s">
        <v>413</v>
      </c>
      <c r="T117" s="3" t="s">
        <v>112</v>
      </c>
      <c r="U117" s="7" t="s">
        <v>1569</v>
      </c>
      <c r="V117" s="5" t="s">
        <v>598</v>
      </c>
      <c r="W117" s="12" t="s">
        <v>75</v>
      </c>
      <c r="X117" s="3" t="s">
        <v>28</v>
      </c>
      <c r="Y117" s="3" t="s">
        <v>77</v>
      </c>
      <c r="Z117" s="19">
        <v>131.4</v>
      </c>
      <c r="AA117" s="19">
        <v>0.7</v>
      </c>
      <c r="AB117" s="20">
        <v>1</v>
      </c>
      <c r="AC117" s="6" t="s">
        <v>413</v>
      </c>
      <c r="AD117" s="6" t="s">
        <v>413</v>
      </c>
      <c r="AE117" s="6" t="s">
        <v>413</v>
      </c>
      <c r="AF117" s="8" t="s">
        <v>1569</v>
      </c>
      <c r="AG117" s="8" t="s">
        <v>1569</v>
      </c>
      <c r="AH117" s="8" t="s">
        <v>1569</v>
      </c>
      <c r="AI117" s="19">
        <v>1.5</v>
      </c>
      <c r="AJ117" s="72" t="s">
        <v>1570</v>
      </c>
      <c r="AK117" s="91" t="s">
        <v>1569</v>
      </c>
      <c r="AL117" s="8" t="s">
        <v>1569</v>
      </c>
      <c r="AM117" s="9" t="s">
        <v>413</v>
      </c>
      <c r="AN117" s="9" t="s">
        <v>413</v>
      </c>
      <c r="AO117" s="9" t="s">
        <v>413</v>
      </c>
      <c r="AP117" s="2" t="s">
        <v>59</v>
      </c>
      <c r="AQ117" s="2">
        <f t="shared" si="7"/>
        <v>131.4</v>
      </c>
      <c r="AR117" s="2">
        <f t="shared" si="8"/>
        <v>0.7</v>
      </c>
      <c r="AS117" s="2">
        <f t="shared" si="9"/>
        <v>1</v>
      </c>
      <c r="AT117" s="6" t="s">
        <v>137</v>
      </c>
      <c r="AU117" s="6">
        <v>520.4</v>
      </c>
      <c r="AV117" s="30" t="s">
        <v>1224</v>
      </c>
      <c r="AW117" s="14">
        <v>527.8801407966381</v>
      </c>
      <c r="AX117" s="47">
        <v>5.72E-11</v>
      </c>
      <c r="AY117" s="47">
        <v>8.7999999999999999E-13</v>
      </c>
      <c r="AZ117" s="47">
        <v>4.962E-10</v>
      </c>
      <c r="BA117" s="47">
        <v>5.5430000000000004E-10</v>
      </c>
      <c r="BB117" s="48">
        <v>5.7570000000000001E-11</v>
      </c>
      <c r="BC117" s="48">
        <v>4.9548000000000003E-10</v>
      </c>
      <c r="BD117" s="48">
        <v>5.5304999999999997E-10</v>
      </c>
      <c r="BE117" s="14">
        <f t="shared" si="10"/>
        <v>133.46639691551707</v>
      </c>
      <c r="BF117" s="14">
        <f t="shared" si="11"/>
        <v>1.4</v>
      </c>
      <c r="BG117" s="68" t="s">
        <v>321</v>
      </c>
      <c r="BH117" s="68" t="s">
        <v>321</v>
      </c>
      <c r="BI117" s="68" t="s">
        <v>598</v>
      </c>
      <c r="BJ117" s="68" t="s">
        <v>1580</v>
      </c>
      <c r="BK117" s="68" t="s">
        <v>1585</v>
      </c>
      <c r="BL117" s="76" t="s">
        <v>321</v>
      </c>
      <c r="BM117" s="3" t="s">
        <v>1377</v>
      </c>
    </row>
    <row r="118" spans="1:65" ht="14.4" customHeight="1" x14ac:dyDescent="0.3">
      <c r="A118" s="59" t="s">
        <v>271</v>
      </c>
      <c r="B118" s="2">
        <v>117</v>
      </c>
      <c r="C118" s="3" t="s">
        <v>1395</v>
      </c>
      <c r="D118" s="2" t="s">
        <v>272</v>
      </c>
      <c r="E118" s="2" t="s">
        <v>528</v>
      </c>
      <c r="F118" s="2" t="s">
        <v>273</v>
      </c>
      <c r="G118" s="2" t="s">
        <v>529</v>
      </c>
      <c r="H118" s="2" t="s">
        <v>23</v>
      </c>
      <c r="J118" s="6" t="s">
        <v>24</v>
      </c>
      <c r="K118" s="2" t="s">
        <v>1028</v>
      </c>
      <c r="L118" s="6" t="s">
        <v>25</v>
      </c>
      <c r="M118" s="6" t="s">
        <v>26</v>
      </c>
      <c r="N118" s="2" t="s">
        <v>413</v>
      </c>
      <c r="O118" s="6">
        <v>0.92</v>
      </c>
      <c r="P118" s="6">
        <v>1.86</v>
      </c>
      <c r="Q118" s="10" t="s">
        <v>1003</v>
      </c>
      <c r="R118" s="2" t="s">
        <v>413</v>
      </c>
      <c r="S118" s="2" t="s">
        <v>413</v>
      </c>
      <c r="T118" s="3" t="s">
        <v>112</v>
      </c>
      <c r="U118" s="7" t="s">
        <v>1569</v>
      </c>
      <c r="V118" s="5" t="s">
        <v>598</v>
      </c>
      <c r="W118" s="12" t="s">
        <v>75</v>
      </c>
      <c r="X118" s="3" t="s">
        <v>28</v>
      </c>
      <c r="Y118" s="3" t="s">
        <v>77</v>
      </c>
      <c r="Z118" s="19">
        <v>132.69999999999999</v>
      </c>
      <c r="AA118" s="19">
        <v>1</v>
      </c>
      <c r="AB118" s="20">
        <v>1</v>
      </c>
      <c r="AC118" s="6" t="s">
        <v>413</v>
      </c>
      <c r="AD118" s="6" t="s">
        <v>413</v>
      </c>
      <c r="AE118" s="6" t="s">
        <v>413</v>
      </c>
      <c r="AF118" s="8" t="s">
        <v>1569</v>
      </c>
      <c r="AG118" s="8" t="s">
        <v>1569</v>
      </c>
      <c r="AH118" s="8" t="s">
        <v>1569</v>
      </c>
      <c r="AI118" s="19">
        <v>1</v>
      </c>
      <c r="AJ118" s="72" t="s">
        <v>1570</v>
      </c>
      <c r="AK118" s="91" t="s">
        <v>1569</v>
      </c>
      <c r="AL118" s="8" t="s">
        <v>1569</v>
      </c>
      <c r="AM118" s="9" t="s">
        <v>413</v>
      </c>
      <c r="AN118" s="9" t="s">
        <v>413</v>
      </c>
      <c r="AO118" s="9" t="s">
        <v>413</v>
      </c>
      <c r="AP118" s="2" t="s">
        <v>59</v>
      </c>
      <c r="AQ118" s="2">
        <f t="shared" si="7"/>
        <v>132.69999999999999</v>
      </c>
      <c r="AR118" s="2">
        <f t="shared" si="8"/>
        <v>1</v>
      </c>
      <c r="AS118" s="2">
        <f t="shared" si="9"/>
        <v>1</v>
      </c>
      <c r="AT118" s="6" t="s">
        <v>137</v>
      </c>
      <c r="AU118" s="6">
        <v>520.4</v>
      </c>
      <c r="AV118" s="30" t="s">
        <v>1224</v>
      </c>
      <c r="AW118" s="14">
        <v>527.8801407966381</v>
      </c>
      <c r="AX118" s="47">
        <v>5.72E-11</v>
      </c>
      <c r="AY118" s="47">
        <v>8.7999999999999999E-13</v>
      </c>
      <c r="AZ118" s="47">
        <v>4.962E-10</v>
      </c>
      <c r="BA118" s="47">
        <v>5.5430000000000004E-10</v>
      </c>
      <c r="BB118" s="48">
        <v>5.7570000000000001E-11</v>
      </c>
      <c r="BC118" s="48">
        <v>4.9548000000000003E-10</v>
      </c>
      <c r="BD118" s="48">
        <v>5.5304999999999997E-10</v>
      </c>
      <c r="BE118" s="14">
        <f t="shared" si="10"/>
        <v>134.78619654126038</v>
      </c>
      <c r="BF118" s="14">
        <f t="shared" si="11"/>
        <v>2</v>
      </c>
      <c r="BG118" s="68" t="s">
        <v>321</v>
      </c>
      <c r="BH118" s="68" t="s">
        <v>321</v>
      </c>
      <c r="BI118" s="68" t="s">
        <v>598</v>
      </c>
      <c r="BJ118" s="68" t="s">
        <v>1580</v>
      </c>
      <c r="BK118" s="68" t="s">
        <v>1585</v>
      </c>
      <c r="BL118" s="76" t="s">
        <v>321</v>
      </c>
      <c r="BM118" s="3" t="s">
        <v>1377</v>
      </c>
    </row>
    <row r="119" spans="1:65" ht="14.4" customHeight="1" x14ac:dyDescent="0.3">
      <c r="A119" s="59" t="s">
        <v>274</v>
      </c>
      <c r="B119" s="2">
        <v>118</v>
      </c>
      <c r="C119" s="3" t="s">
        <v>1395</v>
      </c>
      <c r="D119" s="2" t="s">
        <v>275</v>
      </c>
      <c r="E119" s="2" t="s">
        <v>528</v>
      </c>
      <c r="F119" s="2" t="s">
        <v>276</v>
      </c>
      <c r="G119" s="2" t="s">
        <v>529</v>
      </c>
      <c r="H119" s="2" t="s">
        <v>23</v>
      </c>
      <c r="J119" s="6" t="s">
        <v>32</v>
      </c>
      <c r="K119" s="2" t="s">
        <v>1028</v>
      </c>
      <c r="L119" s="6" t="s">
        <v>25</v>
      </c>
      <c r="M119" s="6" t="s">
        <v>26</v>
      </c>
      <c r="N119" s="2" t="s">
        <v>413</v>
      </c>
      <c r="O119" s="6">
        <v>6.56</v>
      </c>
      <c r="P119" s="6">
        <v>0.92</v>
      </c>
      <c r="Q119" s="2" t="s">
        <v>33</v>
      </c>
      <c r="R119" s="10" t="s">
        <v>1569</v>
      </c>
      <c r="S119" s="2" t="s">
        <v>413</v>
      </c>
      <c r="T119" s="3" t="s">
        <v>277</v>
      </c>
      <c r="U119" s="7" t="s">
        <v>1569</v>
      </c>
      <c r="V119" s="5" t="s">
        <v>598</v>
      </c>
      <c r="W119" s="12" t="s">
        <v>75</v>
      </c>
      <c r="X119" s="3" t="s">
        <v>28</v>
      </c>
      <c r="Y119" s="3" t="s">
        <v>77</v>
      </c>
      <c r="Z119" s="19">
        <v>128.19999999999999</v>
      </c>
      <c r="AA119" s="19">
        <v>0.7</v>
      </c>
      <c r="AB119" s="20">
        <v>1</v>
      </c>
      <c r="AC119" s="6" t="s">
        <v>413</v>
      </c>
      <c r="AD119" s="6" t="s">
        <v>413</v>
      </c>
      <c r="AE119" s="6" t="s">
        <v>413</v>
      </c>
      <c r="AF119" s="8" t="s">
        <v>1569</v>
      </c>
      <c r="AG119" s="8" t="s">
        <v>1569</v>
      </c>
      <c r="AH119" s="8" t="s">
        <v>1569</v>
      </c>
      <c r="AI119" s="19">
        <v>0.9</v>
      </c>
      <c r="AJ119" s="72">
        <v>300</v>
      </c>
      <c r="AK119" s="91" t="s">
        <v>1569</v>
      </c>
      <c r="AL119" s="8" t="s">
        <v>1569</v>
      </c>
      <c r="AM119" s="9" t="s">
        <v>413</v>
      </c>
      <c r="AN119" s="9" t="s">
        <v>413</v>
      </c>
      <c r="AO119" s="9" t="s">
        <v>413</v>
      </c>
      <c r="AP119" s="2" t="s">
        <v>59</v>
      </c>
      <c r="AQ119" s="2">
        <f t="shared" si="7"/>
        <v>128.19999999999999</v>
      </c>
      <c r="AR119" s="2">
        <f t="shared" si="8"/>
        <v>0.7</v>
      </c>
      <c r="AS119" s="2">
        <f t="shared" si="9"/>
        <v>1</v>
      </c>
      <c r="AT119" s="6" t="s">
        <v>137</v>
      </c>
      <c r="AU119" s="6">
        <v>520.4</v>
      </c>
      <c r="AV119" s="30" t="s">
        <v>1224</v>
      </c>
      <c r="AW119" s="14">
        <v>527.8801407966381</v>
      </c>
      <c r="AX119" s="47">
        <v>5.72E-11</v>
      </c>
      <c r="AY119" s="47">
        <v>8.7999999999999999E-13</v>
      </c>
      <c r="AZ119" s="47">
        <v>4.962E-10</v>
      </c>
      <c r="BA119" s="47">
        <v>5.5430000000000004E-10</v>
      </c>
      <c r="BB119" s="48">
        <v>5.7570000000000001E-11</v>
      </c>
      <c r="BC119" s="48">
        <v>4.9548000000000003E-10</v>
      </c>
      <c r="BD119" s="48">
        <v>5.5304999999999997E-10</v>
      </c>
      <c r="BE119" s="14">
        <f t="shared" si="10"/>
        <v>130.21760690316262</v>
      </c>
      <c r="BF119" s="14">
        <f t="shared" si="11"/>
        <v>1.4</v>
      </c>
      <c r="BG119" s="68" t="s">
        <v>321</v>
      </c>
      <c r="BH119" s="68" t="s">
        <v>321</v>
      </c>
      <c r="BI119" s="68" t="s">
        <v>598</v>
      </c>
      <c r="BJ119" s="68" t="s">
        <v>1580</v>
      </c>
      <c r="BK119" s="68" t="s">
        <v>1585</v>
      </c>
      <c r="BL119" s="76" t="s">
        <v>321</v>
      </c>
      <c r="BM119" s="3" t="s">
        <v>1377</v>
      </c>
    </row>
    <row r="120" spans="1:65" ht="14.4" customHeight="1" x14ac:dyDescent="0.3">
      <c r="A120" s="59" t="s">
        <v>278</v>
      </c>
      <c r="B120" s="2">
        <v>119</v>
      </c>
      <c r="C120" s="3" t="s">
        <v>1395</v>
      </c>
      <c r="D120" s="2" t="s">
        <v>279</v>
      </c>
      <c r="E120" s="2" t="s">
        <v>528</v>
      </c>
      <c r="F120" s="2" t="s">
        <v>280</v>
      </c>
      <c r="G120" s="2" t="s">
        <v>529</v>
      </c>
      <c r="H120" s="2" t="s">
        <v>23</v>
      </c>
      <c r="J120" s="6" t="s">
        <v>32</v>
      </c>
      <c r="K120" s="2" t="s">
        <v>1028</v>
      </c>
      <c r="L120" s="6" t="s">
        <v>25</v>
      </c>
      <c r="M120" s="6" t="s">
        <v>26</v>
      </c>
      <c r="N120" s="5" t="s">
        <v>1085</v>
      </c>
      <c r="O120" s="6">
        <v>5.52</v>
      </c>
      <c r="P120" s="6">
        <v>0.82</v>
      </c>
      <c r="Q120" s="2" t="s">
        <v>33</v>
      </c>
      <c r="R120" s="10" t="s">
        <v>1021</v>
      </c>
      <c r="S120" s="2" t="s">
        <v>413</v>
      </c>
      <c r="T120" s="3" t="s">
        <v>277</v>
      </c>
      <c r="U120" s="7" t="s">
        <v>1569</v>
      </c>
      <c r="V120" s="5" t="s">
        <v>598</v>
      </c>
      <c r="W120" s="12" t="s">
        <v>75</v>
      </c>
      <c r="X120" s="3" t="s">
        <v>28</v>
      </c>
      <c r="Y120" s="3" t="s">
        <v>77</v>
      </c>
      <c r="Z120" s="19">
        <v>131.9</v>
      </c>
      <c r="AA120" s="19">
        <v>0.6</v>
      </c>
      <c r="AB120" s="20">
        <v>1</v>
      </c>
      <c r="AC120" s="6" t="s">
        <v>413</v>
      </c>
      <c r="AD120" s="6" t="s">
        <v>413</v>
      </c>
      <c r="AE120" s="6" t="s">
        <v>413</v>
      </c>
      <c r="AF120" s="8" t="s">
        <v>1569</v>
      </c>
      <c r="AG120" s="8" t="s">
        <v>1569</v>
      </c>
      <c r="AH120" s="8" t="s">
        <v>1569</v>
      </c>
      <c r="AI120" s="19">
        <v>0.9</v>
      </c>
      <c r="AJ120" s="72" t="s">
        <v>1570</v>
      </c>
      <c r="AK120" s="91" t="s">
        <v>1569</v>
      </c>
      <c r="AL120" s="8" t="s">
        <v>1569</v>
      </c>
      <c r="AM120" s="9" t="s">
        <v>413</v>
      </c>
      <c r="AN120" s="9" t="s">
        <v>413</v>
      </c>
      <c r="AO120" s="9" t="s">
        <v>413</v>
      </c>
      <c r="AP120" s="2" t="s">
        <v>59</v>
      </c>
      <c r="AQ120" s="2">
        <f t="shared" si="7"/>
        <v>131.9</v>
      </c>
      <c r="AR120" s="2">
        <f t="shared" si="8"/>
        <v>0.6</v>
      </c>
      <c r="AS120" s="2">
        <f t="shared" si="9"/>
        <v>1</v>
      </c>
      <c r="AT120" s="6" t="s">
        <v>137</v>
      </c>
      <c r="AU120" s="6">
        <v>520.4</v>
      </c>
      <c r="AV120" s="30" t="s">
        <v>1224</v>
      </c>
      <c r="AW120" s="14">
        <v>527.8801407966381</v>
      </c>
      <c r="AX120" s="47">
        <v>5.72E-11</v>
      </c>
      <c r="AY120" s="47">
        <v>8.7999999999999999E-13</v>
      </c>
      <c r="AZ120" s="47">
        <v>4.962E-10</v>
      </c>
      <c r="BA120" s="47">
        <v>5.5430000000000004E-10</v>
      </c>
      <c r="BB120" s="48">
        <v>5.7570000000000001E-11</v>
      </c>
      <c r="BC120" s="48">
        <v>4.9548000000000003E-10</v>
      </c>
      <c r="BD120" s="48">
        <v>5.5304999999999997E-10</v>
      </c>
      <c r="BE120" s="14">
        <f t="shared" si="10"/>
        <v>133.97401361272307</v>
      </c>
      <c r="BF120" s="14">
        <f t="shared" si="11"/>
        <v>1.2</v>
      </c>
      <c r="BG120" s="68" t="s">
        <v>321</v>
      </c>
      <c r="BH120" s="68" t="s">
        <v>321</v>
      </c>
      <c r="BI120" s="68" t="s">
        <v>598</v>
      </c>
      <c r="BJ120" s="68" t="s">
        <v>1580</v>
      </c>
      <c r="BK120" s="68" t="s">
        <v>1585</v>
      </c>
      <c r="BL120" s="76" t="s">
        <v>321</v>
      </c>
      <c r="BM120" s="3" t="s">
        <v>1378</v>
      </c>
    </row>
    <row r="121" spans="1:65" ht="14.4" customHeight="1" x14ac:dyDescent="0.3">
      <c r="A121" s="59" t="s">
        <v>281</v>
      </c>
      <c r="B121" s="2">
        <v>120</v>
      </c>
      <c r="C121" s="3" t="s">
        <v>1395</v>
      </c>
      <c r="D121" s="2" t="s">
        <v>282</v>
      </c>
      <c r="E121" s="2" t="s">
        <v>528</v>
      </c>
      <c r="F121" s="2" t="s">
        <v>283</v>
      </c>
      <c r="G121" s="2" t="s">
        <v>529</v>
      </c>
      <c r="H121" s="2" t="s">
        <v>23</v>
      </c>
      <c r="J121" s="6" t="s">
        <v>32</v>
      </c>
      <c r="K121" s="2" t="s">
        <v>1028</v>
      </c>
      <c r="L121" s="6" t="s">
        <v>25</v>
      </c>
      <c r="M121" s="6" t="s">
        <v>26</v>
      </c>
      <c r="N121" s="5" t="s">
        <v>1085</v>
      </c>
      <c r="O121" s="6">
        <v>6.3</v>
      </c>
      <c r="P121" s="6">
        <v>0.98</v>
      </c>
      <c r="Q121" s="2" t="s">
        <v>33</v>
      </c>
      <c r="R121" s="10" t="s">
        <v>1022</v>
      </c>
      <c r="S121" s="2" t="s">
        <v>413</v>
      </c>
      <c r="T121" s="3" t="s">
        <v>277</v>
      </c>
      <c r="U121" s="7" t="s">
        <v>1569</v>
      </c>
      <c r="V121" s="5" t="s">
        <v>598</v>
      </c>
      <c r="W121" s="12" t="s">
        <v>75</v>
      </c>
      <c r="X121" s="3" t="s">
        <v>28</v>
      </c>
      <c r="Y121" s="3" t="s">
        <v>77</v>
      </c>
      <c r="Z121" s="19">
        <v>127</v>
      </c>
      <c r="AA121" s="19">
        <v>0.6</v>
      </c>
      <c r="AB121" s="20">
        <v>1</v>
      </c>
      <c r="AC121" s="6" t="s">
        <v>413</v>
      </c>
      <c r="AD121" s="6" t="s">
        <v>413</v>
      </c>
      <c r="AE121" s="6" t="s">
        <v>413</v>
      </c>
      <c r="AF121" s="8" t="s">
        <v>1569</v>
      </c>
      <c r="AG121" s="8" t="s">
        <v>1569</v>
      </c>
      <c r="AH121" s="8" t="s">
        <v>1569</v>
      </c>
      <c r="AI121" s="19">
        <v>1</v>
      </c>
      <c r="AJ121" s="72" t="s">
        <v>1570</v>
      </c>
      <c r="AK121" s="91" t="s">
        <v>1569</v>
      </c>
      <c r="AL121" s="8" t="s">
        <v>1569</v>
      </c>
      <c r="AM121" s="9" t="s">
        <v>413</v>
      </c>
      <c r="AN121" s="9" t="s">
        <v>413</v>
      </c>
      <c r="AO121" s="9" t="s">
        <v>413</v>
      </c>
      <c r="AP121" s="2" t="s">
        <v>59</v>
      </c>
      <c r="AQ121" s="2">
        <f t="shared" si="7"/>
        <v>127</v>
      </c>
      <c r="AR121" s="2">
        <f t="shared" si="8"/>
        <v>0.6</v>
      </c>
      <c r="AS121" s="2">
        <f t="shared" si="9"/>
        <v>1</v>
      </c>
      <c r="AT121" s="6" t="s">
        <v>137</v>
      </c>
      <c r="AU121" s="6">
        <v>520.4</v>
      </c>
      <c r="AV121" s="30" t="s">
        <v>1224</v>
      </c>
      <c r="AW121" s="14">
        <v>527.8801407966381</v>
      </c>
      <c r="AX121" s="47">
        <v>5.72E-11</v>
      </c>
      <c r="AY121" s="47">
        <v>8.7999999999999999E-13</v>
      </c>
      <c r="AZ121" s="47">
        <v>4.962E-10</v>
      </c>
      <c r="BA121" s="47">
        <v>5.5430000000000004E-10</v>
      </c>
      <c r="BB121" s="48">
        <v>5.7570000000000001E-11</v>
      </c>
      <c r="BC121" s="48">
        <v>4.9548000000000003E-10</v>
      </c>
      <c r="BD121" s="48">
        <v>5.5304999999999997E-10</v>
      </c>
      <c r="BE121" s="14">
        <f t="shared" si="10"/>
        <v>128.99929138797393</v>
      </c>
      <c r="BF121" s="14">
        <f t="shared" si="11"/>
        <v>1.2</v>
      </c>
      <c r="BG121" s="68" t="s">
        <v>321</v>
      </c>
      <c r="BH121" s="68" t="s">
        <v>321</v>
      </c>
      <c r="BI121" s="68" t="s">
        <v>598</v>
      </c>
      <c r="BJ121" s="68" t="s">
        <v>1580</v>
      </c>
      <c r="BK121" s="68" t="s">
        <v>1585</v>
      </c>
      <c r="BL121" s="76" t="s">
        <v>321</v>
      </c>
      <c r="BM121" s="3" t="s">
        <v>1378</v>
      </c>
    </row>
    <row r="122" spans="1:65" ht="14.4" customHeight="1" x14ac:dyDescent="0.3">
      <c r="A122" s="59" t="s">
        <v>284</v>
      </c>
      <c r="B122" s="2">
        <v>121</v>
      </c>
      <c r="C122" s="3" t="s">
        <v>1395</v>
      </c>
      <c r="D122" s="2" t="s">
        <v>285</v>
      </c>
      <c r="E122" s="2" t="s">
        <v>528</v>
      </c>
      <c r="F122" s="2" t="s">
        <v>286</v>
      </c>
      <c r="G122" s="2" t="s">
        <v>529</v>
      </c>
      <c r="H122" s="2" t="s">
        <v>23</v>
      </c>
      <c r="J122" s="6" t="s">
        <v>24</v>
      </c>
      <c r="K122" s="2" t="s">
        <v>1028</v>
      </c>
      <c r="L122" s="6" t="s">
        <v>25</v>
      </c>
      <c r="M122" s="6" t="s">
        <v>26</v>
      </c>
      <c r="N122" s="2" t="s">
        <v>413</v>
      </c>
      <c r="O122" s="6">
        <v>1.1000000000000001</v>
      </c>
      <c r="P122" s="6">
        <v>2.2599999999999998</v>
      </c>
      <c r="Q122" s="2" t="s">
        <v>46</v>
      </c>
      <c r="R122" s="2" t="s">
        <v>413</v>
      </c>
      <c r="S122" s="2" t="s">
        <v>413</v>
      </c>
      <c r="T122" s="3" t="s">
        <v>277</v>
      </c>
      <c r="U122" s="7" t="s">
        <v>1569</v>
      </c>
      <c r="V122" s="5" t="s">
        <v>598</v>
      </c>
      <c r="W122" s="12" t="s">
        <v>75</v>
      </c>
      <c r="X122" s="3" t="s">
        <v>28</v>
      </c>
      <c r="Y122" s="3" t="s">
        <v>77</v>
      </c>
      <c r="Z122" s="19">
        <v>131.80000000000001</v>
      </c>
      <c r="AA122" s="19">
        <v>0.9</v>
      </c>
      <c r="AB122" s="20">
        <v>1</v>
      </c>
      <c r="AC122" s="6" t="s">
        <v>413</v>
      </c>
      <c r="AD122" s="6" t="s">
        <v>413</v>
      </c>
      <c r="AE122" s="6" t="s">
        <v>413</v>
      </c>
      <c r="AF122" s="8" t="s">
        <v>1569</v>
      </c>
      <c r="AG122" s="8" t="s">
        <v>1569</v>
      </c>
      <c r="AH122" s="8" t="s">
        <v>1569</v>
      </c>
      <c r="AI122" s="19">
        <v>1.4</v>
      </c>
      <c r="AJ122" s="72" t="s">
        <v>1570</v>
      </c>
      <c r="AK122" s="91" t="s">
        <v>1569</v>
      </c>
      <c r="AL122" s="8" t="s">
        <v>1569</v>
      </c>
      <c r="AM122" s="9" t="s">
        <v>413</v>
      </c>
      <c r="AN122" s="9" t="s">
        <v>413</v>
      </c>
      <c r="AO122" s="9" t="s">
        <v>413</v>
      </c>
      <c r="AP122" s="2" t="s">
        <v>59</v>
      </c>
      <c r="AQ122" s="2">
        <f t="shared" si="7"/>
        <v>131.80000000000001</v>
      </c>
      <c r="AR122" s="2">
        <f t="shared" si="8"/>
        <v>0.9</v>
      </c>
      <c r="AS122" s="2">
        <f t="shared" si="9"/>
        <v>1</v>
      </c>
      <c r="AT122" s="6" t="s">
        <v>137</v>
      </c>
      <c r="AU122" s="6">
        <v>520.4</v>
      </c>
      <c r="AV122" s="30" t="s">
        <v>1224</v>
      </c>
      <c r="AW122" s="14">
        <v>527.8801407966381</v>
      </c>
      <c r="AX122" s="47">
        <v>5.72E-11</v>
      </c>
      <c r="AY122" s="47">
        <v>8.7999999999999999E-13</v>
      </c>
      <c r="AZ122" s="47">
        <v>4.962E-10</v>
      </c>
      <c r="BA122" s="47">
        <v>5.5430000000000004E-10</v>
      </c>
      <c r="BB122" s="48">
        <v>5.7570000000000001E-11</v>
      </c>
      <c r="BC122" s="48">
        <v>4.9548000000000003E-10</v>
      </c>
      <c r="BD122" s="48">
        <v>5.5304999999999997E-10</v>
      </c>
      <c r="BE122" s="14">
        <f t="shared" si="10"/>
        <v>133.87249041895996</v>
      </c>
      <c r="BF122" s="14">
        <f t="shared" si="11"/>
        <v>1.8</v>
      </c>
      <c r="BG122" s="68" t="s">
        <v>321</v>
      </c>
      <c r="BH122" s="68" t="s">
        <v>321</v>
      </c>
      <c r="BI122" s="68" t="s">
        <v>598</v>
      </c>
      <c r="BJ122" s="68" t="s">
        <v>1580</v>
      </c>
      <c r="BK122" s="68" t="s">
        <v>1585</v>
      </c>
      <c r="BL122" s="76" t="s">
        <v>321</v>
      </c>
      <c r="BM122" s="3" t="s">
        <v>1374</v>
      </c>
    </row>
    <row r="123" spans="1:65" ht="14.4" customHeight="1" x14ac:dyDescent="0.3">
      <c r="A123" s="59" t="s">
        <v>287</v>
      </c>
      <c r="B123" s="2">
        <v>122</v>
      </c>
      <c r="C123" s="3" t="s">
        <v>1395</v>
      </c>
      <c r="D123" s="10" t="s">
        <v>1569</v>
      </c>
      <c r="F123" s="10" t="s">
        <v>1569</v>
      </c>
      <c r="H123" s="2" t="s">
        <v>23</v>
      </c>
      <c r="J123" s="6" t="s">
        <v>24</v>
      </c>
      <c r="K123" s="2" t="s">
        <v>1028</v>
      </c>
      <c r="L123" s="6" t="s">
        <v>25</v>
      </c>
      <c r="M123" s="6" t="s">
        <v>26</v>
      </c>
      <c r="N123" s="2" t="s">
        <v>413</v>
      </c>
      <c r="O123" s="6">
        <v>0.74</v>
      </c>
      <c r="P123" s="6">
        <v>0.65</v>
      </c>
      <c r="Q123" s="2" t="s">
        <v>46</v>
      </c>
      <c r="R123" s="2" t="s">
        <v>413</v>
      </c>
      <c r="S123" s="2" t="s">
        <v>413</v>
      </c>
      <c r="T123" s="3" t="s">
        <v>112</v>
      </c>
      <c r="U123" s="7" t="s">
        <v>1569</v>
      </c>
      <c r="V123" s="5" t="s">
        <v>598</v>
      </c>
      <c r="W123" s="12" t="s">
        <v>75</v>
      </c>
      <c r="X123" s="3" t="s">
        <v>28</v>
      </c>
      <c r="Y123" s="3" t="s">
        <v>77</v>
      </c>
      <c r="Z123" s="6">
        <v>129.4</v>
      </c>
      <c r="AA123" s="6">
        <v>1.5</v>
      </c>
      <c r="AB123" s="6">
        <v>1</v>
      </c>
      <c r="AC123" s="6" t="s">
        <v>413</v>
      </c>
      <c r="AD123" s="6" t="s">
        <v>413</v>
      </c>
      <c r="AE123" s="6" t="s">
        <v>413</v>
      </c>
      <c r="AF123" s="8" t="s">
        <v>1569</v>
      </c>
      <c r="AG123" s="8" t="s">
        <v>1569</v>
      </c>
      <c r="AH123" s="8" t="s">
        <v>1569</v>
      </c>
      <c r="AI123" s="8" t="s">
        <v>1569</v>
      </c>
      <c r="AJ123" s="91" t="s">
        <v>1569</v>
      </c>
      <c r="AK123" s="91" t="s">
        <v>1569</v>
      </c>
      <c r="AL123" s="8" t="s">
        <v>1569</v>
      </c>
      <c r="AM123" s="9" t="s">
        <v>413</v>
      </c>
      <c r="AN123" s="9" t="s">
        <v>413</v>
      </c>
      <c r="AO123" s="9" t="s">
        <v>413</v>
      </c>
      <c r="AP123" s="2" t="s">
        <v>59</v>
      </c>
      <c r="AQ123" s="2">
        <f t="shared" si="7"/>
        <v>129.4</v>
      </c>
      <c r="AR123" s="2">
        <f t="shared" si="8"/>
        <v>1.5</v>
      </c>
      <c r="AS123" s="2">
        <f t="shared" si="9"/>
        <v>1</v>
      </c>
      <c r="AT123" s="6" t="s">
        <v>137</v>
      </c>
      <c r="AU123" s="6">
        <v>520.4</v>
      </c>
      <c r="AV123" s="30" t="s">
        <v>1224</v>
      </c>
      <c r="AW123" s="14">
        <v>527.8801407966381</v>
      </c>
      <c r="AX123" s="47">
        <v>5.72E-11</v>
      </c>
      <c r="AY123" s="47">
        <v>8.7999999999999999E-13</v>
      </c>
      <c r="AZ123" s="47">
        <v>4.962E-10</v>
      </c>
      <c r="BA123" s="47">
        <v>5.5430000000000004E-10</v>
      </c>
      <c r="BB123" s="48">
        <v>5.7570000000000001E-11</v>
      </c>
      <c r="BC123" s="48">
        <v>4.9548000000000003E-10</v>
      </c>
      <c r="BD123" s="48">
        <v>5.5304999999999997E-10</v>
      </c>
      <c r="BE123" s="14">
        <f t="shared" si="10"/>
        <v>131.4359119086109</v>
      </c>
      <c r="BF123" s="14">
        <f t="shared" si="11"/>
        <v>3</v>
      </c>
      <c r="BG123" s="68" t="s">
        <v>321</v>
      </c>
      <c r="BH123" s="68" t="s">
        <v>321</v>
      </c>
      <c r="BI123" s="68" t="s">
        <v>598</v>
      </c>
      <c r="BJ123" s="68" t="s">
        <v>321</v>
      </c>
      <c r="BK123" s="68" t="s">
        <v>1585</v>
      </c>
      <c r="BL123" s="76" t="s">
        <v>321</v>
      </c>
      <c r="BM123" s="3" t="s">
        <v>1379</v>
      </c>
    </row>
    <row r="124" spans="1:65" s="9" customFormat="1" ht="14.4" customHeight="1" x14ac:dyDescent="0.3">
      <c r="A124" s="59" t="s">
        <v>535</v>
      </c>
      <c r="B124" s="2">
        <v>123</v>
      </c>
      <c r="C124" s="3" t="s">
        <v>1395</v>
      </c>
      <c r="D124" s="4" t="s">
        <v>538</v>
      </c>
      <c r="E124" s="2" t="s">
        <v>528</v>
      </c>
      <c r="F124" s="4" t="s">
        <v>539</v>
      </c>
      <c r="G124" s="5" t="s">
        <v>530</v>
      </c>
      <c r="H124" s="2" t="s">
        <v>23</v>
      </c>
      <c r="I124" s="5"/>
      <c r="J124" s="9" t="s">
        <v>267</v>
      </c>
      <c r="K124" s="2" t="s">
        <v>1030</v>
      </c>
      <c r="L124" s="9" t="s">
        <v>498</v>
      </c>
      <c r="M124" s="6" t="s">
        <v>26</v>
      </c>
      <c r="N124" s="2" t="s">
        <v>982</v>
      </c>
      <c r="O124" s="8" t="s">
        <v>1569</v>
      </c>
      <c r="P124" s="8" t="s">
        <v>1569</v>
      </c>
      <c r="Q124" s="2" t="s">
        <v>413</v>
      </c>
      <c r="R124" s="2" t="s">
        <v>413</v>
      </c>
      <c r="S124" s="5" t="s">
        <v>413</v>
      </c>
      <c r="T124" s="30" t="s">
        <v>544</v>
      </c>
      <c r="U124" s="7" t="s">
        <v>1569</v>
      </c>
      <c r="V124" s="5" t="s">
        <v>597</v>
      </c>
      <c r="W124" s="12" t="s">
        <v>75</v>
      </c>
      <c r="X124" s="3" t="s">
        <v>76</v>
      </c>
      <c r="Y124" s="3" t="s">
        <v>77</v>
      </c>
      <c r="Z124" s="6" t="s">
        <v>413</v>
      </c>
      <c r="AA124" s="6" t="s">
        <v>413</v>
      </c>
      <c r="AB124" s="6" t="s">
        <v>413</v>
      </c>
      <c r="AC124" s="6" t="s">
        <v>413</v>
      </c>
      <c r="AD124" s="6" t="s">
        <v>413</v>
      </c>
      <c r="AE124" s="6" t="s">
        <v>413</v>
      </c>
      <c r="AF124" s="9">
        <v>129.1</v>
      </c>
      <c r="AG124" s="9">
        <v>1.4</v>
      </c>
      <c r="AH124" s="9">
        <v>1</v>
      </c>
      <c r="AI124" s="9">
        <v>0.5</v>
      </c>
      <c r="AJ124" s="72">
        <v>307</v>
      </c>
      <c r="AK124" s="91" t="s">
        <v>1569</v>
      </c>
      <c r="AL124" s="9">
        <v>1</v>
      </c>
      <c r="AM124" s="9" t="s">
        <v>413</v>
      </c>
      <c r="AN124" s="9" t="s">
        <v>413</v>
      </c>
      <c r="AO124" s="9" t="s">
        <v>413</v>
      </c>
      <c r="AP124" s="2" t="s">
        <v>78</v>
      </c>
      <c r="AQ124" s="2">
        <f t="shared" si="7"/>
        <v>129.1</v>
      </c>
      <c r="AR124" s="2">
        <f t="shared" si="8"/>
        <v>1.4</v>
      </c>
      <c r="AS124" s="2">
        <f t="shared" si="9"/>
        <v>1</v>
      </c>
      <c r="AT124" s="6" t="s">
        <v>137</v>
      </c>
      <c r="AU124" s="6">
        <v>520.4</v>
      </c>
      <c r="AV124" s="30" t="s">
        <v>1224</v>
      </c>
      <c r="AW124" s="14">
        <v>527.8801407966381</v>
      </c>
      <c r="AX124" s="47">
        <v>5.72E-11</v>
      </c>
      <c r="AY124" s="47">
        <v>8.7999999999999999E-13</v>
      </c>
      <c r="AZ124" s="47">
        <v>4.962E-10</v>
      </c>
      <c r="BA124" s="47">
        <v>5.5430000000000004E-10</v>
      </c>
      <c r="BB124" s="48">
        <v>5.7570000000000001E-11</v>
      </c>
      <c r="BC124" s="48">
        <v>4.9548000000000003E-10</v>
      </c>
      <c r="BD124" s="48">
        <v>5.5304999999999997E-10</v>
      </c>
      <c r="BE124" s="14">
        <f t="shared" si="10"/>
        <v>131.13133664214439</v>
      </c>
      <c r="BF124" s="14">
        <f t="shared" si="11"/>
        <v>2.8</v>
      </c>
      <c r="BG124" s="68" t="s">
        <v>413</v>
      </c>
      <c r="BH124" s="68" t="s">
        <v>413</v>
      </c>
      <c r="BI124" s="68" t="s">
        <v>598</v>
      </c>
      <c r="BJ124" s="68" t="s">
        <v>321</v>
      </c>
      <c r="BK124" s="68" t="s">
        <v>413</v>
      </c>
      <c r="BL124" s="76" t="s">
        <v>597</v>
      </c>
      <c r="BM124" s="30" t="s">
        <v>1365</v>
      </c>
    </row>
    <row r="125" spans="1:65" s="9" customFormat="1" ht="14.4" customHeight="1" x14ac:dyDescent="0.3">
      <c r="A125" s="59" t="s">
        <v>535</v>
      </c>
      <c r="B125" s="2">
        <v>124</v>
      </c>
      <c r="C125" s="3" t="s">
        <v>1395</v>
      </c>
      <c r="D125" s="4" t="s">
        <v>538</v>
      </c>
      <c r="E125" s="2" t="s">
        <v>528</v>
      </c>
      <c r="F125" s="4" t="s">
        <v>539</v>
      </c>
      <c r="G125" s="5" t="s">
        <v>530</v>
      </c>
      <c r="H125" s="2" t="s">
        <v>23</v>
      </c>
      <c r="I125" s="5"/>
      <c r="J125" s="9" t="s">
        <v>267</v>
      </c>
      <c r="K125" s="2" t="s">
        <v>1030</v>
      </c>
      <c r="L125" s="9" t="s">
        <v>498</v>
      </c>
      <c r="M125" s="6" t="s">
        <v>26</v>
      </c>
      <c r="N125" s="2" t="s">
        <v>982</v>
      </c>
      <c r="O125" s="8" t="s">
        <v>1569</v>
      </c>
      <c r="P125" s="8" t="s">
        <v>1569</v>
      </c>
      <c r="Q125" s="2" t="s">
        <v>413</v>
      </c>
      <c r="R125" s="2" t="s">
        <v>413</v>
      </c>
      <c r="S125" s="5" t="s">
        <v>413</v>
      </c>
      <c r="T125" s="30" t="s">
        <v>131</v>
      </c>
      <c r="U125" s="7" t="s">
        <v>1569</v>
      </c>
      <c r="V125" s="5" t="s">
        <v>598</v>
      </c>
      <c r="W125" s="12" t="s">
        <v>75</v>
      </c>
      <c r="X125" s="3" t="s">
        <v>76</v>
      </c>
      <c r="Y125" s="3" t="s">
        <v>77</v>
      </c>
      <c r="Z125" s="6" t="s">
        <v>413</v>
      </c>
      <c r="AA125" s="6" t="s">
        <v>413</v>
      </c>
      <c r="AB125" s="6" t="s">
        <v>413</v>
      </c>
      <c r="AC125" s="6" t="s">
        <v>413</v>
      </c>
      <c r="AD125" s="6" t="s">
        <v>413</v>
      </c>
      <c r="AE125" s="6" t="s">
        <v>413</v>
      </c>
      <c r="AF125" s="9">
        <v>127.2</v>
      </c>
      <c r="AG125" s="9">
        <v>1.2</v>
      </c>
      <c r="AH125" s="9">
        <v>1</v>
      </c>
      <c r="AI125" s="9">
        <v>0.9</v>
      </c>
      <c r="AJ125" s="72">
        <v>303</v>
      </c>
      <c r="AK125" s="91" t="s">
        <v>1569</v>
      </c>
      <c r="AL125" s="9">
        <v>1</v>
      </c>
      <c r="AM125" s="9" t="s">
        <v>413</v>
      </c>
      <c r="AN125" s="9" t="s">
        <v>413</v>
      </c>
      <c r="AO125" s="9" t="s">
        <v>413</v>
      </c>
      <c r="AP125" s="2" t="s">
        <v>78</v>
      </c>
      <c r="AQ125" s="2">
        <f t="shared" si="7"/>
        <v>127.2</v>
      </c>
      <c r="AR125" s="2">
        <f t="shared" si="8"/>
        <v>1.2</v>
      </c>
      <c r="AS125" s="2">
        <f t="shared" si="9"/>
        <v>1</v>
      </c>
      <c r="AT125" s="6" t="s">
        <v>137</v>
      </c>
      <c r="AU125" s="6">
        <v>520.4</v>
      </c>
      <c r="AV125" s="30" t="s">
        <v>1224</v>
      </c>
      <c r="AW125" s="14">
        <v>527.8801407966381</v>
      </c>
      <c r="AX125" s="47">
        <v>5.72E-11</v>
      </c>
      <c r="AY125" s="47">
        <v>8.7999999999999999E-13</v>
      </c>
      <c r="AZ125" s="47">
        <v>4.962E-10</v>
      </c>
      <c r="BA125" s="47">
        <v>5.5430000000000004E-10</v>
      </c>
      <c r="BB125" s="48">
        <v>5.7570000000000001E-11</v>
      </c>
      <c r="BC125" s="48">
        <v>4.9548000000000003E-10</v>
      </c>
      <c r="BD125" s="48">
        <v>5.5304999999999997E-10</v>
      </c>
      <c r="BE125" s="14">
        <f t="shared" si="10"/>
        <v>129.20234470398563</v>
      </c>
      <c r="BF125" s="14">
        <f t="shared" si="11"/>
        <v>2.4</v>
      </c>
      <c r="BG125" s="68" t="s">
        <v>413</v>
      </c>
      <c r="BH125" s="68" t="s">
        <v>413</v>
      </c>
      <c r="BI125" s="68" t="s">
        <v>598</v>
      </c>
      <c r="BJ125" s="68" t="s">
        <v>321</v>
      </c>
      <c r="BK125" s="68" t="s">
        <v>413</v>
      </c>
      <c r="BL125" s="76" t="s">
        <v>597</v>
      </c>
      <c r="BM125" s="30" t="s">
        <v>1365</v>
      </c>
    </row>
    <row r="126" spans="1:65" s="9" customFormat="1" ht="14.4" customHeight="1" x14ac:dyDescent="0.3">
      <c r="A126" s="59" t="s">
        <v>536</v>
      </c>
      <c r="B126" s="2">
        <v>125</v>
      </c>
      <c r="C126" s="3" t="s">
        <v>1395</v>
      </c>
      <c r="D126" s="4" t="s">
        <v>540</v>
      </c>
      <c r="E126" s="2" t="s">
        <v>528</v>
      </c>
      <c r="F126" s="4" t="s">
        <v>541</v>
      </c>
      <c r="G126" s="5" t="s">
        <v>530</v>
      </c>
      <c r="H126" s="2" t="s">
        <v>23</v>
      </c>
      <c r="I126" s="5"/>
      <c r="J126" s="9" t="s">
        <v>32</v>
      </c>
      <c r="K126" s="2" t="s">
        <v>1028</v>
      </c>
      <c r="L126" s="9" t="s">
        <v>25</v>
      </c>
      <c r="M126" s="6" t="s">
        <v>26</v>
      </c>
      <c r="N126" s="2" t="s">
        <v>1089</v>
      </c>
      <c r="O126" s="8" t="s">
        <v>1569</v>
      </c>
      <c r="P126" s="8" t="s">
        <v>1569</v>
      </c>
      <c r="Q126" s="2" t="s">
        <v>413</v>
      </c>
      <c r="R126" s="2" t="s">
        <v>413</v>
      </c>
      <c r="S126" s="5" t="s">
        <v>962</v>
      </c>
      <c r="T126" s="7" t="s">
        <v>1569</v>
      </c>
      <c r="U126" s="7" t="s">
        <v>1569</v>
      </c>
      <c r="V126" s="5" t="s">
        <v>597</v>
      </c>
      <c r="W126" s="12" t="s">
        <v>75</v>
      </c>
      <c r="X126" s="3" t="s">
        <v>76</v>
      </c>
      <c r="Y126" s="3" t="s">
        <v>77</v>
      </c>
      <c r="Z126" s="6" t="s">
        <v>413</v>
      </c>
      <c r="AA126" s="6" t="s">
        <v>413</v>
      </c>
      <c r="AB126" s="6" t="s">
        <v>413</v>
      </c>
      <c r="AC126" s="6" t="s">
        <v>413</v>
      </c>
      <c r="AD126" s="6" t="s">
        <v>413</v>
      </c>
      <c r="AE126" s="6" t="s">
        <v>413</v>
      </c>
      <c r="AF126" s="9">
        <v>130.30000000000001</v>
      </c>
      <c r="AG126" s="9">
        <v>1.2</v>
      </c>
      <c r="AH126" s="9">
        <v>1</v>
      </c>
      <c r="AI126" s="9">
        <v>1.4</v>
      </c>
      <c r="AJ126" s="72">
        <v>295</v>
      </c>
      <c r="AK126" s="91" t="s">
        <v>1569</v>
      </c>
      <c r="AL126" s="9">
        <v>1</v>
      </c>
      <c r="AM126" s="9" t="s">
        <v>413</v>
      </c>
      <c r="AN126" s="9" t="s">
        <v>413</v>
      </c>
      <c r="AO126" s="9" t="s">
        <v>413</v>
      </c>
      <c r="AP126" s="2" t="s">
        <v>78</v>
      </c>
      <c r="AQ126" s="2">
        <f t="shared" si="7"/>
        <v>130.30000000000001</v>
      </c>
      <c r="AR126" s="2">
        <f t="shared" si="8"/>
        <v>1.2</v>
      </c>
      <c r="AS126" s="2">
        <f t="shared" si="9"/>
        <v>1</v>
      </c>
      <c r="AT126" s="6" t="s">
        <v>137</v>
      </c>
      <c r="AU126" s="6">
        <v>520.4</v>
      </c>
      <c r="AV126" s="30" t="s">
        <v>1224</v>
      </c>
      <c r="AW126" s="14">
        <v>527.8801407966381</v>
      </c>
      <c r="AX126" s="47">
        <v>5.72E-11</v>
      </c>
      <c r="AY126" s="47">
        <v>8.7999999999999999E-13</v>
      </c>
      <c r="AZ126" s="47">
        <v>4.962E-10</v>
      </c>
      <c r="BA126" s="47">
        <v>5.5430000000000004E-10</v>
      </c>
      <c r="BB126" s="48">
        <v>5.7570000000000001E-11</v>
      </c>
      <c r="BC126" s="48">
        <v>4.9548000000000003E-10</v>
      </c>
      <c r="BD126" s="48">
        <v>5.5304999999999997E-10</v>
      </c>
      <c r="BE126" s="14">
        <f t="shared" si="10"/>
        <v>132.34963376999355</v>
      </c>
      <c r="BF126" s="14">
        <f t="shared" si="11"/>
        <v>2.4</v>
      </c>
      <c r="BG126" s="68" t="s">
        <v>413</v>
      </c>
      <c r="BH126" s="68" t="s">
        <v>413</v>
      </c>
      <c r="BI126" s="68" t="s">
        <v>598</v>
      </c>
      <c r="BJ126" s="68" t="s">
        <v>1580</v>
      </c>
      <c r="BK126" s="68" t="s">
        <v>413</v>
      </c>
      <c r="BL126" s="76" t="s">
        <v>597</v>
      </c>
      <c r="BM126" s="30" t="s">
        <v>1365</v>
      </c>
    </row>
    <row r="127" spans="1:65" s="9" customFormat="1" ht="14.4" customHeight="1" x14ac:dyDescent="0.3">
      <c r="A127" s="59" t="s">
        <v>537</v>
      </c>
      <c r="B127" s="2">
        <v>126</v>
      </c>
      <c r="C127" s="3" t="s">
        <v>1395</v>
      </c>
      <c r="D127" s="4" t="s">
        <v>542</v>
      </c>
      <c r="E127" s="2" t="s">
        <v>528</v>
      </c>
      <c r="F127" s="4" t="s">
        <v>543</v>
      </c>
      <c r="G127" s="5" t="s">
        <v>530</v>
      </c>
      <c r="H127" s="2" t="s">
        <v>23</v>
      </c>
      <c r="I127" s="5"/>
      <c r="J127" s="9" t="s">
        <v>87</v>
      </c>
      <c r="K127" s="2" t="s">
        <v>1028</v>
      </c>
      <c r="L127" s="9" t="s">
        <v>968</v>
      </c>
      <c r="M127" s="6" t="s">
        <v>26</v>
      </c>
      <c r="N127" s="5" t="s">
        <v>983</v>
      </c>
      <c r="O127" s="8" t="s">
        <v>1569</v>
      </c>
      <c r="P127" s="8" t="s">
        <v>1569</v>
      </c>
      <c r="Q127" s="2" t="s">
        <v>413</v>
      </c>
      <c r="R127" s="2" t="s">
        <v>413</v>
      </c>
      <c r="S127" s="10" t="s">
        <v>321</v>
      </c>
      <c r="T127" s="7" t="s">
        <v>1569</v>
      </c>
      <c r="U127" s="7" t="s">
        <v>1569</v>
      </c>
      <c r="V127" s="5" t="s">
        <v>597</v>
      </c>
      <c r="W127" s="12" t="s">
        <v>75</v>
      </c>
      <c r="X127" s="3" t="s">
        <v>76</v>
      </c>
      <c r="Y127" s="3" t="s">
        <v>77</v>
      </c>
      <c r="Z127" s="6" t="s">
        <v>413</v>
      </c>
      <c r="AA127" s="6" t="s">
        <v>413</v>
      </c>
      <c r="AB127" s="6" t="s">
        <v>413</v>
      </c>
      <c r="AC127" s="6" t="s">
        <v>413</v>
      </c>
      <c r="AD127" s="6" t="s">
        <v>413</v>
      </c>
      <c r="AE127" s="6" t="s">
        <v>413</v>
      </c>
      <c r="AF127" s="9">
        <v>131.30000000000001</v>
      </c>
      <c r="AG127" s="9">
        <v>1.3</v>
      </c>
      <c r="AH127" s="9">
        <v>1</v>
      </c>
      <c r="AI127" s="9">
        <v>1.5</v>
      </c>
      <c r="AJ127" s="72">
        <v>304</v>
      </c>
      <c r="AK127" s="91" t="s">
        <v>1569</v>
      </c>
      <c r="AL127" s="9">
        <v>1</v>
      </c>
      <c r="AM127" s="9" t="s">
        <v>413</v>
      </c>
      <c r="AN127" s="9" t="s">
        <v>413</v>
      </c>
      <c r="AO127" s="9" t="s">
        <v>413</v>
      </c>
      <c r="AP127" s="2" t="s">
        <v>78</v>
      </c>
      <c r="AQ127" s="2">
        <f t="shared" si="7"/>
        <v>131.30000000000001</v>
      </c>
      <c r="AR127" s="2">
        <f t="shared" si="8"/>
        <v>1.3</v>
      </c>
      <c r="AS127" s="2">
        <f t="shared" si="9"/>
        <v>1</v>
      </c>
      <c r="AT127" s="6" t="s">
        <v>137</v>
      </c>
      <c r="AU127" s="6">
        <v>520.4</v>
      </c>
      <c r="AV127" s="30" t="s">
        <v>1224</v>
      </c>
      <c r="AW127" s="14">
        <v>527.8801407966381</v>
      </c>
      <c r="AX127" s="47">
        <v>5.72E-11</v>
      </c>
      <c r="AY127" s="47">
        <v>8.7999999999999999E-13</v>
      </c>
      <c r="AZ127" s="47">
        <v>4.962E-10</v>
      </c>
      <c r="BA127" s="47">
        <v>5.5430000000000004E-10</v>
      </c>
      <c r="BB127" s="48">
        <v>5.7570000000000001E-11</v>
      </c>
      <c r="BC127" s="48">
        <v>4.9548000000000003E-10</v>
      </c>
      <c r="BD127" s="48">
        <v>5.5304999999999997E-10</v>
      </c>
      <c r="BE127" s="14">
        <f t="shared" si="10"/>
        <v>133.36487335753736</v>
      </c>
      <c r="BF127" s="14">
        <f t="shared" si="11"/>
        <v>2.6</v>
      </c>
      <c r="BG127" s="68" t="s">
        <v>413</v>
      </c>
      <c r="BH127" s="68" t="s">
        <v>413</v>
      </c>
      <c r="BI127" s="68" t="s">
        <v>598</v>
      </c>
      <c r="BJ127" s="68" t="s">
        <v>321</v>
      </c>
      <c r="BK127" s="68" t="s">
        <v>413</v>
      </c>
      <c r="BL127" s="76" t="s">
        <v>597</v>
      </c>
      <c r="BM127" s="30" t="s">
        <v>1365</v>
      </c>
    </row>
    <row r="128" spans="1:65" ht="14.4" customHeight="1" x14ac:dyDescent="0.3">
      <c r="A128" s="59" t="s">
        <v>288</v>
      </c>
      <c r="B128" s="2">
        <v>127</v>
      </c>
      <c r="C128" s="3" t="s">
        <v>1396</v>
      </c>
      <c r="D128" s="2" t="s">
        <v>275</v>
      </c>
      <c r="E128" s="2" t="s">
        <v>528</v>
      </c>
      <c r="F128" s="2" t="s">
        <v>276</v>
      </c>
      <c r="G128" s="2" t="s">
        <v>529</v>
      </c>
      <c r="H128" s="2" t="s">
        <v>23</v>
      </c>
      <c r="J128" s="6" t="s">
        <v>32</v>
      </c>
      <c r="K128" s="2" t="s">
        <v>1028</v>
      </c>
      <c r="L128" s="6" t="s">
        <v>25</v>
      </c>
      <c r="M128" s="6" t="s">
        <v>26</v>
      </c>
      <c r="N128" s="10" t="s">
        <v>1066</v>
      </c>
      <c r="O128" s="6">
        <v>6.56</v>
      </c>
      <c r="P128" s="6">
        <v>0.92</v>
      </c>
      <c r="Q128" s="10" t="s">
        <v>1069</v>
      </c>
      <c r="R128" s="10" t="s">
        <v>1023</v>
      </c>
      <c r="S128" s="10" t="s">
        <v>321</v>
      </c>
      <c r="T128" s="3" t="s">
        <v>289</v>
      </c>
      <c r="U128" s="3" t="s">
        <v>290</v>
      </c>
      <c r="V128" s="5" t="s">
        <v>597</v>
      </c>
      <c r="W128" s="7" t="s">
        <v>1569</v>
      </c>
      <c r="X128" s="3" t="s">
        <v>28</v>
      </c>
      <c r="Y128" s="3" t="s">
        <v>77</v>
      </c>
      <c r="Z128" s="6">
        <v>128.19999999999999</v>
      </c>
      <c r="AA128" s="6">
        <v>0.7</v>
      </c>
      <c r="AB128" s="6">
        <v>1</v>
      </c>
      <c r="AC128" s="6" t="s">
        <v>413</v>
      </c>
      <c r="AD128" s="6" t="s">
        <v>413</v>
      </c>
      <c r="AE128" s="6" t="s">
        <v>413</v>
      </c>
      <c r="AF128" s="6" t="s">
        <v>413</v>
      </c>
      <c r="AG128" s="6" t="s">
        <v>413</v>
      </c>
      <c r="AH128" s="16" t="s">
        <v>413</v>
      </c>
      <c r="AI128" s="6" t="s">
        <v>413</v>
      </c>
      <c r="AJ128" s="91" t="s">
        <v>1569</v>
      </c>
      <c r="AK128" s="91" t="s">
        <v>1569</v>
      </c>
      <c r="AL128" s="9" t="s">
        <v>413</v>
      </c>
      <c r="AM128" s="9" t="s">
        <v>413</v>
      </c>
      <c r="AN128" s="9" t="s">
        <v>413</v>
      </c>
      <c r="AO128" s="9" t="s">
        <v>413</v>
      </c>
      <c r="AP128" s="2" t="s">
        <v>59</v>
      </c>
      <c r="AQ128" s="2">
        <f t="shared" si="7"/>
        <v>128.19999999999999</v>
      </c>
      <c r="AR128" s="2">
        <f t="shared" si="8"/>
        <v>0.7</v>
      </c>
      <c r="AS128" s="2">
        <f t="shared" si="9"/>
        <v>1</v>
      </c>
      <c r="AT128" s="6" t="s">
        <v>1114</v>
      </c>
      <c r="AU128" s="6">
        <v>27.92</v>
      </c>
      <c r="AV128" s="52" t="s">
        <v>1081</v>
      </c>
      <c r="AW128" s="15">
        <f t="shared" ref="AW128:AW151" si="13">28.608</f>
        <v>28.608000000000001</v>
      </c>
      <c r="AX128" s="47">
        <v>5.72E-11</v>
      </c>
      <c r="AY128" s="47">
        <v>8.7999999999999999E-13</v>
      </c>
      <c r="AZ128" s="47">
        <v>4.962E-10</v>
      </c>
      <c r="BA128" s="47">
        <v>5.5430000000000004E-10</v>
      </c>
      <c r="BB128" s="48">
        <v>5.7570000000000001E-11</v>
      </c>
      <c r="BC128" s="48">
        <v>4.9548000000000003E-10</v>
      </c>
      <c r="BD128" s="48">
        <v>5.5304999999999997E-10</v>
      </c>
      <c r="BE128" s="14">
        <f t="shared" si="10"/>
        <v>131.27932382491923</v>
      </c>
      <c r="BF128" s="14">
        <f t="shared" si="11"/>
        <v>1.4</v>
      </c>
      <c r="BG128" s="76" t="s">
        <v>321</v>
      </c>
      <c r="BH128" s="76" t="s">
        <v>321</v>
      </c>
      <c r="BI128" s="68" t="s">
        <v>321</v>
      </c>
      <c r="BJ128" s="68" t="s">
        <v>321</v>
      </c>
      <c r="BK128" s="68" t="s">
        <v>1585</v>
      </c>
      <c r="BL128" s="76" t="s">
        <v>321</v>
      </c>
      <c r="BM128" s="3" t="s">
        <v>1375</v>
      </c>
    </row>
    <row r="129" spans="1:65" ht="14.4" customHeight="1" x14ac:dyDescent="0.3">
      <c r="A129" s="59" t="s">
        <v>291</v>
      </c>
      <c r="B129" s="2">
        <v>128</v>
      </c>
      <c r="C129" s="3" t="s">
        <v>1396</v>
      </c>
      <c r="D129" s="10" t="s">
        <v>1569</v>
      </c>
      <c r="F129" s="10" t="s">
        <v>1569</v>
      </c>
      <c r="H129" s="2" t="s">
        <v>23</v>
      </c>
      <c r="J129" s="6" t="s">
        <v>32</v>
      </c>
      <c r="K129" s="2" t="s">
        <v>1028</v>
      </c>
      <c r="L129" s="6" t="s">
        <v>25</v>
      </c>
      <c r="M129" s="6" t="s">
        <v>26</v>
      </c>
      <c r="N129" s="10" t="s">
        <v>321</v>
      </c>
      <c r="O129" s="6">
        <v>5.45</v>
      </c>
      <c r="P129" s="6">
        <v>0.73</v>
      </c>
      <c r="Q129" s="10" t="s">
        <v>1070</v>
      </c>
      <c r="R129" s="10" t="s">
        <v>1018</v>
      </c>
      <c r="S129" s="10" t="s">
        <v>321</v>
      </c>
      <c r="T129" s="3" t="s">
        <v>289</v>
      </c>
      <c r="U129" s="3" t="s">
        <v>290</v>
      </c>
      <c r="V129" s="5" t="s">
        <v>597</v>
      </c>
      <c r="W129" s="12" t="s">
        <v>57</v>
      </c>
      <c r="X129" s="3" t="s">
        <v>28</v>
      </c>
      <c r="Y129" s="3" t="s">
        <v>77</v>
      </c>
      <c r="Z129" s="6">
        <v>111.7</v>
      </c>
      <c r="AA129" s="6">
        <v>4.2</v>
      </c>
      <c r="AB129" s="6">
        <v>1</v>
      </c>
      <c r="AC129" s="6" t="s">
        <v>413</v>
      </c>
      <c r="AD129" s="6" t="s">
        <v>413</v>
      </c>
      <c r="AE129" s="6" t="s">
        <v>413</v>
      </c>
      <c r="AF129" s="6" t="s">
        <v>413</v>
      </c>
      <c r="AG129" s="6" t="s">
        <v>413</v>
      </c>
      <c r="AH129" s="16" t="s">
        <v>413</v>
      </c>
      <c r="AI129" s="6">
        <v>0.35799999999999998</v>
      </c>
      <c r="AJ129" s="91" t="s">
        <v>1569</v>
      </c>
      <c r="AK129" s="91" t="s">
        <v>1569</v>
      </c>
      <c r="AL129" s="9" t="s">
        <v>413</v>
      </c>
      <c r="AM129" s="9" t="s">
        <v>413</v>
      </c>
      <c r="AN129" s="9" t="s">
        <v>413</v>
      </c>
      <c r="AO129" s="9" t="s">
        <v>413</v>
      </c>
      <c r="AP129" s="2" t="s">
        <v>413</v>
      </c>
      <c r="AQ129" s="2" t="str">
        <f t="shared" si="7"/>
        <v>-</v>
      </c>
      <c r="AR129" s="2" t="str">
        <f t="shared" si="8"/>
        <v>-</v>
      </c>
      <c r="AS129" s="2" t="str">
        <f t="shared" si="9"/>
        <v>-</v>
      </c>
      <c r="AT129" s="6" t="s">
        <v>1114</v>
      </c>
      <c r="AU129" s="6">
        <v>27.92</v>
      </c>
      <c r="AV129" s="52" t="s">
        <v>1081</v>
      </c>
      <c r="AW129" s="15">
        <f t="shared" si="13"/>
        <v>28.608000000000001</v>
      </c>
      <c r="AX129" s="47">
        <v>5.72E-11</v>
      </c>
      <c r="AY129" s="47">
        <v>8.7999999999999999E-13</v>
      </c>
      <c r="AZ129" s="47">
        <v>4.962E-10</v>
      </c>
      <c r="BA129" s="47">
        <v>5.5430000000000004E-10</v>
      </c>
      <c r="BB129" s="48">
        <v>5.7570000000000001E-11</v>
      </c>
      <c r="BC129" s="48">
        <v>4.9548000000000003E-10</v>
      </c>
      <c r="BD129" s="48">
        <v>5.5304999999999997E-10</v>
      </c>
      <c r="BE129" s="14" t="str">
        <f t="shared" si="10"/>
        <v>-</v>
      </c>
      <c r="BF129" s="14" t="str">
        <f t="shared" si="11"/>
        <v>-</v>
      </c>
      <c r="BG129" s="76" t="s">
        <v>321</v>
      </c>
      <c r="BH129" s="76" t="s">
        <v>321</v>
      </c>
      <c r="BI129" s="76" t="s">
        <v>598</v>
      </c>
      <c r="BJ129" s="68" t="s">
        <v>321</v>
      </c>
      <c r="BK129" s="68" t="s">
        <v>1585</v>
      </c>
      <c r="BL129" s="68" t="s">
        <v>597</v>
      </c>
      <c r="BM129" s="3" t="s">
        <v>1187</v>
      </c>
    </row>
    <row r="130" spans="1:65" ht="14.4" customHeight="1" x14ac:dyDescent="0.3">
      <c r="A130" s="59" t="s">
        <v>293</v>
      </c>
      <c r="B130" s="2">
        <v>129</v>
      </c>
      <c r="C130" s="3" t="s">
        <v>1396</v>
      </c>
      <c r="D130" s="2" t="s">
        <v>294</v>
      </c>
      <c r="E130" s="2" t="s">
        <v>528</v>
      </c>
      <c r="F130" s="2" t="s">
        <v>295</v>
      </c>
      <c r="G130" s="2" t="s">
        <v>529</v>
      </c>
      <c r="H130" s="2" t="s">
        <v>23</v>
      </c>
      <c r="J130" s="6" t="s">
        <v>32</v>
      </c>
      <c r="K130" s="2" t="s">
        <v>1028</v>
      </c>
      <c r="L130" s="6" t="s">
        <v>25</v>
      </c>
      <c r="M130" s="6" t="s">
        <v>26</v>
      </c>
      <c r="N130" s="5" t="s">
        <v>1085</v>
      </c>
      <c r="O130" s="6">
        <v>5.52</v>
      </c>
      <c r="P130" s="6">
        <v>0.82</v>
      </c>
      <c r="Q130" s="10" t="s">
        <v>1071</v>
      </c>
      <c r="R130" s="10" t="s">
        <v>1021</v>
      </c>
      <c r="S130" s="10" t="s">
        <v>321</v>
      </c>
      <c r="T130" s="3" t="s">
        <v>296</v>
      </c>
      <c r="U130" s="3" t="s">
        <v>290</v>
      </c>
      <c r="V130" s="5" t="s">
        <v>598</v>
      </c>
      <c r="W130" s="12" t="s">
        <v>75</v>
      </c>
      <c r="X130" s="3" t="s">
        <v>28</v>
      </c>
      <c r="Y130" s="3" t="s">
        <v>77</v>
      </c>
      <c r="Z130" s="6">
        <v>130.9</v>
      </c>
      <c r="AA130" s="6">
        <v>0.7</v>
      </c>
      <c r="AB130" s="6">
        <v>1</v>
      </c>
      <c r="AC130" s="6" t="s">
        <v>413</v>
      </c>
      <c r="AD130" s="6" t="s">
        <v>413</v>
      </c>
      <c r="AE130" s="6" t="s">
        <v>413</v>
      </c>
      <c r="AF130" s="6">
        <v>129.69999999999999</v>
      </c>
      <c r="AG130" s="6">
        <v>2.1</v>
      </c>
      <c r="AH130" s="6">
        <v>1</v>
      </c>
      <c r="AI130" s="6">
        <v>0.878</v>
      </c>
      <c r="AJ130" s="91" t="s">
        <v>1569</v>
      </c>
      <c r="AK130" s="91" t="s">
        <v>1569</v>
      </c>
      <c r="AL130" s="9">
        <v>1</v>
      </c>
      <c r="AM130" s="9" t="s">
        <v>413</v>
      </c>
      <c r="AN130" s="9" t="s">
        <v>413</v>
      </c>
      <c r="AO130" s="9" t="s">
        <v>413</v>
      </c>
      <c r="AP130" s="2" t="s">
        <v>59</v>
      </c>
      <c r="AQ130" s="2">
        <f t="shared" ref="AQ130:AQ193" si="14">IF(AP130="Plateau age",Z130,IF(AP130="Isochron age",AF130,IF(AP130="Ideogram age",AM130,"-")))</f>
        <v>130.9</v>
      </c>
      <c r="AR130" s="2">
        <f t="shared" ref="AR130:AR193" si="15">IF(AP130="Plateau age",AA130,IF(AP130="Isochron age",AG130,IF(AP130="Ideogram age",AN130,"-")))</f>
        <v>0.7</v>
      </c>
      <c r="AS130" s="2">
        <f t="shared" ref="AS130:AS193" si="16">IF(AP130="Plateau age",AB130,IF(AP130="Isochron age",AH130,IF(AP130="Ideogram age",AO130,"-")))</f>
        <v>1</v>
      </c>
      <c r="AT130" s="6" t="s">
        <v>1114</v>
      </c>
      <c r="AU130" s="6">
        <v>27.92</v>
      </c>
      <c r="AV130" s="52" t="s">
        <v>1081</v>
      </c>
      <c r="AW130" s="15">
        <f t="shared" si="13"/>
        <v>28.608000000000001</v>
      </c>
      <c r="AX130" s="47">
        <v>5.72E-11</v>
      </c>
      <c r="AY130" s="47">
        <v>8.7999999999999999E-13</v>
      </c>
      <c r="AZ130" s="47">
        <v>4.962E-10</v>
      </c>
      <c r="BA130" s="47">
        <v>5.5430000000000004E-10</v>
      </c>
      <c r="BB130" s="48">
        <v>5.7570000000000001E-11</v>
      </c>
      <c r="BC130" s="48">
        <v>4.9548000000000003E-10</v>
      </c>
      <c r="BD130" s="48">
        <v>5.5304999999999997E-10</v>
      </c>
      <c r="BE130" s="14">
        <f t="shared" ref="BE130:BE193" si="17">IF(AQ130="-","-",(LN(((EXP(BD130*(((1/BD130)*LN(((EXP(BA130*(AQ130*1000000))-1)*((AX130+AY130)/BA130)*(BD130/BB130))+1)/1000000)*1000000))-1)/(EXP(BD130*(((1/BD130)*LN(((EXP(BA130*(AU130*1000000))-1)*((AX130+AY130)/BA130)*(BD130/BB130))+1)/1000000)*1000000))-1))*(EXP(BD130*(AW130*1000000))-1)+1)/BD130)/1000000)</f>
        <v>134.04202729491047</v>
      </c>
      <c r="BF130" s="14">
        <f t="shared" ref="BF130:BF193" si="18">IF(AR130="-","-",IF(AS130=1,AR130*2,AR130))</f>
        <v>1.4</v>
      </c>
      <c r="BG130" s="76" t="s">
        <v>321</v>
      </c>
      <c r="BH130" s="76" t="s">
        <v>321</v>
      </c>
      <c r="BI130" s="76" t="s">
        <v>598</v>
      </c>
      <c r="BJ130" s="68" t="s">
        <v>321</v>
      </c>
      <c r="BK130" s="68" t="s">
        <v>1585</v>
      </c>
      <c r="BL130" s="76" t="s">
        <v>413</v>
      </c>
      <c r="BM130" s="3" t="s">
        <v>1167</v>
      </c>
    </row>
    <row r="131" spans="1:65" ht="14.4" customHeight="1" x14ac:dyDescent="0.3">
      <c r="A131" s="59" t="s">
        <v>297</v>
      </c>
      <c r="B131" s="2">
        <v>130</v>
      </c>
      <c r="C131" s="3" t="s">
        <v>1396</v>
      </c>
      <c r="D131" s="2" t="s">
        <v>294</v>
      </c>
      <c r="E131" s="2" t="s">
        <v>528</v>
      </c>
      <c r="F131" s="2" t="s">
        <v>295</v>
      </c>
      <c r="G131" s="2" t="s">
        <v>529</v>
      </c>
      <c r="H131" s="2" t="s">
        <v>23</v>
      </c>
      <c r="J131" s="6" t="s">
        <v>32</v>
      </c>
      <c r="K131" s="2" t="s">
        <v>1028</v>
      </c>
      <c r="L131" s="6" t="s">
        <v>25</v>
      </c>
      <c r="M131" s="6" t="s">
        <v>26</v>
      </c>
      <c r="N131" s="5" t="s">
        <v>1085</v>
      </c>
      <c r="O131" s="6">
        <v>5.52</v>
      </c>
      <c r="P131" s="6">
        <v>0.82</v>
      </c>
      <c r="Q131" s="10" t="s">
        <v>1071</v>
      </c>
      <c r="R131" s="10" t="s">
        <v>1021</v>
      </c>
      <c r="S131" s="10" t="s">
        <v>321</v>
      </c>
      <c r="T131" s="3" t="s">
        <v>296</v>
      </c>
      <c r="U131" s="3" t="s">
        <v>290</v>
      </c>
      <c r="V131" s="5" t="s">
        <v>598</v>
      </c>
      <c r="W131" s="12" t="s">
        <v>75</v>
      </c>
      <c r="X131" s="3" t="s">
        <v>28</v>
      </c>
      <c r="Y131" s="3" t="s">
        <v>77</v>
      </c>
      <c r="Z131" s="19">
        <v>131.9</v>
      </c>
      <c r="AA131" s="6">
        <v>0.5</v>
      </c>
      <c r="AB131" s="6">
        <v>1</v>
      </c>
      <c r="AC131" s="6" t="s">
        <v>413</v>
      </c>
      <c r="AD131" s="6" t="s">
        <v>413</v>
      </c>
      <c r="AE131" s="6" t="s">
        <v>413</v>
      </c>
      <c r="AF131" s="6">
        <v>129.69999999999999</v>
      </c>
      <c r="AG131" s="6">
        <v>2.1</v>
      </c>
      <c r="AH131" s="6">
        <v>1</v>
      </c>
      <c r="AI131" s="6">
        <v>0.878</v>
      </c>
      <c r="AJ131" s="91" t="s">
        <v>1569</v>
      </c>
      <c r="AK131" s="91" t="s">
        <v>1569</v>
      </c>
      <c r="AL131" s="9">
        <v>1</v>
      </c>
      <c r="AM131" s="9" t="s">
        <v>413</v>
      </c>
      <c r="AN131" s="9" t="s">
        <v>413</v>
      </c>
      <c r="AO131" s="9" t="s">
        <v>413</v>
      </c>
      <c r="AP131" s="2" t="s">
        <v>59</v>
      </c>
      <c r="AQ131" s="2">
        <f t="shared" si="14"/>
        <v>131.9</v>
      </c>
      <c r="AR131" s="2">
        <f t="shared" si="15"/>
        <v>0.5</v>
      </c>
      <c r="AS131" s="2">
        <f t="shared" si="16"/>
        <v>1</v>
      </c>
      <c r="AT131" s="6" t="s">
        <v>1114</v>
      </c>
      <c r="AU131" s="6">
        <v>27.92</v>
      </c>
      <c r="AV131" s="52" t="s">
        <v>1081</v>
      </c>
      <c r="AW131" s="15">
        <f t="shared" si="13"/>
        <v>28.608000000000001</v>
      </c>
      <c r="AX131" s="47">
        <v>5.72E-11</v>
      </c>
      <c r="AY131" s="47">
        <v>8.7999999999999999E-13</v>
      </c>
      <c r="AZ131" s="47">
        <v>4.962E-10</v>
      </c>
      <c r="BA131" s="47">
        <v>5.5430000000000004E-10</v>
      </c>
      <c r="BB131" s="48">
        <v>5.7570000000000001E-11</v>
      </c>
      <c r="BC131" s="48">
        <v>4.9548000000000003E-10</v>
      </c>
      <c r="BD131" s="48">
        <v>5.5304999999999997E-10</v>
      </c>
      <c r="BE131" s="14">
        <f t="shared" si="17"/>
        <v>135.06522886567444</v>
      </c>
      <c r="BF131" s="14">
        <f t="shared" si="18"/>
        <v>1</v>
      </c>
      <c r="BG131" s="76" t="s">
        <v>321</v>
      </c>
      <c r="BH131" s="76" t="s">
        <v>321</v>
      </c>
      <c r="BI131" s="76" t="s">
        <v>598</v>
      </c>
      <c r="BJ131" s="68" t="s">
        <v>321</v>
      </c>
      <c r="BK131" s="68" t="s">
        <v>1585</v>
      </c>
      <c r="BL131" s="76" t="s">
        <v>413</v>
      </c>
      <c r="BM131" s="3" t="s">
        <v>1167</v>
      </c>
    </row>
    <row r="132" spans="1:65" ht="14.4" customHeight="1" x14ac:dyDescent="0.3">
      <c r="A132" s="59" t="s">
        <v>298</v>
      </c>
      <c r="B132" s="2">
        <v>131</v>
      </c>
      <c r="C132" s="3" t="s">
        <v>1396</v>
      </c>
      <c r="D132" s="2" t="s">
        <v>299</v>
      </c>
      <c r="E132" s="2" t="s">
        <v>528</v>
      </c>
      <c r="F132" s="2" t="s">
        <v>300</v>
      </c>
      <c r="G132" s="2" t="s">
        <v>529</v>
      </c>
      <c r="H132" s="2" t="s">
        <v>23</v>
      </c>
      <c r="J132" s="6" t="s">
        <v>32</v>
      </c>
      <c r="K132" s="2" t="s">
        <v>1028</v>
      </c>
      <c r="L132" s="6" t="s">
        <v>25</v>
      </c>
      <c r="M132" s="6" t="s">
        <v>26</v>
      </c>
      <c r="N132" s="5" t="s">
        <v>1085</v>
      </c>
      <c r="O132" s="11">
        <v>6.3</v>
      </c>
      <c r="P132" s="6">
        <v>0.98</v>
      </c>
      <c r="Q132" s="10" t="s">
        <v>1071</v>
      </c>
      <c r="R132" s="10" t="s">
        <v>1022</v>
      </c>
      <c r="S132" s="10" t="s">
        <v>321</v>
      </c>
      <c r="T132" s="3" t="s">
        <v>296</v>
      </c>
      <c r="U132" s="3" t="s">
        <v>290</v>
      </c>
      <c r="V132" s="5" t="s">
        <v>598</v>
      </c>
      <c r="W132" s="12" t="s">
        <v>75</v>
      </c>
      <c r="X132" s="3" t="s">
        <v>28</v>
      </c>
      <c r="Y132" s="3" t="s">
        <v>77</v>
      </c>
      <c r="Z132" s="19">
        <v>124.3</v>
      </c>
      <c r="AA132" s="6">
        <v>0.7</v>
      </c>
      <c r="AB132" s="6">
        <v>1</v>
      </c>
      <c r="AC132" s="6" t="s">
        <v>413</v>
      </c>
      <c r="AD132" s="6" t="s">
        <v>413</v>
      </c>
      <c r="AE132" s="6" t="s">
        <v>413</v>
      </c>
      <c r="AF132" s="6">
        <v>126.4</v>
      </c>
      <c r="AG132" s="6">
        <v>1.2</v>
      </c>
      <c r="AH132" s="6">
        <v>1</v>
      </c>
      <c r="AI132" s="6">
        <v>1.0589999999999999</v>
      </c>
      <c r="AJ132" s="91" t="s">
        <v>1569</v>
      </c>
      <c r="AK132" s="91" t="s">
        <v>1569</v>
      </c>
      <c r="AL132" s="9">
        <v>1</v>
      </c>
      <c r="AM132" s="9" t="s">
        <v>413</v>
      </c>
      <c r="AN132" s="9" t="s">
        <v>413</v>
      </c>
      <c r="AO132" s="9" t="s">
        <v>413</v>
      </c>
      <c r="AP132" s="2" t="s">
        <v>59</v>
      </c>
      <c r="AQ132" s="2">
        <f t="shared" si="14"/>
        <v>124.3</v>
      </c>
      <c r="AR132" s="2">
        <f t="shared" si="15"/>
        <v>0.7</v>
      </c>
      <c r="AS132" s="2">
        <f t="shared" si="16"/>
        <v>1</v>
      </c>
      <c r="AT132" s="6" t="s">
        <v>1114</v>
      </c>
      <c r="AU132" s="6">
        <v>27.92</v>
      </c>
      <c r="AV132" s="52" t="s">
        <v>1081</v>
      </c>
      <c r="AW132" s="15">
        <f t="shared" si="13"/>
        <v>28.608000000000001</v>
      </c>
      <c r="AX132" s="47">
        <v>5.72E-11</v>
      </c>
      <c r="AY132" s="47">
        <v>8.7999999999999999E-13</v>
      </c>
      <c r="AZ132" s="47">
        <v>4.962E-10</v>
      </c>
      <c r="BA132" s="47">
        <v>5.5430000000000004E-10</v>
      </c>
      <c r="BB132" s="48">
        <v>5.7570000000000001E-11</v>
      </c>
      <c r="BC132" s="48">
        <v>4.9548000000000003E-10</v>
      </c>
      <c r="BD132" s="48">
        <v>5.5304999999999997E-10</v>
      </c>
      <c r="BE132" s="14">
        <f t="shared" si="17"/>
        <v>127.28859931471256</v>
      </c>
      <c r="BF132" s="14">
        <f t="shared" si="18"/>
        <v>1.4</v>
      </c>
      <c r="BG132" s="76" t="s">
        <v>321</v>
      </c>
      <c r="BH132" s="76" t="s">
        <v>321</v>
      </c>
      <c r="BI132" s="76" t="s">
        <v>598</v>
      </c>
      <c r="BJ132" s="68" t="s">
        <v>321</v>
      </c>
      <c r="BK132" s="68" t="s">
        <v>1585</v>
      </c>
      <c r="BL132" s="76" t="s">
        <v>413</v>
      </c>
      <c r="BM132" s="3" t="s">
        <v>1167</v>
      </c>
    </row>
    <row r="133" spans="1:65" ht="14.4" customHeight="1" x14ac:dyDescent="0.3">
      <c r="A133" s="59" t="s">
        <v>301</v>
      </c>
      <c r="B133" s="2">
        <v>132</v>
      </c>
      <c r="C133" s="3" t="s">
        <v>1396</v>
      </c>
      <c r="D133" s="2" t="s">
        <v>299</v>
      </c>
      <c r="E133" s="2" t="s">
        <v>528</v>
      </c>
      <c r="F133" s="2" t="s">
        <v>300</v>
      </c>
      <c r="G133" s="2" t="s">
        <v>529</v>
      </c>
      <c r="H133" s="2" t="s">
        <v>23</v>
      </c>
      <c r="J133" s="6" t="s">
        <v>32</v>
      </c>
      <c r="K133" s="2" t="s">
        <v>1028</v>
      </c>
      <c r="L133" s="6" t="s">
        <v>25</v>
      </c>
      <c r="M133" s="6" t="s">
        <v>26</v>
      </c>
      <c r="N133" s="5" t="s">
        <v>1085</v>
      </c>
      <c r="O133" s="11">
        <v>6.3</v>
      </c>
      <c r="P133" s="6">
        <v>0.98</v>
      </c>
      <c r="Q133" s="10" t="s">
        <v>1071</v>
      </c>
      <c r="R133" s="10" t="s">
        <v>1022</v>
      </c>
      <c r="S133" s="10" t="s">
        <v>321</v>
      </c>
      <c r="T133" s="3" t="s">
        <v>296</v>
      </c>
      <c r="U133" s="3" t="s">
        <v>290</v>
      </c>
      <c r="V133" s="5" t="s">
        <v>598</v>
      </c>
      <c r="W133" s="12" t="s">
        <v>75</v>
      </c>
      <c r="X133" s="3" t="s">
        <v>28</v>
      </c>
      <c r="Y133" s="3" t="s">
        <v>77</v>
      </c>
      <c r="Z133" s="19">
        <v>123.9</v>
      </c>
      <c r="AA133" s="6">
        <v>0.4</v>
      </c>
      <c r="AB133" s="6">
        <v>1</v>
      </c>
      <c r="AC133" s="6" t="s">
        <v>413</v>
      </c>
      <c r="AD133" s="6" t="s">
        <v>413</v>
      </c>
      <c r="AE133" s="6" t="s">
        <v>413</v>
      </c>
      <c r="AF133" s="6">
        <v>126.4</v>
      </c>
      <c r="AG133" s="6">
        <v>1.2</v>
      </c>
      <c r="AH133" s="6">
        <v>1</v>
      </c>
      <c r="AI133" s="6">
        <v>1.0589999999999999</v>
      </c>
      <c r="AJ133" s="91" t="s">
        <v>1569</v>
      </c>
      <c r="AK133" s="91" t="s">
        <v>1569</v>
      </c>
      <c r="AL133" s="9">
        <v>1</v>
      </c>
      <c r="AM133" s="9" t="s">
        <v>413</v>
      </c>
      <c r="AN133" s="9" t="s">
        <v>413</v>
      </c>
      <c r="AO133" s="9" t="s">
        <v>413</v>
      </c>
      <c r="AP133" s="2" t="s">
        <v>59</v>
      </c>
      <c r="AQ133" s="2">
        <f t="shared" si="14"/>
        <v>123.9</v>
      </c>
      <c r="AR133" s="2">
        <f t="shared" si="15"/>
        <v>0.4</v>
      </c>
      <c r="AS133" s="2">
        <f t="shared" si="16"/>
        <v>1</v>
      </c>
      <c r="AT133" s="6" t="s">
        <v>1114</v>
      </c>
      <c r="AU133" s="6">
        <v>27.92</v>
      </c>
      <c r="AV133" s="52" t="s">
        <v>1081</v>
      </c>
      <c r="AW133" s="15">
        <f t="shared" si="13"/>
        <v>28.608000000000001</v>
      </c>
      <c r="AX133" s="47">
        <v>5.72E-11</v>
      </c>
      <c r="AY133" s="47">
        <v>8.7999999999999999E-13</v>
      </c>
      <c r="AZ133" s="47">
        <v>4.962E-10</v>
      </c>
      <c r="BA133" s="47">
        <v>5.5430000000000004E-10</v>
      </c>
      <c r="BB133" s="48">
        <v>5.7570000000000001E-11</v>
      </c>
      <c r="BC133" s="48">
        <v>4.9548000000000003E-10</v>
      </c>
      <c r="BD133" s="48">
        <v>5.5304999999999997E-10</v>
      </c>
      <c r="BE133" s="14">
        <f t="shared" si="17"/>
        <v>126.87928401046754</v>
      </c>
      <c r="BF133" s="14">
        <f t="shared" si="18"/>
        <v>0.8</v>
      </c>
      <c r="BG133" s="76" t="s">
        <v>321</v>
      </c>
      <c r="BH133" s="76" t="s">
        <v>321</v>
      </c>
      <c r="BI133" s="76" t="s">
        <v>598</v>
      </c>
      <c r="BJ133" s="68" t="s">
        <v>321</v>
      </c>
      <c r="BK133" s="68" t="s">
        <v>1585</v>
      </c>
      <c r="BL133" s="76" t="s">
        <v>413</v>
      </c>
      <c r="BM133" s="3" t="s">
        <v>1167</v>
      </c>
    </row>
    <row r="134" spans="1:65" ht="14.4" customHeight="1" x14ac:dyDescent="0.3">
      <c r="A134" s="59" t="s">
        <v>302</v>
      </c>
      <c r="B134" s="2">
        <v>133</v>
      </c>
      <c r="C134" s="3" t="s">
        <v>1396</v>
      </c>
      <c r="D134" s="2" t="s">
        <v>303</v>
      </c>
      <c r="E134" s="2" t="s">
        <v>528</v>
      </c>
      <c r="F134" s="2" t="s">
        <v>304</v>
      </c>
      <c r="G134" s="2" t="s">
        <v>529</v>
      </c>
      <c r="H134" s="2" t="s">
        <v>23</v>
      </c>
      <c r="J134" s="6" t="s">
        <v>32</v>
      </c>
      <c r="K134" s="2" t="s">
        <v>1028</v>
      </c>
      <c r="L134" s="6" t="s">
        <v>25</v>
      </c>
      <c r="M134" s="6" t="s">
        <v>26</v>
      </c>
      <c r="N134" s="5" t="s">
        <v>1085</v>
      </c>
      <c r="O134" s="6">
        <v>5.41</v>
      </c>
      <c r="P134" s="6">
        <v>0.71</v>
      </c>
      <c r="Q134" s="10" t="s">
        <v>1071</v>
      </c>
      <c r="R134" s="10" t="s">
        <v>1021</v>
      </c>
      <c r="S134" s="10" t="s">
        <v>321</v>
      </c>
      <c r="T134" s="3" t="s">
        <v>289</v>
      </c>
      <c r="U134" s="3" t="s">
        <v>290</v>
      </c>
      <c r="V134" s="5" t="s">
        <v>598</v>
      </c>
      <c r="W134" s="12" t="s">
        <v>57</v>
      </c>
      <c r="X134" s="3" t="s">
        <v>28</v>
      </c>
      <c r="Y134" s="3" t="s">
        <v>77</v>
      </c>
      <c r="Z134" s="19">
        <v>123.9</v>
      </c>
      <c r="AA134" s="6">
        <v>0.4</v>
      </c>
      <c r="AB134" s="6">
        <v>1</v>
      </c>
      <c r="AC134" s="6" t="s">
        <v>413</v>
      </c>
      <c r="AD134" s="6" t="s">
        <v>413</v>
      </c>
      <c r="AE134" s="6" t="s">
        <v>413</v>
      </c>
      <c r="AF134" s="6">
        <v>123.9</v>
      </c>
      <c r="AG134" s="6">
        <v>1.4</v>
      </c>
      <c r="AH134" s="6">
        <v>1</v>
      </c>
      <c r="AI134" s="6">
        <v>1.083</v>
      </c>
      <c r="AJ134" s="91" t="s">
        <v>1569</v>
      </c>
      <c r="AK134" s="91" t="s">
        <v>1569</v>
      </c>
      <c r="AL134" s="9">
        <v>1</v>
      </c>
      <c r="AM134" s="9" t="s">
        <v>413</v>
      </c>
      <c r="AN134" s="9" t="s">
        <v>413</v>
      </c>
      <c r="AO134" s="9" t="s">
        <v>413</v>
      </c>
      <c r="AP134" s="2" t="s">
        <v>59</v>
      </c>
      <c r="AQ134" s="2">
        <f t="shared" si="14"/>
        <v>123.9</v>
      </c>
      <c r="AR134" s="2">
        <f t="shared" si="15"/>
        <v>0.4</v>
      </c>
      <c r="AS134" s="2">
        <f t="shared" si="16"/>
        <v>1</v>
      </c>
      <c r="AT134" s="6" t="s">
        <v>1114</v>
      </c>
      <c r="AU134" s="6">
        <v>27.92</v>
      </c>
      <c r="AV134" s="52" t="s">
        <v>1081</v>
      </c>
      <c r="AW134" s="15">
        <f t="shared" si="13"/>
        <v>28.608000000000001</v>
      </c>
      <c r="AX134" s="47">
        <v>5.72E-11</v>
      </c>
      <c r="AY134" s="47">
        <v>8.7999999999999999E-13</v>
      </c>
      <c r="AZ134" s="47">
        <v>4.962E-10</v>
      </c>
      <c r="BA134" s="47">
        <v>5.5430000000000004E-10</v>
      </c>
      <c r="BB134" s="48">
        <v>5.7570000000000001E-11</v>
      </c>
      <c r="BC134" s="48">
        <v>4.9548000000000003E-10</v>
      </c>
      <c r="BD134" s="48">
        <v>5.5304999999999997E-10</v>
      </c>
      <c r="BE134" s="14">
        <f t="shared" si="17"/>
        <v>126.87928401046754</v>
      </c>
      <c r="BF134" s="14">
        <f t="shared" si="18"/>
        <v>0.8</v>
      </c>
      <c r="BG134" s="76" t="s">
        <v>321</v>
      </c>
      <c r="BH134" s="76" t="s">
        <v>321</v>
      </c>
      <c r="BI134" s="76" t="s">
        <v>598</v>
      </c>
      <c r="BJ134" s="68" t="s">
        <v>321</v>
      </c>
      <c r="BK134" s="68" t="s">
        <v>1585</v>
      </c>
      <c r="BL134" s="76" t="s">
        <v>413</v>
      </c>
      <c r="BM134" s="3" t="s">
        <v>1167</v>
      </c>
    </row>
    <row r="135" spans="1:65" ht="14.4" customHeight="1" x14ac:dyDescent="0.3">
      <c r="A135" s="59" t="s">
        <v>305</v>
      </c>
      <c r="B135" s="2">
        <v>134</v>
      </c>
      <c r="C135" s="3" t="s">
        <v>1396</v>
      </c>
      <c r="D135" s="2" t="s">
        <v>306</v>
      </c>
      <c r="E135" s="2" t="s">
        <v>528</v>
      </c>
      <c r="F135" s="2" t="s">
        <v>307</v>
      </c>
      <c r="G135" s="2" t="s">
        <v>529</v>
      </c>
      <c r="H135" s="2" t="s">
        <v>23</v>
      </c>
      <c r="J135" s="6" t="s">
        <v>308</v>
      </c>
      <c r="K135" s="2" t="s">
        <v>1028</v>
      </c>
      <c r="L135" s="6" t="s">
        <v>25</v>
      </c>
      <c r="M135" s="6" t="s">
        <v>26</v>
      </c>
      <c r="N135" s="2" t="s">
        <v>1062</v>
      </c>
      <c r="O135" s="11">
        <v>1.1000000000000001</v>
      </c>
      <c r="P135" s="6">
        <v>2.2599999999999998</v>
      </c>
      <c r="Q135" s="10" t="s">
        <v>1055</v>
      </c>
      <c r="R135" s="2" t="s">
        <v>413</v>
      </c>
      <c r="S135" s="10" t="s">
        <v>321</v>
      </c>
      <c r="T135" s="3" t="s">
        <v>289</v>
      </c>
      <c r="U135" s="3" t="s">
        <v>290</v>
      </c>
      <c r="V135" s="5" t="s">
        <v>598</v>
      </c>
      <c r="W135" s="12" t="s">
        <v>75</v>
      </c>
      <c r="X135" s="3" t="s">
        <v>28</v>
      </c>
      <c r="Y135" s="3" t="s">
        <v>77</v>
      </c>
      <c r="Z135" s="19">
        <v>131.80000000000001</v>
      </c>
      <c r="AA135" s="6">
        <v>0.9</v>
      </c>
      <c r="AB135" s="6">
        <v>1</v>
      </c>
      <c r="AC135" s="6" t="s">
        <v>413</v>
      </c>
      <c r="AD135" s="6" t="s">
        <v>413</v>
      </c>
      <c r="AE135" s="6" t="s">
        <v>413</v>
      </c>
      <c r="AF135" s="6">
        <v>132.9</v>
      </c>
      <c r="AG135" s="6">
        <v>0.9</v>
      </c>
      <c r="AH135" s="6">
        <v>1</v>
      </c>
      <c r="AI135" s="17">
        <v>1.02</v>
      </c>
      <c r="AJ135" s="91" t="s">
        <v>1569</v>
      </c>
      <c r="AK135" s="91" t="s">
        <v>1569</v>
      </c>
      <c r="AL135" s="9">
        <v>1</v>
      </c>
      <c r="AM135" s="9" t="s">
        <v>413</v>
      </c>
      <c r="AN135" s="9" t="s">
        <v>413</v>
      </c>
      <c r="AO135" s="9" t="s">
        <v>413</v>
      </c>
      <c r="AP135" s="2" t="s">
        <v>59</v>
      </c>
      <c r="AQ135" s="2">
        <f t="shared" si="14"/>
        <v>131.80000000000001</v>
      </c>
      <c r="AR135" s="2">
        <f t="shared" si="15"/>
        <v>0.9</v>
      </c>
      <c r="AS135" s="2">
        <f t="shared" si="16"/>
        <v>1</v>
      </c>
      <c r="AT135" s="6" t="s">
        <v>1114</v>
      </c>
      <c r="AU135" s="6">
        <v>27.92</v>
      </c>
      <c r="AV135" s="52" t="s">
        <v>1081</v>
      </c>
      <c r="AW135" s="15">
        <f t="shared" si="13"/>
        <v>28.608000000000001</v>
      </c>
      <c r="AX135" s="47">
        <v>5.72E-11</v>
      </c>
      <c r="AY135" s="47">
        <v>8.7999999999999999E-13</v>
      </c>
      <c r="AZ135" s="47">
        <v>4.962E-10</v>
      </c>
      <c r="BA135" s="47">
        <v>5.5430000000000004E-10</v>
      </c>
      <c r="BB135" s="48">
        <v>5.7570000000000001E-11</v>
      </c>
      <c r="BC135" s="48">
        <v>4.9548000000000003E-10</v>
      </c>
      <c r="BD135" s="48">
        <v>5.5304999999999997E-10</v>
      </c>
      <c r="BE135" s="14">
        <f t="shared" si="17"/>
        <v>134.96290924182176</v>
      </c>
      <c r="BF135" s="14">
        <f t="shared" si="18"/>
        <v>1.8</v>
      </c>
      <c r="BG135" s="76" t="s">
        <v>321</v>
      </c>
      <c r="BH135" s="76" t="s">
        <v>321</v>
      </c>
      <c r="BI135" s="76" t="s">
        <v>598</v>
      </c>
      <c r="BJ135" s="68" t="s">
        <v>321</v>
      </c>
      <c r="BK135" s="68" t="s">
        <v>1585</v>
      </c>
      <c r="BL135" s="76" t="s">
        <v>413</v>
      </c>
      <c r="BM135" s="3" t="s">
        <v>1167</v>
      </c>
    </row>
    <row r="136" spans="1:65" ht="14.4" customHeight="1" x14ac:dyDescent="0.3">
      <c r="A136" s="59" t="s">
        <v>309</v>
      </c>
      <c r="B136" s="2">
        <v>135</v>
      </c>
      <c r="C136" s="3" t="s">
        <v>1396</v>
      </c>
      <c r="D136" s="2" t="s">
        <v>272</v>
      </c>
      <c r="E136" s="2" t="s">
        <v>528</v>
      </c>
      <c r="F136" s="2" t="s">
        <v>273</v>
      </c>
      <c r="G136" s="2" t="s">
        <v>529</v>
      </c>
      <c r="H136" s="2" t="s">
        <v>23</v>
      </c>
      <c r="J136" s="6" t="s">
        <v>24</v>
      </c>
      <c r="K136" s="2" t="s">
        <v>1028</v>
      </c>
      <c r="L136" s="6" t="s">
        <v>25</v>
      </c>
      <c r="M136" s="6" t="s">
        <v>26</v>
      </c>
      <c r="N136" s="2" t="s">
        <v>1062</v>
      </c>
      <c r="O136" s="6">
        <v>0.92</v>
      </c>
      <c r="P136" s="6">
        <v>1.86</v>
      </c>
      <c r="Q136" s="10" t="s">
        <v>1067</v>
      </c>
      <c r="R136" s="2" t="s">
        <v>413</v>
      </c>
      <c r="S136" s="10" t="s">
        <v>1078</v>
      </c>
      <c r="T136" s="3" t="s">
        <v>289</v>
      </c>
      <c r="U136" s="3" t="s">
        <v>290</v>
      </c>
      <c r="V136" s="5" t="s">
        <v>597</v>
      </c>
      <c r="W136" s="12" t="s">
        <v>75</v>
      </c>
      <c r="X136" s="3" t="s">
        <v>28</v>
      </c>
      <c r="Y136" s="3" t="s">
        <v>77</v>
      </c>
      <c r="Z136" s="19">
        <v>128</v>
      </c>
      <c r="AA136" s="6">
        <v>3</v>
      </c>
      <c r="AB136" s="6">
        <v>1</v>
      </c>
      <c r="AC136" s="6" t="s">
        <v>413</v>
      </c>
      <c r="AD136" s="6" t="s">
        <v>413</v>
      </c>
      <c r="AE136" s="6" t="s">
        <v>413</v>
      </c>
      <c r="AF136" s="6">
        <v>125.8</v>
      </c>
      <c r="AG136" s="6">
        <v>5.0999999999999996</v>
      </c>
      <c r="AH136" s="6">
        <v>1</v>
      </c>
      <c r="AI136" s="6">
        <v>0.10100000000000001</v>
      </c>
      <c r="AJ136" s="91" t="s">
        <v>1569</v>
      </c>
      <c r="AK136" s="91" t="s">
        <v>1569</v>
      </c>
      <c r="AL136" s="9">
        <v>1</v>
      </c>
      <c r="AM136" s="9" t="s">
        <v>413</v>
      </c>
      <c r="AN136" s="9" t="s">
        <v>413</v>
      </c>
      <c r="AO136" s="9" t="s">
        <v>413</v>
      </c>
      <c r="AP136" s="2" t="s">
        <v>413</v>
      </c>
      <c r="AQ136" s="2" t="str">
        <f t="shared" si="14"/>
        <v>-</v>
      </c>
      <c r="AR136" s="2" t="str">
        <f t="shared" si="15"/>
        <v>-</v>
      </c>
      <c r="AS136" s="2" t="str">
        <f t="shared" si="16"/>
        <v>-</v>
      </c>
      <c r="AT136" s="6" t="s">
        <v>1114</v>
      </c>
      <c r="AU136" s="6">
        <v>27.92</v>
      </c>
      <c r="AV136" s="52" t="s">
        <v>1081</v>
      </c>
      <c r="AW136" s="15">
        <f t="shared" si="13"/>
        <v>28.608000000000001</v>
      </c>
      <c r="AX136" s="47">
        <v>5.72E-11</v>
      </c>
      <c r="AY136" s="47">
        <v>8.7999999999999999E-13</v>
      </c>
      <c r="AZ136" s="47">
        <v>4.962E-10</v>
      </c>
      <c r="BA136" s="47">
        <v>5.5430000000000004E-10</v>
      </c>
      <c r="BB136" s="48">
        <v>5.7570000000000001E-11</v>
      </c>
      <c r="BC136" s="48">
        <v>4.9548000000000003E-10</v>
      </c>
      <c r="BD136" s="48">
        <v>5.5304999999999997E-10</v>
      </c>
      <c r="BE136" s="14" t="str">
        <f t="shared" si="17"/>
        <v>-</v>
      </c>
      <c r="BF136" s="14" t="str">
        <f t="shared" si="18"/>
        <v>-</v>
      </c>
      <c r="BG136" s="76" t="s">
        <v>321</v>
      </c>
      <c r="BH136" s="76" t="s">
        <v>321</v>
      </c>
      <c r="BI136" s="76" t="s">
        <v>598</v>
      </c>
      <c r="BJ136" s="68" t="s">
        <v>321</v>
      </c>
      <c r="BK136" s="68" t="s">
        <v>1585</v>
      </c>
      <c r="BL136" s="68" t="s">
        <v>597</v>
      </c>
      <c r="BM136" s="3" t="s">
        <v>1188</v>
      </c>
    </row>
    <row r="137" spans="1:65" ht="14.4" customHeight="1" x14ac:dyDescent="0.3">
      <c r="A137" s="59" t="s">
        <v>310</v>
      </c>
      <c r="B137" s="2">
        <v>136</v>
      </c>
      <c r="C137" s="3" t="s">
        <v>1396</v>
      </c>
      <c r="D137" s="2" t="s">
        <v>269</v>
      </c>
      <c r="E137" s="2" t="s">
        <v>528</v>
      </c>
      <c r="F137" s="2" t="s">
        <v>270</v>
      </c>
      <c r="G137" s="2" t="s">
        <v>529</v>
      </c>
      <c r="H137" s="2" t="s">
        <v>23</v>
      </c>
      <c r="J137" s="6" t="s">
        <v>24</v>
      </c>
      <c r="K137" s="2" t="s">
        <v>1028</v>
      </c>
      <c r="L137" s="6" t="s">
        <v>25</v>
      </c>
      <c r="M137" s="6" t="s">
        <v>26</v>
      </c>
      <c r="N137" s="10" t="s">
        <v>321</v>
      </c>
      <c r="O137" s="6">
        <v>1.1399999999999999</v>
      </c>
      <c r="P137" s="6">
        <v>1.89</v>
      </c>
      <c r="Q137" s="10" t="s">
        <v>1068</v>
      </c>
      <c r="R137" s="2" t="s">
        <v>413</v>
      </c>
      <c r="S137" s="10" t="s">
        <v>1078</v>
      </c>
      <c r="T137" s="3" t="s">
        <v>289</v>
      </c>
      <c r="U137" s="3" t="s">
        <v>290</v>
      </c>
      <c r="V137" s="5" t="s">
        <v>597</v>
      </c>
      <c r="W137" s="12" t="s">
        <v>75</v>
      </c>
      <c r="X137" s="3" t="s">
        <v>28</v>
      </c>
      <c r="Y137" s="3" t="s">
        <v>77</v>
      </c>
      <c r="Z137" s="19">
        <v>134</v>
      </c>
      <c r="AA137" s="6">
        <v>5</v>
      </c>
      <c r="AB137" s="6">
        <v>1</v>
      </c>
      <c r="AC137" s="6" t="s">
        <v>413</v>
      </c>
      <c r="AD137" s="6" t="s">
        <v>413</v>
      </c>
      <c r="AE137" s="6" t="s">
        <v>413</v>
      </c>
      <c r="AF137" s="6" t="s">
        <v>413</v>
      </c>
      <c r="AG137" s="6" t="s">
        <v>413</v>
      </c>
      <c r="AH137" s="16" t="s">
        <v>413</v>
      </c>
      <c r="AI137" s="6">
        <v>0.91300000000000003</v>
      </c>
      <c r="AJ137" s="91" t="s">
        <v>1569</v>
      </c>
      <c r="AK137" s="91" t="s">
        <v>1569</v>
      </c>
      <c r="AL137" s="9" t="s">
        <v>413</v>
      </c>
      <c r="AM137" s="9" t="s">
        <v>413</v>
      </c>
      <c r="AN137" s="9" t="s">
        <v>413</v>
      </c>
      <c r="AO137" s="9" t="s">
        <v>413</v>
      </c>
      <c r="AP137" s="2" t="s">
        <v>59</v>
      </c>
      <c r="AQ137" s="2">
        <f t="shared" si="14"/>
        <v>134</v>
      </c>
      <c r="AR137" s="2">
        <f t="shared" si="15"/>
        <v>5</v>
      </c>
      <c r="AS137" s="2">
        <f t="shared" si="16"/>
        <v>1</v>
      </c>
      <c r="AT137" s="6" t="s">
        <v>1114</v>
      </c>
      <c r="AU137" s="6">
        <v>27.92</v>
      </c>
      <c r="AV137" s="52" t="s">
        <v>1081</v>
      </c>
      <c r="AW137" s="15">
        <f t="shared" si="13"/>
        <v>28.608000000000001</v>
      </c>
      <c r="AX137" s="47">
        <v>5.72E-11</v>
      </c>
      <c r="AY137" s="47">
        <v>8.7999999999999999E-13</v>
      </c>
      <c r="AZ137" s="47">
        <v>4.962E-10</v>
      </c>
      <c r="BA137" s="47">
        <v>5.5430000000000004E-10</v>
      </c>
      <c r="BB137" s="48">
        <v>5.7570000000000001E-11</v>
      </c>
      <c r="BC137" s="48">
        <v>4.9548000000000003E-10</v>
      </c>
      <c r="BD137" s="48">
        <v>5.5304999999999997E-10</v>
      </c>
      <c r="BE137" s="14">
        <f t="shared" si="17"/>
        <v>137.21391361071619</v>
      </c>
      <c r="BF137" s="14">
        <f t="shared" si="18"/>
        <v>10</v>
      </c>
      <c r="BG137" s="76" t="s">
        <v>321</v>
      </c>
      <c r="BH137" s="76" t="s">
        <v>321</v>
      </c>
      <c r="BI137" s="76" t="s">
        <v>598</v>
      </c>
      <c r="BJ137" s="68" t="s">
        <v>321</v>
      </c>
      <c r="BK137" s="68" t="s">
        <v>1585</v>
      </c>
      <c r="BL137" s="76" t="s">
        <v>597</v>
      </c>
      <c r="BM137" s="3" t="s">
        <v>1168</v>
      </c>
    </row>
    <row r="138" spans="1:65" ht="14.4" customHeight="1" x14ac:dyDescent="0.3">
      <c r="A138" s="59" t="s">
        <v>311</v>
      </c>
      <c r="B138" s="2">
        <v>137</v>
      </c>
      <c r="C138" s="3" t="s">
        <v>1396</v>
      </c>
      <c r="D138" s="2" t="s">
        <v>265</v>
      </c>
      <c r="E138" s="2" t="s">
        <v>528</v>
      </c>
      <c r="F138" s="2" t="s">
        <v>266</v>
      </c>
      <c r="G138" s="2" t="s">
        <v>529</v>
      </c>
      <c r="H138" s="2" t="s">
        <v>23</v>
      </c>
      <c r="J138" s="6" t="s">
        <v>267</v>
      </c>
      <c r="K138" s="2" t="s">
        <v>1030</v>
      </c>
      <c r="L138" s="6" t="s">
        <v>498</v>
      </c>
      <c r="M138" s="6" t="s">
        <v>26</v>
      </c>
      <c r="N138" s="2" t="s">
        <v>1062</v>
      </c>
      <c r="O138" s="6">
        <v>4.5199999999999996</v>
      </c>
      <c r="P138" s="6">
        <v>0.33</v>
      </c>
      <c r="Q138" s="2" t="s">
        <v>413</v>
      </c>
      <c r="R138" s="2" t="s">
        <v>413</v>
      </c>
      <c r="S138" s="10" t="s">
        <v>321</v>
      </c>
      <c r="T138" s="3" t="s">
        <v>312</v>
      </c>
      <c r="U138" s="3" t="s">
        <v>290</v>
      </c>
      <c r="V138" s="5" t="s">
        <v>597</v>
      </c>
      <c r="W138" s="12" t="s">
        <v>75</v>
      </c>
      <c r="X138" s="3" t="s">
        <v>28</v>
      </c>
      <c r="Y138" s="3" t="s">
        <v>77</v>
      </c>
      <c r="Z138" s="19">
        <v>132</v>
      </c>
      <c r="AA138" s="6">
        <v>3</v>
      </c>
      <c r="AB138" s="6">
        <v>1</v>
      </c>
      <c r="AC138" s="6" t="s">
        <v>413</v>
      </c>
      <c r="AD138" s="6" t="s">
        <v>413</v>
      </c>
      <c r="AE138" s="6" t="s">
        <v>413</v>
      </c>
      <c r="AF138" s="6">
        <v>132.30000000000001</v>
      </c>
      <c r="AG138" s="6">
        <v>1.2</v>
      </c>
      <c r="AH138" s="6">
        <v>1</v>
      </c>
      <c r="AI138" s="6">
        <v>0.19500000000000001</v>
      </c>
      <c r="AJ138" s="91" t="s">
        <v>1569</v>
      </c>
      <c r="AK138" s="91" t="s">
        <v>1569</v>
      </c>
      <c r="AL138" s="9">
        <v>1</v>
      </c>
      <c r="AM138" s="9" t="s">
        <v>413</v>
      </c>
      <c r="AN138" s="9" t="s">
        <v>413</v>
      </c>
      <c r="AO138" s="9" t="s">
        <v>413</v>
      </c>
      <c r="AP138" s="2" t="s">
        <v>59</v>
      </c>
      <c r="AQ138" s="2">
        <f t="shared" si="14"/>
        <v>132</v>
      </c>
      <c r="AR138" s="2">
        <f t="shared" si="15"/>
        <v>3</v>
      </c>
      <c r="AS138" s="2">
        <f t="shared" si="16"/>
        <v>1</v>
      </c>
      <c r="AT138" s="6" t="s">
        <v>1114</v>
      </c>
      <c r="AU138" s="6">
        <v>27.92</v>
      </c>
      <c r="AV138" s="52" t="s">
        <v>1081</v>
      </c>
      <c r="AW138" s="15">
        <f t="shared" si="13"/>
        <v>28.608000000000001</v>
      </c>
      <c r="AX138" s="47">
        <v>5.72E-11</v>
      </c>
      <c r="AY138" s="47">
        <v>8.7999999999999999E-13</v>
      </c>
      <c r="AZ138" s="47">
        <v>4.962E-10</v>
      </c>
      <c r="BA138" s="47">
        <v>5.5430000000000004E-10</v>
      </c>
      <c r="BB138" s="48">
        <v>5.7570000000000001E-11</v>
      </c>
      <c r="BC138" s="48">
        <v>4.9548000000000003E-10</v>
      </c>
      <c r="BD138" s="48">
        <v>5.5304999999999997E-10</v>
      </c>
      <c r="BE138" s="14">
        <f t="shared" si="17"/>
        <v>135.16754837105708</v>
      </c>
      <c r="BF138" s="14">
        <f t="shared" si="18"/>
        <v>6</v>
      </c>
      <c r="BG138" s="76" t="s">
        <v>321</v>
      </c>
      <c r="BH138" s="76" t="s">
        <v>321</v>
      </c>
      <c r="BI138" s="76" t="s">
        <v>598</v>
      </c>
      <c r="BJ138" s="68" t="s">
        <v>321</v>
      </c>
      <c r="BK138" s="68" t="s">
        <v>1585</v>
      </c>
      <c r="BL138" s="76" t="s">
        <v>321</v>
      </c>
      <c r="BM138" s="3" t="s">
        <v>1166</v>
      </c>
    </row>
    <row r="139" spans="1:65" ht="14.4" customHeight="1" x14ac:dyDescent="0.3">
      <c r="A139" s="59" t="s">
        <v>313</v>
      </c>
      <c r="B139" s="2">
        <v>138</v>
      </c>
      <c r="C139" s="3" t="s">
        <v>1396</v>
      </c>
      <c r="D139" s="2" t="s">
        <v>262</v>
      </c>
      <c r="E139" s="2" t="s">
        <v>528</v>
      </c>
      <c r="F139" s="2" t="s">
        <v>263</v>
      </c>
      <c r="G139" s="2" t="s">
        <v>529</v>
      </c>
      <c r="H139" s="2" t="s">
        <v>23</v>
      </c>
      <c r="J139" s="6" t="s">
        <v>24</v>
      </c>
      <c r="K139" s="2" t="s">
        <v>1028</v>
      </c>
      <c r="L139" s="6" t="s">
        <v>25</v>
      </c>
      <c r="M139" s="6" t="s">
        <v>26</v>
      </c>
      <c r="N139" s="2" t="s">
        <v>1063</v>
      </c>
      <c r="O139" s="6">
        <v>0.51</v>
      </c>
      <c r="P139" s="6">
        <v>1.76</v>
      </c>
      <c r="Q139" s="10" t="s">
        <v>1055</v>
      </c>
      <c r="R139" s="2" t="s">
        <v>413</v>
      </c>
      <c r="S139" s="10" t="s">
        <v>321</v>
      </c>
      <c r="T139" s="3" t="s">
        <v>314</v>
      </c>
      <c r="U139" s="3" t="s">
        <v>290</v>
      </c>
      <c r="V139" s="5" t="s">
        <v>597</v>
      </c>
      <c r="W139" s="12" t="s">
        <v>75</v>
      </c>
      <c r="X139" s="3" t="s">
        <v>28</v>
      </c>
      <c r="Y139" s="3" t="s">
        <v>77</v>
      </c>
      <c r="Z139" s="19">
        <v>130</v>
      </c>
      <c r="AA139" s="6">
        <v>2</v>
      </c>
      <c r="AB139" s="6">
        <v>1</v>
      </c>
      <c r="AC139" s="6" t="s">
        <v>413</v>
      </c>
      <c r="AD139" s="6" t="s">
        <v>413</v>
      </c>
      <c r="AE139" s="6" t="s">
        <v>413</v>
      </c>
      <c r="AF139" s="6">
        <v>136.1</v>
      </c>
      <c r="AG139" s="6">
        <v>3.2</v>
      </c>
      <c r="AH139" s="6">
        <v>1</v>
      </c>
      <c r="AI139" s="6">
        <v>1.1830000000000001</v>
      </c>
      <c r="AJ139" s="91" t="s">
        <v>1569</v>
      </c>
      <c r="AK139" s="91" t="s">
        <v>1569</v>
      </c>
      <c r="AL139" s="9">
        <v>1</v>
      </c>
      <c r="AM139" s="9" t="s">
        <v>413</v>
      </c>
      <c r="AN139" s="9" t="s">
        <v>413</v>
      </c>
      <c r="AO139" s="9" t="s">
        <v>413</v>
      </c>
      <c r="AP139" s="2" t="s">
        <v>59</v>
      </c>
      <c r="AQ139" s="2">
        <f t="shared" si="14"/>
        <v>130</v>
      </c>
      <c r="AR139" s="2">
        <f t="shared" si="15"/>
        <v>2</v>
      </c>
      <c r="AS139" s="2">
        <f t="shared" si="16"/>
        <v>1</v>
      </c>
      <c r="AT139" s="6" t="s">
        <v>1114</v>
      </c>
      <c r="AU139" s="6">
        <v>27.92</v>
      </c>
      <c r="AV139" s="52" t="s">
        <v>1081</v>
      </c>
      <c r="AW139" s="15">
        <f t="shared" si="13"/>
        <v>28.608000000000001</v>
      </c>
      <c r="AX139" s="47">
        <v>5.72E-11</v>
      </c>
      <c r="AY139" s="47">
        <v>8.7999999999999999E-13</v>
      </c>
      <c r="AZ139" s="47">
        <v>4.962E-10</v>
      </c>
      <c r="BA139" s="47">
        <v>5.5430000000000004E-10</v>
      </c>
      <c r="BB139" s="48">
        <v>5.7570000000000001E-11</v>
      </c>
      <c r="BC139" s="48">
        <v>4.9548000000000003E-10</v>
      </c>
      <c r="BD139" s="48">
        <v>5.5304999999999997E-10</v>
      </c>
      <c r="BE139" s="14">
        <f t="shared" si="17"/>
        <v>133.12113574645076</v>
      </c>
      <c r="BF139" s="14">
        <f t="shared" si="18"/>
        <v>4</v>
      </c>
      <c r="BG139" s="76" t="s">
        <v>321</v>
      </c>
      <c r="BH139" s="76" t="s">
        <v>321</v>
      </c>
      <c r="BI139" s="76" t="s">
        <v>598</v>
      </c>
      <c r="BJ139" s="68" t="s">
        <v>321</v>
      </c>
      <c r="BK139" s="68" t="s">
        <v>1585</v>
      </c>
      <c r="BL139" s="76" t="s">
        <v>597</v>
      </c>
      <c r="BM139" s="3" t="s">
        <v>1168</v>
      </c>
    </row>
    <row r="140" spans="1:65" ht="14.4" customHeight="1" x14ac:dyDescent="0.3">
      <c r="A140" s="59" t="s">
        <v>315</v>
      </c>
      <c r="B140" s="2">
        <v>139</v>
      </c>
      <c r="C140" s="3" t="s">
        <v>1396</v>
      </c>
      <c r="D140" s="10" t="s">
        <v>1569</v>
      </c>
      <c r="F140" s="10" t="s">
        <v>1569</v>
      </c>
      <c r="H140" s="2" t="s">
        <v>23</v>
      </c>
      <c r="J140" s="6" t="s">
        <v>24</v>
      </c>
      <c r="K140" s="2" t="s">
        <v>1028</v>
      </c>
      <c r="L140" s="6" t="s">
        <v>25</v>
      </c>
      <c r="M140" s="6" t="s">
        <v>26</v>
      </c>
      <c r="N140" s="10" t="s">
        <v>321</v>
      </c>
      <c r="O140" s="6">
        <v>0.74</v>
      </c>
      <c r="P140" s="6">
        <v>0.65</v>
      </c>
      <c r="Q140" s="10" t="s">
        <v>1055</v>
      </c>
      <c r="R140" s="2" t="s">
        <v>413</v>
      </c>
      <c r="S140" s="10" t="s">
        <v>321</v>
      </c>
      <c r="T140" s="3" t="s">
        <v>314</v>
      </c>
      <c r="U140" s="3" t="s">
        <v>290</v>
      </c>
      <c r="V140" s="5" t="s">
        <v>597</v>
      </c>
      <c r="W140" s="12" t="s">
        <v>75</v>
      </c>
      <c r="X140" s="3" t="s">
        <v>28</v>
      </c>
      <c r="Y140" s="3" t="s">
        <v>77</v>
      </c>
      <c r="Z140" s="19">
        <v>118</v>
      </c>
      <c r="AA140" s="6">
        <v>6</v>
      </c>
      <c r="AB140" s="6">
        <v>1</v>
      </c>
      <c r="AC140" s="6" t="s">
        <v>413</v>
      </c>
      <c r="AD140" s="6" t="s">
        <v>413</v>
      </c>
      <c r="AE140" s="6" t="s">
        <v>413</v>
      </c>
      <c r="AF140" s="6">
        <v>109.6</v>
      </c>
      <c r="AG140" s="6">
        <v>32.799999999999997</v>
      </c>
      <c r="AH140" s="6">
        <v>1</v>
      </c>
      <c r="AI140" s="6">
        <v>0.35799999999999998</v>
      </c>
      <c r="AJ140" s="91" t="s">
        <v>1569</v>
      </c>
      <c r="AK140" s="91" t="s">
        <v>1569</v>
      </c>
      <c r="AL140" s="9">
        <v>1</v>
      </c>
      <c r="AM140" s="9" t="s">
        <v>413</v>
      </c>
      <c r="AN140" s="9" t="s">
        <v>413</v>
      </c>
      <c r="AO140" s="9" t="s">
        <v>413</v>
      </c>
      <c r="AP140" s="2" t="s">
        <v>413</v>
      </c>
      <c r="AQ140" s="2" t="str">
        <f t="shared" si="14"/>
        <v>-</v>
      </c>
      <c r="AR140" s="2" t="str">
        <f t="shared" si="15"/>
        <v>-</v>
      </c>
      <c r="AS140" s="2" t="str">
        <f t="shared" si="16"/>
        <v>-</v>
      </c>
      <c r="AT140" s="6" t="s">
        <v>1114</v>
      </c>
      <c r="AU140" s="6">
        <v>27.92</v>
      </c>
      <c r="AV140" s="52" t="s">
        <v>1081</v>
      </c>
      <c r="AW140" s="15">
        <f t="shared" si="13"/>
        <v>28.608000000000001</v>
      </c>
      <c r="AX140" s="47">
        <v>5.72E-11</v>
      </c>
      <c r="AY140" s="47">
        <v>8.7999999999999999E-13</v>
      </c>
      <c r="AZ140" s="47">
        <v>4.962E-10</v>
      </c>
      <c r="BA140" s="47">
        <v>5.5430000000000004E-10</v>
      </c>
      <c r="BB140" s="48">
        <v>5.7570000000000001E-11</v>
      </c>
      <c r="BC140" s="48">
        <v>4.9548000000000003E-10</v>
      </c>
      <c r="BD140" s="48">
        <v>5.5304999999999997E-10</v>
      </c>
      <c r="BE140" s="14" t="str">
        <f t="shared" si="17"/>
        <v>-</v>
      </c>
      <c r="BF140" s="14" t="str">
        <f t="shared" si="18"/>
        <v>-</v>
      </c>
      <c r="BG140" s="76" t="s">
        <v>321</v>
      </c>
      <c r="BH140" s="76" t="s">
        <v>321</v>
      </c>
      <c r="BI140" s="76" t="s">
        <v>598</v>
      </c>
      <c r="BJ140" s="68" t="s">
        <v>321</v>
      </c>
      <c r="BK140" s="68" t="s">
        <v>1585</v>
      </c>
      <c r="BL140" s="68" t="s">
        <v>321</v>
      </c>
      <c r="BM140" s="3" t="s">
        <v>1169</v>
      </c>
    </row>
    <row r="141" spans="1:65" ht="14.4" customHeight="1" x14ac:dyDescent="0.3">
      <c r="A141" s="59" t="s">
        <v>316</v>
      </c>
      <c r="B141" s="2">
        <v>140</v>
      </c>
      <c r="C141" s="3" t="s">
        <v>1396</v>
      </c>
      <c r="D141" s="2" t="s">
        <v>411</v>
      </c>
      <c r="E141" s="2" t="s">
        <v>528</v>
      </c>
      <c r="F141" s="2" t="s">
        <v>412</v>
      </c>
      <c r="G141" s="2" t="s">
        <v>529</v>
      </c>
      <c r="H141" s="2" t="s">
        <v>23</v>
      </c>
      <c r="J141" s="6" t="s">
        <v>32</v>
      </c>
      <c r="K141" s="2" t="s">
        <v>1028</v>
      </c>
      <c r="L141" s="6" t="s">
        <v>25</v>
      </c>
      <c r="M141" s="6" t="s">
        <v>26</v>
      </c>
      <c r="N141" s="10" t="s">
        <v>321</v>
      </c>
      <c r="O141" s="6">
        <v>5.27</v>
      </c>
      <c r="P141" s="6">
        <v>2.72</v>
      </c>
      <c r="Q141" s="10" t="s">
        <v>1069</v>
      </c>
      <c r="R141" s="10" t="s">
        <v>1023</v>
      </c>
      <c r="S141" s="10" t="s">
        <v>321</v>
      </c>
      <c r="T141" s="3" t="s">
        <v>289</v>
      </c>
      <c r="U141" s="3" t="s">
        <v>290</v>
      </c>
      <c r="V141" s="5" t="s">
        <v>598</v>
      </c>
      <c r="W141" s="12" t="s">
        <v>57</v>
      </c>
      <c r="X141" s="3" t="s">
        <v>28</v>
      </c>
      <c r="Y141" s="3" t="s">
        <v>77</v>
      </c>
      <c r="Z141" s="19">
        <v>127.6</v>
      </c>
      <c r="AA141" s="6">
        <v>0.6</v>
      </c>
      <c r="AB141" s="6">
        <v>1</v>
      </c>
      <c r="AC141" s="6" t="s">
        <v>413</v>
      </c>
      <c r="AD141" s="6" t="s">
        <v>413</v>
      </c>
      <c r="AE141" s="6" t="s">
        <v>413</v>
      </c>
      <c r="AF141" s="6">
        <v>127.7</v>
      </c>
      <c r="AG141" s="6">
        <v>1.6</v>
      </c>
      <c r="AH141" s="6">
        <v>1</v>
      </c>
      <c r="AI141" s="6">
        <v>0.85699999999999998</v>
      </c>
      <c r="AJ141" s="91" t="s">
        <v>1569</v>
      </c>
      <c r="AK141" s="91" t="s">
        <v>1569</v>
      </c>
      <c r="AL141" s="9">
        <v>1</v>
      </c>
      <c r="AM141" s="9" t="s">
        <v>413</v>
      </c>
      <c r="AN141" s="9" t="s">
        <v>413</v>
      </c>
      <c r="AO141" s="9" t="s">
        <v>413</v>
      </c>
      <c r="AP141" s="2" t="s">
        <v>59</v>
      </c>
      <c r="AQ141" s="2">
        <f t="shared" si="14"/>
        <v>127.6</v>
      </c>
      <c r="AR141" s="2">
        <f t="shared" si="15"/>
        <v>0.6</v>
      </c>
      <c r="AS141" s="2">
        <f t="shared" si="16"/>
        <v>1</v>
      </c>
      <c r="AT141" s="6" t="s">
        <v>1114</v>
      </c>
      <c r="AU141" s="6">
        <v>27.92</v>
      </c>
      <c r="AV141" s="52" t="s">
        <v>1081</v>
      </c>
      <c r="AW141" s="15">
        <f t="shared" si="13"/>
        <v>28.608000000000001</v>
      </c>
      <c r="AX141" s="47">
        <v>5.72E-11</v>
      </c>
      <c r="AY141" s="47">
        <v>8.7999999999999999E-13</v>
      </c>
      <c r="AZ141" s="47">
        <v>4.962E-10</v>
      </c>
      <c r="BA141" s="47">
        <v>5.5430000000000004E-10</v>
      </c>
      <c r="BB141" s="48">
        <v>5.7570000000000001E-11</v>
      </c>
      <c r="BC141" s="48">
        <v>4.9548000000000003E-10</v>
      </c>
      <c r="BD141" s="48">
        <v>5.5304999999999997E-10</v>
      </c>
      <c r="BE141" s="14">
        <f t="shared" si="17"/>
        <v>130.66537797168897</v>
      </c>
      <c r="BF141" s="14">
        <f t="shared" si="18"/>
        <v>1.2</v>
      </c>
      <c r="BG141" s="76" t="s">
        <v>321</v>
      </c>
      <c r="BH141" s="76" t="s">
        <v>321</v>
      </c>
      <c r="BI141" s="76" t="s">
        <v>598</v>
      </c>
      <c r="BJ141" s="68" t="s">
        <v>321</v>
      </c>
      <c r="BK141" s="68" t="s">
        <v>1585</v>
      </c>
      <c r="BL141" s="76" t="s">
        <v>321</v>
      </c>
      <c r="BM141" s="3" t="s">
        <v>1083</v>
      </c>
    </row>
    <row r="142" spans="1:65" ht="14.4" customHeight="1" x14ac:dyDescent="0.3">
      <c r="A142" s="59" t="s">
        <v>317</v>
      </c>
      <c r="B142" s="2">
        <v>141</v>
      </c>
      <c r="C142" s="3" t="s">
        <v>1396</v>
      </c>
      <c r="D142" s="10" t="s">
        <v>1569</v>
      </c>
      <c r="F142" s="10" t="s">
        <v>1569</v>
      </c>
      <c r="H142" s="2" t="s">
        <v>23</v>
      </c>
      <c r="J142" s="6" t="s">
        <v>308</v>
      </c>
      <c r="K142" s="2" t="s">
        <v>1028</v>
      </c>
      <c r="L142" s="6" t="s">
        <v>25</v>
      </c>
      <c r="M142" s="6" t="s">
        <v>26</v>
      </c>
      <c r="N142" s="10" t="s">
        <v>321</v>
      </c>
      <c r="O142" s="6">
        <v>1.93</v>
      </c>
      <c r="P142" s="6">
        <v>1.82</v>
      </c>
      <c r="Q142" s="10" t="s">
        <v>1055</v>
      </c>
      <c r="R142" s="2" t="s">
        <v>413</v>
      </c>
      <c r="S142" s="10" t="s">
        <v>321</v>
      </c>
      <c r="T142" s="3" t="s">
        <v>314</v>
      </c>
      <c r="U142" s="3" t="s">
        <v>290</v>
      </c>
      <c r="V142" s="5" t="s">
        <v>597</v>
      </c>
      <c r="W142" s="12" t="s">
        <v>57</v>
      </c>
      <c r="X142" s="3" t="s">
        <v>28</v>
      </c>
      <c r="Y142" s="3" t="s">
        <v>77</v>
      </c>
      <c r="Z142" s="19">
        <v>124.5</v>
      </c>
      <c r="AA142" s="6">
        <v>12</v>
      </c>
      <c r="AB142" s="6">
        <v>1</v>
      </c>
      <c r="AC142" s="6" t="s">
        <v>413</v>
      </c>
      <c r="AD142" s="6" t="s">
        <v>413</v>
      </c>
      <c r="AE142" s="6" t="s">
        <v>413</v>
      </c>
      <c r="AF142" s="6" t="s">
        <v>413</v>
      </c>
      <c r="AG142" s="6" t="s">
        <v>413</v>
      </c>
      <c r="AH142" s="16" t="s">
        <v>413</v>
      </c>
      <c r="AI142" s="6">
        <v>0.23699999999999999</v>
      </c>
      <c r="AJ142" s="91" t="s">
        <v>1569</v>
      </c>
      <c r="AK142" s="91" t="s">
        <v>1569</v>
      </c>
      <c r="AL142" s="9" t="s">
        <v>413</v>
      </c>
      <c r="AM142" s="9" t="s">
        <v>413</v>
      </c>
      <c r="AN142" s="9" t="s">
        <v>413</v>
      </c>
      <c r="AO142" s="9" t="s">
        <v>413</v>
      </c>
      <c r="AP142" s="2" t="s">
        <v>413</v>
      </c>
      <c r="AQ142" s="2" t="str">
        <f t="shared" si="14"/>
        <v>-</v>
      </c>
      <c r="AR142" s="2" t="str">
        <f t="shared" si="15"/>
        <v>-</v>
      </c>
      <c r="AS142" s="2" t="str">
        <f t="shared" si="16"/>
        <v>-</v>
      </c>
      <c r="AT142" s="6" t="s">
        <v>1114</v>
      </c>
      <c r="AU142" s="6">
        <v>27.92</v>
      </c>
      <c r="AV142" s="52" t="s">
        <v>1081</v>
      </c>
      <c r="AW142" s="15">
        <f t="shared" si="13"/>
        <v>28.608000000000001</v>
      </c>
      <c r="AX142" s="47">
        <v>5.72E-11</v>
      </c>
      <c r="AY142" s="47">
        <v>8.7999999999999999E-13</v>
      </c>
      <c r="AZ142" s="47">
        <v>4.962E-10</v>
      </c>
      <c r="BA142" s="47">
        <v>5.5430000000000004E-10</v>
      </c>
      <c r="BB142" s="48">
        <v>5.7570000000000001E-11</v>
      </c>
      <c r="BC142" s="48">
        <v>4.9548000000000003E-10</v>
      </c>
      <c r="BD142" s="48">
        <v>5.5304999999999997E-10</v>
      </c>
      <c r="BE142" s="14" t="str">
        <f t="shared" si="17"/>
        <v>-</v>
      </c>
      <c r="BF142" s="14" t="str">
        <f t="shared" si="18"/>
        <v>-</v>
      </c>
      <c r="BG142" s="76" t="s">
        <v>321</v>
      </c>
      <c r="BH142" s="76" t="s">
        <v>321</v>
      </c>
      <c r="BI142" s="76" t="s">
        <v>598</v>
      </c>
      <c r="BJ142" s="68" t="s">
        <v>321</v>
      </c>
      <c r="BK142" s="68" t="s">
        <v>1585</v>
      </c>
      <c r="BL142" s="68" t="s">
        <v>597</v>
      </c>
      <c r="BM142" s="3" t="s">
        <v>1189</v>
      </c>
    </row>
    <row r="143" spans="1:65" s="9" customFormat="1" ht="14.4" customHeight="1" x14ac:dyDescent="0.3">
      <c r="A143" s="59" t="s">
        <v>569</v>
      </c>
      <c r="B143" s="2">
        <v>142</v>
      </c>
      <c r="C143" s="3" t="s">
        <v>1396</v>
      </c>
      <c r="D143" s="4" t="s">
        <v>578</v>
      </c>
      <c r="E143" s="2" t="s">
        <v>528</v>
      </c>
      <c r="F143" s="4" t="s">
        <v>579</v>
      </c>
      <c r="G143" s="5" t="s">
        <v>530</v>
      </c>
      <c r="H143" s="2" t="s">
        <v>23</v>
      </c>
      <c r="I143" s="5"/>
      <c r="J143" s="9" t="s">
        <v>87</v>
      </c>
      <c r="K143" s="2" t="s">
        <v>1028</v>
      </c>
      <c r="L143" s="9" t="s">
        <v>968</v>
      </c>
      <c r="M143" s="9" t="s">
        <v>26</v>
      </c>
      <c r="N143" s="5" t="s">
        <v>983</v>
      </c>
      <c r="O143" s="8" t="s">
        <v>1569</v>
      </c>
      <c r="P143" s="8" t="s">
        <v>1569</v>
      </c>
      <c r="Q143" s="2" t="s">
        <v>413</v>
      </c>
      <c r="R143" s="2" t="s">
        <v>413</v>
      </c>
      <c r="S143" s="10" t="s">
        <v>321</v>
      </c>
      <c r="T143" s="3" t="s">
        <v>314</v>
      </c>
      <c r="U143" s="3" t="s">
        <v>290</v>
      </c>
      <c r="V143" s="5" t="s">
        <v>597</v>
      </c>
      <c r="W143" s="12" t="s">
        <v>57</v>
      </c>
      <c r="X143" s="3" t="s">
        <v>28</v>
      </c>
      <c r="Y143" s="3" t="s">
        <v>77</v>
      </c>
      <c r="Z143" s="18">
        <v>141.9</v>
      </c>
      <c r="AA143" s="9">
        <v>10.199999999999999</v>
      </c>
      <c r="AB143" s="9">
        <v>2</v>
      </c>
      <c r="AC143" s="6" t="s">
        <v>413</v>
      </c>
      <c r="AD143" s="6" t="s">
        <v>413</v>
      </c>
      <c r="AE143" s="6" t="s">
        <v>413</v>
      </c>
      <c r="AF143" s="18">
        <v>141.69999999999999</v>
      </c>
      <c r="AG143" s="18">
        <v>10</v>
      </c>
      <c r="AH143" s="36"/>
      <c r="AI143" s="8" t="s">
        <v>1569</v>
      </c>
      <c r="AJ143" s="91" t="s">
        <v>1569</v>
      </c>
      <c r="AK143" s="91" t="s">
        <v>1569</v>
      </c>
      <c r="AL143" s="8"/>
      <c r="AM143" s="9" t="s">
        <v>413</v>
      </c>
      <c r="AN143" s="9" t="s">
        <v>413</v>
      </c>
      <c r="AO143" s="9" t="s">
        <v>413</v>
      </c>
      <c r="AP143" s="2" t="s">
        <v>413</v>
      </c>
      <c r="AQ143" s="2" t="str">
        <f t="shared" si="14"/>
        <v>-</v>
      </c>
      <c r="AR143" s="2" t="str">
        <f t="shared" si="15"/>
        <v>-</v>
      </c>
      <c r="AS143" s="2" t="str">
        <f t="shared" si="16"/>
        <v>-</v>
      </c>
      <c r="AT143" s="6" t="s">
        <v>1114</v>
      </c>
      <c r="AU143" s="6">
        <v>27.92</v>
      </c>
      <c r="AV143" s="52" t="s">
        <v>1081</v>
      </c>
      <c r="AW143" s="15">
        <f t="shared" si="13"/>
        <v>28.608000000000001</v>
      </c>
      <c r="AX143" s="47">
        <v>5.72E-11</v>
      </c>
      <c r="AY143" s="47">
        <v>8.7999999999999999E-13</v>
      </c>
      <c r="AZ143" s="47">
        <v>4.962E-10</v>
      </c>
      <c r="BA143" s="47">
        <v>5.5430000000000004E-10</v>
      </c>
      <c r="BB143" s="48">
        <v>5.7570000000000001E-11</v>
      </c>
      <c r="BC143" s="48">
        <v>4.9548000000000003E-10</v>
      </c>
      <c r="BD143" s="48">
        <v>5.5304999999999997E-10</v>
      </c>
      <c r="BE143" s="14" t="str">
        <f t="shared" si="17"/>
        <v>-</v>
      </c>
      <c r="BF143" s="14" t="str">
        <f t="shared" si="18"/>
        <v>-</v>
      </c>
      <c r="BG143" s="76" t="s">
        <v>321</v>
      </c>
      <c r="BH143" s="76" t="s">
        <v>321</v>
      </c>
      <c r="BI143" s="68" t="s">
        <v>321</v>
      </c>
      <c r="BJ143" s="68" t="s">
        <v>321</v>
      </c>
      <c r="BK143" s="68" t="s">
        <v>597</v>
      </c>
      <c r="BL143" s="68" t="s">
        <v>597</v>
      </c>
      <c r="BM143" s="3" t="s">
        <v>1170</v>
      </c>
    </row>
    <row r="144" spans="1:65" s="9" customFormat="1" ht="14.4" customHeight="1" x14ac:dyDescent="0.3">
      <c r="A144" s="59" t="s">
        <v>570</v>
      </c>
      <c r="B144" s="2">
        <v>143</v>
      </c>
      <c r="C144" s="3" t="s">
        <v>1396</v>
      </c>
      <c r="D144" s="4" t="s">
        <v>580</v>
      </c>
      <c r="E144" s="2" t="s">
        <v>528</v>
      </c>
      <c r="F144" s="4" t="s">
        <v>581</v>
      </c>
      <c r="G144" s="5" t="s">
        <v>530</v>
      </c>
      <c r="H144" s="2" t="s">
        <v>23</v>
      </c>
      <c r="I144" s="5"/>
      <c r="J144" s="9" t="s">
        <v>24</v>
      </c>
      <c r="K144" s="2" t="s">
        <v>1028</v>
      </c>
      <c r="L144" s="9" t="s">
        <v>968</v>
      </c>
      <c r="M144" s="9" t="s">
        <v>26</v>
      </c>
      <c r="N144" s="5" t="s">
        <v>983</v>
      </c>
      <c r="O144" s="8" t="s">
        <v>1569</v>
      </c>
      <c r="P144" s="8" t="s">
        <v>1569</v>
      </c>
      <c r="Q144" s="2" t="s">
        <v>413</v>
      </c>
      <c r="R144" s="2" t="s">
        <v>413</v>
      </c>
      <c r="S144" s="10" t="s">
        <v>321</v>
      </c>
      <c r="T144" s="3" t="s">
        <v>314</v>
      </c>
      <c r="U144" s="3" t="s">
        <v>290</v>
      </c>
      <c r="V144" s="5" t="s">
        <v>597</v>
      </c>
      <c r="W144" s="12" t="s">
        <v>57</v>
      </c>
      <c r="X144" s="3" t="s">
        <v>28</v>
      </c>
      <c r="Y144" s="3" t="s">
        <v>77</v>
      </c>
      <c r="Z144" s="18">
        <v>125.4</v>
      </c>
      <c r="AA144" s="9">
        <v>6.8</v>
      </c>
      <c r="AB144" s="9">
        <v>2</v>
      </c>
      <c r="AC144" s="6" t="s">
        <v>413</v>
      </c>
      <c r="AD144" s="6" t="s">
        <v>413</v>
      </c>
      <c r="AE144" s="6" t="s">
        <v>413</v>
      </c>
      <c r="AF144" s="18">
        <v>125.4</v>
      </c>
      <c r="AG144" s="18">
        <v>3.4</v>
      </c>
      <c r="AH144" s="36"/>
      <c r="AI144" s="9">
        <v>1.282</v>
      </c>
      <c r="AJ144" s="91" t="s">
        <v>1569</v>
      </c>
      <c r="AK144" s="91" t="s">
        <v>1569</v>
      </c>
      <c r="AL144" s="8"/>
      <c r="AM144" s="9" t="s">
        <v>413</v>
      </c>
      <c r="AN144" s="9" t="s">
        <v>413</v>
      </c>
      <c r="AO144" s="9" t="s">
        <v>413</v>
      </c>
      <c r="AP144" s="2" t="s">
        <v>59</v>
      </c>
      <c r="AQ144" s="2">
        <f t="shared" si="14"/>
        <v>125.4</v>
      </c>
      <c r="AR144" s="2">
        <f t="shared" si="15"/>
        <v>6.8</v>
      </c>
      <c r="AS144" s="2">
        <f t="shared" si="16"/>
        <v>2</v>
      </c>
      <c r="AT144" s="6" t="s">
        <v>1114</v>
      </c>
      <c r="AU144" s="6">
        <v>27.92</v>
      </c>
      <c r="AV144" s="52" t="s">
        <v>1081</v>
      </c>
      <c r="AW144" s="15">
        <f t="shared" si="13"/>
        <v>28.608000000000001</v>
      </c>
      <c r="AX144" s="47">
        <v>5.72E-11</v>
      </c>
      <c r="AY144" s="47">
        <v>8.7999999999999999E-13</v>
      </c>
      <c r="AZ144" s="47">
        <v>4.962E-10</v>
      </c>
      <c r="BA144" s="47">
        <v>5.5430000000000004E-10</v>
      </c>
      <c r="BB144" s="48">
        <v>5.7570000000000001E-11</v>
      </c>
      <c r="BC144" s="48">
        <v>4.9548000000000003E-10</v>
      </c>
      <c r="BD144" s="48">
        <v>5.5304999999999997E-10</v>
      </c>
      <c r="BE144" s="14">
        <f t="shared" si="17"/>
        <v>128.41420658600865</v>
      </c>
      <c r="BF144" s="14">
        <f t="shared" si="18"/>
        <v>6.8</v>
      </c>
      <c r="BG144" s="76" t="s">
        <v>321</v>
      </c>
      <c r="BH144" s="76" t="s">
        <v>321</v>
      </c>
      <c r="BI144" s="76" t="s">
        <v>598</v>
      </c>
      <c r="BJ144" s="68" t="s">
        <v>321</v>
      </c>
      <c r="BK144" s="68" t="s">
        <v>597</v>
      </c>
      <c r="BL144" s="76" t="s">
        <v>321</v>
      </c>
      <c r="BM144" s="3" t="s">
        <v>1084</v>
      </c>
    </row>
    <row r="145" spans="1:65" s="9" customFormat="1" ht="14.4" customHeight="1" x14ac:dyDescent="0.3">
      <c r="A145" s="59" t="s">
        <v>571</v>
      </c>
      <c r="B145" s="2">
        <v>144</v>
      </c>
      <c r="C145" s="3" t="s">
        <v>1396</v>
      </c>
      <c r="D145" s="2" t="s">
        <v>582</v>
      </c>
      <c r="E145" s="2" t="s">
        <v>528</v>
      </c>
      <c r="F145" s="2" t="s">
        <v>583</v>
      </c>
      <c r="G145" s="5" t="s">
        <v>530</v>
      </c>
      <c r="H145" s="2" t="s">
        <v>23</v>
      </c>
      <c r="I145" s="5"/>
      <c r="J145" s="9" t="s">
        <v>568</v>
      </c>
      <c r="K145" s="2" t="s">
        <v>1028</v>
      </c>
      <c r="L145" s="9" t="s">
        <v>25</v>
      </c>
      <c r="M145" s="9" t="s">
        <v>26</v>
      </c>
      <c r="N145" s="2" t="s">
        <v>1089</v>
      </c>
      <c r="O145" s="8" t="s">
        <v>1569</v>
      </c>
      <c r="P145" s="8" t="s">
        <v>1569</v>
      </c>
      <c r="Q145" s="2" t="s">
        <v>413</v>
      </c>
      <c r="R145" s="2" t="s">
        <v>413</v>
      </c>
      <c r="S145" s="5" t="s">
        <v>963</v>
      </c>
      <c r="T145" s="3" t="s">
        <v>314</v>
      </c>
      <c r="U145" s="3" t="s">
        <v>290</v>
      </c>
      <c r="V145" s="5" t="s">
        <v>598</v>
      </c>
      <c r="W145" s="12" t="s">
        <v>57</v>
      </c>
      <c r="X145" s="3" t="s">
        <v>28</v>
      </c>
      <c r="Y145" s="3" t="s">
        <v>77</v>
      </c>
      <c r="Z145" s="18">
        <v>128.6</v>
      </c>
      <c r="AA145" s="9">
        <v>1.4</v>
      </c>
      <c r="AB145" s="9">
        <v>2</v>
      </c>
      <c r="AC145" s="6" t="s">
        <v>413</v>
      </c>
      <c r="AD145" s="6" t="s">
        <v>413</v>
      </c>
      <c r="AE145" s="6" t="s">
        <v>413</v>
      </c>
      <c r="AF145" s="18">
        <v>129</v>
      </c>
      <c r="AG145" s="18">
        <v>1</v>
      </c>
      <c r="AH145" s="36"/>
      <c r="AI145" s="9">
        <v>1.165</v>
      </c>
      <c r="AJ145" s="91" t="s">
        <v>1569</v>
      </c>
      <c r="AK145" s="91" t="s">
        <v>1569</v>
      </c>
      <c r="AL145" s="8"/>
      <c r="AM145" s="9" t="s">
        <v>413</v>
      </c>
      <c r="AN145" s="9" t="s">
        <v>413</v>
      </c>
      <c r="AO145" s="9" t="s">
        <v>413</v>
      </c>
      <c r="AP145" s="2" t="s">
        <v>59</v>
      </c>
      <c r="AQ145" s="2">
        <f t="shared" si="14"/>
        <v>128.6</v>
      </c>
      <c r="AR145" s="2">
        <f t="shared" si="15"/>
        <v>1.4</v>
      </c>
      <c r="AS145" s="2">
        <f t="shared" si="16"/>
        <v>2</v>
      </c>
      <c r="AT145" s="6" t="s">
        <v>1114</v>
      </c>
      <c r="AU145" s="6">
        <v>27.92</v>
      </c>
      <c r="AV145" s="52" t="s">
        <v>1081</v>
      </c>
      <c r="AW145" s="15">
        <f t="shared" si="13"/>
        <v>28.608000000000001</v>
      </c>
      <c r="AX145" s="47">
        <v>5.72E-11</v>
      </c>
      <c r="AY145" s="47">
        <v>8.7999999999999999E-13</v>
      </c>
      <c r="AZ145" s="47">
        <v>4.962E-10</v>
      </c>
      <c r="BA145" s="47">
        <v>5.5430000000000004E-10</v>
      </c>
      <c r="BB145" s="48">
        <v>5.7570000000000001E-11</v>
      </c>
      <c r="BC145" s="48">
        <v>4.9548000000000003E-10</v>
      </c>
      <c r="BD145" s="48">
        <v>5.5304999999999997E-10</v>
      </c>
      <c r="BE145" s="14">
        <f t="shared" si="17"/>
        <v>131.68861868586259</v>
      </c>
      <c r="BF145" s="14">
        <f t="shared" si="18"/>
        <v>1.4</v>
      </c>
      <c r="BG145" s="76" t="s">
        <v>321</v>
      </c>
      <c r="BH145" s="76" t="s">
        <v>321</v>
      </c>
      <c r="BI145" s="76" t="s">
        <v>598</v>
      </c>
      <c r="BJ145" s="68" t="s">
        <v>321</v>
      </c>
      <c r="BK145" s="68" t="s">
        <v>597</v>
      </c>
      <c r="BL145" s="76" t="s">
        <v>413</v>
      </c>
      <c r="BM145" s="3" t="s">
        <v>1167</v>
      </c>
    </row>
    <row r="146" spans="1:65" s="9" customFormat="1" ht="14.4" customHeight="1" x14ac:dyDescent="0.3">
      <c r="A146" s="59" t="s">
        <v>572</v>
      </c>
      <c r="B146" s="2">
        <v>145</v>
      </c>
      <c r="C146" s="3" t="s">
        <v>1396</v>
      </c>
      <c r="D146" s="4" t="s">
        <v>584</v>
      </c>
      <c r="E146" s="2" t="s">
        <v>528</v>
      </c>
      <c r="F146" s="4" t="s">
        <v>585</v>
      </c>
      <c r="G146" s="5" t="s">
        <v>530</v>
      </c>
      <c r="H146" s="2" t="s">
        <v>23</v>
      </c>
      <c r="I146" s="5"/>
      <c r="J146" s="9" t="s">
        <v>24</v>
      </c>
      <c r="K146" s="2" t="s">
        <v>1028</v>
      </c>
      <c r="L146" s="9" t="s">
        <v>25</v>
      </c>
      <c r="M146" s="9" t="s">
        <v>26</v>
      </c>
      <c r="N146" s="2" t="s">
        <v>1089</v>
      </c>
      <c r="O146" s="8" t="s">
        <v>1569</v>
      </c>
      <c r="P146" s="8" t="s">
        <v>1569</v>
      </c>
      <c r="Q146" s="2" t="s">
        <v>413</v>
      </c>
      <c r="R146" s="2" t="s">
        <v>413</v>
      </c>
      <c r="S146" s="5" t="s">
        <v>966</v>
      </c>
      <c r="T146" s="3" t="s">
        <v>314</v>
      </c>
      <c r="U146" s="3" t="s">
        <v>290</v>
      </c>
      <c r="V146" s="5" t="s">
        <v>597</v>
      </c>
      <c r="W146" s="12" t="s">
        <v>57</v>
      </c>
      <c r="X146" s="3" t="s">
        <v>28</v>
      </c>
      <c r="Y146" s="3" t="s">
        <v>77</v>
      </c>
      <c r="Z146" s="18">
        <v>132.4</v>
      </c>
      <c r="AA146" s="9">
        <v>2.2999999999999998</v>
      </c>
      <c r="AB146" s="9">
        <v>2</v>
      </c>
      <c r="AC146" s="6" t="s">
        <v>413</v>
      </c>
      <c r="AD146" s="6" t="s">
        <v>413</v>
      </c>
      <c r="AE146" s="6" t="s">
        <v>413</v>
      </c>
      <c r="AF146" s="18">
        <v>132.5</v>
      </c>
      <c r="AG146" s="18">
        <v>2.4</v>
      </c>
      <c r="AH146" s="36"/>
      <c r="AI146" s="9">
        <v>1.256</v>
      </c>
      <c r="AJ146" s="91" t="s">
        <v>1569</v>
      </c>
      <c r="AK146" s="91" t="s">
        <v>1569</v>
      </c>
      <c r="AL146" s="8"/>
      <c r="AM146" s="9" t="s">
        <v>413</v>
      </c>
      <c r="AN146" s="9" t="s">
        <v>413</v>
      </c>
      <c r="AO146" s="9" t="s">
        <v>413</v>
      </c>
      <c r="AP146" s="2" t="s">
        <v>59</v>
      </c>
      <c r="AQ146" s="2">
        <f t="shared" si="14"/>
        <v>132.4</v>
      </c>
      <c r="AR146" s="2">
        <f t="shared" si="15"/>
        <v>2.2999999999999998</v>
      </c>
      <c r="AS146" s="2">
        <f t="shared" si="16"/>
        <v>2</v>
      </c>
      <c r="AT146" s="6" t="s">
        <v>1114</v>
      </c>
      <c r="AU146" s="6">
        <v>27.92</v>
      </c>
      <c r="AV146" s="52" t="s">
        <v>1081</v>
      </c>
      <c r="AW146" s="15">
        <f t="shared" si="13"/>
        <v>28.608000000000001</v>
      </c>
      <c r="AX146" s="47">
        <v>5.72E-11</v>
      </c>
      <c r="AY146" s="47">
        <v>8.7999999999999999E-13</v>
      </c>
      <c r="AZ146" s="47">
        <v>4.962E-10</v>
      </c>
      <c r="BA146" s="47">
        <v>5.5430000000000004E-10</v>
      </c>
      <c r="BB146" s="48">
        <v>5.7570000000000001E-11</v>
      </c>
      <c r="BC146" s="48">
        <v>4.9548000000000003E-10</v>
      </c>
      <c r="BD146" s="48">
        <v>5.5304999999999997E-10</v>
      </c>
      <c r="BE146" s="14">
        <f t="shared" si="17"/>
        <v>135.57682520803334</v>
      </c>
      <c r="BF146" s="14">
        <f t="shared" si="18"/>
        <v>2.2999999999999998</v>
      </c>
      <c r="BG146" s="76" t="s">
        <v>321</v>
      </c>
      <c r="BH146" s="76" t="s">
        <v>321</v>
      </c>
      <c r="BI146" s="76" t="s">
        <v>598</v>
      </c>
      <c r="BJ146" s="68" t="s">
        <v>321</v>
      </c>
      <c r="BK146" s="68" t="s">
        <v>597</v>
      </c>
      <c r="BL146" s="76" t="s">
        <v>321</v>
      </c>
      <c r="BM146" s="3" t="s">
        <v>1171</v>
      </c>
    </row>
    <row r="147" spans="1:65" s="9" customFormat="1" ht="14.4" customHeight="1" x14ac:dyDescent="0.3">
      <c r="A147" s="59" t="s">
        <v>573</v>
      </c>
      <c r="B147" s="2">
        <v>146</v>
      </c>
      <c r="C147" s="3" t="s">
        <v>1396</v>
      </c>
      <c r="D147" s="2" t="s">
        <v>586</v>
      </c>
      <c r="E147" s="2" t="s">
        <v>528</v>
      </c>
      <c r="F147" s="2" t="s">
        <v>587</v>
      </c>
      <c r="G147" s="5" t="s">
        <v>530</v>
      </c>
      <c r="H147" s="2" t="s">
        <v>23</v>
      </c>
      <c r="I147" s="5"/>
      <c r="J147" s="9" t="s">
        <v>566</v>
      </c>
      <c r="K147" s="2" t="s">
        <v>1028</v>
      </c>
      <c r="L147" s="9" t="s">
        <v>157</v>
      </c>
      <c r="M147" s="9" t="s">
        <v>26</v>
      </c>
      <c r="N147" s="5" t="s">
        <v>960</v>
      </c>
      <c r="O147" s="8" t="s">
        <v>1569</v>
      </c>
      <c r="P147" s="8" t="s">
        <v>1569</v>
      </c>
      <c r="Q147" s="2" t="s">
        <v>413</v>
      </c>
      <c r="R147" s="2" t="s">
        <v>413</v>
      </c>
      <c r="S147" s="5" t="s">
        <v>960</v>
      </c>
      <c r="T147" s="3" t="s">
        <v>314</v>
      </c>
      <c r="U147" s="3" t="s">
        <v>290</v>
      </c>
      <c r="V147" s="5" t="s">
        <v>598</v>
      </c>
      <c r="W147" s="12" t="s">
        <v>57</v>
      </c>
      <c r="X147" s="3" t="s">
        <v>28</v>
      </c>
      <c r="Y147" s="3" t="s">
        <v>77</v>
      </c>
      <c r="Z147" s="18">
        <v>130.5</v>
      </c>
      <c r="AA147" s="9">
        <v>0.8</v>
      </c>
      <c r="AB147" s="9">
        <v>2</v>
      </c>
      <c r="AC147" s="6" t="s">
        <v>413</v>
      </c>
      <c r="AD147" s="6" t="s">
        <v>413</v>
      </c>
      <c r="AE147" s="6" t="s">
        <v>413</v>
      </c>
      <c r="AF147" s="18">
        <v>131</v>
      </c>
      <c r="AG147" s="18">
        <v>1.9</v>
      </c>
      <c r="AH147" s="36"/>
      <c r="AI147" s="9">
        <v>0.61699999999999999</v>
      </c>
      <c r="AJ147" s="91" t="s">
        <v>1569</v>
      </c>
      <c r="AK147" s="91" t="s">
        <v>1569</v>
      </c>
      <c r="AL147" s="8"/>
      <c r="AM147" s="9" t="s">
        <v>413</v>
      </c>
      <c r="AN147" s="9" t="s">
        <v>413</v>
      </c>
      <c r="AO147" s="9" t="s">
        <v>413</v>
      </c>
      <c r="AP147" s="2" t="s">
        <v>59</v>
      </c>
      <c r="AQ147" s="2">
        <f t="shared" si="14"/>
        <v>130.5</v>
      </c>
      <c r="AR147" s="2">
        <f t="shared" si="15"/>
        <v>0.8</v>
      </c>
      <c r="AS147" s="2">
        <f t="shared" si="16"/>
        <v>2</v>
      </c>
      <c r="AT147" s="6" t="s">
        <v>1114</v>
      </c>
      <c r="AU147" s="6">
        <v>27.92</v>
      </c>
      <c r="AV147" s="52" t="s">
        <v>1081</v>
      </c>
      <c r="AW147" s="15">
        <f t="shared" si="13"/>
        <v>28.608000000000001</v>
      </c>
      <c r="AX147" s="47">
        <v>5.72E-11</v>
      </c>
      <c r="AY147" s="47">
        <v>8.7999999999999999E-13</v>
      </c>
      <c r="AZ147" s="47">
        <v>4.962E-10</v>
      </c>
      <c r="BA147" s="47">
        <v>5.5430000000000004E-10</v>
      </c>
      <c r="BB147" s="48">
        <v>5.7570000000000001E-11</v>
      </c>
      <c r="BC147" s="48">
        <v>4.9548000000000003E-10</v>
      </c>
      <c r="BD147" s="48">
        <v>5.5304999999999997E-10</v>
      </c>
      <c r="BE147" s="14">
        <f t="shared" si="17"/>
        <v>133.63274334793442</v>
      </c>
      <c r="BF147" s="14">
        <f t="shared" si="18"/>
        <v>0.8</v>
      </c>
      <c r="BG147" s="76" t="s">
        <v>321</v>
      </c>
      <c r="BH147" s="76" t="s">
        <v>321</v>
      </c>
      <c r="BI147" s="76" t="s">
        <v>598</v>
      </c>
      <c r="BJ147" s="68" t="s">
        <v>321</v>
      </c>
      <c r="BK147" s="68" t="s">
        <v>597</v>
      </c>
      <c r="BL147" s="76" t="s">
        <v>413</v>
      </c>
      <c r="BM147" s="3" t="s">
        <v>1167</v>
      </c>
    </row>
    <row r="148" spans="1:65" s="9" customFormat="1" ht="14.4" customHeight="1" x14ac:dyDescent="0.3">
      <c r="A148" s="59" t="s">
        <v>574</v>
      </c>
      <c r="B148" s="2">
        <v>147</v>
      </c>
      <c r="C148" s="3" t="s">
        <v>1396</v>
      </c>
      <c r="D148" s="2" t="s">
        <v>588</v>
      </c>
      <c r="E148" s="2" t="s">
        <v>528</v>
      </c>
      <c r="F148" s="2" t="s">
        <v>589</v>
      </c>
      <c r="G148" s="5" t="s">
        <v>530</v>
      </c>
      <c r="H148" s="2" t="s">
        <v>23</v>
      </c>
      <c r="I148" s="5"/>
      <c r="J148" s="9" t="s">
        <v>568</v>
      </c>
      <c r="K148" s="2" t="s">
        <v>1028</v>
      </c>
      <c r="L148" s="9" t="s">
        <v>25</v>
      </c>
      <c r="M148" s="9" t="s">
        <v>26</v>
      </c>
      <c r="N148" s="2" t="s">
        <v>1089</v>
      </c>
      <c r="O148" s="8" t="s">
        <v>1569</v>
      </c>
      <c r="P148" s="8" t="s">
        <v>1569</v>
      </c>
      <c r="Q148" s="2" t="s">
        <v>413</v>
      </c>
      <c r="R148" s="2" t="s">
        <v>413</v>
      </c>
      <c r="S148" s="10" t="s">
        <v>967</v>
      </c>
      <c r="T148" s="3" t="s">
        <v>314</v>
      </c>
      <c r="U148" s="3" t="s">
        <v>290</v>
      </c>
      <c r="V148" s="5" t="s">
        <v>598</v>
      </c>
      <c r="W148" s="12" t="s">
        <v>57</v>
      </c>
      <c r="X148" s="3" t="s">
        <v>28</v>
      </c>
      <c r="Y148" s="3" t="s">
        <v>77</v>
      </c>
      <c r="Z148" s="18">
        <v>129.1</v>
      </c>
      <c r="AA148" s="9">
        <v>1.8</v>
      </c>
      <c r="AB148" s="9">
        <v>2</v>
      </c>
      <c r="AC148" s="6" t="s">
        <v>413</v>
      </c>
      <c r="AD148" s="6" t="s">
        <v>413</v>
      </c>
      <c r="AE148" s="6" t="s">
        <v>413</v>
      </c>
      <c r="AF148" s="18">
        <v>129.1</v>
      </c>
      <c r="AG148" s="18">
        <v>1.1000000000000001</v>
      </c>
      <c r="AH148" s="36"/>
      <c r="AI148" s="9">
        <v>0.92300000000000004</v>
      </c>
      <c r="AJ148" s="91" t="s">
        <v>1569</v>
      </c>
      <c r="AK148" s="91" t="s">
        <v>1569</v>
      </c>
      <c r="AL148" s="8"/>
      <c r="AM148" s="9" t="s">
        <v>413</v>
      </c>
      <c r="AN148" s="9" t="s">
        <v>413</v>
      </c>
      <c r="AO148" s="9" t="s">
        <v>413</v>
      </c>
      <c r="AP148" s="2" t="s">
        <v>59</v>
      </c>
      <c r="AQ148" s="2">
        <f t="shared" si="14"/>
        <v>129.1</v>
      </c>
      <c r="AR148" s="2">
        <f t="shared" si="15"/>
        <v>1.8</v>
      </c>
      <c r="AS148" s="2">
        <f t="shared" si="16"/>
        <v>2</v>
      </c>
      <c r="AT148" s="6" t="s">
        <v>1114</v>
      </c>
      <c r="AU148" s="6">
        <v>27.92</v>
      </c>
      <c r="AV148" s="52" t="s">
        <v>1081</v>
      </c>
      <c r="AW148" s="15">
        <f t="shared" si="13"/>
        <v>28.608000000000001</v>
      </c>
      <c r="AX148" s="47">
        <v>5.72E-11</v>
      </c>
      <c r="AY148" s="47">
        <v>8.7999999999999999E-13</v>
      </c>
      <c r="AZ148" s="47">
        <v>4.962E-10</v>
      </c>
      <c r="BA148" s="47">
        <v>5.5430000000000004E-10</v>
      </c>
      <c r="BB148" s="48">
        <v>5.7570000000000001E-11</v>
      </c>
      <c r="BC148" s="48">
        <v>4.9548000000000003E-10</v>
      </c>
      <c r="BD148" s="48">
        <v>5.5304999999999997E-10</v>
      </c>
      <c r="BE148" s="14">
        <f t="shared" si="17"/>
        <v>132.20023459145153</v>
      </c>
      <c r="BF148" s="14">
        <f t="shared" si="18"/>
        <v>1.8</v>
      </c>
      <c r="BG148" s="76" t="s">
        <v>321</v>
      </c>
      <c r="BH148" s="76" t="s">
        <v>321</v>
      </c>
      <c r="BI148" s="76" t="s">
        <v>598</v>
      </c>
      <c r="BJ148" s="68" t="s">
        <v>321</v>
      </c>
      <c r="BK148" s="68" t="s">
        <v>1585</v>
      </c>
      <c r="BL148" s="76" t="s">
        <v>413</v>
      </c>
      <c r="BM148" s="3" t="s">
        <v>1167</v>
      </c>
    </row>
    <row r="149" spans="1:65" s="9" customFormat="1" ht="14.4" customHeight="1" x14ac:dyDescent="0.3">
      <c r="A149" s="59" t="s">
        <v>575</v>
      </c>
      <c r="B149" s="2">
        <v>148</v>
      </c>
      <c r="C149" s="3" t="s">
        <v>1396</v>
      </c>
      <c r="D149" s="2" t="s">
        <v>590</v>
      </c>
      <c r="E149" s="2" t="s">
        <v>528</v>
      </c>
      <c r="F149" s="2" t="s">
        <v>591</v>
      </c>
      <c r="G149" s="5" t="s">
        <v>530</v>
      </c>
      <c r="H149" s="2" t="s">
        <v>23</v>
      </c>
      <c r="I149" s="5"/>
      <c r="J149" s="9" t="s">
        <v>568</v>
      </c>
      <c r="K149" s="2" t="s">
        <v>1028</v>
      </c>
      <c r="L149" s="9" t="s">
        <v>25</v>
      </c>
      <c r="M149" s="9" t="s">
        <v>26</v>
      </c>
      <c r="N149" s="2" t="s">
        <v>1089</v>
      </c>
      <c r="O149" s="8" t="s">
        <v>1569</v>
      </c>
      <c r="P149" s="8" t="s">
        <v>1569</v>
      </c>
      <c r="Q149" s="2" t="s">
        <v>413</v>
      </c>
      <c r="R149" s="2" t="s">
        <v>413</v>
      </c>
      <c r="S149" s="5" t="s">
        <v>958</v>
      </c>
      <c r="T149" s="3" t="s">
        <v>314</v>
      </c>
      <c r="U149" s="3" t="s">
        <v>290</v>
      </c>
      <c r="V149" s="5" t="s">
        <v>598</v>
      </c>
      <c r="W149" s="12" t="s">
        <v>57</v>
      </c>
      <c r="X149" s="3" t="s">
        <v>28</v>
      </c>
      <c r="Y149" s="3" t="s">
        <v>77</v>
      </c>
      <c r="Z149" s="18">
        <v>128.19999999999999</v>
      </c>
      <c r="AA149" s="9">
        <v>2.2000000000000002</v>
      </c>
      <c r="AB149" s="9">
        <v>2</v>
      </c>
      <c r="AC149" s="6" t="s">
        <v>413</v>
      </c>
      <c r="AD149" s="6" t="s">
        <v>413</v>
      </c>
      <c r="AE149" s="6" t="s">
        <v>413</v>
      </c>
      <c r="AF149" s="18">
        <v>128.1</v>
      </c>
      <c r="AG149" s="18">
        <v>1.1000000000000001</v>
      </c>
      <c r="AH149" s="36"/>
      <c r="AI149" s="9">
        <v>1.3069999999999999</v>
      </c>
      <c r="AJ149" s="91" t="s">
        <v>1569</v>
      </c>
      <c r="AK149" s="91" t="s">
        <v>1569</v>
      </c>
      <c r="AL149" s="8"/>
      <c r="AM149" s="9" t="s">
        <v>413</v>
      </c>
      <c r="AN149" s="9" t="s">
        <v>413</v>
      </c>
      <c r="AO149" s="9" t="s">
        <v>413</v>
      </c>
      <c r="AP149" s="2" t="s">
        <v>59</v>
      </c>
      <c r="AQ149" s="2">
        <f t="shared" si="14"/>
        <v>128.19999999999999</v>
      </c>
      <c r="AR149" s="2">
        <f t="shared" si="15"/>
        <v>2.2000000000000002</v>
      </c>
      <c r="AS149" s="2">
        <f t="shared" si="16"/>
        <v>2</v>
      </c>
      <c r="AT149" s="6" t="s">
        <v>1114</v>
      </c>
      <c r="AU149" s="6">
        <v>27.92</v>
      </c>
      <c r="AV149" s="52" t="s">
        <v>1081</v>
      </c>
      <c r="AW149" s="15">
        <f t="shared" si="13"/>
        <v>28.608000000000001</v>
      </c>
      <c r="AX149" s="47">
        <v>5.72E-11</v>
      </c>
      <c r="AY149" s="47">
        <v>8.7999999999999999E-13</v>
      </c>
      <c r="AZ149" s="47">
        <v>4.962E-10</v>
      </c>
      <c r="BA149" s="47">
        <v>5.5430000000000004E-10</v>
      </c>
      <c r="BB149" s="48">
        <v>5.7570000000000001E-11</v>
      </c>
      <c r="BC149" s="48">
        <v>4.9548000000000003E-10</v>
      </c>
      <c r="BD149" s="48">
        <v>5.5304999999999997E-10</v>
      </c>
      <c r="BE149" s="14">
        <f t="shared" si="17"/>
        <v>131.27932382491923</v>
      </c>
      <c r="BF149" s="14">
        <f t="shared" si="18"/>
        <v>2.2000000000000002</v>
      </c>
      <c r="BG149" s="76" t="s">
        <v>321</v>
      </c>
      <c r="BH149" s="76" t="s">
        <v>321</v>
      </c>
      <c r="BI149" s="76" t="s">
        <v>598</v>
      </c>
      <c r="BJ149" s="68" t="s">
        <v>321</v>
      </c>
      <c r="BK149" s="68" t="s">
        <v>1585</v>
      </c>
      <c r="BL149" s="76" t="s">
        <v>413</v>
      </c>
      <c r="BM149" s="3" t="s">
        <v>1167</v>
      </c>
    </row>
    <row r="150" spans="1:65" s="9" customFormat="1" ht="14.4" customHeight="1" x14ac:dyDescent="0.3">
      <c r="A150" s="59" t="s">
        <v>576</v>
      </c>
      <c r="B150" s="2">
        <v>149</v>
      </c>
      <c r="C150" s="3" t="s">
        <v>1396</v>
      </c>
      <c r="D150" s="2" t="s">
        <v>592</v>
      </c>
      <c r="E150" s="2" t="s">
        <v>528</v>
      </c>
      <c r="F150" s="2" t="s">
        <v>593</v>
      </c>
      <c r="G150" s="5" t="s">
        <v>530</v>
      </c>
      <c r="H150" s="2" t="s">
        <v>23</v>
      </c>
      <c r="I150" s="5"/>
      <c r="J150" s="9" t="s">
        <v>24</v>
      </c>
      <c r="K150" s="2" t="s">
        <v>1028</v>
      </c>
      <c r="L150" s="9" t="s">
        <v>25</v>
      </c>
      <c r="M150" s="9" t="s">
        <v>26</v>
      </c>
      <c r="N150" s="2" t="s">
        <v>1089</v>
      </c>
      <c r="O150" s="8" t="s">
        <v>1569</v>
      </c>
      <c r="P150" s="8" t="s">
        <v>1569</v>
      </c>
      <c r="Q150" s="2" t="s">
        <v>413</v>
      </c>
      <c r="R150" s="2" t="s">
        <v>413</v>
      </c>
      <c r="S150" s="10" t="s">
        <v>1052</v>
      </c>
      <c r="T150" s="3" t="s">
        <v>314</v>
      </c>
      <c r="U150" s="3" t="s">
        <v>290</v>
      </c>
      <c r="V150" s="5" t="s">
        <v>598</v>
      </c>
      <c r="W150" s="12" t="s">
        <v>57</v>
      </c>
      <c r="X150" s="3" t="s">
        <v>28</v>
      </c>
      <c r="Y150" s="3" t="s">
        <v>77</v>
      </c>
      <c r="Z150" s="18">
        <v>129.5</v>
      </c>
      <c r="AA150" s="9">
        <v>1.5</v>
      </c>
      <c r="AB150" s="9">
        <v>2</v>
      </c>
      <c r="AC150" s="6" t="s">
        <v>413</v>
      </c>
      <c r="AD150" s="6" t="s">
        <v>413</v>
      </c>
      <c r="AE150" s="6" t="s">
        <v>413</v>
      </c>
      <c r="AF150" s="18">
        <v>128.9</v>
      </c>
      <c r="AG150" s="18">
        <v>4.4000000000000004</v>
      </c>
      <c r="AH150" s="36"/>
      <c r="AI150" s="9">
        <v>0.52400000000000002</v>
      </c>
      <c r="AJ150" s="91" t="s">
        <v>1569</v>
      </c>
      <c r="AK150" s="91" t="s">
        <v>1569</v>
      </c>
      <c r="AL150" s="8"/>
      <c r="AM150" s="9" t="s">
        <v>413</v>
      </c>
      <c r="AN150" s="9" t="s">
        <v>413</v>
      </c>
      <c r="AO150" s="9" t="s">
        <v>413</v>
      </c>
      <c r="AP150" s="2" t="s">
        <v>59</v>
      </c>
      <c r="AQ150" s="2">
        <f t="shared" si="14"/>
        <v>129.5</v>
      </c>
      <c r="AR150" s="2">
        <f t="shared" si="15"/>
        <v>1.5</v>
      </c>
      <c r="AS150" s="2">
        <f t="shared" si="16"/>
        <v>2</v>
      </c>
      <c r="AT150" s="6" t="s">
        <v>1114</v>
      </c>
      <c r="AU150" s="6">
        <v>27.92</v>
      </c>
      <c r="AV150" s="52" t="s">
        <v>1081</v>
      </c>
      <c r="AW150" s="15">
        <f t="shared" si="13"/>
        <v>28.608000000000001</v>
      </c>
      <c r="AX150" s="47">
        <v>5.72E-11</v>
      </c>
      <c r="AY150" s="47">
        <v>8.7999999999999999E-13</v>
      </c>
      <c r="AZ150" s="47">
        <v>4.962E-10</v>
      </c>
      <c r="BA150" s="47">
        <v>5.5430000000000004E-10</v>
      </c>
      <c r="BB150" s="48">
        <v>5.7570000000000001E-11</v>
      </c>
      <c r="BC150" s="48">
        <v>4.9548000000000003E-10</v>
      </c>
      <c r="BD150" s="48">
        <v>5.5304999999999997E-10</v>
      </c>
      <c r="BE150" s="14">
        <f t="shared" si="17"/>
        <v>132.60952517998555</v>
      </c>
      <c r="BF150" s="14">
        <f t="shared" si="18"/>
        <v>1.5</v>
      </c>
      <c r="BG150" s="76" t="s">
        <v>321</v>
      </c>
      <c r="BH150" s="76" t="s">
        <v>321</v>
      </c>
      <c r="BI150" s="76" t="s">
        <v>598</v>
      </c>
      <c r="BJ150" s="68" t="s">
        <v>321</v>
      </c>
      <c r="BK150" s="102" t="s">
        <v>598</v>
      </c>
      <c r="BL150" s="76" t="s">
        <v>413</v>
      </c>
      <c r="BM150" s="3" t="s">
        <v>1167</v>
      </c>
    </row>
    <row r="151" spans="1:65" s="9" customFormat="1" ht="14.4" customHeight="1" x14ac:dyDescent="0.3">
      <c r="A151" s="59" t="s">
        <v>577</v>
      </c>
      <c r="B151" s="2">
        <v>150</v>
      </c>
      <c r="C151" s="3" t="s">
        <v>1396</v>
      </c>
      <c r="D151" s="10" t="s">
        <v>1569</v>
      </c>
      <c r="E151" s="2"/>
      <c r="F151" s="10" t="s">
        <v>1569</v>
      </c>
      <c r="G151" s="2"/>
      <c r="H151" s="2" t="s">
        <v>23</v>
      </c>
      <c r="I151" s="5"/>
      <c r="J151" s="9" t="s">
        <v>87</v>
      </c>
      <c r="K151" s="2" t="s">
        <v>1028</v>
      </c>
      <c r="L151" s="9" t="s">
        <v>968</v>
      </c>
      <c r="M151" s="9" t="s">
        <v>26</v>
      </c>
      <c r="N151" s="10" t="s">
        <v>321</v>
      </c>
      <c r="O151" s="8" t="s">
        <v>1569</v>
      </c>
      <c r="P151" s="8" t="s">
        <v>1569</v>
      </c>
      <c r="Q151" s="10" t="s">
        <v>1569</v>
      </c>
      <c r="R151" s="2" t="s">
        <v>413</v>
      </c>
      <c r="S151" s="2" t="s">
        <v>413</v>
      </c>
      <c r="T151" s="3" t="s">
        <v>314</v>
      </c>
      <c r="U151" s="3" t="s">
        <v>290</v>
      </c>
      <c r="V151" s="5" t="s">
        <v>597</v>
      </c>
      <c r="W151" s="12" t="s">
        <v>57</v>
      </c>
      <c r="X151" s="3" t="s">
        <v>28</v>
      </c>
      <c r="Y151" s="3" t="s">
        <v>77</v>
      </c>
      <c r="Z151" s="18">
        <v>117.2</v>
      </c>
      <c r="AA151" s="9">
        <v>1.4</v>
      </c>
      <c r="AB151" s="9">
        <v>2</v>
      </c>
      <c r="AC151" s="6" t="s">
        <v>413</v>
      </c>
      <c r="AD151" s="6" t="s">
        <v>413</v>
      </c>
      <c r="AE151" s="6" t="s">
        <v>413</v>
      </c>
      <c r="AF151" s="18">
        <v>117.1</v>
      </c>
      <c r="AG151" s="18">
        <v>0.9</v>
      </c>
      <c r="AH151" s="36"/>
      <c r="AI151" s="9">
        <v>0.78400000000000003</v>
      </c>
      <c r="AJ151" s="91" t="s">
        <v>1569</v>
      </c>
      <c r="AK151" s="91" t="s">
        <v>1569</v>
      </c>
      <c r="AL151" s="8"/>
      <c r="AM151" s="9" t="s">
        <v>413</v>
      </c>
      <c r="AN151" s="9" t="s">
        <v>413</v>
      </c>
      <c r="AO151" s="9" t="s">
        <v>413</v>
      </c>
      <c r="AP151" s="2" t="s">
        <v>59</v>
      </c>
      <c r="AQ151" s="2">
        <f t="shared" si="14"/>
        <v>117.2</v>
      </c>
      <c r="AR151" s="2">
        <f t="shared" si="15"/>
        <v>1.4</v>
      </c>
      <c r="AS151" s="2">
        <f t="shared" si="16"/>
        <v>2</v>
      </c>
      <c r="AT151" s="6" t="s">
        <v>1114</v>
      </c>
      <c r="AU151" s="6">
        <v>27.92</v>
      </c>
      <c r="AV151" s="52" t="s">
        <v>1081</v>
      </c>
      <c r="AW151" s="15">
        <f t="shared" si="13"/>
        <v>28.608000000000001</v>
      </c>
      <c r="AX151" s="47">
        <v>5.72E-11</v>
      </c>
      <c r="AY151" s="47">
        <v>8.7999999999999999E-13</v>
      </c>
      <c r="AZ151" s="47">
        <v>4.962E-10</v>
      </c>
      <c r="BA151" s="47">
        <v>5.5430000000000004E-10</v>
      </c>
      <c r="BB151" s="48">
        <v>5.7570000000000001E-11</v>
      </c>
      <c r="BC151" s="48">
        <v>4.9548000000000003E-10</v>
      </c>
      <c r="BD151" s="48">
        <v>5.5304999999999997E-10</v>
      </c>
      <c r="BE151" s="14">
        <f t="shared" si="17"/>
        <v>120.02296923684057</v>
      </c>
      <c r="BF151" s="14">
        <f t="shared" si="18"/>
        <v>1.4</v>
      </c>
      <c r="BG151" s="76" t="s">
        <v>321</v>
      </c>
      <c r="BH151" s="76" t="s">
        <v>321</v>
      </c>
      <c r="BI151" s="76" t="s">
        <v>598</v>
      </c>
      <c r="BJ151" s="68" t="s">
        <v>321</v>
      </c>
      <c r="BK151" s="68" t="s">
        <v>597</v>
      </c>
      <c r="BL151" s="76" t="s">
        <v>321</v>
      </c>
      <c r="BM151" s="3" t="s">
        <v>1172</v>
      </c>
    </row>
    <row r="152" spans="1:65" ht="14.4" customHeight="1" x14ac:dyDescent="0.3">
      <c r="A152" s="59" t="s">
        <v>318</v>
      </c>
      <c r="B152" s="2">
        <v>151</v>
      </c>
      <c r="C152" s="3" t="s">
        <v>1397</v>
      </c>
      <c r="D152" s="2" t="s">
        <v>920</v>
      </c>
      <c r="E152" s="2" t="s">
        <v>528</v>
      </c>
      <c r="F152" s="2" t="s">
        <v>921</v>
      </c>
      <c r="G152" s="2" t="s">
        <v>529</v>
      </c>
      <c r="H152" s="2" t="s">
        <v>23</v>
      </c>
      <c r="J152" s="6" t="s">
        <v>87</v>
      </c>
      <c r="K152" s="2" t="s">
        <v>1028</v>
      </c>
      <c r="L152" s="6" t="s">
        <v>968</v>
      </c>
      <c r="M152" s="6" t="s">
        <v>26</v>
      </c>
      <c r="N152" s="2" t="s">
        <v>986</v>
      </c>
      <c r="O152" s="8" t="s">
        <v>1569</v>
      </c>
      <c r="P152" s="8" t="s">
        <v>1569</v>
      </c>
      <c r="Q152" s="10" t="s">
        <v>1569</v>
      </c>
      <c r="R152" s="2" t="s">
        <v>413</v>
      </c>
      <c r="S152" s="2" t="s">
        <v>413</v>
      </c>
      <c r="T152" s="3" t="s">
        <v>55</v>
      </c>
      <c r="U152" s="7" t="s">
        <v>1569</v>
      </c>
      <c r="V152" s="5" t="s">
        <v>598</v>
      </c>
      <c r="W152" s="3" t="s">
        <v>319</v>
      </c>
      <c r="X152" s="3" t="s">
        <v>28</v>
      </c>
      <c r="Y152" s="7" t="s">
        <v>1569</v>
      </c>
      <c r="Z152" s="19" t="s">
        <v>352</v>
      </c>
      <c r="AA152" s="19" t="s">
        <v>352</v>
      </c>
      <c r="AB152" s="6" t="s">
        <v>413</v>
      </c>
      <c r="AC152" s="6" t="s">
        <v>413</v>
      </c>
      <c r="AD152" s="6" t="s">
        <v>413</v>
      </c>
      <c r="AE152" s="6" t="s">
        <v>413</v>
      </c>
      <c r="AF152" s="8" t="s">
        <v>1569</v>
      </c>
      <c r="AG152" s="8" t="s">
        <v>1569</v>
      </c>
      <c r="AH152" s="8" t="s">
        <v>1569</v>
      </c>
      <c r="AI152" s="8" t="s">
        <v>1569</v>
      </c>
      <c r="AJ152" s="91" t="s">
        <v>1569</v>
      </c>
      <c r="AK152" s="91" t="s">
        <v>1569</v>
      </c>
      <c r="AL152" s="8" t="s">
        <v>1569</v>
      </c>
      <c r="AM152" s="6">
        <v>129.4</v>
      </c>
      <c r="AN152" s="9">
        <v>0.3</v>
      </c>
      <c r="AO152" s="9">
        <v>2</v>
      </c>
      <c r="AP152" s="2" t="s">
        <v>413</v>
      </c>
      <c r="AQ152" s="2" t="str">
        <f t="shared" si="14"/>
        <v>-</v>
      </c>
      <c r="AR152" s="2" t="str">
        <f t="shared" si="15"/>
        <v>-</v>
      </c>
      <c r="AS152" s="2" t="str">
        <f t="shared" si="16"/>
        <v>-</v>
      </c>
      <c r="AT152" s="6" t="s">
        <v>137</v>
      </c>
      <c r="AU152" s="6">
        <v>520.4</v>
      </c>
      <c r="AV152" s="30" t="s">
        <v>1224</v>
      </c>
      <c r="AW152" s="14">
        <v>527.8801407966381</v>
      </c>
      <c r="AX152" s="47">
        <v>5.72E-11</v>
      </c>
      <c r="AY152" s="47">
        <v>8.7999999999999999E-13</v>
      </c>
      <c r="AZ152" s="47">
        <v>4.962E-10</v>
      </c>
      <c r="BA152" s="47">
        <v>5.5430000000000004E-10</v>
      </c>
      <c r="BB152" s="48">
        <v>5.7570000000000001E-11</v>
      </c>
      <c r="BC152" s="48">
        <v>4.9548000000000003E-10</v>
      </c>
      <c r="BD152" s="48">
        <v>5.5304999999999997E-10</v>
      </c>
      <c r="BE152" s="14" t="str">
        <f t="shared" si="17"/>
        <v>-</v>
      </c>
      <c r="BF152" s="14" t="str">
        <f t="shared" si="18"/>
        <v>-</v>
      </c>
      <c r="BG152" s="68" t="s">
        <v>597</v>
      </c>
      <c r="BH152" s="68" t="s">
        <v>413</v>
      </c>
      <c r="BI152" s="68" t="s">
        <v>321</v>
      </c>
      <c r="BJ152" s="68" t="s">
        <v>321</v>
      </c>
      <c r="BK152" s="68" t="s">
        <v>597</v>
      </c>
      <c r="BL152" s="68" t="s">
        <v>597</v>
      </c>
      <c r="BM152" s="3" t="s">
        <v>1380</v>
      </c>
    </row>
    <row r="153" spans="1:65" ht="14.4" customHeight="1" x14ac:dyDescent="0.3">
      <c r="A153" s="59" t="s">
        <v>320</v>
      </c>
      <c r="B153" s="2">
        <v>152</v>
      </c>
      <c r="C153" s="3" t="s">
        <v>1397</v>
      </c>
      <c r="D153" s="2" t="s">
        <v>920</v>
      </c>
      <c r="E153" s="2" t="s">
        <v>528</v>
      </c>
      <c r="F153" s="2" t="s">
        <v>921</v>
      </c>
      <c r="G153" s="2" t="s">
        <v>529</v>
      </c>
      <c r="H153" s="2" t="s">
        <v>23</v>
      </c>
      <c r="J153" s="6" t="s">
        <v>87</v>
      </c>
      <c r="K153" s="2" t="s">
        <v>1028</v>
      </c>
      <c r="L153" s="6" t="s">
        <v>968</v>
      </c>
      <c r="M153" s="6" t="s">
        <v>26</v>
      </c>
      <c r="N153" s="2" t="s">
        <v>986</v>
      </c>
      <c r="O153" s="8" t="s">
        <v>1569</v>
      </c>
      <c r="P153" s="8" t="s">
        <v>1569</v>
      </c>
      <c r="Q153" s="10" t="s">
        <v>1569</v>
      </c>
      <c r="R153" s="2" t="s">
        <v>413</v>
      </c>
      <c r="S153" s="2" t="s">
        <v>413</v>
      </c>
      <c r="T153" s="3" t="s">
        <v>55</v>
      </c>
      <c r="U153" s="7" t="s">
        <v>1569</v>
      </c>
      <c r="V153" s="5" t="s">
        <v>597</v>
      </c>
      <c r="W153" s="3" t="s">
        <v>319</v>
      </c>
      <c r="X153" s="3" t="s">
        <v>28</v>
      </c>
      <c r="Y153" s="7" t="s">
        <v>1569</v>
      </c>
      <c r="Z153" s="19" t="s">
        <v>352</v>
      </c>
      <c r="AA153" s="19" t="s">
        <v>352</v>
      </c>
      <c r="AB153" s="6" t="s">
        <v>413</v>
      </c>
      <c r="AC153" s="6" t="s">
        <v>413</v>
      </c>
      <c r="AD153" s="6" t="s">
        <v>413</v>
      </c>
      <c r="AE153" s="6" t="s">
        <v>413</v>
      </c>
      <c r="AF153" s="8" t="s">
        <v>1569</v>
      </c>
      <c r="AG153" s="8" t="s">
        <v>1569</v>
      </c>
      <c r="AH153" s="8" t="s">
        <v>1569</v>
      </c>
      <c r="AI153" s="8" t="s">
        <v>1569</v>
      </c>
      <c r="AJ153" s="91" t="s">
        <v>1569</v>
      </c>
      <c r="AK153" s="91" t="s">
        <v>1569</v>
      </c>
      <c r="AL153" s="8" t="s">
        <v>1569</v>
      </c>
      <c r="AM153" s="9" t="s">
        <v>413</v>
      </c>
      <c r="AN153" s="9" t="s">
        <v>413</v>
      </c>
      <c r="AO153" s="9" t="s">
        <v>413</v>
      </c>
      <c r="AP153" s="2" t="s">
        <v>413</v>
      </c>
      <c r="AQ153" s="2" t="str">
        <f t="shared" si="14"/>
        <v>-</v>
      </c>
      <c r="AR153" s="2" t="str">
        <f t="shared" si="15"/>
        <v>-</v>
      </c>
      <c r="AS153" s="2" t="str">
        <f t="shared" si="16"/>
        <v>-</v>
      </c>
      <c r="AT153" s="6" t="s">
        <v>137</v>
      </c>
      <c r="AU153" s="6">
        <v>520.4</v>
      </c>
      <c r="AV153" s="30" t="s">
        <v>1224</v>
      </c>
      <c r="AW153" s="14">
        <v>527.8801407966381</v>
      </c>
      <c r="AX153" s="47">
        <v>5.72E-11</v>
      </c>
      <c r="AY153" s="47">
        <v>8.7999999999999999E-13</v>
      </c>
      <c r="AZ153" s="47">
        <v>4.962E-10</v>
      </c>
      <c r="BA153" s="47">
        <v>5.5430000000000004E-10</v>
      </c>
      <c r="BB153" s="48">
        <v>5.7570000000000001E-11</v>
      </c>
      <c r="BC153" s="48">
        <v>4.9548000000000003E-10</v>
      </c>
      <c r="BD153" s="48">
        <v>5.5304999999999997E-10</v>
      </c>
      <c r="BE153" s="14" t="str">
        <f t="shared" si="17"/>
        <v>-</v>
      </c>
      <c r="BF153" s="14" t="str">
        <f t="shared" si="18"/>
        <v>-</v>
      </c>
      <c r="BG153" s="68" t="s">
        <v>597</v>
      </c>
      <c r="BH153" s="68" t="s">
        <v>413</v>
      </c>
      <c r="BI153" s="68" t="s">
        <v>321</v>
      </c>
      <c r="BJ153" s="68" t="s">
        <v>321</v>
      </c>
      <c r="BK153" s="68" t="s">
        <v>597</v>
      </c>
      <c r="BL153" s="68" t="s">
        <v>597</v>
      </c>
      <c r="BM153" s="3" t="s">
        <v>1381</v>
      </c>
    </row>
    <row r="154" spans="1:65" ht="14.4" customHeight="1" x14ac:dyDescent="0.3">
      <c r="A154" s="59" t="s">
        <v>322</v>
      </c>
      <c r="B154" s="2">
        <v>153</v>
      </c>
      <c r="C154" s="3" t="s">
        <v>1397</v>
      </c>
      <c r="D154" s="2" t="s">
        <v>323</v>
      </c>
      <c r="E154" s="2" t="s">
        <v>528</v>
      </c>
      <c r="F154" s="2" t="s">
        <v>324</v>
      </c>
      <c r="G154" s="2" t="s">
        <v>529</v>
      </c>
      <c r="H154" s="2" t="s">
        <v>23</v>
      </c>
      <c r="J154" s="6" t="s">
        <v>87</v>
      </c>
      <c r="K154" s="2" t="s">
        <v>1028</v>
      </c>
      <c r="L154" s="6" t="s">
        <v>968</v>
      </c>
      <c r="M154" s="6" t="s">
        <v>26</v>
      </c>
      <c r="N154" s="2" t="s">
        <v>987</v>
      </c>
      <c r="O154" s="8" t="s">
        <v>1569</v>
      </c>
      <c r="P154" s="8" t="s">
        <v>1569</v>
      </c>
      <c r="Q154" s="10" t="s">
        <v>1569</v>
      </c>
      <c r="R154" s="2" t="s">
        <v>413</v>
      </c>
      <c r="S154" s="2" t="s">
        <v>413</v>
      </c>
      <c r="T154" s="3" t="s">
        <v>55</v>
      </c>
      <c r="U154" s="7" t="s">
        <v>1569</v>
      </c>
      <c r="V154" s="5" t="s">
        <v>597</v>
      </c>
      <c r="W154" s="3" t="s">
        <v>319</v>
      </c>
      <c r="X154" s="3" t="s">
        <v>28</v>
      </c>
      <c r="Y154" s="7" t="s">
        <v>1569</v>
      </c>
      <c r="Z154" s="19" t="s">
        <v>352</v>
      </c>
      <c r="AA154" s="19" t="s">
        <v>352</v>
      </c>
      <c r="AB154" s="6" t="s">
        <v>413</v>
      </c>
      <c r="AC154" s="6" t="s">
        <v>413</v>
      </c>
      <c r="AD154" s="6" t="s">
        <v>413</v>
      </c>
      <c r="AE154" s="6" t="s">
        <v>413</v>
      </c>
      <c r="AF154" s="8" t="s">
        <v>1569</v>
      </c>
      <c r="AG154" s="8" t="s">
        <v>1569</v>
      </c>
      <c r="AH154" s="8" t="s">
        <v>1569</v>
      </c>
      <c r="AI154" s="8" t="s">
        <v>1569</v>
      </c>
      <c r="AJ154" s="91" t="s">
        <v>1569</v>
      </c>
      <c r="AK154" s="91" t="s">
        <v>1569</v>
      </c>
      <c r="AL154" s="8" t="s">
        <v>1569</v>
      </c>
      <c r="AM154" s="9" t="s">
        <v>413</v>
      </c>
      <c r="AN154" s="9" t="s">
        <v>413</v>
      </c>
      <c r="AO154" s="9" t="s">
        <v>413</v>
      </c>
      <c r="AP154" s="2" t="s">
        <v>413</v>
      </c>
      <c r="AQ154" s="2" t="str">
        <f t="shared" si="14"/>
        <v>-</v>
      </c>
      <c r="AR154" s="2" t="str">
        <f t="shared" si="15"/>
        <v>-</v>
      </c>
      <c r="AS154" s="2" t="str">
        <f t="shared" si="16"/>
        <v>-</v>
      </c>
      <c r="AT154" s="6" t="s">
        <v>137</v>
      </c>
      <c r="AU154" s="6">
        <v>520.4</v>
      </c>
      <c r="AV154" s="30" t="s">
        <v>1224</v>
      </c>
      <c r="AW154" s="14">
        <v>527.8801407966381</v>
      </c>
      <c r="AX154" s="47">
        <v>5.72E-11</v>
      </c>
      <c r="AY154" s="47">
        <v>8.7999999999999999E-13</v>
      </c>
      <c r="AZ154" s="47">
        <v>4.962E-10</v>
      </c>
      <c r="BA154" s="47">
        <v>5.5430000000000004E-10</v>
      </c>
      <c r="BB154" s="48">
        <v>5.7570000000000001E-11</v>
      </c>
      <c r="BC154" s="48">
        <v>4.9548000000000003E-10</v>
      </c>
      <c r="BD154" s="48">
        <v>5.5304999999999997E-10</v>
      </c>
      <c r="BE154" s="14" t="str">
        <f t="shared" si="17"/>
        <v>-</v>
      </c>
      <c r="BF154" s="14" t="str">
        <f t="shared" si="18"/>
        <v>-</v>
      </c>
      <c r="BG154" s="68" t="s">
        <v>597</v>
      </c>
      <c r="BH154" s="68" t="s">
        <v>413</v>
      </c>
      <c r="BI154" s="68" t="s">
        <v>321</v>
      </c>
      <c r="BJ154" s="68" t="s">
        <v>321</v>
      </c>
      <c r="BK154" s="68" t="s">
        <v>597</v>
      </c>
      <c r="BL154" s="68" t="s">
        <v>597</v>
      </c>
      <c r="BM154" s="3" t="s">
        <v>1382</v>
      </c>
    </row>
    <row r="155" spans="1:65" ht="14.4" customHeight="1" x14ac:dyDescent="0.3">
      <c r="A155" s="59" t="s">
        <v>325</v>
      </c>
      <c r="B155" s="2">
        <v>154</v>
      </c>
      <c r="C155" s="3" t="s">
        <v>1397</v>
      </c>
      <c r="D155" s="2" t="s">
        <v>326</v>
      </c>
      <c r="E155" s="2" t="s">
        <v>528</v>
      </c>
      <c r="F155" s="2" t="s">
        <v>327</v>
      </c>
      <c r="G155" s="2" t="s">
        <v>529</v>
      </c>
      <c r="H155" s="2" t="s">
        <v>23</v>
      </c>
      <c r="J155" s="6" t="s">
        <v>87</v>
      </c>
      <c r="K155" s="2" t="s">
        <v>1028</v>
      </c>
      <c r="L155" s="6" t="s">
        <v>968</v>
      </c>
      <c r="M155" s="6" t="s">
        <v>26</v>
      </c>
      <c r="N155" s="2" t="s">
        <v>987</v>
      </c>
      <c r="O155" s="8" t="s">
        <v>1569</v>
      </c>
      <c r="P155" s="8" t="s">
        <v>1569</v>
      </c>
      <c r="Q155" s="10" t="s">
        <v>1569</v>
      </c>
      <c r="R155" s="2" t="s">
        <v>413</v>
      </c>
      <c r="S155" s="2" t="s">
        <v>413</v>
      </c>
      <c r="T155" s="3" t="s">
        <v>55</v>
      </c>
      <c r="U155" s="7" t="s">
        <v>1569</v>
      </c>
      <c r="V155" s="5" t="s">
        <v>597</v>
      </c>
      <c r="W155" s="3" t="s">
        <v>319</v>
      </c>
      <c r="X155" s="3" t="s">
        <v>28</v>
      </c>
      <c r="Y155" s="7" t="s">
        <v>1569</v>
      </c>
      <c r="Z155" s="19" t="s">
        <v>352</v>
      </c>
      <c r="AA155" s="19" t="s">
        <v>352</v>
      </c>
      <c r="AB155" s="6" t="s">
        <v>413</v>
      </c>
      <c r="AC155" s="6" t="s">
        <v>413</v>
      </c>
      <c r="AD155" s="6" t="s">
        <v>413</v>
      </c>
      <c r="AE155" s="6" t="s">
        <v>413</v>
      </c>
      <c r="AF155" s="8" t="s">
        <v>1569</v>
      </c>
      <c r="AG155" s="8" t="s">
        <v>1569</v>
      </c>
      <c r="AH155" s="8" t="s">
        <v>1569</v>
      </c>
      <c r="AI155" s="8" t="s">
        <v>1569</v>
      </c>
      <c r="AJ155" s="91" t="s">
        <v>1569</v>
      </c>
      <c r="AK155" s="91" t="s">
        <v>1569</v>
      </c>
      <c r="AL155" s="8" t="s">
        <v>1569</v>
      </c>
      <c r="AM155" s="9" t="s">
        <v>413</v>
      </c>
      <c r="AN155" s="9" t="s">
        <v>413</v>
      </c>
      <c r="AO155" s="9" t="s">
        <v>413</v>
      </c>
      <c r="AP155" s="2" t="s">
        <v>413</v>
      </c>
      <c r="AQ155" s="2" t="str">
        <f t="shared" si="14"/>
        <v>-</v>
      </c>
      <c r="AR155" s="2" t="str">
        <f t="shared" si="15"/>
        <v>-</v>
      </c>
      <c r="AS155" s="2" t="str">
        <f t="shared" si="16"/>
        <v>-</v>
      </c>
      <c r="AT155" s="6" t="s">
        <v>137</v>
      </c>
      <c r="AU155" s="6">
        <v>520.4</v>
      </c>
      <c r="AV155" s="30" t="s">
        <v>1224</v>
      </c>
      <c r="AW155" s="14">
        <v>527.8801407966381</v>
      </c>
      <c r="AX155" s="47">
        <v>5.72E-11</v>
      </c>
      <c r="AY155" s="47">
        <v>8.7999999999999999E-13</v>
      </c>
      <c r="AZ155" s="47">
        <v>4.962E-10</v>
      </c>
      <c r="BA155" s="47">
        <v>5.5430000000000004E-10</v>
      </c>
      <c r="BB155" s="48">
        <v>5.7570000000000001E-11</v>
      </c>
      <c r="BC155" s="48">
        <v>4.9548000000000003E-10</v>
      </c>
      <c r="BD155" s="48">
        <v>5.5304999999999997E-10</v>
      </c>
      <c r="BE155" s="14" t="str">
        <f t="shared" si="17"/>
        <v>-</v>
      </c>
      <c r="BF155" s="14" t="str">
        <f t="shared" si="18"/>
        <v>-</v>
      </c>
      <c r="BG155" s="68" t="s">
        <v>597</v>
      </c>
      <c r="BH155" s="68" t="s">
        <v>413</v>
      </c>
      <c r="BI155" s="68" t="s">
        <v>321</v>
      </c>
      <c r="BJ155" s="68" t="s">
        <v>321</v>
      </c>
      <c r="BK155" s="68" t="s">
        <v>597</v>
      </c>
      <c r="BL155" s="68" t="s">
        <v>597</v>
      </c>
      <c r="BM155" s="3" t="s">
        <v>1382</v>
      </c>
    </row>
    <row r="156" spans="1:65" ht="14.4" customHeight="1" x14ac:dyDescent="0.3">
      <c r="A156" s="59" t="s">
        <v>328</v>
      </c>
      <c r="B156" s="2">
        <v>155</v>
      </c>
      <c r="C156" s="3" t="s">
        <v>1397</v>
      </c>
      <c r="D156" s="2" t="s">
        <v>329</v>
      </c>
      <c r="E156" s="2" t="s">
        <v>528</v>
      </c>
      <c r="F156" s="2" t="s">
        <v>330</v>
      </c>
      <c r="G156" s="2" t="s">
        <v>529</v>
      </c>
      <c r="H156" s="2" t="s">
        <v>23</v>
      </c>
      <c r="J156" s="6" t="s">
        <v>87</v>
      </c>
      <c r="K156" s="2" t="s">
        <v>1028</v>
      </c>
      <c r="L156" s="6" t="s">
        <v>968</v>
      </c>
      <c r="M156" s="6" t="s">
        <v>26</v>
      </c>
      <c r="N156" s="2" t="s">
        <v>987</v>
      </c>
      <c r="O156" s="8" t="s">
        <v>1569</v>
      </c>
      <c r="P156" s="8" t="s">
        <v>1569</v>
      </c>
      <c r="Q156" s="10" t="s">
        <v>1569</v>
      </c>
      <c r="R156" s="2" t="s">
        <v>413</v>
      </c>
      <c r="S156" s="2" t="s">
        <v>413</v>
      </c>
      <c r="T156" s="3" t="s">
        <v>55</v>
      </c>
      <c r="U156" s="7" t="s">
        <v>1569</v>
      </c>
      <c r="V156" s="5" t="s">
        <v>597</v>
      </c>
      <c r="W156" s="3" t="s">
        <v>319</v>
      </c>
      <c r="X156" s="3" t="s">
        <v>28</v>
      </c>
      <c r="Y156" s="7" t="s">
        <v>1569</v>
      </c>
      <c r="Z156" s="19" t="s">
        <v>352</v>
      </c>
      <c r="AA156" s="19" t="s">
        <v>352</v>
      </c>
      <c r="AB156" s="6" t="s">
        <v>413</v>
      </c>
      <c r="AC156" s="6" t="s">
        <v>413</v>
      </c>
      <c r="AD156" s="6" t="s">
        <v>413</v>
      </c>
      <c r="AE156" s="6" t="s">
        <v>413</v>
      </c>
      <c r="AF156" s="8" t="s">
        <v>1569</v>
      </c>
      <c r="AG156" s="8" t="s">
        <v>1569</v>
      </c>
      <c r="AH156" s="8" t="s">
        <v>1569</v>
      </c>
      <c r="AI156" s="8" t="s">
        <v>1569</v>
      </c>
      <c r="AJ156" s="91" t="s">
        <v>1569</v>
      </c>
      <c r="AK156" s="91" t="s">
        <v>1569</v>
      </c>
      <c r="AL156" s="8" t="s">
        <v>1569</v>
      </c>
      <c r="AM156" s="9" t="s">
        <v>413</v>
      </c>
      <c r="AN156" s="9" t="s">
        <v>413</v>
      </c>
      <c r="AO156" s="9" t="s">
        <v>413</v>
      </c>
      <c r="AP156" s="2" t="s">
        <v>413</v>
      </c>
      <c r="AQ156" s="2" t="str">
        <f t="shared" si="14"/>
        <v>-</v>
      </c>
      <c r="AR156" s="2" t="str">
        <f t="shared" si="15"/>
        <v>-</v>
      </c>
      <c r="AS156" s="2" t="str">
        <f t="shared" si="16"/>
        <v>-</v>
      </c>
      <c r="AT156" s="6" t="s">
        <v>137</v>
      </c>
      <c r="AU156" s="6">
        <v>520.4</v>
      </c>
      <c r="AV156" s="30" t="s">
        <v>1224</v>
      </c>
      <c r="AW156" s="14">
        <v>527.8801407966381</v>
      </c>
      <c r="AX156" s="47">
        <v>5.72E-11</v>
      </c>
      <c r="AY156" s="47">
        <v>8.7999999999999999E-13</v>
      </c>
      <c r="AZ156" s="47">
        <v>4.962E-10</v>
      </c>
      <c r="BA156" s="47">
        <v>5.5430000000000004E-10</v>
      </c>
      <c r="BB156" s="48">
        <v>5.7570000000000001E-11</v>
      </c>
      <c r="BC156" s="48">
        <v>4.9548000000000003E-10</v>
      </c>
      <c r="BD156" s="48">
        <v>5.5304999999999997E-10</v>
      </c>
      <c r="BE156" s="14" t="str">
        <f t="shared" si="17"/>
        <v>-</v>
      </c>
      <c r="BF156" s="14" t="str">
        <f t="shared" si="18"/>
        <v>-</v>
      </c>
      <c r="BG156" s="68" t="s">
        <v>597</v>
      </c>
      <c r="BH156" s="68" t="s">
        <v>413</v>
      </c>
      <c r="BI156" s="68" t="s">
        <v>321</v>
      </c>
      <c r="BJ156" s="68" t="s">
        <v>321</v>
      </c>
      <c r="BK156" s="68" t="s">
        <v>597</v>
      </c>
      <c r="BL156" s="68" t="s">
        <v>597</v>
      </c>
      <c r="BM156" s="3" t="s">
        <v>1382</v>
      </c>
    </row>
    <row r="157" spans="1:65" ht="14.4" customHeight="1" x14ac:dyDescent="0.3">
      <c r="A157" s="59" t="s">
        <v>331</v>
      </c>
      <c r="B157" s="2">
        <v>156</v>
      </c>
      <c r="C157" s="3" t="s">
        <v>1397</v>
      </c>
      <c r="D157" s="2" t="s">
        <v>329</v>
      </c>
      <c r="E157" s="2" t="s">
        <v>528</v>
      </c>
      <c r="F157" s="2" t="s">
        <v>332</v>
      </c>
      <c r="G157" s="2" t="s">
        <v>529</v>
      </c>
      <c r="H157" s="2" t="s">
        <v>23</v>
      </c>
      <c r="J157" s="6" t="s">
        <v>87</v>
      </c>
      <c r="K157" s="2" t="s">
        <v>1028</v>
      </c>
      <c r="L157" s="6" t="s">
        <v>968</v>
      </c>
      <c r="M157" s="6" t="s">
        <v>26</v>
      </c>
      <c r="N157" s="2" t="s">
        <v>987</v>
      </c>
      <c r="O157" s="8" t="s">
        <v>1569</v>
      </c>
      <c r="P157" s="8" t="s">
        <v>1569</v>
      </c>
      <c r="Q157" s="10" t="s">
        <v>1569</v>
      </c>
      <c r="R157" s="2" t="s">
        <v>413</v>
      </c>
      <c r="S157" s="2" t="s">
        <v>413</v>
      </c>
      <c r="T157" s="3" t="s">
        <v>55</v>
      </c>
      <c r="U157" s="7" t="s">
        <v>1569</v>
      </c>
      <c r="V157" s="5" t="s">
        <v>597</v>
      </c>
      <c r="W157" s="3" t="s">
        <v>319</v>
      </c>
      <c r="X157" s="3" t="s">
        <v>28</v>
      </c>
      <c r="Y157" s="7" t="s">
        <v>1569</v>
      </c>
      <c r="Z157" s="19" t="s">
        <v>352</v>
      </c>
      <c r="AA157" s="19" t="s">
        <v>352</v>
      </c>
      <c r="AB157" s="6" t="s">
        <v>413</v>
      </c>
      <c r="AC157" s="6" t="s">
        <v>413</v>
      </c>
      <c r="AD157" s="6" t="s">
        <v>413</v>
      </c>
      <c r="AE157" s="6" t="s">
        <v>413</v>
      </c>
      <c r="AF157" s="8" t="s">
        <v>1569</v>
      </c>
      <c r="AG157" s="8" t="s">
        <v>1569</v>
      </c>
      <c r="AH157" s="8" t="s">
        <v>1569</v>
      </c>
      <c r="AI157" s="8" t="s">
        <v>1569</v>
      </c>
      <c r="AJ157" s="91" t="s">
        <v>1569</v>
      </c>
      <c r="AK157" s="91" t="s">
        <v>1569</v>
      </c>
      <c r="AL157" s="8" t="s">
        <v>1569</v>
      </c>
      <c r="AM157" s="9" t="s">
        <v>413</v>
      </c>
      <c r="AN157" s="9" t="s">
        <v>413</v>
      </c>
      <c r="AO157" s="9" t="s">
        <v>413</v>
      </c>
      <c r="AP157" s="2" t="s">
        <v>413</v>
      </c>
      <c r="AQ157" s="2" t="str">
        <f t="shared" si="14"/>
        <v>-</v>
      </c>
      <c r="AR157" s="2" t="str">
        <f t="shared" si="15"/>
        <v>-</v>
      </c>
      <c r="AS157" s="2" t="str">
        <f t="shared" si="16"/>
        <v>-</v>
      </c>
      <c r="AT157" s="6" t="s">
        <v>137</v>
      </c>
      <c r="AU157" s="6">
        <v>520.4</v>
      </c>
      <c r="AV157" s="30" t="s">
        <v>1224</v>
      </c>
      <c r="AW157" s="14">
        <v>527.8801407966381</v>
      </c>
      <c r="AX157" s="47">
        <v>5.72E-11</v>
      </c>
      <c r="AY157" s="47">
        <v>8.7999999999999999E-13</v>
      </c>
      <c r="AZ157" s="47">
        <v>4.962E-10</v>
      </c>
      <c r="BA157" s="47">
        <v>5.5430000000000004E-10</v>
      </c>
      <c r="BB157" s="48">
        <v>5.7570000000000001E-11</v>
      </c>
      <c r="BC157" s="48">
        <v>4.9548000000000003E-10</v>
      </c>
      <c r="BD157" s="48">
        <v>5.5304999999999997E-10</v>
      </c>
      <c r="BE157" s="14" t="str">
        <f t="shared" si="17"/>
        <v>-</v>
      </c>
      <c r="BF157" s="14" t="str">
        <f t="shared" si="18"/>
        <v>-</v>
      </c>
      <c r="BG157" s="68" t="s">
        <v>597</v>
      </c>
      <c r="BH157" s="68" t="s">
        <v>413</v>
      </c>
      <c r="BI157" s="68" t="s">
        <v>321</v>
      </c>
      <c r="BJ157" s="68" t="s">
        <v>321</v>
      </c>
      <c r="BK157" s="68" t="s">
        <v>597</v>
      </c>
      <c r="BL157" s="68" t="s">
        <v>597</v>
      </c>
      <c r="BM157" s="3" t="s">
        <v>1382</v>
      </c>
    </row>
    <row r="158" spans="1:65" ht="14.4" customHeight="1" x14ac:dyDescent="0.3">
      <c r="A158" s="59" t="s">
        <v>333</v>
      </c>
      <c r="B158" s="2">
        <v>157</v>
      </c>
      <c r="C158" s="3" t="s">
        <v>1397</v>
      </c>
      <c r="D158" s="2" t="s">
        <v>334</v>
      </c>
      <c r="E158" s="2" t="s">
        <v>528</v>
      </c>
      <c r="F158" s="2" t="s">
        <v>335</v>
      </c>
      <c r="G158" s="2" t="s">
        <v>529</v>
      </c>
      <c r="H158" s="2" t="s">
        <v>23</v>
      </c>
      <c r="J158" s="6" t="s">
        <v>87</v>
      </c>
      <c r="K158" s="2" t="s">
        <v>1028</v>
      </c>
      <c r="L158" s="6" t="s">
        <v>968</v>
      </c>
      <c r="M158" s="6" t="s">
        <v>26</v>
      </c>
      <c r="N158" s="2" t="s">
        <v>987</v>
      </c>
      <c r="O158" s="8" t="s">
        <v>1569</v>
      </c>
      <c r="P158" s="8" t="s">
        <v>1569</v>
      </c>
      <c r="Q158" s="10" t="s">
        <v>1569</v>
      </c>
      <c r="R158" s="2" t="s">
        <v>413</v>
      </c>
      <c r="S158" s="2" t="s">
        <v>413</v>
      </c>
      <c r="T158" s="3" t="s">
        <v>131</v>
      </c>
      <c r="U158" s="7" t="s">
        <v>1569</v>
      </c>
      <c r="V158" s="5" t="s">
        <v>597</v>
      </c>
      <c r="W158" s="3" t="s">
        <v>319</v>
      </c>
      <c r="X158" s="3" t="s">
        <v>28</v>
      </c>
      <c r="Y158" s="7" t="s">
        <v>1569</v>
      </c>
      <c r="Z158" s="19">
        <f>69.7</f>
        <v>69.7</v>
      </c>
      <c r="AA158" s="19">
        <v>0.2</v>
      </c>
      <c r="AB158" s="6">
        <f>1</f>
        <v>1</v>
      </c>
      <c r="AC158" s="6" t="s">
        <v>413</v>
      </c>
      <c r="AD158" s="6" t="s">
        <v>413</v>
      </c>
      <c r="AE158" s="6" t="s">
        <v>413</v>
      </c>
      <c r="AF158" s="8" t="s">
        <v>1569</v>
      </c>
      <c r="AG158" s="8" t="s">
        <v>1569</v>
      </c>
      <c r="AH158" s="8" t="s">
        <v>1569</v>
      </c>
      <c r="AI158" s="8" t="s">
        <v>1569</v>
      </c>
      <c r="AJ158" s="91" t="s">
        <v>1569</v>
      </c>
      <c r="AK158" s="91" t="s">
        <v>1569</v>
      </c>
      <c r="AL158" s="8" t="s">
        <v>1569</v>
      </c>
      <c r="AM158" s="9" t="s">
        <v>413</v>
      </c>
      <c r="AN158" s="9" t="s">
        <v>413</v>
      </c>
      <c r="AO158" s="9" t="s">
        <v>413</v>
      </c>
      <c r="AP158" s="2" t="s">
        <v>59</v>
      </c>
      <c r="AQ158" s="2">
        <f t="shared" si="14"/>
        <v>69.7</v>
      </c>
      <c r="AR158" s="2">
        <f t="shared" si="15"/>
        <v>0.2</v>
      </c>
      <c r="AS158" s="2">
        <f t="shared" si="16"/>
        <v>1</v>
      </c>
      <c r="AT158" s="6" t="s">
        <v>137</v>
      </c>
      <c r="AU158" s="6">
        <v>520.4</v>
      </c>
      <c r="AV158" s="30" t="s">
        <v>1224</v>
      </c>
      <c r="AW158" s="14">
        <v>527.8801407966381</v>
      </c>
      <c r="AX158" s="47">
        <v>5.72E-11</v>
      </c>
      <c r="AY158" s="47">
        <v>8.7999999999999999E-13</v>
      </c>
      <c r="AZ158" s="47">
        <v>4.962E-10</v>
      </c>
      <c r="BA158" s="47">
        <v>5.5430000000000004E-10</v>
      </c>
      <c r="BB158" s="48">
        <v>5.7570000000000001E-11</v>
      </c>
      <c r="BC158" s="48">
        <v>4.9548000000000003E-10</v>
      </c>
      <c r="BD158" s="48">
        <v>5.5304999999999997E-10</v>
      </c>
      <c r="BE158" s="14">
        <f t="shared" si="17"/>
        <v>70.812353567207765</v>
      </c>
      <c r="BF158" s="14">
        <f t="shared" si="18"/>
        <v>0.4</v>
      </c>
      <c r="BG158" s="68" t="s">
        <v>598</v>
      </c>
      <c r="BH158" s="68" t="s">
        <v>321</v>
      </c>
      <c r="BI158" s="68" t="s">
        <v>321</v>
      </c>
      <c r="BJ158" s="68" t="s">
        <v>321</v>
      </c>
      <c r="BK158" s="102" t="s">
        <v>1615</v>
      </c>
      <c r="BL158" s="68" t="s">
        <v>413</v>
      </c>
      <c r="BM158" s="3" t="s">
        <v>1383</v>
      </c>
    </row>
    <row r="159" spans="1:65" ht="14.4" customHeight="1" x14ac:dyDescent="0.3">
      <c r="A159" s="59" t="s">
        <v>336</v>
      </c>
      <c r="B159" s="2">
        <v>158</v>
      </c>
      <c r="C159" s="3" t="s">
        <v>1397</v>
      </c>
      <c r="D159" s="2" t="s">
        <v>337</v>
      </c>
      <c r="E159" s="2" t="s">
        <v>528</v>
      </c>
      <c r="F159" s="2" t="s">
        <v>338</v>
      </c>
      <c r="G159" s="2" t="s">
        <v>529</v>
      </c>
      <c r="H159" s="2" t="s">
        <v>23</v>
      </c>
      <c r="J159" s="6" t="s">
        <v>87</v>
      </c>
      <c r="K159" s="2" t="s">
        <v>1028</v>
      </c>
      <c r="L159" s="6" t="s">
        <v>968</v>
      </c>
      <c r="M159" s="6" t="s">
        <v>26</v>
      </c>
      <c r="N159" s="2" t="s">
        <v>987</v>
      </c>
      <c r="O159" s="8" t="s">
        <v>1569</v>
      </c>
      <c r="P159" s="8" t="s">
        <v>1569</v>
      </c>
      <c r="Q159" s="10" t="s">
        <v>1569</v>
      </c>
      <c r="R159" s="2" t="s">
        <v>413</v>
      </c>
      <c r="S159" s="2" t="s">
        <v>413</v>
      </c>
      <c r="T159" s="3" t="s">
        <v>131</v>
      </c>
      <c r="U159" s="7" t="s">
        <v>1569</v>
      </c>
      <c r="V159" s="5" t="s">
        <v>597</v>
      </c>
      <c r="W159" s="3" t="s">
        <v>319</v>
      </c>
      <c r="X159" s="3" t="s">
        <v>28</v>
      </c>
      <c r="Y159" s="7" t="s">
        <v>1569</v>
      </c>
      <c r="Z159" s="19">
        <f>81.8</f>
        <v>81.8</v>
      </c>
      <c r="AA159" s="19">
        <v>1.8</v>
      </c>
      <c r="AB159" s="6">
        <v>1</v>
      </c>
      <c r="AC159" s="6" t="s">
        <v>413</v>
      </c>
      <c r="AD159" s="6" t="s">
        <v>413</v>
      </c>
      <c r="AE159" s="6" t="s">
        <v>413</v>
      </c>
      <c r="AF159" s="8" t="s">
        <v>1569</v>
      </c>
      <c r="AG159" s="8" t="s">
        <v>1569</v>
      </c>
      <c r="AH159" s="8" t="s">
        <v>1569</v>
      </c>
      <c r="AI159" s="8" t="s">
        <v>1569</v>
      </c>
      <c r="AJ159" s="91" t="s">
        <v>1569</v>
      </c>
      <c r="AK159" s="91" t="s">
        <v>1569</v>
      </c>
      <c r="AL159" s="8" t="s">
        <v>1569</v>
      </c>
      <c r="AM159" s="9" t="s">
        <v>413</v>
      </c>
      <c r="AN159" s="9" t="s">
        <v>413</v>
      </c>
      <c r="AO159" s="9" t="s">
        <v>413</v>
      </c>
      <c r="AP159" s="2" t="s">
        <v>59</v>
      </c>
      <c r="AQ159" s="2">
        <f t="shared" si="14"/>
        <v>81.8</v>
      </c>
      <c r="AR159" s="2">
        <f t="shared" si="15"/>
        <v>1.8</v>
      </c>
      <c r="AS159" s="2">
        <f t="shared" si="16"/>
        <v>1</v>
      </c>
      <c r="AT159" s="6" t="s">
        <v>137</v>
      </c>
      <c r="AU159" s="6">
        <v>520.4</v>
      </c>
      <c r="AV159" s="30" t="s">
        <v>1224</v>
      </c>
      <c r="AW159" s="14">
        <v>527.8801407966381</v>
      </c>
      <c r="AX159" s="47">
        <v>5.72E-11</v>
      </c>
      <c r="AY159" s="47">
        <v>8.7999999999999999E-13</v>
      </c>
      <c r="AZ159" s="47">
        <v>4.962E-10</v>
      </c>
      <c r="BA159" s="47">
        <v>5.5430000000000004E-10</v>
      </c>
      <c r="BB159" s="48">
        <v>5.7570000000000001E-11</v>
      </c>
      <c r="BC159" s="48">
        <v>4.9548000000000003E-10</v>
      </c>
      <c r="BD159" s="48">
        <v>5.5304999999999997E-10</v>
      </c>
      <c r="BE159" s="14">
        <f t="shared" si="17"/>
        <v>83.101684029583907</v>
      </c>
      <c r="BF159" s="14">
        <f t="shared" si="18"/>
        <v>3.6</v>
      </c>
      <c r="BG159" s="68" t="s">
        <v>598</v>
      </c>
      <c r="BH159" s="68" t="s">
        <v>321</v>
      </c>
      <c r="BI159" s="68" t="s">
        <v>321</v>
      </c>
      <c r="BJ159" s="68" t="s">
        <v>321</v>
      </c>
      <c r="BK159" s="102" t="s">
        <v>1615</v>
      </c>
      <c r="BL159" s="68" t="s">
        <v>413</v>
      </c>
      <c r="BM159" s="3" t="s">
        <v>1383</v>
      </c>
    </row>
    <row r="160" spans="1:65" ht="14.4" customHeight="1" x14ac:dyDescent="0.3">
      <c r="A160" s="59" t="s">
        <v>339</v>
      </c>
      <c r="B160" s="2">
        <v>159</v>
      </c>
      <c r="C160" s="3" t="s">
        <v>1397</v>
      </c>
      <c r="D160" s="2" t="s">
        <v>337</v>
      </c>
      <c r="E160" s="2" t="s">
        <v>528</v>
      </c>
      <c r="F160" s="2" t="s">
        <v>338</v>
      </c>
      <c r="G160" s="2" t="s">
        <v>529</v>
      </c>
      <c r="H160" s="2" t="s">
        <v>23</v>
      </c>
      <c r="J160" s="6" t="s">
        <v>87</v>
      </c>
      <c r="K160" s="2" t="s">
        <v>1028</v>
      </c>
      <c r="L160" s="6" t="s">
        <v>968</v>
      </c>
      <c r="M160" s="6" t="s">
        <v>26</v>
      </c>
      <c r="N160" s="2" t="s">
        <v>987</v>
      </c>
      <c r="O160" s="8" t="s">
        <v>1569</v>
      </c>
      <c r="P160" s="8" t="s">
        <v>1569</v>
      </c>
      <c r="Q160" s="10" t="s">
        <v>1569</v>
      </c>
      <c r="R160" s="2" t="s">
        <v>413</v>
      </c>
      <c r="S160" s="2" t="s">
        <v>413</v>
      </c>
      <c r="T160" s="3" t="s">
        <v>131</v>
      </c>
      <c r="U160" s="7" t="s">
        <v>1569</v>
      </c>
      <c r="V160" s="5" t="s">
        <v>597</v>
      </c>
      <c r="W160" s="3" t="s">
        <v>319</v>
      </c>
      <c r="X160" s="3" t="s">
        <v>28</v>
      </c>
      <c r="Y160" s="7" t="s">
        <v>1569</v>
      </c>
      <c r="Z160" s="19">
        <v>78.8</v>
      </c>
      <c r="AA160" s="19">
        <v>2.8</v>
      </c>
      <c r="AB160" s="6">
        <v>1</v>
      </c>
      <c r="AC160" s="6" t="s">
        <v>413</v>
      </c>
      <c r="AD160" s="6" t="s">
        <v>413</v>
      </c>
      <c r="AE160" s="6" t="s">
        <v>413</v>
      </c>
      <c r="AF160" s="8" t="s">
        <v>1569</v>
      </c>
      <c r="AG160" s="8" t="s">
        <v>1569</v>
      </c>
      <c r="AH160" s="8" t="s">
        <v>1569</v>
      </c>
      <c r="AI160" s="8" t="s">
        <v>1569</v>
      </c>
      <c r="AJ160" s="91" t="s">
        <v>1569</v>
      </c>
      <c r="AK160" s="91" t="s">
        <v>1569</v>
      </c>
      <c r="AL160" s="8" t="s">
        <v>1569</v>
      </c>
      <c r="AM160" s="9" t="s">
        <v>413</v>
      </c>
      <c r="AN160" s="9" t="s">
        <v>413</v>
      </c>
      <c r="AO160" s="9" t="s">
        <v>413</v>
      </c>
      <c r="AP160" s="2" t="s">
        <v>59</v>
      </c>
      <c r="AQ160" s="2">
        <f t="shared" si="14"/>
        <v>78.8</v>
      </c>
      <c r="AR160" s="2">
        <f t="shared" si="15"/>
        <v>2.8</v>
      </c>
      <c r="AS160" s="2">
        <f t="shared" si="16"/>
        <v>1</v>
      </c>
      <c r="AT160" s="6" t="s">
        <v>137</v>
      </c>
      <c r="AU160" s="6">
        <v>520.4</v>
      </c>
      <c r="AV160" s="30" t="s">
        <v>1224</v>
      </c>
      <c r="AW160" s="14">
        <v>527.8801407966381</v>
      </c>
      <c r="AX160" s="47">
        <v>5.72E-11</v>
      </c>
      <c r="AY160" s="47">
        <v>8.7999999999999999E-13</v>
      </c>
      <c r="AZ160" s="47">
        <v>4.962E-10</v>
      </c>
      <c r="BA160" s="47">
        <v>5.5430000000000004E-10</v>
      </c>
      <c r="BB160" s="48">
        <v>5.7570000000000001E-11</v>
      </c>
      <c r="BC160" s="48">
        <v>4.9548000000000003E-10</v>
      </c>
      <c r="BD160" s="48">
        <v>5.5304999999999997E-10</v>
      </c>
      <c r="BE160" s="14">
        <f t="shared" si="17"/>
        <v>80.054845174345942</v>
      </c>
      <c r="BF160" s="14">
        <f t="shared" si="18"/>
        <v>5.6</v>
      </c>
      <c r="BG160" s="68" t="s">
        <v>598</v>
      </c>
      <c r="BH160" s="68" t="s">
        <v>321</v>
      </c>
      <c r="BI160" s="68" t="s">
        <v>321</v>
      </c>
      <c r="BJ160" s="68" t="s">
        <v>321</v>
      </c>
      <c r="BK160" s="102" t="s">
        <v>1615</v>
      </c>
      <c r="BL160" s="68" t="s">
        <v>413</v>
      </c>
      <c r="BM160" s="3" t="s">
        <v>1383</v>
      </c>
    </row>
    <row r="161" spans="1:65" ht="14.4" customHeight="1" x14ac:dyDescent="0.3">
      <c r="A161" s="59" t="s">
        <v>340</v>
      </c>
      <c r="B161" s="2">
        <v>160</v>
      </c>
      <c r="C161" s="3" t="s">
        <v>1397</v>
      </c>
      <c r="D161" s="2" t="s">
        <v>337</v>
      </c>
      <c r="E161" s="2" t="s">
        <v>528</v>
      </c>
      <c r="F161" s="2" t="s">
        <v>338</v>
      </c>
      <c r="G161" s="2" t="s">
        <v>529</v>
      </c>
      <c r="H161" s="2" t="s">
        <v>23</v>
      </c>
      <c r="J161" s="6" t="s">
        <v>87</v>
      </c>
      <c r="K161" s="2" t="s">
        <v>1028</v>
      </c>
      <c r="L161" s="6" t="s">
        <v>968</v>
      </c>
      <c r="M161" s="6" t="s">
        <v>26</v>
      </c>
      <c r="N161" s="2" t="s">
        <v>987</v>
      </c>
      <c r="O161" s="8" t="s">
        <v>1569</v>
      </c>
      <c r="P161" s="8" t="s">
        <v>1569</v>
      </c>
      <c r="Q161" s="10" t="s">
        <v>1569</v>
      </c>
      <c r="R161" s="2" t="s">
        <v>413</v>
      </c>
      <c r="S161" s="2" t="s">
        <v>413</v>
      </c>
      <c r="T161" s="3" t="s">
        <v>131</v>
      </c>
      <c r="U161" s="7" t="s">
        <v>1569</v>
      </c>
      <c r="V161" s="5" t="s">
        <v>597</v>
      </c>
      <c r="W161" s="3" t="s">
        <v>319</v>
      </c>
      <c r="X161" s="3" t="s">
        <v>28</v>
      </c>
      <c r="Y161" s="7" t="s">
        <v>1569</v>
      </c>
      <c r="Z161" s="19">
        <v>72.5</v>
      </c>
      <c r="AA161" s="19">
        <v>0.5</v>
      </c>
      <c r="AB161" s="6">
        <v>1</v>
      </c>
      <c r="AC161" s="6" t="s">
        <v>413</v>
      </c>
      <c r="AD161" s="6" t="s">
        <v>413</v>
      </c>
      <c r="AE161" s="6" t="s">
        <v>413</v>
      </c>
      <c r="AF161" s="8" t="s">
        <v>1569</v>
      </c>
      <c r="AG161" s="8" t="s">
        <v>1569</v>
      </c>
      <c r="AH161" s="8" t="s">
        <v>1569</v>
      </c>
      <c r="AI161" s="8" t="s">
        <v>1569</v>
      </c>
      <c r="AJ161" s="91" t="s">
        <v>1569</v>
      </c>
      <c r="AK161" s="91" t="s">
        <v>1569</v>
      </c>
      <c r="AL161" s="8" t="s">
        <v>1569</v>
      </c>
      <c r="AM161" s="9" t="s">
        <v>413</v>
      </c>
      <c r="AN161" s="9" t="s">
        <v>413</v>
      </c>
      <c r="AO161" s="9" t="s">
        <v>413</v>
      </c>
      <c r="AP161" s="2" t="s">
        <v>59</v>
      </c>
      <c r="AQ161" s="2">
        <f t="shared" si="14"/>
        <v>72.5</v>
      </c>
      <c r="AR161" s="2">
        <f t="shared" si="15"/>
        <v>0.5</v>
      </c>
      <c r="AS161" s="2">
        <f t="shared" si="16"/>
        <v>1</v>
      </c>
      <c r="AT161" s="6" t="s">
        <v>137</v>
      </c>
      <c r="AU161" s="6">
        <v>520.4</v>
      </c>
      <c r="AV161" s="30" t="s">
        <v>1224</v>
      </c>
      <c r="AW161" s="14">
        <v>527.8801407966381</v>
      </c>
      <c r="AX161" s="47">
        <v>5.72E-11</v>
      </c>
      <c r="AY161" s="47">
        <v>8.7999999999999999E-13</v>
      </c>
      <c r="AZ161" s="47">
        <v>4.962E-10</v>
      </c>
      <c r="BA161" s="47">
        <v>5.5430000000000004E-10</v>
      </c>
      <c r="BB161" s="48">
        <v>5.7570000000000001E-11</v>
      </c>
      <c r="BC161" s="48">
        <v>4.9548000000000003E-10</v>
      </c>
      <c r="BD161" s="48">
        <v>5.5304999999999997E-10</v>
      </c>
      <c r="BE161" s="14">
        <f t="shared" si="17"/>
        <v>73.656263539215132</v>
      </c>
      <c r="BF161" s="14">
        <f t="shared" si="18"/>
        <v>1</v>
      </c>
      <c r="BG161" s="68" t="s">
        <v>598</v>
      </c>
      <c r="BH161" s="68" t="s">
        <v>321</v>
      </c>
      <c r="BI161" s="68" t="s">
        <v>321</v>
      </c>
      <c r="BJ161" s="68" t="s">
        <v>321</v>
      </c>
      <c r="BK161" s="102" t="s">
        <v>1615</v>
      </c>
      <c r="BL161" s="68" t="s">
        <v>413</v>
      </c>
      <c r="BM161" s="3" t="s">
        <v>1383</v>
      </c>
    </row>
    <row r="162" spans="1:65" ht="14.4" customHeight="1" x14ac:dyDescent="0.3">
      <c r="A162" s="59" t="s">
        <v>341</v>
      </c>
      <c r="B162" s="2">
        <v>161</v>
      </c>
      <c r="C162" s="3" t="s">
        <v>1397</v>
      </c>
      <c r="D162" s="2" t="s">
        <v>337</v>
      </c>
      <c r="E162" s="2" t="s">
        <v>528</v>
      </c>
      <c r="F162" s="2" t="s">
        <v>338</v>
      </c>
      <c r="G162" s="2" t="s">
        <v>529</v>
      </c>
      <c r="H162" s="2" t="s">
        <v>23</v>
      </c>
      <c r="J162" s="6" t="s">
        <v>87</v>
      </c>
      <c r="K162" s="2" t="s">
        <v>1028</v>
      </c>
      <c r="L162" s="6" t="s">
        <v>968</v>
      </c>
      <c r="M162" s="6" t="s">
        <v>26</v>
      </c>
      <c r="N162" s="2" t="s">
        <v>987</v>
      </c>
      <c r="O162" s="8" t="s">
        <v>1569</v>
      </c>
      <c r="P162" s="8" t="s">
        <v>1569</v>
      </c>
      <c r="Q162" s="10" t="s">
        <v>1569</v>
      </c>
      <c r="R162" s="2" t="s">
        <v>413</v>
      </c>
      <c r="S162" s="2" t="s">
        <v>413</v>
      </c>
      <c r="T162" s="3" t="s">
        <v>55</v>
      </c>
      <c r="U162" s="7" t="s">
        <v>1569</v>
      </c>
      <c r="V162" s="5" t="s">
        <v>597</v>
      </c>
      <c r="W162" s="3" t="s">
        <v>319</v>
      </c>
      <c r="X162" s="3" t="s">
        <v>28</v>
      </c>
      <c r="Y162" s="7" t="s">
        <v>1569</v>
      </c>
      <c r="Z162" s="19" t="s">
        <v>352</v>
      </c>
      <c r="AA162" s="19" t="s">
        <v>352</v>
      </c>
      <c r="AB162" s="6" t="s">
        <v>413</v>
      </c>
      <c r="AC162" s="6" t="s">
        <v>413</v>
      </c>
      <c r="AD162" s="6" t="s">
        <v>413</v>
      </c>
      <c r="AE162" s="6" t="s">
        <v>413</v>
      </c>
      <c r="AF162" s="8" t="s">
        <v>1569</v>
      </c>
      <c r="AG162" s="8" t="s">
        <v>1569</v>
      </c>
      <c r="AH162" s="8" t="s">
        <v>1569</v>
      </c>
      <c r="AI162" s="8" t="s">
        <v>1569</v>
      </c>
      <c r="AJ162" s="91" t="s">
        <v>1569</v>
      </c>
      <c r="AK162" s="91" t="s">
        <v>1569</v>
      </c>
      <c r="AL162" s="8" t="s">
        <v>1569</v>
      </c>
      <c r="AM162" s="9" t="s">
        <v>413</v>
      </c>
      <c r="AN162" s="9" t="s">
        <v>413</v>
      </c>
      <c r="AO162" s="9" t="s">
        <v>413</v>
      </c>
      <c r="AP162" s="2" t="s">
        <v>413</v>
      </c>
      <c r="AQ162" s="2" t="str">
        <f t="shared" si="14"/>
        <v>-</v>
      </c>
      <c r="AR162" s="2" t="str">
        <f t="shared" si="15"/>
        <v>-</v>
      </c>
      <c r="AS162" s="2" t="str">
        <f t="shared" si="16"/>
        <v>-</v>
      </c>
      <c r="AT162" s="6" t="s">
        <v>137</v>
      </c>
      <c r="AU162" s="6">
        <v>520.4</v>
      </c>
      <c r="AV162" s="30" t="s">
        <v>1224</v>
      </c>
      <c r="AW162" s="14">
        <v>527.8801407966381</v>
      </c>
      <c r="AX162" s="47">
        <v>5.72E-11</v>
      </c>
      <c r="AY162" s="47">
        <v>8.7999999999999999E-13</v>
      </c>
      <c r="AZ162" s="47">
        <v>4.962E-10</v>
      </c>
      <c r="BA162" s="47">
        <v>5.5430000000000004E-10</v>
      </c>
      <c r="BB162" s="48">
        <v>5.7570000000000001E-11</v>
      </c>
      <c r="BC162" s="48">
        <v>4.9548000000000003E-10</v>
      </c>
      <c r="BD162" s="48">
        <v>5.5304999999999997E-10</v>
      </c>
      <c r="BE162" s="14" t="str">
        <f t="shared" si="17"/>
        <v>-</v>
      </c>
      <c r="BF162" s="14" t="str">
        <f t="shared" si="18"/>
        <v>-</v>
      </c>
      <c r="BG162" s="68" t="s">
        <v>1593</v>
      </c>
      <c r="BH162" s="68" t="s">
        <v>321</v>
      </c>
      <c r="BI162" s="68" t="s">
        <v>321</v>
      </c>
      <c r="BJ162" s="68" t="s">
        <v>321</v>
      </c>
      <c r="BK162" s="68" t="s">
        <v>597</v>
      </c>
      <c r="BL162" s="68" t="s">
        <v>597</v>
      </c>
      <c r="BM162" s="3" t="s">
        <v>1384</v>
      </c>
    </row>
    <row r="163" spans="1:65" ht="14.4" customHeight="1" x14ac:dyDescent="0.3">
      <c r="A163" s="59" t="s">
        <v>342</v>
      </c>
      <c r="B163" s="2">
        <v>162</v>
      </c>
      <c r="C163" s="3" t="s">
        <v>1398</v>
      </c>
      <c r="D163" s="2" t="s">
        <v>343</v>
      </c>
      <c r="E163" s="2" t="s">
        <v>528</v>
      </c>
      <c r="F163" s="2" t="s">
        <v>344</v>
      </c>
      <c r="G163" s="2" t="s">
        <v>529</v>
      </c>
      <c r="H163" s="2" t="s">
        <v>23</v>
      </c>
      <c r="J163" s="6" t="s">
        <v>87</v>
      </c>
      <c r="K163" s="2" t="s">
        <v>1028</v>
      </c>
      <c r="L163" s="6" t="s">
        <v>968</v>
      </c>
      <c r="M163" s="6" t="s">
        <v>26</v>
      </c>
      <c r="N163" s="2" t="s">
        <v>986</v>
      </c>
      <c r="O163" s="8" t="s">
        <v>1569</v>
      </c>
      <c r="P163" s="8" t="s">
        <v>1569</v>
      </c>
      <c r="Q163" s="10" t="s">
        <v>1569</v>
      </c>
      <c r="R163" s="2" t="s">
        <v>413</v>
      </c>
      <c r="S163" s="2" t="s">
        <v>413</v>
      </c>
      <c r="T163" s="3" t="s">
        <v>112</v>
      </c>
      <c r="U163" s="3" t="s">
        <v>56</v>
      </c>
      <c r="V163" s="5" t="s">
        <v>597</v>
      </c>
      <c r="W163" s="12" t="s">
        <v>57</v>
      </c>
      <c r="X163" s="3" t="s">
        <v>28</v>
      </c>
      <c r="Y163" s="13" t="s">
        <v>58</v>
      </c>
      <c r="Z163" s="19">
        <v>122.3</v>
      </c>
      <c r="AA163" s="6">
        <v>0.4</v>
      </c>
      <c r="AB163" s="6">
        <v>1</v>
      </c>
      <c r="AC163" s="6" t="s">
        <v>413</v>
      </c>
      <c r="AD163" s="6" t="s">
        <v>413</v>
      </c>
      <c r="AE163" s="6" t="s">
        <v>413</v>
      </c>
      <c r="AF163" s="8" t="s">
        <v>1569</v>
      </c>
      <c r="AG163" s="8" t="s">
        <v>1569</v>
      </c>
      <c r="AH163" s="8" t="s">
        <v>1569</v>
      </c>
      <c r="AI163" s="8" t="s">
        <v>1569</v>
      </c>
      <c r="AJ163" s="91" t="s">
        <v>1569</v>
      </c>
      <c r="AK163" s="91" t="s">
        <v>1569</v>
      </c>
      <c r="AL163" s="8" t="s">
        <v>1569</v>
      </c>
      <c r="AM163" s="9" t="s">
        <v>413</v>
      </c>
      <c r="AN163" s="9" t="s">
        <v>413</v>
      </c>
      <c r="AO163" s="9" t="s">
        <v>413</v>
      </c>
      <c r="AP163" s="2" t="s">
        <v>59</v>
      </c>
      <c r="AQ163" s="2">
        <f t="shared" si="14"/>
        <v>122.3</v>
      </c>
      <c r="AR163" s="2">
        <f t="shared" si="15"/>
        <v>0.4</v>
      </c>
      <c r="AS163" s="2">
        <f t="shared" si="16"/>
        <v>1</v>
      </c>
      <c r="AT163" s="6" t="s">
        <v>60</v>
      </c>
      <c r="AU163" s="6">
        <v>27.84</v>
      </c>
      <c r="AV163" s="52" t="s">
        <v>1081</v>
      </c>
      <c r="AW163" s="15">
        <f t="shared" ref="AW163:AW194" si="19">28.294</f>
        <v>28.294</v>
      </c>
      <c r="AX163" s="47">
        <v>5.72E-11</v>
      </c>
      <c r="AY163" s="47">
        <v>8.7999999999999999E-13</v>
      </c>
      <c r="AZ163" s="47">
        <v>4.962E-10</v>
      </c>
      <c r="BA163" s="47">
        <v>5.5430000000000004E-10</v>
      </c>
      <c r="BB163" s="48">
        <v>5.7570000000000001E-11</v>
      </c>
      <c r="BC163" s="48">
        <v>4.9548000000000003E-10</v>
      </c>
      <c r="BD163" s="48">
        <v>5.5304999999999997E-10</v>
      </c>
      <c r="BE163" s="14">
        <f t="shared" si="17"/>
        <v>124.24972170998694</v>
      </c>
      <c r="BF163" s="14">
        <f t="shared" si="18"/>
        <v>0.8</v>
      </c>
      <c r="BG163" s="68" t="s">
        <v>1591</v>
      </c>
      <c r="BH163" s="68" t="s">
        <v>321</v>
      </c>
      <c r="BI163" s="68" t="s">
        <v>321</v>
      </c>
      <c r="BJ163" s="68" t="s">
        <v>321</v>
      </c>
      <c r="BK163" s="68" t="s">
        <v>597</v>
      </c>
      <c r="BL163" s="68" t="s">
        <v>597</v>
      </c>
      <c r="BM163" s="3" t="s">
        <v>1584</v>
      </c>
    </row>
    <row r="164" spans="1:65" ht="14.4" customHeight="1" x14ac:dyDescent="0.3">
      <c r="A164" s="59" t="s">
        <v>345</v>
      </c>
      <c r="B164" s="2">
        <v>163</v>
      </c>
      <c r="C164" s="3" t="s">
        <v>1398</v>
      </c>
      <c r="D164" s="2" t="s">
        <v>346</v>
      </c>
      <c r="E164" s="2" t="s">
        <v>528</v>
      </c>
      <c r="F164" s="2" t="s">
        <v>347</v>
      </c>
      <c r="G164" s="2" t="s">
        <v>529</v>
      </c>
      <c r="H164" s="2" t="s">
        <v>23</v>
      </c>
      <c r="J164" s="6" t="s">
        <v>87</v>
      </c>
      <c r="K164" s="2" t="s">
        <v>1028</v>
      </c>
      <c r="L164" s="6" t="s">
        <v>968</v>
      </c>
      <c r="M164" s="6" t="s">
        <v>26</v>
      </c>
      <c r="N164" s="2" t="s">
        <v>986</v>
      </c>
      <c r="O164" s="8" t="s">
        <v>1569</v>
      </c>
      <c r="P164" s="8" t="s">
        <v>1569</v>
      </c>
      <c r="Q164" s="10" t="s">
        <v>1569</v>
      </c>
      <c r="R164" s="2" t="s">
        <v>413</v>
      </c>
      <c r="S164" s="2" t="s">
        <v>413</v>
      </c>
      <c r="T164" s="3" t="s">
        <v>112</v>
      </c>
      <c r="U164" s="3" t="s">
        <v>56</v>
      </c>
      <c r="V164" s="5" t="s">
        <v>597</v>
      </c>
      <c r="W164" s="12" t="s">
        <v>57</v>
      </c>
      <c r="X164" s="3" t="s">
        <v>28</v>
      </c>
      <c r="Y164" s="13" t="s">
        <v>58</v>
      </c>
      <c r="Z164" s="19">
        <v>128.30000000000001</v>
      </c>
      <c r="AA164" s="6">
        <v>0.4</v>
      </c>
      <c r="AB164" s="6">
        <v>1</v>
      </c>
      <c r="AC164" s="6" t="s">
        <v>413</v>
      </c>
      <c r="AD164" s="6" t="s">
        <v>413</v>
      </c>
      <c r="AE164" s="6" t="s">
        <v>413</v>
      </c>
      <c r="AF164" s="8" t="s">
        <v>1569</v>
      </c>
      <c r="AG164" s="8" t="s">
        <v>1569</v>
      </c>
      <c r="AH164" s="8" t="s">
        <v>1569</v>
      </c>
      <c r="AI164" s="8" t="s">
        <v>1569</v>
      </c>
      <c r="AJ164" s="91" t="s">
        <v>1569</v>
      </c>
      <c r="AK164" s="91" t="s">
        <v>1569</v>
      </c>
      <c r="AL164" s="8" t="s">
        <v>1569</v>
      </c>
      <c r="AM164" s="9" t="s">
        <v>413</v>
      </c>
      <c r="AN164" s="9" t="s">
        <v>413</v>
      </c>
      <c r="AO164" s="9" t="s">
        <v>413</v>
      </c>
      <c r="AP164" s="2" t="s">
        <v>59</v>
      </c>
      <c r="AQ164" s="2">
        <f t="shared" si="14"/>
        <v>128.30000000000001</v>
      </c>
      <c r="AR164" s="2">
        <f t="shared" si="15"/>
        <v>0.4</v>
      </c>
      <c r="AS164" s="2">
        <f t="shared" si="16"/>
        <v>1</v>
      </c>
      <c r="AT164" s="6" t="s">
        <v>60</v>
      </c>
      <c r="AU164" s="6">
        <v>27.84</v>
      </c>
      <c r="AV164" s="52" t="s">
        <v>1081</v>
      </c>
      <c r="AW164" s="15">
        <f t="shared" si="19"/>
        <v>28.294</v>
      </c>
      <c r="AX164" s="47">
        <v>5.72E-11</v>
      </c>
      <c r="AY164" s="47">
        <v>8.7999999999999999E-13</v>
      </c>
      <c r="AZ164" s="47">
        <v>4.962E-10</v>
      </c>
      <c r="BA164" s="47">
        <v>5.5430000000000004E-10</v>
      </c>
      <c r="BB164" s="48">
        <v>5.7570000000000001E-11</v>
      </c>
      <c r="BC164" s="48">
        <v>4.9548000000000003E-10</v>
      </c>
      <c r="BD164" s="48">
        <v>5.5304999999999997E-10</v>
      </c>
      <c r="BE164" s="14">
        <f t="shared" si="17"/>
        <v>130.34245319487525</v>
      </c>
      <c r="BF164" s="14">
        <f t="shared" si="18"/>
        <v>0.8</v>
      </c>
      <c r="BG164" s="68" t="s">
        <v>1591</v>
      </c>
      <c r="BH164" s="68" t="s">
        <v>321</v>
      </c>
      <c r="BI164" s="68" t="s">
        <v>321</v>
      </c>
      <c r="BJ164" s="68" t="s">
        <v>321</v>
      </c>
      <c r="BK164" s="68" t="s">
        <v>597</v>
      </c>
      <c r="BL164" s="68" t="s">
        <v>597</v>
      </c>
      <c r="BM164" s="3" t="s">
        <v>1191</v>
      </c>
    </row>
    <row r="165" spans="1:65" ht="14.4" customHeight="1" x14ac:dyDescent="0.3">
      <c r="A165" s="59" t="s">
        <v>348</v>
      </c>
      <c r="B165" s="2">
        <v>164</v>
      </c>
      <c r="C165" s="3" t="s">
        <v>1398</v>
      </c>
      <c r="D165" s="2" t="s">
        <v>346</v>
      </c>
      <c r="E165" s="2" t="s">
        <v>528</v>
      </c>
      <c r="F165" s="2" t="s">
        <v>347</v>
      </c>
      <c r="G165" s="2" t="s">
        <v>529</v>
      </c>
      <c r="H165" s="2" t="s">
        <v>23</v>
      </c>
      <c r="J165" s="6" t="s">
        <v>87</v>
      </c>
      <c r="K165" s="2" t="s">
        <v>1028</v>
      </c>
      <c r="L165" s="6" t="s">
        <v>968</v>
      </c>
      <c r="M165" s="6" t="s">
        <v>26</v>
      </c>
      <c r="N165" s="2" t="s">
        <v>986</v>
      </c>
      <c r="O165" s="8" t="s">
        <v>1569</v>
      </c>
      <c r="P165" s="8" t="s">
        <v>1569</v>
      </c>
      <c r="Q165" s="10" t="s">
        <v>1569</v>
      </c>
      <c r="R165" s="2" t="s">
        <v>413</v>
      </c>
      <c r="S165" s="2" t="s">
        <v>413</v>
      </c>
      <c r="T165" s="3" t="s">
        <v>112</v>
      </c>
      <c r="U165" s="3" t="s">
        <v>56</v>
      </c>
      <c r="V165" s="5" t="s">
        <v>597</v>
      </c>
      <c r="W165" s="12" t="s">
        <v>57</v>
      </c>
      <c r="X165" s="3" t="s">
        <v>28</v>
      </c>
      <c r="Y165" s="13" t="s">
        <v>58</v>
      </c>
      <c r="Z165" s="19">
        <v>119</v>
      </c>
      <c r="AA165" s="6">
        <v>0.7</v>
      </c>
      <c r="AB165" s="6">
        <v>1</v>
      </c>
      <c r="AC165" s="6" t="s">
        <v>413</v>
      </c>
      <c r="AD165" s="6" t="s">
        <v>413</v>
      </c>
      <c r="AE165" s="6" t="s">
        <v>413</v>
      </c>
      <c r="AF165" s="8" t="s">
        <v>1569</v>
      </c>
      <c r="AG165" s="8" t="s">
        <v>1569</v>
      </c>
      <c r="AH165" s="8" t="s">
        <v>1569</v>
      </c>
      <c r="AI165" s="8" t="s">
        <v>1569</v>
      </c>
      <c r="AJ165" s="91" t="s">
        <v>1569</v>
      </c>
      <c r="AK165" s="91" t="s">
        <v>1569</v>
      </c>
      <c r="AL165" s="8" t="s">
        <v>1569</v>
      </c>
      <c r="AM165" s="9" t="s">
        <v>413</v>
      </c>
      <c r="AN165" s="9" t="s">
        <v>413</v>
      </c>
      <c r="AO165" s="9" t="s">
        <v>413</v>
      </c>
      <c r="AP165" s="2" t="s">
        <v>59</v>
      </c>
      <c r="AQ165" s="2">
        <f t="shared" si="14"/>
        <v>119</v>
      </c>
      <c r="AR165" s="2">
        <f t="shared" si="15"/>
        <v>0.7</v>
      </c>
      <c r="AS165" s="2">
        <f t="shared" si="16"/>
        <v>1</v>
      </c>
      <c r="AT165" s="6" t="s">
        <v>60</v>
      </c>
      <c r="AU165" s="6">
        <v>27.84</v>
      </c>
      <c r="AV165" s="52" t="s">
        <v>1081</v>
      </c>
      <c r="AW165" s="15">
        <f t="shared" si="19"/>
        <v>28.294</v>
      </c>
      <c r="AX165" s="47">
        <v>5.72E-11</v>
      </c>
      <c r="AY165" s="47">
        <v>8.7999999999999999E-13</v>
      </c>
      <c r="AZ165" s="47">
        <v>4.962E-10</v>
      </c>
      <c r="BA165" s="47">
        <v>5.5430000000000004E-10</v>
      </c>
      <c r="BB165" s="48">
        <v>5.7570000000000001E-11</v>
      </c>
      <c r="BC165" s="48">
        <v>4.9548000000000003E-10</v>
      </c>
      <c r="BD165" s="48">
        <v>5.5304999999999997E-10</v>
      </c>
      <c r="BE165" s="14">
        <f t="shared" si="17"/>
        <v>120.89860554615045</v>
      </c>
      <c r="BF165" s="14">
        <f t="shared" si="18"/>
        <v>1.4</v>
      </c>
      <c r="BG165" s="68" t="s">
        <v>598</v>
      </c>
      <c r="BH165" s="68" t="s">
        <v>321</v>
      </c>
      <c r="BI165" s="68" t="s">
        <v>321</v>
      </c>
      <c r="BJ165" s="68" t="s">
        <v>321</v>
      </c>
      <c r="BK165" s="102" t="s">
        <v>598</v>
      </c>
      <c r="BL165" s="68" t="s">
        <v>321</v>
      </c>
      <c r="BM165" s="3" t="s">
        <v>1192</v>
      </c>
    </row>
    <row r="166" spans="1:65" ht="14.4" customHeight="1" x14ac:dyDescent="0.3">
      <c r="A166" s="59" t="s">
        <v>349</v>
      </c>
      <c r="B166" s="2">
        <v>165</v>
      </c>
      <c r="C166" s="3" t="s">
        <v>1398</v>
      </c>
      <c r="D166" s="2" t="s">
        <v>350</v>
      </c>
      <c r="E166" s="2" t="s">
        <v>528</v>
      </c>
      <c r="F166" s="2" t="s">
        <v>351</v>
      </c>
      <c r="G166" s="2" t="s">
        <v>529</v>
      </c>
      <c r="H166" s="2" t="s">
        <v>23</v>
      </c>
      <c r="J166" s="6" t="s">
        <v>87</v>
      </c>
      <c r="K166" s="2" t="s">
        <v>1028</v>
      </c>
      <c r="L166" s="6" t="s">
        <v>968</v>
      </c>
      <c r="M166" s="6" t="s">
        <v>26</v>
      </c>
      <c r="N166" s="2" t="s">
        <v>986</v>
      </c>
      <c r="O166" s="8" t="s">
        <v>1569</v>
      </c>
      <c r="P166" s="8" t="s">
        <v>1569</v>
      </c>
      <c r="Q166" s="10" t="s">
        <v>1569</v>
      </c>
      <c r="R166" s="2" t="s">
        <v>413</v>
      </c>
      <c r="S166" s="2" t="s">
        <v>413</v>
      </c>
      <c r="T166" s="3" t="s">
        <v>112</v>
      </c>
      <c r="U166" s="3" t="s">
        <v>56</v>
      </c>
      <c r="V166" s="5" t="s">
        <v>597</v>
      </c>
      <c r="W166" s="12" t="s">
        <v>57</v>
      </c>
      <c r="X166" s="3" t="s">
        <v>28</v>
      </c>
      <c r="Y166" s="13" t="s">
        <v>58</v>
      </c>
      <c r="Z166" s="19" t="s">
        <v>352</v>
      </c>
      <c r="AA166" s="19" t="s">
        <v>352</v>
      </c>
      <c r="AB166" s="6" t="s">
        <v>413</v>
      </c>
      <c r="AC166" s="6" t="s">
        <v>413</v>
      </c>
      <c r="AD166" s="6" t="s">
        <v>413</v>
      </c>
      <c r="AE166" s="6" t="s">
        <v>413</v>
      </c>
      <c r="AF166" s="8" t="s">
        <v>1569</v>
      </c>
      <c r="AG166" s="8" t="s">
        <v>1569</v>
      </c>
      <c r="AH166" s="8" t="s">
        <v>1569</v>
      </c>
      <c r="AI166" s="8" t="s">
        <v>1569</v>
      </c>
      <c r="AJ166" s="91" t="s">
        <v>1569</v>
      </c>
      <c r="AK166" s="91" t="s">
        <v>1569</v>
      </c>
      <c r="AL166" s="8" t="s">
        <v>1569</v>
      </c>
      <c r="AM166" s="9" t="s">
        <v>413</v>
      </c>
      <c r="AN166" s="9" t="s">
        <v>413</v>
      </c>
      <c r="AO166" s="9" t="s">
        <v>413</v>
      </c>
      <c r="AP166" s="2" t="s">
        <v>413</v>
      </c>
      <c r="AQ166" s="2" t="str">
        <f t="shared" si="14"/>
        <v>-</v>
      </c>
      <c r="AR166" s="2" t="str">
        <f t="shared" si="15"/>
        <v>-</v>
      </c>
      <c r="AS166" s="2" t="str">
        <f t="shared" si="16"/>
        <v>-</v>
      </c>
      <c r="AT166" s="6" t="s">
        <v>60</v>
      </c>
      <c r="AU166" s="6">
        <v>27.84</v>
      </c>
      <c r="AV166" s="52" t="s">
        <v>1081</v>
      </c>
      <c r="AW166" s="15">
        <f t="shared" si="19"/>
        <v>28.294</v>
      </c>
      <c r="AX166" s="47">
        <v>5.72E-11</v>
      </c>
      <c r="AY166" s="47">
        <v>8.7999999999999999E-13</v>
      </c>
      <c r="AZ166" s="47">
        <v>4.962E-10</v>
      </c>
      <c r="BA166" s="47">
        <v>5.5430000000000004E-10</v>
      </c>
      <c r="BB166" s="48">
        <v>5.7570000000000001E-11</v>
      </c>
      <c r="BC166" s="48">
        <v>4.9548000000000003E-10</v>
      </c>
      <c r="BD166" s="48">
        <v>5.5304999999999997E-10</v>
      </c>
      <c r="BE166" s="14" t="str">
        <f t="shared" si="17"/>
        <v>-</v>
      </c>
      <c r="BF166" s="14" t="str">
        <f t="shared" si="18"/>
        <v>-</v>
      </c>
      <c r="BG166" s="68" t="s">
        <v>597</v>
      </c>
      <c r="BH166" s="68" t="s">
        <v>413</v>
      </c>
      <c r="BI166" s="68" t="s">
        <v>321</v>
      </c>
      <c r="BJ166" s="68" t="s">
        <v>321</v>
      </c>
      <c r="BK166" s="68" t="s">
        <v>597</v>
      </c>
      <c r="BL166" s="68" t="s">
        <v>597</v>
      </c>
      <c r="BM166" s="3" t="s">
        <v>1176</v>
      </c>
    </row>
    <row r="167" spans="1:65" ht="14.4" customHeight="1" x14ac:dyDescent="0.3">
      <c r="A167" s="59" t="s">
        <v>353</v>
      </c>
      <c r="B167" s="2">
        <v>166</v>
      </c>
      <c r="C167" s="3" t="s">
        <v>1398</v>
      </c>
      <c r="D167" s="2" t="s">
        <v>350</v>
      </c>
      <c r="E167" s="2" t="s">
        <v>528</v>
      </c>
      <c r="F167" s="2" t="s">
        <v>351</v>
      </c>
      <c r="G167" s="2" t="s">
        <v>529</v>
      </c>
      <c r="H167" s="2" t="s">
        <v>23</v>
      </c>
      <c r="J167" s="6" t="s">
        <v>87</v>
      </c>
      <c r="K167" s="2" t="s">
        <v>1028</v>
      </c>
      <c r="L167" s="6" t="s">
        <v>968</v>
      </c>
      <c r="M167" s="6" t="s">
        <v>26</v>
      </c>
      <c r="N167" s="2" t="s">
        <v>986</v>
      </c>
      <c r="O167" s="8" t="s">
        <v>1569</v>
      </c>
      <c r="P167" s="8" t="s">
        <v>1569</v>
      </c>
      <c r="Q167" s="10" t="s">
        <v>1569</v>
      </c>
      <c r="R167" s="2" t="s">
        <v>413</v>
      </c>
      <c r="S167" s="2" t="s">
        <v>413</v>
      </c>
      <c r="T167" s="3" t="s">
        <v>112</v>
      </c>
      <c r="U167" s="3" t="s">
        <v>56</v>
      </c>
      <c r="V167" s="5" t="s">
        <v>597</v>
      </c>
      <c r="W167" s="12" t="s">
        <v>57</v>
      </c>
      <c r="X167" s="3" t="s">
        <v>28</v>
      </c>
      <c r="Y167" s="13" t="s">
        <v>58</v>
      </c>
      <c r="Z167" s="19" t="s">
        <v>352</v>
      </c>
      <c r="AA167" s="19" t="s">
        <v>352</v>
      </c>
      <c r="AB167" s="6" t="s">
        <v>413</v>
      </c>
      <c r="AC167" s="6" t="s">
        <v>413</v>
      </c>
      <c r="AD167" s="6" t="s">
        <v>413</v>
      </c>
      <c r="AE167" s="6" t="s">
        <v>413</v>
      </c>
      <c r="AF167" s="8" t="s">
        <v>1569</v>
      </c>
      <c r="AG167" s="8" t="s">
        <v>1569</v>
      </c>
      <c r="AH167" s="8" t="s">
        <v>1569</v>
      </c>
      <c r="AI167" s="8" t="s">
        <v>1569</v>
      </c>
      <c r="AJ167" s="91" t="s">
        <v>1569</v>
      </c>
      <c r="AK167" s="91" t="s">
        <v>1569</v>
      </c>
      <c r="AL167" s="8" t="s">
        <v>1569</v>
      </c>
      <c r="AM167" s="9" t="s">
        <v>413</v>
      </c>
      <c r="AN167" s="9" t="s">
        <v>413</v>
      </c>
      <c r="AO167" s="9" t="s">
        <v>413</v>
      </c>
      <c r="AP167" s="2" t="s">
        <v>413</v>
      </c>
      <c r="AQ167" s="2" t="str">
        <f t="shared" si="14"/>
        <v>-</v>
      </c>
      <c r="AR167" s="2" t="str">
        <f t="shared" si="15"/>
        <v>-</v>
      </c>
      <c r="AS167" s="2" t="str">
        <f t="shared" si="16"/>
        <v>-</v>
      </c>
      <c r="AT167" s="6" t="s">
        <v>60</v>
      </c>
      <c r="AU167" s="6">
        <v>27.84</v>
      </c>
      <c r="AV167" s="52" t="s">
        <v>1081</v>
      </c>
      <c r="AW167" s="15">
        <f t="shared" si="19"/>
        <v>28.294</v>
      </c>
      <c r="AX167" s="47">
        <v>5.72E-11</v>
      </c>
      <c r="AY167" s="47">
        <v>8.7999999999999999E-13</v>
      </c>
      <c r="AZ167" s="47">
        <v>4.962E-10</v>
      </c>
      <c r="BA167" s="47">
        <v>5.5430000000000004E-10</v>
      </c>
      <c r="BB167" s="48">
        <v>5.7570000000000001E-11</v>
      </c>
      <c r="BC167" s="48">
        <v>4.9548000000000003E-10</v>
      </c>
      <c r="BD167" s="48">
        <v>5.5304999999999997E-10</v>
      </c>
      <c r="BE167" s="14" t="str">
        <f t="shared" si="17"/>
        <v>-</v>
      </c>
      <c r="BF167" s="14" t="str">
        <f t="shared" si="18"/>
        <v>-</v>
      </c>
      <c r="BG167" s="68" t="s">
        <v>597</v>
      </c>
      <c r="BH167" s="68" t="s">
        <v>413</v>
      </c>
      <c r="BI167" s="68" t="s">
        <v>321</v>
      </c>
      <c r="BJ167" s="68" t="s">
        <v>321</v>
      </c>
      <c r="BK167" s="68" t="s">
        <v>597</v>
      </c>
      <c r="BL167" s="68" t="s">
        <v>597</v>
      </c>
      <c r="BM167" s="3" t="s">
        <v>1176</v>
      </c>
    </row>
    <row r="168" spans="1:65" ht="14.4" customHeight="1" x14ac:dyDescent="0.3">
      <c r="A168" s="59" t="s">
        <v>354</v>
      </c>
      <c r="B168" s="2">
        <v>167</v>
      </c>
      <c r="C168" s="3" t="s">
        <v>1398</v>
      </c>
      <c r="D168" s="2" t="s">
        <v>355</v>
      </c>
      <c r="E168" s="2" t="s">
        <v>528</v>
      </c>
      <c r="F168" s="2" t="s">
        <v>356</v>
      </c>
      <c r="G168" s="2" t="s">
        <v>529</v>
      </c>
      <c r="H168" s="2" t="s">
        <v>23</v>
      </c>
      <c r="J168" s="6" t="s">
        <v>87</v>
      </c>
      <c r="K168" s="2" t="s">
        <v>1028</v>
      </c>
      <c r="L168" s="6" t="s">
        <v>968</v>
      </c>
      <c r="M168" s="6" t="s">
        <v>26</v>
      </c>
      <c r="N168" s="2" t="s">
        <v>986</v>
      </c>
      <c r="O168" s="8" t="s">
        <v>1569</v>
      </c>
      <c r="P168" s="8" t="s">
        <v>1569</v>
      </c>
      <c r="Q168" s="10" t="s">
        <v>1569</v>
      </c>
      <c r="R168" s="2" t="s">
        <v>413</v>
      </c>
      <c r="S168" s="2" t="s">
        <v>413</v>
      </c>
      <c r="T168" s="3" t="s">
        <v>112</v>
      </c>
      <c r="U168" s="3" t="s">
        <v>56</v>
      </c>
      <c r="V168" s="5" t="s">
        <v>597</v>
      </c>
      <c r="W168" s="12" t="s">
        <v>57</v>
      </c>
      <c r="X168" s="3" t="s">
        <v>28</v>
      </c>
      <c r="Y168" s="13" t="s">
        <v>58</v>
      </c>
      <c r="Z168" s="19" t="s">
        <v>352</v>
      </c>
      <c r="AA168" s="19" t="s">
        <v>352</v>
      </c>
      <c r="AB168" s="6" t="s">
        <v>413</v>
      </c>
      <c r="AC168" s="6" t="s">
        <v>413</v>
      </c>
      <c r="AD168" s="6" t="s">
        <v>413</v>
      </c>
      <c r="AE168" s="6" t="s">
        <v>413</v>
      </c>
      <c r="AF168" s="8" t="s">
        <v>1569</v>
      </c>
      <c r="AG168" s="8" t="s">
        <v>1569</v>
      </c>
      <c r="AH168" s="8" t="s">
        <v>1569</v>
      </c>
      <c r="AI168" s="8" t="s">
        <v>1569</v>
      </c>
      <c r="AJ168" s="91" t="s">
        <v>1569</v>
      </c>
      <c r="AK168" s="91" t="s">
        <v>1569</v>
      </c>
      <c r="AL168" s="8" t="s">
        <v>1569</v>
      </c>
      <c r="AM168" s="9" t="s">
        <v>413</v>
      </c>
      <c r="AN168" s="9" t="s">
        <v>413</v>
      </c>
      <c r="AO168" s="9" t="s">
        <v>413</v>
      </c>
      <c r="AP168" s="2" t="s">
        <v>413</v>
      </c>
      <c r="AQ168" s="2" t="str">
        <f t="shared" si="14"/>
        <v>-</v>
      </c>
      <c r="AR168" s="2" t="str">
        <f t="shared" si="15"/>
        <v>-</v>
      </c>
      <c r="AS168" s="2" t="str">
        <f t="shared" si="16"/>
        <v>-</v>
      </c>
      <c r="AT168" s="6" t="s">
        <v>60</v>
      </c>
      <c r="AU168" s="6">
        <v>27.84</v>
      </c>
      <c r="AV168" s="52" t="s">
        <v>1081</v>
      </c>
      <c r="AW168" s="15">
        <f t="shared" si="19"/>
        <v>28.294</v>
      </c>
      <c r="AX168" s="47">
        <v>5.72E-11</v>
      </c>
      <c r="AY168" s="47">
        <v>8.7999999999999999E-13</v>
      </c>
      <c r="AZ168" s="47">
        <v>4.962E-10</v>
      </c>
      <c r="BA168" s="47">
        <v>5.5430000000000004E-10</v>
      </c>
      <c r="BB168" s="48">
        <v>5.7570000000000001E-11</v>
      </c>
      <c r="BC168" s="48">
        <v>4.9548000000000003E-10</v>
      </c>
      <c r="BD168" s="48">
        <v>5.5304999999999997E-10</v>
      </c>
      <c r="BE168" s="14" t="str">
        <f t="shared" si="17"/>
        <v>-</v>
      </c>
      <c r="BF168" s="14" t="str">
        <f t="shared" si="18"/>
        <v>-</v>
      </c>
      <c r="BG168" s="68" t="s">
        <v>597</v>
      </c>
      <c r="BH168" s="68" t="s">
        <v>413</v>
      </c>
      <c r="BI168" s="68" t="s">
        <v>321</v>
      </c>
      <c r="BJ168" s="68" t="s">
        <v>321</v>
      </c>
      <c r="BK168" s="68" t="s">
        <v>597</v>
      </c>
      <c r="BL168" s="68" t="s">
        <v>597</v>
      </c>
      <c r="BM168" s="3" t="s">
        <v>1176</v>
      </c>
    </row>
    <row r="169" spans="1:65" ht="14.4" customHeight="1" x14ac:dyDescent="0.3">
      <c r="A169" s="59" t="s">
        <v>357</v>
      </c>
      <c r="B169" s="2">
        <v>168</v>
      </c>
      <c r="C169" s="3" t="s">
        <v>1398</v>
      </c>
      <c r="D169" s="2" t="s">
        <v>355</v>
      </c>
      <c r="E169" s="2" t="s">
        <v>528</v>
      </c>
      <c r="F169" s="2" t="s">
        <v>356</v>
      </c>
      <c r="G169" s="2" t="s">
        <v>529</v>
      </c>
      <c r="H169" s="2" t="s">
        <v>23</v>
      </c>
      <c r="J169" s="6" t="s">
        <v>87</v>
      </c>
      <c r="K169" s="2" t="s">
        <v>1028</v>
      </c>
      <c r="L169" s="6" t="s">
        <v>968</v>
      </c>
      <c r="M169" s="6" t="s">
        <v>26</v>
      </c>
      <c r="N169" s="2" t="s">
        <v>986</v>
      </c>
      <c r="O169" s="8" t="s">
        <v>1569</v>
      </c>
      <c r="P169" s="8" t="s">
        <v>1569</v>
      </c>
      <c r="Q169" s="10" t="s">
        <v>1569</v>
      </c>
      <c r="R169" s="2" t="s">
        <v>413</v>
      </c>
      <c r="S169" s="2" t="s">
        <v>413</v>
      </c>
      <c r="T169" s="3" t="s">
        <v>112</v>
      </c>
      <c r="U169" s="3" t="s">
        <v>56</v>
      </c>
      <c r="V169" s="5" t="s">
        <v>597</v>
      </c>
      <c r="W169" s="12" t="s">
        <v>57</v>
      </c>
      <c r="X169" s="3" t="s">
        <v>28</v>
      </c>
      <c r="Y169" s="13" t="s">
        <v>58</v>
      </c>
      <c r="Z169" s="19">
        <v>128.19999999999999</v>
      </c>
      <c r="AA169" s="6">
        <v>0.4</v>
      </c>
      <c r="AB169" s="6">
        <v>1</v>
      </c>
      <c r="AC169" s="6" t="s">
        <v>413</v>
      </c>
      <c r="AD169" s="6" t="s">
        <v>413</v>
      </c>
      <c r="AE169" s="6" t="s">
        <v>413</v>
      </c>
      <c r="AF169" s="6">
        <v>127.7</v>
      </c>
      <c r="AG169" s="6">
        <v>0.5</v>
      </c>
      <c r="AH169" s="6">
        <v>1</v>
      </c>
      <c r="AI169" s="6">
        <v>1.17</v>
      </c>
      <c r="AJ169" s="72">
        <v>306</v>
      </c>
      <c r="AK169" s="72">
        <v>6</v>
      </c>
      <c r="AL169" s="9">
        <v>1</v>
      </c>
      <c r="AM169" s="9" t="s">
        <v>413</v>
      </c>
      <c r="AN169" s="9" t="s">
        <v>413</v>
      </c>
      <c r="AO169" s="9" t="s">
        <v>413</v>
      </c>
      <c r="AP169" s="2" t="s">
        <v>78</v>
      </c>
      <c r="AQ169" s="2">
        <f t="shared" si="14"/>
        <v>127.7</v>
      </c>
      <c r="AR169" s="2">
        <f t="shared" si="15"/>
        <v>0.5</v>
      </c>
      <c r="AS169" s="2">
        <f t="shared" si="16"/>
        <v>1</v>
      </c>
      <c r="AT169" s="6" t="s">
        <v>60</v>
      </c>
      <c r="AU169" s="6">
        <v>27.84</v>
      </c>
      <c r="AV169" s="52" t="s">
        <v>1081</v>
      </c>
      <c r="AW169" s="15">
        <f t="shared" si="19"/>
        <v>28.294</v>
      </c>
      <c r="AX169" s="47">
        <v>5.72E-11</v>
      </c>
      <c r="AY169" s="47">
        <v>8.7999999999999999E-13</v>
      </c>
      <c r="AZ169" s="47">
        <v>4.962E-10</v>
      </c>
      <c r="BA169" s="47">
        <v>5.5430000000000004E-10</v>
      </c>
      <c r="BB169" s="48">
        <v>5.7570000000000001E-11</v>
      </c>
      <c r="BC169" s="48">
        <v>4.9548000000000003E-10</v>
      </c>
      <c r="BD169" s="48">
        <v>5.5304999999999997E-10</v>
      </c>
      <c r="BE169" s="14">
        <f t="shared" si="17"/>
        <v>129.73319204562361</v>
      </c>
      <c r="BF169" s="14">
        <f t="shared" si="18"/>
        <v>1</v>
      </c>
      <c r="BG169" s="76" t="s">
        <v>598</v>
      </c>
      <c r="BH169" s="76" t="s">
        <v>321</v>
      </c>
      <c r="BI169" s="76" t="s">
        <v>598</v>
      </c>
      <c r="BJ169" s="68" t="s">
        <v>321</v>
      </c>
      <c r="BK169" s="102" t="s">
        <v>598</v>
      </c>
      <c r="BL169" s="76" t="s">
        <v>321</v>
      </c>
      <c r="BM169" s="3" t="s">
        <v>1193</v>
      </c>
    </row>
    <row r="170" spans="1:65" ht="14.4" customHeight="1" x14ac:dyDescent="0.3">
      <c r="A170" s="59" t="s">
        <v>358</v>
      </c>
      <c r="B170" s="2">
        <v>169</v>
      </c>
      <c r="C170" s="3" t="s">
        <v>1398</v>
      </c>
      <c r="D170" s="2" t="s">
        <v>359</v>
      </c>
      <c r="E170" s="2" t="s">
        <v>528</v>
      </c>
      <c r="F170" s="2" t="s">
        <v>360</v>
      </c>
      <c r="G170" s="2" t="s">
        <v>529</v>
      </c>
      <c r="H170" s="2" t="s">
        <v>23</v>
      </c>
      <c r="J170" s="6" t="s">
        <v>87</v>
      </c>
      <c r="K170" s="2" t="s">
        <v>1028</v>
      </c>
      <c r="L170" s="6" t="s">
        <v>968</v>
      </c>
      <c r="M170" s="6" t="s">
        <v>26</v>
      </c>
      <c r="N170" s="2" t="s">
        <v>986</v>
      </c>
      <c r="O170" s="8" t="s">
        <v>1569</v>
      </c>
      <c r="P170" s="8" t="s">
        <v>1569</v>
      </c>
      <c r="Q170" s="10" t="s">
        <v>1569</v>
      </c>
      <c r="R170" s="2" t="s">
        <v>413</v>
      </c>
      <c r="S170" s="2" t="s">
        <v>413</v>
      </c>
      <c r="T170" s="3" t="s">
        <v>112</v>
      </c>
      <c r="U170" s="3" t="s">
        <v>56</v>
      </c>
      <c r="V170" s="5" t="s">
        <v>597</v>
      </c>
      <c r="W170" s="12" t="s">
        <v>57</v>
      </c>
      <c r="X170" s="3" t="s">
        <v>28</v>
      </c>
      <c r="Y170" s="13" t="s">
        <v>58</v>
      </c>
      <c r="Z170" s="19">
        <v>126.2</v>
      </c>
      <c r="AA170" s="6">
        <v>0.4</v>
      </c>
      <c r="AB170" s="6">
        <v>1</v>
      </c>
      <c r="AC170" s="6" t="s">
        <v>413</v>
      </c>
      <c r="AD170" s="6" t="s">
        <v>413</v>
      </c>
      <c r="AE170" s="6" t="s">
        <v>413</v>
      </c>
      <c r="AF170" s="6">
        <v>125.8</v>
      </c>
      <c r="AG170" s="6">
        <v>0.5</v>
      </c>
      <c r="AH170" s="6">
        <v>1</v>
      </c>
      <c r="AI170" s="6">
        <v>1.45</v>
      </c>
      <c r="AJ170" s="72">
        <v>316</v>
      </c>
      <c r="AK170" s="72">
        <v>10</v>
      </c>
      <c r="AL170" s="9">
        <v>1</v>
      </c>
      <c r="AM170" s="9" t="s">
        <v>413</v>
      </c>
      <c r="AN170" s="9" t="s">
        <v>413</v>
      </c>
      <c r="AO170" s="9" t="s">
        <v>413</v>
      </c>
      <c r="AP170" s="2" t="s">
        <v>78</v>
      </c>
      <c r="AQ170" s="2">
        <f t="shared" si="14"/>
        <v>125.8</v>
      </c>
      <c r="AR170" s="2">
        <f t="shared" si="15"/>
        <v>0.5</v>
      </c>
      <c r="AS170" s="2">
        <f t="shared" si="16"/>
        <v>1</v>
      </c>
      <c r="AT170" s="6" t="s">
        <v>60</v>
      </c>
      <c r="AU170" s="6">
        <v>27.84</v>
      </c>
      <c r="AV170" s="52" t="s">
        <v>1081</v>
      </c>
      <c r="AW170" s="15">
        <f t="shared" si="19"/>
        <v>28.294</v>
      </c>
      <c r="AX170" s="47">
        <v>5.72E-11</v>
      </c>
      <c r="AY170" s="47">
        <v>8.7999999999999999E-13</v>
      </c>
      <c r="AZ170" s="47">
        <v>4.962E-10</v>
      </c>
      <c r="BA170" s="47">
        <v>5.5430000000000004E-10</v>
      </c>
      <c r="BB170" s="48">
        <v>5.7570000000000001E-11</v>
      </c>
      <c r="BC170" s="48">
        <v>4.9548000000000003E-10</v>
      </c>
      <c r="BD170" s="48">
        <v>5.5304999999999997E-10</v>
      </c>
      <c r="BE170" s="14">
        <f t="shared" si="17"/>
        <v>127.80384749319524</v>
      </c>
      <c r="BF170" s="14">
        <f t="shared" si="18"/>
        <v>1</v>
      </c>
      <c r="BG170" s="76" t="s">
        <v>598</v>
      </c>
      <c r="BH170" s="76" t="s">
        <v>321</v>
      </c>
      <c r="BI170" s="76" t="s">
        <v>598</v>
      </c>
      <c r="BJ170" s="68" t="s">
        <v>1566</v>
      </c>
      <c r="BK170" s="102" t="s">
        <v>598</v>
      </c>
      <c r="BL170" s="76" t="s">
        <v>321</v>
      </c>
      <c r="BM170" s="3" t="s">
        <v>1178</v>
      </c>
    </row>
    <row r="171" spans="1:65" ht="14.4" customHeight="1" x14ac:dyDescent="0.3">
      <c r="A171" s="59" t="s">
        <v>361</v>
      </c>
      <c r="B171" s="2">
        <v>170</v>
      </c>
      <c r="C171" s="3" t="s">
        <v>1398</v>
      </c>
      <c r="D171" s="2" t="s">
        <v>362</v>
      </c>
      <c r="E171" s="2" t="s">
        <v>528</v>
      </c>
      <c r="F171" s="2" t="s">
        <v>363</v>
      </c>
      <c r="G171" s="2" t="s">
        <v>529</v>
      </c>
      <c r="H171" s="2" t="s">
        <v>23</v>
      </c>
      <c r="J171" s="6" t="s">
        <v>87</v>
      </c>
      <c r="K171" s="2" t="s">
        <v>1028</v>
      </c>
      <c r="L171" s="6" t="s">
        <v>968</v>
      </c>
      <c r="M171" s="6" t="s">
        <v>26</v>
      </c>
      <c r="N171" s="2" t="s">
        <v>986</v>
      </c>
      <c r="O171" s="8" t="s">
        <v>1569</v>
      </c>
      <c r="P171" s="8" t="s">
        <v>1569</v>
      </c>
      <c r="Q171" s="10" t="s">
        <v>1569</v>
      </c>
      <c r="R171" s="2" t="s">
        <v>413</v>
      </c>
      <c r="S171" s="2" t="s">
        <v>413</v>
      </c>
      <c r="T171" s="3" t="s">
        <v>112</v>
      </c>
      <c r="U171" s="3" t="s">
        <v>56</v>
      </c>
      <c r="V171" s="5" t="s">
        <v>597</v>
      </c>
      <c r="W171" s="12" t="s">
        <v>57</v>
      </c>
      <c r="X171" s="3" t="s">
        <v>28</v>
      </c>
      <c r="Y171" s="13" t="s">
        <v>58</v>
      </c>
      <c r="Z171" s="19" t="s">
        <v>352</v>
      </c>
      <c r="AA171" s="19" t="s">
        <v>352</v>
      </c>
      <c r="AB171" s="6" t="s">
        <v>413</v>
      </c>
      <c r="AC171" s="6" t="s">
        <v>413</v>
      </c>
      <c r="AD171" s="6" t="s">
        <v>413</v>
      </c>
      <c r="AE171" s="6" t="s">
        <v>413</v>
      </c>
      <c r="AF171" s="6">
        <v>121.5</v>
      </c>
      <c r="AG171" s="6">
        <v>0.5</v>
      </c>
      <c r="AH171" s="6">
        <v>1</v>
      </c>
      <c r="AI171" s="6">
        <v>1.34</v>
      </c>
      <c r="AJ171" s="72">
        <v>414</v>
      </c>
      <c r="AK171" s="72">
        <v>3</v>
      </c>
      <c r="AL171" s="9">
        <v>1</v>
      </c>
      <c r="AM171" s="9" t="s">
        <v>413</v>
      </c>
      <c r="AN171" s="9" t="s">
        <v>413</v>
      </c>
      <c r="AO171" s="9" t="s">
        <v>413</v>
      </c>
      <c r="AP171" s="2" t="s">
        <v>78</v>
      </c>
      <c r="AQ171" s="2">
        <f t="shared" si="14"/>
        <v>121.5</v>
      </c>
      <c r="AR171" s="2">
        <f t="shared" si="15"/>
        <v>0.5</v>
      </c>
      <c r="AS171" s="2">
        <f t="shared" si="16"/>
        <v>1</v>
      </c>
      <c r="AT171" s="6" t="s">
        <v>60</v>
      </c>
      <c r="AU171" s="6">
        <v>27.84</v>
      </c>
      <c r="AV171" s="52" t="s">
        <v>1081</v>
      </c>
      <c r="AW171" s="15">
        <f t="shared" si="19"/>
        <v>28.294</v>
      </c>
      <c r="AX171" s="47">
        <v>5.72E-11</v>
      </c>
      <c r="AY171" s="47">
        <v>8.7999999999999999E-13</v>
      </c>
      <c r="AZ171" s="47">
        <v>4.962E-10</v>
      </c>
      <c r="BA171" s="47">
        <v>5.5430000000000004E-10</v>
      </c>
      <c r="BB171" s="48">
        <v>5.7570000000000001E-11</v>
      </c>
      <c r="BC171" s="48">
        <v>4.9548000000000003E-10</v>
      </c>
      <c r="BD171" s="48">
        <v>5.5304999999999997E-10</v>
      </c>
      <c r="BE171" s="14">
        <f t="shared" si="17"/>
        <v>123.43733734143176</v>
      </c>
      <c r="BF171" s="14">
        <f t="shared" si="18"/>
        <v>1</v>
      </c>
      <c r="BG171" s="68" t="s">
        <v>597</v>
      </c>
      <c r="BH171" s="76" t="s">
        <v>413</v>
      </c>
      <c r="BI171" s="76" t="s">
        <v>598</v>
      </c>
      <c r="BJ171" s="68" t="s">
        <v>1566</v>
      </c>
      <c r="BK171" s="68" t="s">
        <v>597</v>
      </c>
      <c r="BL171" s="76" t="s">
        <v>597</v>
      </c>
      <c r="BM171" s="3" t="s">
        <v>1177</v>
      </c>
    </row>
    <row r="172" spans="1:65" ht="14.4" customHeight="1" x14ac:dyDescent="0.3">
      <c r="A172" s="59" t="s">
        <v>364</v>
      </c>
      <c r="B172" s="2">
        <v>171</v>
      </c>
      <c r="C172" s="3" t="s">
        <v>1399</v>
      </c>
      <c r="D172" s="2" t="s">
        <v>365</v>
      </c>
      <c r="E172" s="2" t="s">
        <v>528</v>
      </c>
      <c r="F172" s="2" t="s">
        <v>366</v>
      </c>
      <c r="G172" s="2" t="s">
        <v>529</v>
      </c>
      <c r="H172" s="2" t="s">
        <v>23</v>
      </c>
      <c r="I172" s="5">
        <v>450</v>
      </c>
      <c r="J172" s="9" t="s">
        <v>24</v>
      </c>
      <c r="K172" s="2" t="s">
        <v>1028</v>
      </c>
      <c r="L172" s="8" t="s">
        <v>1053</v>
      </c>
      <c r="M172" s="6" t="s">
        <v>26</v>
      </c>
      <c r="N172" s="2" t="s">
        <v>1087</v>
      </c>
      <c r="O172" s="8" t="s">
        <v>1569</v>
      </c>
      <c r="P172" s="8" t="s">
        <v>1569</v>
      </c>
      <c r="Q172" s="10" t="s">
        <v>1540</v>
      </c>
      <c r="R172" s="2" t="s">
        <v>413</v>
      </c>
      <c r="S172" s="2" t="s">
        <v>413</v>
      </c>
      <c r="T172" s="3" t="s">
        <v>112</v>
      </c>
      <c r="U172" s="3" t="s">
        <v>56</v>
      </c>
      <c r="V172" s="5" t="s">
        <v>597</v>
      </c>
      <c r="W172" s="12" t="s">
        <v>57</v>
      </c>
      <c r="X172" s="3" t="s">
        <v>28</v>
      </c>
      <c r="Y172" s="13" t="s">
        <v>58</v>
      </c>
      <c r="Z172" s="19">
        <v>129.9</v>
      </c>
      <c r="AA172" s="6">
        <v>0.1</v>
      </c>
      <c r="AB172" s="6">
        <v>1</v>
      </c>
      <c r="AC172" s="6" t="s">
        <v>413</v>
      </c>
      <c r="AD172" s="6" t="s">
        <v>413</v>
      </c>
      <c r="AE172" s="6" t="s">
        <v>413</v>
      </c>
      <c r="AF172" s="8" t="s">
        <v>1569</v>
      </c>
      <c r="AG172" s="8" t="s">
        <v>1569</v>
      </c>
      <c r="AH172" s="8" t="s">
        <v>1569</v>
      </c>
      <c r="AI172" s="8" t="s">
        <v>1569</v>
      </c>
      <c r="AJ172" s="91" t="s">
        <v>1569</v>
      </c>
      <c r="AK172" s="91" t="s">
        <v>1569</v>
      </c>
      <c r="AL172" s="8" t="s">
        <v>1569</v>
      </c>
      <c r="AM172" s="9" t="s">
        <v>413</v>
      </c>
      <c r="AN172" s="9" t="s">
        <v>413</v>
      </c>
      <c r="AO172" s="9" t="s">
        <v>413</v>
      </c>
      <c r="AP172" s="2" t="s">
        <v>59</v>
      </c>
      <c r="AQ172" s="2">
        <f t="shared" si="14"/>
        <v>129.9</v>
      </c>
      <c r="AR172" s="2">
        <f t="shared" si="15"/>
        <v>0.1</v>
      </c>
      <c r="AS172" s="2">
        <f t="shared" si="16"/>
        <v>1</v>
      </c>
      <c r="AT172" s="6" t="s">
        <v>60</v>
      </c>
      <c r="AU172" s="6">
        <v>27.84</v>
      </c>
      <c r="AV172" s="52" t="s">
        <v>1081</v>
      </c>
      <c r="AW172" s="15">
        <f t="shared" si="19"/>
        <v>28.294</v>
      </c>
      <c r="AX172" s="47">
        <v>5.72E-11</v>
      </c>
      <c r="AY172" s="47">
        <v>8.7999999999999999E-13</v>
      </c>
      <c r="AZ172" s="47">
        <v>4.962E-10</v>
      </c>
      <c r="BA172" s="47">
        <v>5.5430000000000004E-10</v>
      </c>
      <c r="BB172" s="48">
        <v>5.7570000000000001E-11</v>
      </c>
      <c r="BC172" s="48">
        <v>4.9548000000000003E-10</v>
      </c>
      <c r="BD172" s="48">
        <v>5.5304999999999997E-10</v>
      </c>
      <c r="BE172" s="14">
        <f t="shared" si="17"/>
        <v>131.96713657544854</v>
      </c>
      <c r="BF172" s="14">
        <f t="shared" si="18"/>
        <v>0.2</v>
      </c>
      <c r="BG172" s="76" t="s">
        <v>598</v>
      </c>
      <c r="BH172" s="76" t="s">
        <v>321</v>
      </c>
      <c r="BI172" s="76" t="s">
        <v>321</v>
      </c>
      <c r="BJ172" s="68" t="s">
        <v>321</v>
      </c>
      <c r="BK172" s="102" t="s">
        <v>598</v>
      </c>
      <c r="BL172" s="76" t="s">
        <v>598</v>
      </c>
      <c r="BM172" s="3" t="s">
        <v>1194</v>
      </c>
    </row>
    <row r="173" spans="1:65" ht="14.4" customHeight="1" x14ac:dyDescent="0.3">
      <c r="A173" s="59" t="s">
        <v>368</v>
      </c>
      <c r="B173" s="2">
        <v>172</v>
      </c>
      <c r="C173" s="3" t="s">
        <v>1399</v>
      </c>
      <c r="D173" s="2" t="s">
        <v>369</v>
      </c>
      <c r="E173" s="2" t="s">
        <v>528</v>
      </c>
      <c r="F173" s="2" t="s">
        <v>370</v>
      </c>
      <c r="G173" s="2" t="s">
        <v>529</v>
      </c>
      <c r="H173" s="2" t="s">
        <v>23</v>
      </c>
      <c r="I173" s="5">
        <v>985</v>
      </c>
      <c r="J173" s="6" t="s">
        <v>87</v>
      </c>
      <c r="K173" s="2" t="s">
        <v>1028</v>
      </c>
      <c r="L173" s="6" t="s">
        <v>157</v>
      </c>
      <c r="M173" s="6" t="s">
        <v>26</v>
      </c>
      <c r="N173" s="2" t="s">
        <v>988</v>
      </c>
      <c r="O173" s="8" t="s">
        <v>1569</v>
      </c>
      <c r="P173" s="8" t="s">
        <v>1569</v>
      </c>
      <c r="Q173" s="10" t="s">
        <v>1540</v>
      </c>
      <c r="R173" s="2" t="s">
        <v>413</v>
      </c>
      <c r="S173" s="2" t="s">
        <v>413</v>
      </c>
      <c r="T173" s="3" t="s">
        <v>112</v>
      </c>
      <c r="U173" s="3" t="s">
        <v>56</v>
      </c>
      <c r="V173" s="5" t="s">
        <v>597</v>
      </c>
      <c r="W173" s="12" t="s">
        <v>57</v>
      </c>
      <c r="X173" s="3" t="s">
        <v>28</v>
      </c>
      <c r="Y173" s="13" t="s">
        <v>58</v>
      </c>
      <c r="Z173" s="19">
        <v>130.30000000000001</v>
      </c>
      <c r="AA173" s="6">
        <v>0.1</v>
      </c>
      <c r="AB173" s="6">
        <v>1</v>
      </c>
      <c r="AC173" s="6" t="s">
        <v>413</v>
      </c>
      <c r="AD173" s="6" t="s">
        <v>413</v>
      </c>
      <c r="AE173" s="6" t="s">
        <v>413</v>
      </c>
      <c r="AF173" s="8" t="s">
        <v>1569</v>
      </c>
      <c r="AG173" s="8" t="s">
        <v>1569</v>
      </c>
      <c r="AH173" s="8" t="s">
        <v>1569</v>
      </c>
      <c r="AI173" s="8" t="s">
        <v>1569</v>
      </c>
      <c r="AJ173" s="91" t="s">
        <v>1569</v>
      </c>
      <c r="AK173" s="91" t="s">
        <v>1569</v>
      </c>
      <c r="AL173" s="8" t="s">
        <v>1569</v>
      </c>
      <c r="AM173" s="9" t="s">
        <v>413</v>
      </c>
      <c r="AN173" s="9" t="s">
        <v>413</v>
      </c>
      <c r="AO173" s="9" t="s">
        <v>413</v>
      </c>
      <c r="AP173" s="2" t="s">
        <v>59</v>
      </c>
      <c r="AQ173" s="2">
        <f t="shared" si="14"/>
        <v>130.30000000000001</v>
      </c>
      <c r="AR173" s="2">
        <f t="shared" si="15"/>
        <v>0.1</v>
      </c>
      <c r="AS173" s="2">
        <f t="shared" si="16"/>
        <v>1</v>
      </c>
      <c r="AT173" s="6" t="s">
        <v>60</v>
      </c>
      <c r="AU173" s="6">
        <v>27.84</v>
      </c>
      <c r="AV173" s="52" t="s">
        <v>1081</v>
      </c>
      <c r="AW173" s="15">
        <f t="shared" si="19"/>
        <v>28.294</v>
      </c>
      <c r="AX173" s="47">
        <v>5.72E-11</v>
      </c>
      <c r="AY173" s="47">
        <v>8.7999999999999999E-13</v>
      </c>
      <c r="AZ173" s="47">
        <v>4.962E-10</v>
      </c>
      <c r="BA173" s="47">
        <v>5.5430000000000004E-10</v>
      </c>
      <c r="BB173" s="48">
        <v>5.7570000000000001E-11</v>
      </c>
      <c r="BC173" s="48">
        <v>4.9548000000000003E-10</v>
      </c>
      <c r="BD173" s="48">
        <v>5.5304999999999997E-10</v>
      </c>
      <c r="BE173" s="14">
        <f t="shared" si="17"/>
        <v>132.37330446354338</v>
      </c>
      <c r="BF173" s="14">
        <f t="shared" si="18"/>
        <v>0.2</v>
      </c>
      <c r="BG173" s="76" t="s">
        <v>598</v>
      </c>
      <c r="BH173" s="76" t="s">
        <v>321</v>
      </c>
      <c r="BI173" s="76" t="s">
        <v>321</v>
      </c>
      <c r="BJ173" s="68" t="s">
        <v>321</v>
      </c>
      <c r="BK173" s="102" t="s">
        <v>598</v>
      </c>
      <c r="BL173" s="76" t="s">
        <v>598</v>
      </c>
      <c r="BM173" s="3" t="s">
        <v>367</v>
      </c>
    </row>
    <row r="174" spans="1:65" ht="14.4" customHeight="1" x14ac:dyDescent="0.3">
      <c r="A174" s="59" t="s">
        <v>371</v>
      </c>
      <c r="B174" s="2">
        <v>173</v>
      </c>
      <c r="C174" s="3" t="s">
        <v>1399</v>
      </c>
      <c r="D174" s="2" t="s">
        <v>372</v>
      </c>
      <c r="E174" s="2" t="s">
        <v>528</v>
      </c>
      <c r="F174" s="2" t="s">
        <v>373</v>
      </c>
      <c r="G174" s="2" t="s">
        <v>529</v>
      </c>
      <c r="H174" s="2" t="s">
        <v>23</v>
      </c>
      <c r="I174" s="5">
        <v>660</v>
      </c>
      <c r="J174" s="6" t="s">
        <v>87</v>
      </c>
      <c r="K174" s="2" t="s">
        <v>1028</v>
      </c>
      <c r="L174" s="6" t="s">
        <v>157</v>
      </c>
      <c r="M174" s="6" t="s">
        <v>26</v>
      </c>
      <c r="N174" s="2" t="s">
        <v>988</v>
      </c>
      <c r="O174" s="8" t="s">
        <v>1569</v>
      </c>
      <c r="P174" s="8" t="s">
        <v>1569</v>
      </c>
      <c r="Q174" s="10" t="s">
        <v>1540</v>
      </c>
      <c r="R174" s="2" t="s">
        <v>413</v>
      </c>
      <c r="S174" s="2" t="s">
        <v>413</v>
      </c>
      <c r="T174" s="3" t="s">
        <v>112</v>
      </c>
      <c r="U174" s="3" t="s">
        <v>56</v>
      </c>
      <c r="V174" s="5" t="s">
        <v>597</v>
      </c>
      <c r="W174" s="12" t="s">
        <v>57</v>
      </c>
      <c r="X174" s="3" t="s">
        <v>28</v>
      </c>
      <c r="Y174" s="13" t="s">
        <v>58</v>
      </c>
      <c r="Z174" s="19">
        <v>131.9</v>
      </c>
      <c r="AA174" s="6">
        <v>0.4</v>
      </c>
      <c r="AB174" s="6">
        <v>1</v>
      </c>
      <c r="AC174" s="6" t="s">
        <v>413</v>
      </c>
      <c r="AD174" s="6" t="s">
        <v>413</v>
      </c>
      <c r="AE174" s="6" t="s">
        <v>413</v>
      </c>
      <c r="AF174" s="8" t="s">
        <v>1569</v>
      </c>
      <c r="AG174" s="8" t="s">
        <v>1569</v>
      </c>
      <c r="AH174" s="8" t="s">
        <v>1569</v>
      </c>
      <c r="AI174" s="8" t="s">
        <v>1569</v>
      </c>
      <c r="AJ174" s="91" t="s">
        <v>1569</v>
      </c>
      <c r="AK174" s="91" t="s">
        <v>1569</v>
      </c>
      <c r="AL174" s="8" t="s">
        <v>1569</v>
      </c>
      <c r="AM174" s="9" t="s">
        <v>413</v>
      </c>
      <c r="AN174" s="9" t="s">
        <v>413</v>
      </c>
      <c r="AO174" s="9" t="s">
        <v>413</v>
      </c>
      <c r="AP174" s="2" t="s">
        <v>59</v>
      </c>
      <c r="AQ174" s="2">
        <f t="shared" si="14"/>
        <v>131.9</v>
      </c>
      <c r="AR174" s="2">
        <f t="shared" si="15"/>
        <v>0.4</v>
      </c>
      <c r="AS174" s="2">
        <f t="shared" si="16"/>
        <v>1</v>
      </c>
      <c r="AT174" s="6" t="s">
        <v>60</v>
      </c>
      <c r="AU174" s="6">
        <v>27.84</v>
      </c>
      <c r="AV174" s="52" t="s">
        <v>1081</v>
      </c>
      <c r="AW174" s="15">
        <f t="shared" si="19"/>
        <v>28.294</v>
      </c>
      <c r="AX174" s="47">
        <v>5.72E-11</v>
      </c>
      <c r="AY174" s="47">
        <v>8.7999999999999999E-13</v>
      </c>
      <c r="AZ174" s="47">
        <v>4.962E-10</v>
      </c>
      <c r="BA174" s="47">
        <v>5.5430000000000004E-10</v>
      </c>
      <c r="BB174" s="48">
        <v>5.7570000000000001E-11</v>
      </c>
      <c r="BC174" s="48">
        <v>4.9548000000000003E-10</v>
      </c>
      <c r="BD174" s="48">
        <v>5.5304999999999997E-10</v>
      </c>
      <c r="BE174" s="14">
        <f t="shared" si="17"/>
        <v>133.99796419579738</v>
      </c>
      <c r="BF174" s="14">
        <f t="shared" si="18"/>
        <v>0.8</v>
      </c>
      <c r="BG174" s="76" t="s">
        <v>598</v>
      </c>
      <c r="BH174" s="76" t="s">
        <v>321</v>
      </c>
      <c r="BI174" s="76" t="s">
        <v>321</v>
      </c>
      <c r="BJ174" s="68" t="s">
        <v>321</v>
      </c>
      <c r="BK174" s="102" t="s">
        <v>598</v>
      </c>
      <c r="BL174" s="76" t="s">
        <v>598</v>
      </c>
      <c r="BM174" s="3" t="s">
        <v>367</v>
      </c>
    </row>
    <row r="175" spans="1:65" ht="14.4" customHeight="1" x14ac:dyDescent="0.3">
      <c r="A175" s="59" t="s">
        <v>940</v>
      </c>
      <c r="B175" s="2">
        <v>174</v>
      </c>
      <c r="C175" s="3" t="s">
        <v>1400</v>
      </c>
      <c r="D175" s="34" t="s">
        <v>554</v>
      </c>
      <c r="E175" s="5" t="s">
        <v>528</v>
      </c>
      <c r="F175" s="34" t="s">
        <v>555</v>
      </c>
      <c r="G175" s="5" t="s">
        <v>530</v>
      </c>
      <c r="H175" s="5" t="s">
        <v>23</v>
      </c>
      <c r="J175" s="9" t="s">
        <v>24</v>
      </c>
      <c r="K175" s="2" t="s">
        <v>1028</v>
      </c>
      <c r="L175" s="9" t="s">
        <v>25</v>
      </c>
      <c r="M175" s="9" t="s">
        <v>26</v>
      </c>
      <c r="N175" s="2" t="s">
        <v>1089</v>
      </c>
      <c r="O175" s="8" t="s">
        <v>1569</v>
      </c>
      <c r="P175" s="8" t="s">
        <v>1569</v>
      </c>
      <c r="Q175" s="2" t="s">
        <v>413</v>
      </c>
      <c r="R175" s="2" t="s">
        <v>413</v>
      </c>
      <c r="S175" s="5" t="s">
        <v>964</v>
      </c>
      <c r="T175" s="30" t="s">
        <v>55</v>
      </c>
      <c r="U175" s="3" t="s">
        <v>56</v>
      </c>
      <c r="V175" s="5" t="s">
        <v>597</v>
      </c>
      <c r="W175" s="12" t="s">
        <v>57</v>
      </c>
      <c r="X175" s="3" t="s">
        <v>28</v>
      </c>
      <c r="Y175" s="13" t="s">
        <v>58</v>
      </c>
      <c r="Z175" s="19">
        <v>132.9</v>
      </c>
      <c r="AA175" s="6">
        <v>0.3</v>
      </c>
      <c r="AB175" s="6">
        <v>1</v>
      </c>
      <c r="AC175" s="6" t="s">
        <v>413</v>
      </c>
      <c r="AD175" s="6" t="s">
        <v>413</v>
      </c>
      <c r="AE175" s="6" t="s">
        <v>413</v>
      </c>
      <c r="AF175" s="8" t="s">
        <v>1569</v>
      </c>
      <c r="AG175" s="8" t="s">
        <v>1569</v>
      </c>
      <c r="AH175" s="8" t="s">
        <v>1569</v>
      </c>
      <c r="AI175" s="8" t="s">
        <v>1569</v>
      </c>
      <c r="AJ175" s="91" t="s">
        <v>1569</v>
      </c>
      <c r="AK175" s="91" t="s">
        <v>1569</v>
      </c>
      <c r="AL175" s="8" t="s">
        <v>1569</v>
      </c>
      <c r="AM175" s="9" t="s">
        <v>413</v>
      </c>
      <c r="AN175" s="9" t="s">
        <v>413</v>
      </c>
      <c r="AO175" s="9" t="s">
        <v>413</v>
      </c>
      <c r="AP175" s="2" t="s">
        <v>59</v>
      </c>
      <c r="AQ175" s="2">
        <f t="shared" si="14"/>
        <v>132.9</v>
      </c>
      <c r="AR175" s="2">
        <f t="shared" si="15"/>
        <v>0.3</v>
      </c>
      <c r="AS175" s="2">
        <f t="shared" si="16"/>
        <v>1</v>
      </c>
      <c r="AT175" s="6" t="s">
        <v>60</v>
      </c>
      <c r="AU175" s="6">
        <v>27.84</v>
      </c>
      <c r="AV175" s="52" t="s">
        <v>1081</v>
      </c>
      <c r="AW175" s="15">
        <f t="shared" si="19"/>
        <v>28.294</v>
      </c>
      <c r="AX175" s="47">
        <v>5.72E-11</v>
      </c>
      <c r="AY175" s="47">
        <v>8.7999999999999999E-13</v>
      </c>
      <c r="AZ175" s="47">
        <v>4.962E-10</v>
      </c>
      <c r="BA175" s="47">
        <v>5.5430000000000004E-10</v>
      </c>
      <c r="BB175" s="48">
        <v>5.7570000000000001E-11</v>
      </c>
      <c r="BC175" s="48">
        <v>4.9548000000000003E-10</v>
      </c>
      <c r="BD175" s="48">
        <v>5.5304999999999997E-10</v>
      </c>
      <c r="BE175" s="14">
        <f t="shared" si="17"/>
        <v>135.01336693006675</v>
      </c>
      <c r="BF175" s="14">
        <f t="shared" si="18"/>
        <v>0.6</v>
      </c>
      <c r="BG175" s="68" t="s">
        <v>321</v>
      </c>
      <c r="BH175" s="68" t="s">
        <v>321</v>
      </c>
      <c r="BI175" s="68" t="s">
        <v>321</v>
      </c>
      <c r="BJ175" s="68" t="s">
        <v>321</v>
      </c>
      <c r="BK175" s="102" t="s">
        <v>321</v>
      </c>
      <c r="BL175" s="68" t="s">
        <v>846</v>
      </c>
      <c r="BM175" s="3" t="s">
        <v>1195</v>
      </c>
    </row>
    <row r="176" spans="1:65" ht="14.4" customHeight="1" x14ac:dyDescent="0.3">
      <c r="A176" s="59" t="s">
        <v>594</v>
      </c>
      <c r="B176" s="2">
        <v>175</v>
      </c>
      <c r="C176" s="30" t="s">
        <v>1401</v>
      </c>
      <c r="D176" s="4" t="s">
        <v>926</v>
      </c>
      <c r="E176" s="2" t="s">
        <v>528</v>
      </c>
      <c r="F176" s="4" t="s">
        <v>927</v>
      </c>
      <c r="G176" s="2" t="s">
        <v>530</v>
      </c>
      <c r="H176" s="2" t="s">
        <v>23</v>
      </c>
      <c r="J176" s="9" t="s">
        <v>87</v>
      </c>
      <c r="K176" s="2" t="s">
        <v>1028</v>
      </c>
      <c r="L176" s="9" t="s">
        <v>968</v>
      </c>
      <c r="M176" s="6" t="s">
        <v>26</v>
      </c>
      <c r="N176" s="5" t="s">
        <v>1051</v>
      </c>
      <c r="O176" s="8" t="s">
        <v>1569</v>
      </c>
      <c r="P176" s="8" t="s">
        <v>1569</v>
      </c>
      <c r="Q176" s="2" t="s">
        <v>413</v>
      </c>
      <c r="R176" s="2" t="s">
        <v>413</v>
      </c>
      <c r="S176" s="10" t="s">
        <v>965</v>
      </c>
      <c r="T176" s="3" t="s">
        <v>112</v>
      </c>
      <c r="U176" s="3" t="s">
        <v>56</v>
      </c>
      <c r="V176" s="5" t="s">
        <v>597</v>
      </c>
      <c r="W176" s="12" t="s">
        <v>57</v>
      </c>
      <c r="X176" s="3" t="s">
        <v>28</v>
      </c>
      <c r="Y176" s="13" t="s">
        <v>58</v>
      </c>
      <c r="Z176" s="19">
        <v>126.1</v>
      </c>
      <c r="AA176" s="6">
        <v>1.4</v>
      </c>
      <c r="AB176" s="6">
        <v>2</v>
      </c>
      <c r="AC176" s="6" t="s">
        <v>413</v>
      </c>
      <c r="AD176" s="6" t="s">
        <v>413</v>
      </c>
      <c r="AE176" s="6" t="s">
        <v>413</v>
      </c>
      <c r="AF176" s="8" t="s">
        <v>1569</v>
      </c>
      <c r="AG176" s="8" t="s">
        <v>1569</v>
      </c>
      <c r="AH176" s="8" t="s">
        <v>1569</v>
      </c>
      <c r="AI176" s="8" t="s">
        <v>1569</v>
      </c>
      <c r="AJ176" s="91" t="s">
        <v>1569</v>
      </c>
      <c r="AK176" s="91" t="s">
        <v>1569</v>
      </c>
      <c r="AL176" s="8" t="s">
        <v>1569</v>
      </c>
      <c r="AM176" s="9" t="s">
        <v>413</v>
      </c>
      <c r="AN176" s="9" t="s">
        <v>413</v>
      </c>
      <c r="AO176" s="9" t="s">
        <v>413</v>
      </c>
      <c r="AP176" s="2" t="s">
        <v>413</v>
      </c>
      <c r="AQ176" s="2" t="str">
        <f t="shared" si="14"/>
        <v>-</v>
      </c>
      <c r="AR176" s="2" t="str">
        <f t="shared" si="15"/>
        <v>-</v>
      </c>
      <c r="AS176" s="2" t="str">
        <f t="shared" si="16"/>
        <v>-</v>
      </c>
      <c r="AT176" s="6" t="s">
        <v>60</v>
      </c>
      <c r="AU176" s="6">
        <v>27.84</v>
      </c>
      <c r="AV176" s="52" t="s">
        <v>1081</v>
      </c>
      <c r="AW176" s="15">
        <f t="shared" si="19"/>
        <v>28.294</v>
      </c>
      <c r="AX176" s="47">
        <v>5.72E-11</v>
      </c>
      <c r="AY176" s="47">
        <v>8.7999999999999999E-13</v>
      </c>
      <c r="AZ176" s="47">
        <v>4.962E-10</v>
      </c>
      <c r="BA176" s="47">
        <v>5.5430000000000004E-10</v>
      </c>
      <c r="BB176" s="48">
        <v>5.7570000000000001E-11</v>
      </c>
      <c r="BC176" s="48">
        <v>4.9548000000000003E-10</v>
      </c>
      <c r="BD176" s="48">
        <v>5.5304999999999997E-10</v>
      </c>
      <c r="BE176" s="14" t="str">
        <f t="shared" si="17"/>
        <v>-</v>
      </c>
      <c r="BF176" s="14" t="str">
        <f t="shared" si="18"/>
        <v>-</v>
      </c>
      <c r="BG176" s="68" t="s">
        <v>1591</v>
      </c>
      <c r="BH176" s="76" t="s">
        <v>321</v>
      </c>
      <c r="BI176" s="76" t="s">
        <v>413</v>
      </c>
      <c r="BJ176" s="68" t="s">
        <v>413</v>
      </c>
      <c r="BK176" s="68" t="s">
        <v>597</v>
      </c>
      <c r="BL176" s="76" t="s">
        <v>597</v>
      </c>
      <c r="BM176" s="3" t="s">
        <v>1571</v>
      </c>
    </row>
    <row r="177" spans="1:65" s="9" customFormat="1" ht="14.4" customHeight="1" x14ac:dyDescent="0.3">
      <c r="A177" s="59" t="s">
        <v>595</v>
      </c>
      <c r="B177" s="2">
        <v>176</v>
      </c>
      <c r="C177" s="30" t="s">
        <v>1401</v>
      </c>
      <c r="D177" s="4" t="s">
        <v>926</v>
      </c>
      <c r="E177" s="2" t="s">
        <v>528</v>
      </c>
      <c r="F177" s="4" t="s">
        <v>927</v>
      </c>
      <c r="G177" s="2" t="s">
        <v>530</v>
      </c>
      <c r="H177" s="2" t="s">
        <v>23</v>
      </c>
      <c r="I177" s="5"/>
      <c r="J177" s="9" t="s">
        <v>87</v>
      </c>
      <c r="K177" s="2" t="s">
        <v>1028</v>
      </c>
      <c r="L177" s="9" t="s">
        <v>968</v>
      </c>
      <c r="M177" s="6" t="s">
        <v>26</v>
      </c>
      <c r="N177" s="5" t="s">
        <v>1051</v>
      </c>
      <c r="O177" s="8" t="s">
        <v>1569</v>
      </c>
      <c r="P177" s="8" t="s">
        <v>1569</v>
      </c>
      <c r="Q177" s="2" t="s">
        <v>413</v>
      </c>
      <c r="R177" s="2" t="s">
        <v>413</v>
      </c>
      <c r="S177" s="10" t="s">
        <v>965</v>
      </c>
      <c r="T177" s="30" t="s">
        <v>112</v>
      </c>
      <c r="U177" s="3" t="s">
        <v>56</v>
      </c>
      <c r="V177" s="5" t="s">
        <v>597</v>
      </c>
      <c r="W177" s="12" t="s">
        <v>57</v>
      </c>
      <c r="X177" s="3" t="s">
        <v>28</v>
      </c>
      <c r="Y177" s="13" t="s">
        <v>58</v>
      </c>
      <c r="Z177" s="18">
        <v>131.9</v>
      </c>
      <c r="AA177" s="9">
        <v>1.6</v>
      </c>
      <c r="AB177" s="9">
        <v>2</v>
      </c>
      <c r="AC177" s="9" t="s">
        <v>413</v>
      </c>
      <c r="AD177" s="9" t="s">
        <v>413</v>
      </c>
      <c r="AE177" s="9" t="s">
        <v>413</v>
      </c>
      <c r="AF177" s="9">
        <v>131.9</v>
      </c>
      <c r="AG177" s="9">
        <v>1.6</v>
      </c>
      <c r="AH177" s="9">
        <v>2</v>
      </c>
      <c r="AI177" s="9">
        <v>0.42</v>
      </c>
      <c r="AJ177" s="72">
        <v>298</v>
      </c>
      <c r="AK177" s="72">
        <v>15</v>
      </c>
      <c r="AL177" s="9">
        <v>2</v>
      </c>
      <c r="AM177" s="9" t="s">
        <v>413</v>
      </c>
      <c r="AN177" s="9" t="s">
        <v>413</v>
      </c>
      <c r="AO177" s="9" t="s">
        <v>413</v>
      </c>
      <c r="AP177" s="2" t="s">
        <v>59</v>
      </c>
      <c r="AQ177" s="2">
        <f t="shared" si="14"/>
        <v>131.9</v>
      </c>
      <c r="AR177" s="2">
        <f t="shared" si="15"/>
        <v>1.6</v>
      </c>
      <c r="AS177" s="2">
        <f t="shared" si="16"/>
        <v>2</v>
      </c>
      <c r="AT177" s="6" t="s">
        <v>60</v>
      </c>
      <c r="AU177" s="6">
        <v>27.84</v>
      </c>
      <c r="AV177" s="52" t="s">
        <v>1081</v>
      </c>
      <c r="AW177" s="15">
        <f t="shared" si="19"/>
        <v>28.294</v>
      </c>
      <c r="AX177" s="47">
        <v>5.72E-11</v>
      </c>
      <c r="AY177" s="47">
        <v>8.7999999999999999E-13</v>
      </c>
      <c r="AZ177" s="47">
        <v>4.962E-10</v>
      </c>
      <c r="BA177" s="47">
        <v>5.5430000000000004E-10</v>
      </c>
      <c r="BB177" s="48">
        <v>5.7570000000000001E-11</v>
      </c>
      <c r="BC177" s="48">
        <v>4.9548000000000003E-10</v>
      </c>
      <c r="BD177" s="48">
        <v>5.5304999999999997E-10</v>
      </c>
      <c r="BE177" s="14">
        <f t="shared" si="17"/>
        <v>133.99796419579738</v>
      </c>
      <c r="BF177" s="14">
        <f t="shared" si="18"/>
        <v>1.6</v>
      </c>
      <c r="BG177" s="76" t="s">
        <v>598</v>
      </c>
      <c r="BH177" s="76" t="s">
        <v>321</v>
      </c>
      <c r="BI177" s="76" t="s">
        <v>598</v>
      </c>
      <c r="BJ177" s="68" t="s">
        <v>1580</v>
      </c>
      <c r="BK177" s="102" t="s">
        <v>598</v>
      </c>
      <c r="BL177" s="76" t="s">
        <v>598</v>
      </c>
      <c r="BM177" s="30" t="s">
        <v>1572</v>
      </c>
    </row>
    <row r="178" spans="1:65" s="9" customFormat="1" ht="14.4" customHeight="1" x14ac:dyDescent="0.3">
      <c r="A178" s="59" t="s">
        <v>596</v>
      </c>
      <c r="B178" s="2">
        <v>177</v>
      </c>
      <c r="C178" s="30" t="s">
        <v>1401</v>
      </c>
      <c r="D178" s="4" t="s">
        <v>926</v>
      </c>
      <c r="E178" s="2" t="s">
        <v>528</v>
      </c>
      <c r="F178" s="4" t="s">
        <v>927</v>
      </c>
      <c r="G178" s="2" t="s">
        <v>530</v>
      </c>
      <c r="H178" s="2" t="s">
        <v>23</v>
      </c>
      <c r="I178" s="5"/>
      <c r="J178" s="9" t="s">
        <v>24</v>
      </c>
      <c r="K178" s="2" t="s">
        <v>1028</v>
      </c>
      <c r="L178" s="9" t="s">
        <v>25</v>
      </c>
      <c r="M178" s="6" t="s">
        <v>26</v>
      </c>
      <c r="N178" s="2" t="s">
        <v>1050</v>
      </c>
      <c r="O178" s="8" t="s">
        <v>1569</v>
      </c>
      <c r="P178" s="8" t="s">
        <v>1569</v>
      </c>
      <c r="Q178" s="2" t="s">
        <v>413</v>
      </c>
      <c r="R178" s="2" t="s">
        <v>413</v>
      </c>
      <c r="S178" s="10" t="s">
        <v>965</v>
      </c>
      <c r="T178" s="30" t="s">
        <v>112</v>
      </c>
      <c r="U178" s="3" t="s">
        <v>56</v>
      </c>
      <c r="V178" s="5" t="s">
        <v>597</v>
      </c>
      <c r="W178" s="12" t="s">
        <v>57</v>
      </c>
      <c r="X178" s="3" t="s">
        <v>28</v>
      </c>
      <c r="Y178" s="13" t="s">
        <v>58</v>
      </c>
      <c r="Z178" s="18">
        <v>131.6</v>
      </c>
      <c r="AA178" s="9">
        <v>1.4</v>
      </c>
      <c r="AB178" s="9">
        <v>2</v>
      </c>
      <c r="AC178" s="9" t="s">
        <v>413</v>
      </c>
      <c r="AD178" s="9" t="s">
        <v>413</v>
      </c>
      <c r="AE178" s="9" t="s">
        <v>413</v>
      </c>
      <c r="AF178" s="9">
        <v>131.1</v>
      </c>
      <c r="AG178" s="18">
        <v>1</v>
      </c>
      <c r="AH178" s="9">
        <v>2</v>
      </c>
      <c r="AI178" s="9">
        <v>0.25</v>
      </c>
      <c r="AJ178" s="72">
        <v>354</v>
      </c>
      <c r="AK178" s="72">
        <v>5</v>
      </c>
      <c r="AL178" s="9">
        <v>2</v>
      </c>
      <c r="AM178" s="9" t="s">
        <v>413</v>
      </c>
      <c r="AN178" s="9" t="s">
        <v>413</v>
      </c>
      <c r="AO178" s="9" t="s">
        <v>413</v>
      </c>
      <c r="AP178" s="2" t="s">
        <v>59</v>
      </c>
      <c r="AQ178" s="2">
        <f t="shared" si="14"/>
        <v>131.6</v>
      </c>
      <c r="AR178" s="2">
        <f t="shared" si="15"/>
        <v>1.4</v>
      </c>
      <c r="AS178" s="2">
        <f t="shared" si="16"/>
        <v>2</v>
      </c>
      <c r="AT178" s="6" t="s">
        <v>60</v>
      </c>
      <c r="AU178" s="6">
        <v>27.84</v>
      </c>
      <c r="AV178" s="52" t="s">
        <v>1081</v>
      </c>
      <c r="AW178" s="15">
        <f t="shared" si="19"/>
        <v>28.294</v>
      </c>
      <c r="AX178" s="47">
        <v>5.72E-11</v>
      </c>
      <c r="AY178" s="47">
        <v>8.7999999999999999E-13</v>
      </c>
      <c r="AZ178" s="47">
        <v>4.962E-10</v>
      </c>
      <c r="BA178" s="47">
        <v>5.5430000000000004E-10</v>
      </c>
      <c r="BB178" s="48">
        <v>5.7570000000000001E-11</v>
      </c>
      <c r="BC178" s="48">
        <v>4.9548000000000003E-10</v>
      </c>
      <c r="BD178" s="48">
        <v>5.5304999999999997E-10</v>
      </c>
      <c r="BE178" s="14">
        <f t="shared" si="17"/>
        <v>133.69334193611243</v>
      </c>
      <c r="BF178" s="14">
        <f t="shared" si="18"/>
        <v>1.4</v>
      </c>
      <c r="BG178" s="76" t="s">
        <v>598</v>
      </c>
      <c r="BH178" s="76" t="s">
        <v>321</v>
      </c>
      <c r="BI178" s="76" t="s">
        <v>598</v>
      </c>
      <c r="BJ178" s="68" t="s">
        <v>1566</v>
      </c>
      <c r="BK178" s="102" t="s">
        <v>598</v>
      </c>
      <c r="BL178" s="76" t="s">
        <v>846</v>
      </c>
      <c r="BM178" s="30" t="s">
        <v>1573</v>
      </c>
    </row>
    <row r="179" spans="1:65" ht="14.4" customHeight="1" x14ac:dyDescent="0.3">
      <c r="A179" s="59" t="s">
        <v>374</v>
      </c>
      <c r="B179" s="2">
        <v>178</v>
      </c>
      <c r="C179" s="3" t="s">
        <v>1402</v>
      </c>
      <c r="D179" s="2" t="s">
        <v>375</v>
      </c>
      <c r="E179" s="2" t="s">
        <v>528</v>
      </c>
      <c r="F179" s="2" t="s">
        <v>376</v>
      </c>
      <c r="G179" s="2" t="s">
        <v>529</v>
      </c>
      <c r="H179" s="2" t="s">
        <v>23</v>
      </c>
      <c r="I179" s="5">
        <v>300</v>
      </c>
      <c r="J179" s="6" t="s">
        <v>32</v>
      </c>
      <c r="K179" s="2" t="s">
        <v>1028</v>
      </c>
      <c r="L179" s="6" t="s">
        <v>25</v>
      </c>
      <c r="M179" s="6" t="s">
        <v>26</v>
      </c>
      <c r="N179" s="2" t="s">
        <v>1087</v>
      </c>
      <c r="O179" s="6">
        <v>4.6500000000000004</v>
      </c>
      <c r="P179" s="11">
        <v>0.7</v>
      </c>
      <c r="Q179" s="2" t="s">
        <v>33</v>
      </c>
      <c r="R179" s="2" t="s">
        <v>1020</v>
      </c>
      <c r="S179" s="2" t="s">
        <v>413</v>
      </c>
      <c r="T179" s="3" t="s">
        <v>112</v>
      </c>
      <c r="U179" s="3" t="s">
        <v>56</v>
      </c>
      <c r="V179" s="5" t="s">
        <v>597</v>
      </c>
      <c r="W179" s="12" t="s">
        <v>57</v>
      </c>
      <c r="X179" s="3" t="s">
        <v>28</v>
      </c>
      <c r="Y179" s="13" t="s">
        <v>58</v>
      </c>
      <c r="Z179" s="11">
        <v>131.26</v>
      </c>
      <c r="AA179" s="6">
        <v>0.05</v>
      </c>
      <c r="AB179" s="6">
        <v>1</v>
      </c>
      <c r="AC179" s="6" t="s">
        <v>413</v>
      </c>
      <c r="AD179" s="6" t="s">
        <v>413</v>
      </c>
      <c r="AE179" s="6" t="s">
        <v>413</v>
      </c>
      <c r="AF179" s="8" t="s">
        <v>1569</v>
      </c>
      <c r="AG179" s="8" t="s">
        <v>1569</v>
      </c>
      <c r="AH179" s="8" t="s">
        <v>1569</v>
      </c>
      <c r="AI179" s="8" t="s">
        <v>1569</v>
      </c>
      <c r="AJ179" s="91" t="s">
        <v>1569</v>
      </c>
      <c r="AK179" s="91" t="s">
        <v>1569</v>
      </c>
      <c r="AL179" s="8" t="s">
        <v>1569</v>
      </c>
      <c r="AM179" s="9" t="s">
        <v>413</v>
      </c>
      <c r="AN179" s="9" t="s">
        <v>413</v>
      </c>
      <c r="AO179" s="9" t="s">
        <v>413</v>
      </c>
      <c r="AP179" s="2" t="s">
        <v>59</v>
      </c>
      <c r="AQ179" s="2">
        <f t="shared" si="14"/>
        <v>131.26</v>
      </c>
      <c r="AR179" s="2">
        <f t="shared" si="15"/>
        <v>0.05</v>
      </c>
      <c r="AS179" s="2">
        <f t="shared" si="16"/>
        <v>1</v>
      </c>
      <c r="AT179" s="6" t="s">
        <v>60</v>
      </c>
      <c r="AU179" s="6">
        <v>27.84</v>
      </c>
      <c r="AV179" s="52" t="s">
        <v>1081</v>
      </c>
      <c r="AW179" s="15">
        <f t="shared" si="19"/>
        <v>28.294</v>
      </c>
      <c r="AX179" s="47">
        <v>5.72E-11</v>
      </c>
      <c r="AY179" s="47">
        <v>8.7999999999999999E-13</v>
      </c>
      <c r="AZ179" s="47">
        <v>4.962E-10</v>
      </c>
      <c r="BA179" s="47">
        <v>5.5430000000000004E-10</v>
      </c>
      <c r="BB179" s="48">
        <v>5.7570000000000001E-11</v>
      </c>
      <c r="BC179" s="48">
        <v>4.9548000000000003E-10</v>
      </c>
      <c r="BD179" s="48">
        <v>5.5304999999999997E-10</v>
      </c>
      <c r="BE179" s="14">
        <f t="shared" si="17"/>
        <v>133.34810257177395</v>
      </c>
      <c r="BF179" s="14">
        <f t="shared" si="18"/>
        <v>0.1</v>
      </c>
      <c r="BG179" s="68" t="s">
        <v>321</v>
      </c>
      <c r="BH179" s="68" t="s">
        <v>321</v>
      </c>
      <c r="BI179" s="68" t="s">
        <v>321</v>
      </c>
      <c r="BJ179" s="68" t="s">
        <v>321</v>
      </c>
      <c r="BK179" s="102" t="s">
        <v>321</v>
      </c>
      <c r="BL179" s="68" t="s">
        <v>846</v>
      </c>
      <c r="BM179" s="3" t="s">
        <v>377</v>
      </c>
    </row>
    <row r="180" spans="1:65" ht="14.4" customHeight="1" x14ac:dyDescent="0.3">
      <c r="A180" s="59" t="s">
        <v>378</v>
      </c>
      <c r="B180" s="2">
        <v>179</v>
      </c>
      <c r="C180" s="3" t="s">
        <v>1402</v>
      </c>
      <c r="D180" s="2" t="s">
        <v>375</v>
      </c>
      <c r="E180" s="2" t="s">
        <v>528</v>
      </c>
      <c r="F180" s="2" t="s">
        <v>376</v>
      </c>
      <c r="G180" s="2" t="s">
        <v>529</v>
      </c>
      <c r="H180" s="2" t="s">
        <v>23</v>
      </c>
      <c r="I180" s="5">
        <v>410</v>
      </c>
      <c r="J180" s="6" t="s">
        <v>32</v>
      </c>
      <c r="K180" s="2" t="s">
        <v>1028</v>
      </c>
      <c r="L180" s="6" t="s">
        <v>25</v>
      </c>
      <c r="M180" s="6" t="s">
        <v>26</v>
      </c>
      <c r="N180" s="2" t="s">
        <v>1087</v>
      </c>
      <c r="O180" s="6">
        <v>5.17</v>
      </c>
      <c r="P180" s="6">
        <v>0.63</v>
      </c>
      <c r="Q180" s="2" t="s">
        <v>33</v>
      </c>
      <c r="R180" s="2" t="s">
        <v>1020</v>
      </c>
      <c r="S180" s="2" t="s">
        <v>413</v>
      </c>
      <c r="T180" s="3" t="s">
        <v>112</v>
      </c>
      <c r="U180" s="3" t="s">
        <v>56</v>
      </c>
      <c r="V180" s="5" t="s">
        <v>597</v>
      </c>
      <c r="W180" s="12" t="s">
        <v>57</v>
      </c>
      <c r="X180" s="3" t="s">
        <v>28</v>
      </c>
      <c r="Y180" s="13" t="s">
        <v>58</v>
      </c>
      <c r="Z180" s="11">
        <v>131.16</v>
      </c>
      <c r="AA180" s="6">
        <v>0.05</v>
      </c>
      <c r="AB180" s="6">
        <v>1</v>
      </c>
      <c r="AC180" s="6" t="s">
        <v>413</v>
      </c>
      <c r="AD180" s="6" t="s">
        <v>413</v>
      </c>
      <c r="AE180" s="6" t="s">
        <v>413</v>
      </c>
      <c r="AF180" s="8" t="s">
        <v>1569</v>
      </c>
      <c r="AG180" s="8" t="s">
        <v>1569</v>
      </c>
      <c r="AH180" s="8" t="s">
        <v>1569</v>
      </c>
      <c r="AI180" s="8" t="s">
        <v>1569</v>
      </c>
      <c r="AJ180" s="91" t="s">
        <v>1569</v>
      </c>
      <c r="AK180" s="91" t="s">
        <v>1569</v>
      </c>
      <c r="AL180" s="8" t="s">
        <v>1569</v>
      </c>
      <c r="AM180" s="9" t="s">
        <v>413</v>
      </c>
      <c r="AN180" s="9" t="s">
        <v>413</v>
      </c>
      <c r="AO180" s="9" t="s">
        <v>413</v>
      </c>
      <c r="AP180" s="2" t="s">
        <v>59</v>
      </c>
      <c r="AQ180" s="2">
        <f t="shared" si="14"/>
        <v>131.16</v>
      </c>
      <c r="AR180" s="2">
        <f t="shared" si="15"/>
        <v>0.05</v>
      </c>
      <c r="AS180" s="2">
        <f t="shared" si="16"/>
        <v>1</v>
      </c>
      <c r="AT180" s="6" t="s">
        <v>60</v>
      </c>
      <c r="AU180" s="6">
        <v>27.84</v>
      </c>
      <c r="AV180" s="52" t="s">
        <v>1081</v>
      </c>
      <c r="AW180" s="15">
        <f t="shared" si="19"/>
        <v>28.294</v>
      </c>
      <c r="AX180" s="47">
        <v>5.72E-11</v>
      </c>
      <c r="AY180" s="47">
        <v>8.7999999999999999E-13</v>
      </c>
      <c r="AZ180" s="47">
        <v>4.962E-10</v>
      </c>
      <c r="BA180" s="47">
        <v>5.5430000000000004E-10</v>
      </c>
      <c r="BB180" s="48">
        <v>5.7570000000000001E-11</v>
      </c>
      <c r="BC180" s="48">
        <v>4.9548000000000003E-10</v>
      </c>
      <c r="BD180" s="48">
        <v>5.5304999999999997E-10</v>
      </c>
      <c r="BE180" s="14">
        <f t="shared" si="17"/>
        <v>133.24656141979511</v>
      </c>
      <c r="BF180" s="14">
        <f t="shared" si="18"/>
        <v>0.1</v>
      </c>
      <c r="BG180" s="68" t="s">
        <v>321</v>
      </c>
      <c r="BH180" s="68" t="s">
        <v>321</v>
      </c>
      <c r="BI180" s="68" t="s">
        <v>321</v>
      </c>
      <c r="BJ180" s="68" t="s">
        <v>321</v>
      </c>
      <c r="BK180" s="102" t="s">
        <v>321</v>
      </c>
      <c r="BL180" s="68" t="s">
        <v>846</v>
      </c>
      <c r="BM180" s="3" t="s">
        <v>377</v>
      </c>
    </row>
    <row r="181" spans="1:65" ht="14.4" customHeight="1" x14ac:dyDescent="0.3">
      <c r="A181" s="59" t="s">
        <v>379</v>
      </c>
      <c r="B181" s="2">
        <v>180</v>
      </c>
      <c r="C181" s="3" t="s">
        <v>1402</v>
      </c>
      <c r="D181" s="2" t="s">
        <v>380</v>
      </c>
      <c r="E181" s="2" t="s">
        <v>528</v>
      </c>
      <c r="F181" s="2" t="s">
        <v>381</v>
      </c>
      <c r="G181" s="2" t="s">
        <v>529</v>
      </c>
      <c r="H181" s="2" t="s">
        <v>23</v>
      </c>
      <c r="I181" s="5">
        <v>280</v>
      </c>
      <c r="J181" s="6" t="s">
        <v>24</v>
      </c>
      <c r="K181" s="2" t="s">
        <v>1028</v>
      </c>
      <c r="L181" s="6" t="s">
        <v>25</v>
      </c>
      <c r="M181" s="6" t="s">
        <v>26</v>
      </c>
      <c r="N181" s="2" t="s">
        <v>1087</v>
      </c>
      <c r="O181" s="6">
        <v>2.0299999999999998</v>
      </c>
      <c r="P181" s="6">
        <v>0.32</v>
      </c>
      <c r="Q181" s="2" t="s">
        <v>46</v>
      </c>
      <c r="R181" s="2" t="s">
        <v>413</v>
      </c>
      <c r="S181" s="2" t="s">
        <v>413</v>
      </c>
      <c r="T181" s="3" t="s">
        <v>112</v>
      </c>
      <c r="U181" s="3" t="s">
        <v>56</v>
      </c>
      <c r="V181" s="5" t="s">
        <v>597</v>
      </c>
      <c r="W181" s="12" t="s">
        <v>57</v>
      </c>
      <c r="X181" s="3" t="s">
        <v>28</v>
      </c>
      <c r="Y181" s="13" t="s">
        <v>58</v>
      </c>
      <c r="Z181" s="11">
        <v>132.84</v>
      </c>
      <c r="AA181" s="6">
        <v>0.12</v>
      </c>
      <c r="AB181" s="6">
        <v>1</v>
      </c>
      <c r="AC181" s="6" t="s">
        <v>413</v>
      </c>
      <c r="AD181" s="6" t="s">
        <v>413</v>
      </c>
      <c r="AE181" s="6" t="s">
        <v>413</v>
      </c>
      <c r="AF181" s="8" t="s">
        <v>1569</v>
      </c>
      <c r="AG181" s="8" t="s">
        <v>1569</v>
      </c>
      <c r="AH181" s="8" t="s">
        <v>1569</v>
      </c>
      <c r="AI181" s="8" t="s">
        <v>1569</v>
      </c>
      <c r="AJ181" s="91" t="s">
        <v>1569</v>
      </c>
      <c r="AK181" s="91" t="s">
        <v>1569</v>
      </c>
      <c r="AL181" s="8" t="s">
        <v>1569</v>
      </c>
      <c r="AM181" s="9" t="s">
        <v>413</v>
      </c>
      <c r="AN181" s="9" t="s">
        <v>413</v>
      </c>
      <c r="AO181" s="9" t="s">
        <v>413</v>
      </c>
      <c r="AP181" s="2" t="s">
        <v>59</v>
      </c>
      <c r="AQ181" s="2">
        <f t="shared" si="14"/>
        <v>132.84</v>
      </c>
      <c r="AR181" s="2">
        <f t="shared" si="15"/>
        <v>0.12</v>
      </c>
      <c r="AS181" s="2">
        <f t="shared" si="16"/>
        <v>1</v>
      </c>
      <c r="AT181" s="6" t="s">
        <v>60</v>
      </c>
      <c r="AU181" s="6">
        <v>27.84</v>
      </c>
      <c r="AV181" s="52" t="s">
        <v>1081</v>
      </c>
      <c r="AW181" s="15">
        <f t="shared" si="19"/>
        <v>28.294</v>
      </c>
      <c r="AX181" s="47">
        <v>5.72E-11</v>
      </c>
      <c r="AY181" s="47">
        <v>8.7999999999999999E-13</v>
      </c>
      <c r="AZ181" s="47">
        <v>4.962E-10</v>
      </c>
      <c r="BA181" s="47">
        <v>5.5430000000000004E-10</v>
      </c>
      <c r="BB181" s="48">
        <v>5.7570000000000001E-11</v>
      </c>
      <c r="BC181" s="48">
        <v>4.9548000000000003E-10</v>
      </c>
      <c r="BD181" s="48">
        <v>5.5304999999999997E-10</v>
      </c>
      <c r="BE181" s="14">
        <f t="shared" si="17"/>
        <v>134.95244297412174</v>
      </c>
      <c r="BF181" s="14">
        <f t="shared" si="18"/>
        <v>0.24</v>
      </c>
      <c r="BG181" s="68" t="s">
        <v>321</v>
      </c>
      <c r="BH181" s="68" t="s">
        <v>321</v>
      </c>
      <c r="BI181" s="68" t="s">
        <v>321</v>
      </c>
      <c r="BJ181" s="68" t="s">
        <v>321</v>
      </c>
      <c r="BK181" s="102" t="s">
        <v>321</v>
      </c>
      <c r="BL181" s="68" t="s">
        <v>846</v>
      </c>
      <c r="BM181" s="3" t="s">
        <v>377</v>
      </c>
    </row>
    <row r="182" spans="1:65" ht="14.4" customHeight="1" x14ac:dyDescent="0.3">
      <c r="A182" s="59" t="s">
        <v>382</v>
      </c>
      <c r="B182" s="2">
        <v>181</v>
      </c>
      <c r="C182" s="3" t="s">
        <v>1402</v>
      </c>
      <c r="D182" s="2" t="s">
        <v>383</v>
      </c>
      <c r="E182" s="2" t="s">
        <v>528</v>
      </c>
      <c r="F182" s="2" t="s">
        <v>384</v>
      </c>
      <c r="G182" s="2" t="s">
        <v>529</v>
      </c>
      <c r="H182" s="2" t="s">
        <v>23</v>
      </c>
      <c r="I182" s="5">
        <v>600</v>
      </c>
      <c r="J182" s="6" t="s">
        <v>32</v>
      </c>
      <c r="K182" s="2" t="s">
        <v>1028</v>
      </c>
      <c r="L182" s="6" t="s">
        <v>25</v>
      </c>
      <c r="M182" s="6" t="s">
        <v>26</v>
      </c>
      <c r="N182" s="2" t="s">
        <v>1087</v>
      </c>
      <c r="O182" s="6">
        <v>3.74</v>
      </c>
      <c r="P182" s="6">
        <v>1.03</v>
      </c>
      <c r="Q182" s="2" t="s">
        <v>33</v>
      </c>
      <c r="R182" s="10" t="s">
        <v>1025</v>
      </c>
      <c r="S182" s="2" t="s">
        <v>413</v>
      </c>
      <c r="T182" s="3" t="s">
        <v>112</v>
      </c>
      <c r="U182" s="3" t="s">
        <v>56</v>
      </c>
      <c r="V182" s="5" t="s">
        <v>597</v>
      </c>
      <c r="W182" s="12" t="s">
        <v>57</v>
      </c>
      <c r="X182" s="3" t="s">
        <v>28</v>
      </c>
      <c r="Y182" s="13" t="s">
        <v>58</v>
      </c>
      <c r="Z182" s="11">
        <v>132.30000000000001</v>
      </c>
      <c r="AA182" s="6">
        <v>0.5</v>
      </c>
      <c r="AB182" s="6">
        <v>1</v>
      </c>
      <c r="AC182" s="6" t="s">
        <v>413</v>
      </c>
      <c r="AD182" s="6" t="s">
        <v>413</v>
      </c>
      <c r="AE182" s="6" t="s">
        <v>413</v>
      </c>
      <c r="AF182" s="8" t="s">
        <v>1569</v>
      </c>
      <c r="AG182" s="8" t="s">
        <v>1569</v>
      </c>
      <c r="AH182" s="8" t="s">
        <v>1569</v>
      </c>
      <c r="AI182" s="8" t="s">
        <v>1569</v>
      </c>
      <c r="AJ182" s="91" t="s">
        <v>1569</v>
      </c>
      <c r="AK182" s="91" t="s">
        <v>1569</v>
      </c>
      <c r="AL182" s="8" t="s">
        <v>1569</v>
      </c>
      <c r="AM182" s="9" t="s">
        <v>413</v>
      </c>
      <c r="AN182" s="9" t="s">
        <v>413</v>
      </c>
      <c r="AO182" s="9" t="s">
        <v>413</v>
      </c>
      <c r="AP182" s="2" t="s">
        <v>59</v>
      </c>
      <c r="AQ182" s="2">
        <f t="shared" si="14"/>
        <v>132.30000000000001</v>
      </c>
      <c r="AR182" s="2">
        <f t="shared" si="15"/>
        <v>0.5</v>
      </c>
      <c r="AS182" s="2">
        <f t="shared" si="16"/>
        <v>1</v>
      </c>
      <c r="AT182" s="6" t="s">
        <v>60</v>
      </c>
      <c r="AU182" s="6">
        <v>27.84</v>
      </c>
      <c r="AV182" s="52" t="s">
        <v>1081</v>
      </c>
      <c r="AW182" s="15">
        <f t="shared" si="19"/>
        <v>28.294</v>
      </c>
      <c r="AX182" s="47">
        <v>5.72E-11</v>
      </c>
      <c r="AY182" s="47">
        <v>8.7999999999999999E-13</v>
      </c>
      <c r="AZ182" s="47">
        <v>4.962E-10</v>
      </c>
      <c r="BA182" s="47">
        <v>5.5430000000000004E-10</v>
      </c>
      <c r="BB182" s="48">
        <v>5.7570000000000001E-11</v>
      </c>
      <c r="BC182" s="48">
        <v>4.9548000000000003E-10</v>
      </c>
      <c r="BD182" s="48">
        <v>5.5304999999999997E-10</v>
      </c>
      <c r="BE182" s="14">
        <f t="shared" si="17"/>
        <v>134.4041261751743</v>
      </c>
      <c r="BF182" s="14">
        <f t="shared" si="18"/>
        <v>1</v>
      </c>
      <c r="BG182" s="68" t="s">
        <v>321</v>
      </c>
      <c r="BH182" s="68" t="s">
        <v>321</v>
      </c>
      <c r="BI182" s="68" t="s">
        <v>321</v>
      </c>
      <c r="BJ182" s="68" t="s">
        <v>321</v>
      </c>
      <c r="BK182" s="102" t="s">
        <v>321</v>
      </c>
      <c r="BL182" s="68" t="s">
        <v>846</v>
      </c>
      <c r="BM182" s="3" t="s">
        <v>377</v>
      </c>
    </row>
    <row r="183" spans="1:65" ht="14.4" customHeight="1" x14ac:dyDescent="0.3">
      <c r="A183" s="59" t="s">
        <v>385</v>
      </c>
      <c r="B183" s="2">
        <v>182</v>
      </c>
      <c r="C183" s="3" t="s">
        <v>1402</v>
      </c>
      <c r="D183" s="2" t="s">
        <v>383</v>
      </c>
      <c r="E183" s="2" t="s">
        <v>528</v>
      </c>
      <c r="F183" s="2" t="s">
        <v>384</v>
      </c>
      <c r="G183" s="2" t="s">
        <v>529</v>
      </c>
      <c r="H183" s="2" t="s">
        <v>23</v>
      </c>
      <c r="I183" s="5">
        <v>620</v>
      </c>
      <c r="J183" s="6" t="s">
        <v>32</v>
      </c>
      <c r="K183" s="2" t="s">
        <v>1028</v>
      </c>
      <c r="L183" s="6" t="s">
        <v>25</v>
      </c>
      <c r="M183" s="6" t="s">
        <v>26</v>
      </c>
      <c r="N183" s="2" t="s">
        <v>1087</v>
      </c>
      <c r="O183" s="6">
        <v>3.93</v>
      </c>
      <c r="P183" s="6">
        <v>0.98</v>
      </c>
      <c r="Q183" s="2" t="s">
        <v>33</v>
      </c>
      <c r="R183" s="10" t="s">
        <v>1025</v>
      </c>
      <c r="S183" s="2" t="s">
        <v>413</v>
      </c>
      <c r="T183" s="3" t="s">
        <v>112</v>
      </c>
      <c r="U183" s="3" t="s">
        <v>56</v>
      </c>
      <c r="V183" s="5" t="s">
        <v>597</v>
      </c>
      <c r="W183" s="12" t="s">
        <v>57</v>
      </c>
      <c r="X183" s="3" t="s">
        <v>28</v>
      </c>
      <c r="Y183" s="13" t="s">
        <v>58</v>
      </c>
      <c r="Z183" s="11">
        <v>131</v>
      </c>
      <c r="AA183" s="6">
        <v>1.7</v>
      </c>
      <c r="AB183" s="6">
        <v>1</v>
      </c>
      <c r="AC183" s="6" t="s">
        <v>413</v>
      </c>
      <c r="AD183" s="6" t="s">
        <v>413</v>
      </c>
      <c r="AE183" s="6" t="s">
        <v>413</v>
      </c>
      <c r="AF183" s="8" t="s">
        <v>1569</v>
      </c>
      <c r="AG183" s="8" t="s">
        <v>1569</v>
      </c>
      <c r="AH183" s="8" t="s">
        <v>1569</v>
      </c>
      <c r="AI183" s="8" t="s">
        <v>1569</v>
      </c>
      <c r="AJ183" s="91" t="s">
        <v>1569</v>
      </c>
      <c r="AK183" s="91" t="s">
        <v>1569</v>
      </c>
      <c r="AL183" s="8" t="s">
        <v>1569</v>
      </c>
      <c r="AM183" s="9" t="s">
        <v>413</v>
      </c>
      <c r="AN183" s="9" t="s">
        <v>413</v>
      </c>
      <c r="AO183" s="9" t="s">
        <v>413</v>
      </c>
      <c r="AP183" s="2" t="s">
        <v>59</v>
      </c>
      <c r="AQ183" s="2">
        <f t="shared" si="14"/>
        <v>131</v>
      </c>
      <c r="AR183" s="2">
        <f t="shared" si="15"/>
        <v>1.7</v>
      </c>
      <c r="AS183" s="2">
        <f t="shared" si="16"/>
        <v>1</v>
      </c>
      <c r="AT183" s="6" t="s">
        <v>60</v>
      </c>
      <c r="AU183" s="6">
        <v>27.84</v>
      </c>
      <c r="AV183" s="52" t="s">
        <v>1081</v>
      </c>
      <c r="AW183" s="15">
        <f t="shared" si="19"/>
        <v>28.294</v>
      </c>
      <c r="AX183" s="47">
        <v>5.72E-11</v>
      </c>
      <c r="AY183" s="47">
        <v>8.7999999999999999E-13</v>
      </c>
      <c r="AZ183" s="47">
        <v>4.962E-10</v>
      </c>
      <c r="BA183" s="47">
        <v>5.5430000000000004E-10</v>
      </c>
      <c r="BB183" s="48">
        <v>5.7570000000000001E-11</v>
      </c>
      <c r="BC183" s="48">
        <v>4.9548000000000003E-10</v>
      </c>
      <c r="BD183" s="48">
        <v>5.5304999999999997E-10</v>
      </c>
      <c r="BE183" s="14">
        <f t="shared" si="17"/>
        <v>133.08409542300586</v>
      </c>
      <c r="BF183" s="14">
        <f t="shared" si="18"/>
        <v>3.4</v>
      </c>
      <c r="BG183" s="68" t="s">
        <v>321</v>
      </c>
      <c r="BH183" s="68" t="s">
        <v>321</v>
      </c>
      <c r="BI183" s="68" t="s">
        <v>321</v>
      </c>
      <c r="BJ183" s="68" t="s">
        <v>321</v>
      </c>
      <c r="BK183" s="102" t="s">
        <v>321</v>
      </c>
      <c r="BL183" s="68" t="s">
        <v>846</v>
      </c>
      <c r="BM183" s="3" t="s">
        <v>377</v>
      </c>
    </row>
    <row r="184" spans="1:65" ht="14.4" customHeight="1" x14ac:dyDescent="0.3">
      <c r="A184" s="59" t="s">
        <v>386</v>
      </c>
      <c r="B184" s="2">
        <v>183</v>
      </c>
      <c r="C184" s="3" t="s">
        <v>1402</v>
      </c>
      <c r="D184" s="2" t="s">
        <v>387</v>
      </c>
      <c r="E184" s="2" t="s">
        <v>528</v>
      </c>
      <c r="F184" s="2" t="s">
        <v>388</v>
      </c>
      <c r="G184" s="2" t="s">
        <v>529</v>
      </c>
      <c r="H184" s="2" t="s">
        <v>23</v>
      </c>
      <c r="I184" s="5">
        <v>220</v>
      </c>
      <c r="J184" s="6" t="s">
        <v>24</v>
      </c>
      <c r="K184" s="2" t="s">
        <v>1028</v>
      </c>
      <c r="L184" s="6" t="s">
        <v>25</v>
      </c>
      <c r="M184" s="6" t="s">
        <v>26</v>
      </c>
      <c r="N184" s="2" t="s">
        <v>1087</v>
      </c>
      <c r="O184" s="6">
        <v>0.65</v>
      </c>
      <c r="P184" s="6">
        <v>0.21</v>
      </c>
      <c r="Q184" s="5" t="s">
        <v>27</v>
      </c>
      <c r="R184" s="2" t="s">
        <v>413</v>
      </c>
      <c r="S184" s="2" t="s">
        <v>413</v>
      </c>
      <c r="T184" s="3" t="s">
        <v>112</v>
      </c>
      <c r="U184" s="3" t="s">
        <v>56</v>
      </c>
      <c r="V184" s="5" t="s">
        <v>597</v>
      </c>
      <c r="W184" s="12" t="s">
        <v>57</v>
      </c>
      <c r="X184" s="3" t="s">
        <v>28</v>
      </c>
      <c r="Y184" s="13" t="s">
        <v>58</v>
      </c>
      <c r="Z184" s="11">
        <v>131.6</v>
      </c>
      <c r="AA184" s="6">
        <v>1.3</v>
      </c>
      <c r="AB184" s="6">
        <v>1</v>
      </c>
      <c r="AC184" s="6" t="s">
        <v>413</v>
      </c>
      <c r="AD184" s="6" t="s">
        <v>413</v>
      </c>
      <c r="AE184" s="6" t="s">
        <v>413</v>
      </c>
      <c r="AF184" s="8" t="s">
        <v>1569</v>
      </c>
      <c r="AG184" s="8" t="s">
        <v>1569</v>
      </c>
      <c r="AH184" s="8" t="s">
        <v>1569</v>
      </c>
      <c r="AI184" s="8" t="s">
        <v>1569</v>
      </c>
      <c r="AJ184" s="91" t="s">
        <v>1569</v>
      </c>
      <c r="AK184" s="91" t="s">
        <v>1569</v>
      </c>
      <c r="AL184" s="8" t="s">
        <v>1569</v>
      </c>
      <c r="AM184" s="9" t="s">
        <v>413</v>
      </c>
      <c r="AN184" s="9" t="s">
        <v>413</v>
      </c>
      <c r="AO184" s="9" t="s">
        <v>413</v>
      </c>
      <c r="AP184" s="2" t="s">
        <v>59</v>
      </c>
      <c r="AQ184" s="2">
        <f t="shared" si="14"/>
        <v>131.6</v>
      </c>
      <c r="AR184" s="2">
        <f t="shared" si="15"/>
        <v>1.3</v>
      </c>
      <c r="AS184" s="2">
        <f t="shared" si="16"/>
        <v>1</v>
      </c>
      <c r="AT184" s="6" t="s">
        <v>60</v>
      </c>
      <c r="AU184" s="6">
        <v>27.84</v>
      </c>
      <c r="AV184" s="52" t="s">
        <v>1081</v>
      </c>
      <c r="AW184" s="15">
        <f t="shared" si="19"/>
        <v>28.294</v>
      </c>
      <c r="AX184" s="47">
        <v>5.72E-11</v>
      </c>
      <c r="AY184" s="47">
        <v>8.7999999999999999E-13</v>
      </c>
      <c r="AZ184" s="47">
        <v>4.962E-10</v>
      </c>
      <c r="BA184" s="47">
        <v>5.5430000000000004E-10</v>
      </c>
      <c r="BB184" s="48">
        <v>5.7570000000000001E-11</v>
      </c>
      <c r="BC184" s="48">
        <v>4.9548000000000003E-10</v>
      </c>
      <c r="BD184" s="48">
        <v>5.5304999999999997E-10</v>
      </c>
      <c r="BE184" s="14">
        <f t="shared" si="17"/>
        <v>133.69334193611243</v>
      </c>
      <c r="BF184" s="14">
        <f t="shared" si="18"/>
        <v>2.6</v>
      </c>
      <c r="BG184" s="68" t="s">
        <v>321</v>
      </c>
      <c r="BH184" s="68" t="s">
        <v>321</v>
      </c>
      <c r="BI184" s="68" t="s">
        <v>321</v>
      </c>
      <c r="BJ184" s="68" t="s">
        <v>321</v>
      </c>
      <c r="BK184" s="102" t="s">
        <v>321</v>
      </c>
      <c r="BL184" s="68" t="s">
        <v>846</v>
      </c>
      <c r="BM184" s="3" t="s">
        <v>1004</v>
      </c>
    </row>
    <row r="185" spans="1:65" ht="14.4" customHeight="1" x14ac:dyDescent="0.3">
      <c r="A185" s="59" t="s">
        <v>389</v>
      </c>
      <c r="B185" s="2">
        <v>184</v>
      </c>
      <c r="C185" s="3" t="s">
        <v>1402</v>
      </c>
      <c r="D185" s="2" t="s">
        <v>387</v>
      </c>
      <c r="E185" s="2" t="s">
        <v>528</v>
      </c>
      <c r="F185" s="2" t="s">
        <v>388</v>
      </c>
      <c r="G185" s="2" t="s">
        <v>529</v>
      </c>
      <c r="H185" s="2" t="s">
        <v>23</v>
      </c>
      <c r="I185" s="5">
        <v>550</v>
      </c>
      <c r="J185" s="6" t="s">
        <v>32</v>
      </c>
      <c r="K185" s="2" t="s">
        <v>1028</v>
      </c>
      <c r="L185" s="6" t="s">
        <v>25</v>
      </c>
      <c r="M185" s="6" t="s">
        <v>26</v>
      </c>
      <c r="N185" s="2" t="s">
        <v>1087</v>
      </c>
      <c r="O185" s="6">
        <v>4.07</v>
      </c>
      <c r="P185" s="6">
        <v>0.98</v>
      </c>
      <c r="Q185" s="2" t="s">
        <v>102</v>
      </c>
      <c r="R185" s="2" t="s">
        <v>1012</v>
      </c>
      <c r="S185" s="2" t="s">
        <v>413</v>
      </c>
      <c r="T185" s="3" t="s">
        <v>112</v>
      </c>
      <c r="U185" s="3" t="s">
        <v>56</v>
      </c>
      <c r="V185" s="5" t="s">
        <v>597</v>
      </c>
      <c r="W185" s="12" t="s">
        <v>57</v>
      </c>
      <c r="X185" s="3" t="s">
        <v>28</v>
      </c>
      <c r="Y185" s="13" t="s">
        <v>58</v>
      </c>
      <c r="Z185" s="11">
        <v>132.1</v>
      </c>
      <c r="AA185" s="11">
        <v>0.19</v>
      </c>
      <c r="AB185" s="20">
        <v>1</v>
      </c>
      <c r="AC185" s="6" t="s">
        <v>413</v>
      </c>
      <c r="AD185" s="6" t="s">
        <v>413</v>
      </c>
      <c r="AE185" s="6" t="s">
        <v>413</v>
      </c>
      <c r="AF185" s="8" t="s">
        <v>1569</v>
      </c>
      <c r="AG185" s="8" t="s">
        <v>1569</v>
      </c>
      <c r="AH185" s="8" t="s">
        <v>1569</v>
      </c>
      <c r="AI185" s="8" t="s">
        <v>1569</v>
      </c>
      <c r="AJ185" s="91" t="s">
        <v>1569</v>
      </c>
      <c r="AK185" s="91" t="s">
        <v>1569</v>
      </c>
      <c r="AL185" s="8" t="s">
        <v>1569</v>
      </c>
      <c r="AM185" s="9" t="s">
        <v>413</v>
      </c>
      <c r="AN185" s="9" t="s">
        <v>413</v>
      </c>
      <c r="AO185" s="9" t="s">
        <v>413</v>
      </c>
      <c r="AP185" s="2" t="s">
        <v>59</v>
      </c>
      <c r="AQ185" s="2">
        <f t="shared" si="14"/>
        <v>132.1</v>
      </c>
      <c r="AR185" s="2">
        <f t="shared" si="15"/>
        <v>0.19</v>
      </c>
      <c r="AS185" s="2">
        <f t="shared" si="16"/>
        <v>1</v>
      </c>
      <c r="AT185" s="6" t="s">
        <v>60</v>
      </c>
      <c r="AU185" s="6">
        <v>27.84</v>
      </c>
      <c r="AV185" s="52" t="s">
        <v>1081</v>
      </c>
      <c r="AW185" s="15">
        <f t="shared" si="19"/>
        <v>28.294</v>
      </c>
      <c r="AX185" s="47">
        <v>5.72E-11</v>
      </c>
      <c r="AY185" s="47">
        <v>8.7999999999999999E-13</v>
      </c>
      <c r="AZ185" s="47">
        <v>4.962E-10</v>
      </c>
      <c r="BA185" s="47">
        <v>5.5430000000000004E-10</v>
      </c>
      <c r="BB185" s="48">
        <v>5.7570000000000001E-11</v>
      </c>
      <c r="BC185" s="48">
        <v>4.9548000000000003E-10</v>
      </c>
      <c r="BD185" s="48">
        <v>5.5304999999999997E-10</v>
      </c>
      <c r="BE185" s="14">
        <f t="shared" si="17"/>
        <v>134.20104533311923</v>
      </c>
      <c r="BF185" s="14">
        <f t="shared" si="18"/>
        <v>0.38</v>
      </c>
      <c r="BG185" s="68" t="s">
        <v>321</v>
      </c>
      <c r="BH185" s="68" t="s">
        <v>321</v>
      </c>
      <c r="BI185" s="68" t="s">
        <v>321</v>
      </c>
      <c r="BJ185" s="68" t="s">
        <v>321</v>
      </c>
      <c r="BK185" s="102" t="s">
        <v>321</v>
      </c>
      <c r="BL185" s="68" t="s">
        <v>846</v>
      </c>
      <c r="BM185" s="3" t="s">
        <v>377</v>
      </c>
    </row>
    <row r="186" spans="1:65" ht="14.4" customHeight="1" x14ac:dyDescent="0.3">
      <c r="A186" s="59" t="s">
        <v>390</v>
      </c>
      <c r="B186" s="2">
        <v>185</v>
      </c>
      <c r="C186" s="3" t="s">
        <v>1402</v>
      </c>
      <c r="D186" s="2" t="s">
        <v>391</v>
      </c>
      <c r="E186" s="2" t="s">
        <v>528</v>
      </c>
      <c r="F186" s="2" t="s">
        <v>392</v>
      </c>
      <c r="G186" s="2" t="s">
        <v>529</v>
      </c>
      <c r="H186" s="2" t="s">
        <v>23</v>
      </c>
      <c r="I186" s="5">
        <v>905</v>
      </c>
      <c r="J186" s="6" t="s">
        <v>24</v>
      </c>
      <c r="K186" s="2" t="s">
        <v>1028</v>
      </c>
      <c r="L186" s="6" t="s">
        <v>25</v>
      </c>
      <c r="M186" s="6" t="s">
        <v>26</v>
      </c>
      <c r="N186" s="2" t="s">
        <v>1087</v>
      </c>
      <c r="O186" s="6">
        <v>2.39</v>
      </c>
      <c r="P186" s="6">
        <v>0.59</v>
      </c>
      <c r="Q186" s="2" t="s">
        <v>150</v>
      </c>
      <c r="R186" s="2" t="s">
        <v>413</v>
      </c>
      <c r="S186" s="2" t="s">
        <v>413</v>
      </c>
      <c r="T186" s="3" t="s">
        <v>112</v>
      </c>
      <c r="U186" s="3" t="s">
        <v>56</v>
      </c>
      <c r="V186" s="5" t="s">
        <v>597</v>
      </c>
      <c r="W186" s="12" t="s">
        <v>57</v>
      </c>
      <c r="X186" s="3" t="s">
        <v>28</v>
      </c>
      <c r="Y186" s="13" t="s">
        <v>58</v>
      </c>
      <c r="Z186" s="11">
        <v>133.30000000000001</v>
      </c>
      <c r="AA186" s="11">
        <v>0.6</v>
      </c>
      <c r="AB186" s="20">
        <v>1</v>
      </c>
      <c r="AC186" s="6" t="s">
        <v>413</v>
      </c>
      <c r="AD186" s="6" t="s">
        <v>413</v>
      </c>
      <c r="AE186" s="6" t="s">
        <v>413</v>
      </c>
      <c r="AF186" s="8" t="s">
        <v>1569</v>
      </c>
      <c r="AG186" s="8" t="s">
        <v>1569</v>
      </c>
      <c r="AH186" s="8" t="s">
        <v>1569</v>
      </c>
      <c r="AI186" s="8" t="s">
        <v>1569</v>
      </c>
      <c r="AJ186" s="91" t="s">
        <v>1569</v>
      </c>
      <c r="AK186" s="91" t="s">
        <v>1569</v>
      </c>
      <c r="AL186" s="8" t="s">
        <v>1569</v>
      </c>
      <c r="AM186" s="9" t="s">
        <v>413</v>
      </c>
      <c r="AN186" s="9" t="s">
        <v>413</v>
      </c>
      <c r="AO186" s="9" t="s">
        <v>413</v>
      </c>
      <c r="AP186" s="2" t="s">
        <v>59</v>
      </c>
      <c r="AQ186" s="2">
        <f t="shared" si="14"/>
        <v>133.30000000000001</v>
      </c>
      <c r="AR186" s="2">
        <f t="shared" si="15"/>
        <v>0.6</v>
      </c>
      <c r="AS186" s="2">
        <f t="shared" si="16"/>
        <v>1</v>
      </c>
      <c r="AT186" s="6" t="s">
        <v>60</v>
      </c>
      <c r="AU186" s="6">
        <v>27.84</v>
      </c>
      <c r="AV186" s="52" t="s">
        <v>1081</v>
      </c>
      <c r="AW186" s="15">
        <f t="shared" si="19"/>
        <v>28.294</v>
      </c>
      <c r="AX186" s="47">
        <v>5.72E-11</v>
      </c>
      <c r="AY186" s="47">
        <v>8.7999999999999999E-13</v>
      </c>
      <c r="AZ186" s="47">
        <v>4.962E-10</v>
      </c>
      <c r="BA186" s="47">
        <v>5.5430000000000004E-10</v>
      </c>
      <c r="BB186" s="48">
        <v>5.7570000000000001E-11</v>
      </c>
      <c r="BC186" s="48">
        <v>4.9548000000000003E-10</v>
      </c>
      <c r="BD186" s="48">
        <v>5.5304999999999997E-10</v>
      </c>
      <c r="BE186" s="14">
        <f t="shared" si="17"/>
        <v>135.41952595760492</v>
      </c>
      <c r="BF186" s="14">
        <f t="shared" si="18"/>
        <v>1.2</v>
      </c>
      <c r="BG186" s="68" t="s">
        <v>321</v>
      </c>
      <c r="BH186" s="68" t="s">
        <v>321</v>
      </c>
      <c r="BI186" s="68" t="s">
        <v>321</v>
      </c>
      <c r="BJ186" s="68" t="s">
        <v>321</v>
      </c>
      <c r="BK186" s="102" t="s">
        <v>321</v>
      </c>
      <c r="BL186" s="68" t="s">
        <v>846</v>
      </c>
      <c r="BM186" s="3" t="s">
        <v>377</v>
      </c>
    </row>
    <row r="187" spans="1:65" ht="14.4" customHeight="1" x14ac:dyDescent="0.3">
      <c r="A187" s="59" t="s">
        <v>393</v>
      </c>
      <c r="B187" s="2">
        <v>186</v>
      </c>
      <c r="C187" s="3" t="s">
        <v>1402</v>
      </c>
      <c r="D187" s="2" t="s">
        <v>394</v>
      </c>
      <c r="E187" s="2" t="s">
        <v>528</v>
      </c>
      <c r="F187" s="2" t="s">
        <v>395</v>
      </c>
      <c r="G187" s="2" t="s">
        <v>529</v>
      </c>
      <c r="H187" s="2" t="s">
        <v>23</v>
      </c>
      <c r="I187" s="5">
        <v>1365</v>
      </c>
      <c r="J187" s="6" t="s">
        <v>24</v>
      </c>
      <c r="K187" s="2" t="s">
        <v>1028</v>
      </c>
      <c r="L187" s="6" t="s">
        <v>25</v>
      </c>
      <c r="M187" s="6" t="s">
        <v>26</v>
      </c>
      <c r="N187" s="2" t="s">
        <v>1087</v>
      </c>
      <c r="O187" s="6">
        <v>1.66</v>
      </c>
      <c r="P187" s="6">
        <v>0.28000000000000003</v>
      </c>
      <c r="Q187" s="2" t="s">
        <v>150</v>
      </c>
      <c r="R187" s="2" t="s">
        <v>413</v>
      </c>
      <c r="S187" s="2" t="s">
        <v>413</v>
      </c>
      <c r="T187" s="3" t="s">
        <v>112</v>
      </c>
      <c r="U187" s="3" t="s">
        <v>56</v>
      </c>
      <c r="V187" s="5" t="s">
        <v>597</v>
      </c>
      <c r="W187" s="12" t="s">
        <v>57</v>
      </c>
      <c r="X187" s="3" t="s">
        <v>28</v>
      </c>
      <c r="Y187" s="13" t="s">
        <v>58</v>
      </c>
      <c r="Z187" s="11">
        <v>131.80000000000001</v>
      </c>
      <c r="AA187" s="11">
        <v>0.7</v>
      </c>
      <c r="AB187" s="20">
        <v>1</v>
      </c>
      <c r="AC187" s="6" t="s">
        <v>413</v>
      </c>
      <c r="AD187" s="6" t="s">
        <v>413</v>
      </c>
      <c r="AE187" s="6" t="s">
        <v>413</v>
      </c>
      <c r="AF187" s="8" t="s">
        <v>1569</v>
      </c>
      <c r="AG187" s="8" t="s">
        <v>1569</v>
      </c>
      <c r="AH187" s="8" t="s">
        <v>1569</v>
      </c>
      <c r="AI187" s="8" t="s">
        <v>1569</v>
      </c>
      <c r="AJ187" s="91" t="s">
        <v>1569</v>
      </c>
      <c r="AK187" s="91" t="s">
        <v>1569</v>
      </c>
      <c r="AL187" s="8" t="s">
        <v>1569</v>
      </c>
      <c r="AM187" s="9" t="s">
        <v>413</v>
      </c>
      <c r="AN187" s="9" t="s">
        <v>413</v>
      </c>
      <c r="AO187" s="9" t="s">
        <v>413</v>
      </c>
      <c r="AP187" s="2" t="s">
        <v>59</v>
      </c>
      <c r="AQ187" s="2">
        <f t="shared" si="14"/>
        <v>131.80000000000001</v>
      </c>
      <c r="AR187" s="2">
        <f t="shared" si="15"/>
        <v>0.7</v>
      </c>
      <c r="AS187" s="2">
        <f t="shared" si="16"/>
        <v>1</v>
      </c>
      <c r="AT187" s="6" t="s">
        <v>60</v>
      </c>
      <c r="AU187" s="6">
        <v>27.84</v>
      </c>
      <c r="AV187" s="52" t="s">
        <v>1081</v>
      </c>
      <c r="AW187" s="15">
        <f t="shared" si="19"/>
        <v>28.294</v>
      </c>
      <c r="AX187" s="47">
        <v>5.72E-11</v>
      </c>
      <c r="AY187" s="47">
        <v>8.7999999999999999E-13</v>
      </c>
      <c r="AZ187" s="47">
        <v>4.962E-10</v>
      </c>
      <c r="BA187" s="47">
        <v>5.5430000000000004E-10</v>
      </c>
      <c r="BB187" s="48">
        <v>5.7570000000000001E-11</v>
      </c>
      <c r="BC187" s="48">
        <v>4.9548000000000003E-10</v>
      </c>
      <c r="BD187" s="48">
        <v>5.5304999999999997E-10</v>
      </c>
      <c r="BE187" s="14">
        <f t="shared" si="17"/>
        <v>133.89642351639989</v>
      </c>
      <c r="BF187" s="14">
        <f t="shared" si="18"/>
        <v>1.4</v>
      </c>
      <c r="BG187" s="68" t="s">
        <v>321</v>
      </c>
      <c r="BH187" s="68" t="s">
        <v>321</v>
      </c>
      <c r="BI187" s="68" t="s">
        <v>321</v>
      </c>
      <c r="BJ187" s="68" t="s">
        <v>321</v>
      </c>
      <c r="BK187" s="102" t="s">
        <v>321</v>
      </c>
      <c r="BL187" s="68" t="s">
        <v>846</v>
      </c>
      <c r="BM187" s="3" t="s">
        <v>377</v>
      </c>
    </row>
    <row r="188" spans="1:65" ht="14.4" customHeight="1" x14ac:dyDescent="0.3">
      <c r="A188" s="59" t="s">
        <v>396</v>
      </c>
      <c r="B188" s="2">
        <v>187</v>
      </c>
      <c r="C188" s="3" t="s">
        <v>1402</v>
      </c>
      <c r="D188" s="2" t="s">
        <v>397</v>
      </c>
      <c r="E188" s="2" t="s">
        <v>528</v>
      </c>
      <c r="F188" s="2" t="s">
        <v>398</v>
      </c>
      <c r="G188" s="2" t="s">
        <v>529</v>
      </c>
      <c r="H188" s="2" t="s">
        <v>23</v>
      </c>
      <c r="I188" s="5">
        <v>620</v>
      </c>
      <c r="J188" s="6" t="s">
        <v>24</v>
      </c>
      <c r="K188" s="2" t="s">
        <v>1028</v>
      </c>
      <c r="L188" s="6" t="s">
        <v>25</v>
      </c>
      <c r="M188" s="6" t="s">
        <v>26</v>
      </c>
      <c r="N188" s="2" t="s">
        <v>1087</v>
      </c>
      <c r="O188" s="6">
        <v>0.68</v>
      </c>
      <c r="P188" s="6">
        <v>0.59</v>
      </c>
      <c r="Q188" s="10" t="s">
        <v>1005</v>
      </c>
      <c r="R188" s="2" t="s">
        <v>413</v>
      </c>
      <c r="S188" s="2" t="s">
        <v>413</v>
      </c>
      <c r="T188" s="3" t="s">
        <v>112</v>
      </c>
      <c r="U188" s="3" t="s">
        <v>56</v>
      </c>
      <c r="V188" s="5" t="s">
        <v>597</v>
      </c>
      <c r="W188" s="12" t="s">
        <v>57</v>
      </c>
      <c r="X188" s="3" t="s">
        <v>28</v>
      </c>
      <c r="Y188" s="13" t="s">
        <v>58</v>
      </c>
      <c r="Z188" s="11">
        <v>131.4</v>
      </c>
      <c r="AA188" s="11">
        <v>0.2</v>
      </c>
      <c r="AB188" s="20">
        <v>1</v>
      </c>
      <c r="AC188" s="6" t="s">
        <v>413</v>
      </c>
      <c r="AD188" s="6" t="s">
        <v>413</v>
      </c>
      <c r="AE188" s="6" t="s">
        <v>413</v>
      </c>
      <c r="AF188" s="8" t="s">
        <v>1569</v>
      </c>
      <c r="AG188" s="8" t="s">
        <v>1569</v>
      </c>
      <c r="AH188" s="8" t="s">
        <v>1569</v>
      </c>
      <c r="AI188" s="8" t="s">
        <v>1569</v>
      </c>
      <c r="AJ188" s="91" t="s">
        <v>1569</v>
      </c>
      <c r="AK188" s="91" t="s">
        <v>1569</v>
      </c>
      <c r="AL188" s="8" t="s">
        <v>1569</v>
      </c>
      <c r="AM188" s="9" t="s">
        <v>413</v>
      </c>
      <c r="AN188" s="9" t="s">
        <v>413</v>
      </c>
      <c r="AO188" s="9" t="s">
        <v>413</v>
      </c>
      <c r="AP188" s="2" t="s">
        <v>59</v>
      </c>
      <c r="AQ188" s="2">
        <f t="shared" si="14"/>
        <v>131.4</v>
      </c>
      <c r="AR188" s="2">
        <f t="shared" si="15"/>
        <v>0.2</v>
      </c>
      <c r="AS188" s="2">
        <f t="shared" si="16"/>
        <v>1</v>
      </c>
      <c r="AT188" s="6" t="s">
        <v>60</v>
      </c>
      <c r="AU188" s="6">
        <v>27.84</v>
      </c>
      <c r="AV188" s="52" t="s">
        <v>1081</v>
      </c>
      <c r="AW188" s="15">
        <f t="shared" si="19"/>
        <v>28.294</v>
      </c>
      <c r="AX188" s="47">
        <v>5.72E-11</v>
      </c>
      <c r="AY188" s="47">
        <v>8.7999999999999999E-13</v>
      </c>
      <c r="AZ188" s="47">
        <v>4.962E-10</v>
      </c>
      <c r="BA188" s="47">
        <v>5.5430000000000004E-10</v>
      </c>
      <c r="BB188" s="48">
        <v>5.7570000000000001E-11</v>
      </c>
      <c r="BC188" s="48">
        <v>4.9548000000000003E-10</v>
      </c>
      <c r="BD188" s="48">
        <v>5.5304999999999997E-10</v>
      </c>
      <c r="BE188" s="14">
        <f t="shared" si="17"/>
        <v>133.49026006047356</v>
      </c>
      <c r="BF188" s="14">
        <f t="shared" si="18"/>
        <v>0.4</v>
      </c>
      <c r="BG188" s="68" t="s">
        <v>321</v>
      </c>
      <c r="BH188" s="68" t="s">
        <v>321</v>
      </c>
      <c r="BI188" s="68" t="s">
        <v>321</v>
      </c>
      <c r="BJ188" s="68" t="s">
        <v>321</v>
      </c>
      <c r="BK188" s="102" t="s">
        <v>321</v>
      </c>
      <c r="BL188" s="68" t="s">
        <v>846</v>
      </c>
      <c r="BM188" s="3" t="s">
        <v>377</v>
      </c>
    </row>
    <row r="189" spans="1:65" ht="14.4" customHeight="1" x14ac:dyDescent="0.3">
      <c r="A189" s="59" t="s">
        <v>399</v>
      </c>
      <c r="B189" s="2">
        <v>188</v>
      </c>
      <c r="C189" s="3" t="s">
        <v>1402</v>
      </c>
      <c r="D189" s="2" t="s">
        <v>397</v>
      </c>
      <c r="E189" s="2" t="s">
        <v>528</v>
      </c>
      <c r="F189" s="2" t="s">
        <v>398</v>
      </c>
      <c r="G189" s="2" t="s">
        <v>529</v>
      </c>
      <c r="H189" s="2" t="s">
        <v>23</v>
      </c>
      <c r="I189" s="5">
        <v>690</v>
      </c>
      <c r="J189" s="6" t="s">
        <v>24</v>
      </c>
      <c r="K189" s="2" t="s">
        <v>1028</v>
      </c>
      <c r="L189" s="6" t="s">
        <v>25</v>
      </c>
      <c r="M189" s="6" t="s">
        <v>26</v>
      </c>
      <c r="N189" s="2" t="s">
        <v>1087</v>
      </c>
      <c r="O189" s="6">
        <v>0.68</v>
      </c>
      <c r="P189" s="6">
        <v>0.19</v>
      </c>
      <c r="Q189" s="10" t="s">
        <v>1005</v>
      </c>
      <c r="R189" s="2" t="s">
        <v>413</v>
      </c>
      <c r="S189" s="2" t="s">
        <v>413</v>
      </c>
      <c r="T189" s="3" t="s">
        <v>112</v>
      </c>
      <c r="U189" s="3" t="s">
        <v>56</v>
      </c>
      <c r="V189" s="5" t="s">
        <v>597</v>
      </c>
      <c r="W189" s="12" t="s">
        <v>57</v>
      </c>
      <c r="X189" s="3" t="s">
        <v>28</v>
      </c>
      <c r="Y189" s="13" t="s">
        <v>58</v>
      </c>
      <c r="Z189" s="11">
        <v>131.1</v>
      </c>
      <c r="AA189" s="11">
        <v>0.15</v>
      </c>
      <c r="AB189" s="20">
        <v>1</v>
      </c>
      <c r="AC189" s="6" t="s">
        <v>413</v>
      </c>
      <c r="AD189" s="6" t="s">
        <v>413</v>
      </c>
      <c r="AE189" s="6" t="s">
        <v>413</v>
      </c>
      <c r="AF189" s="8" t="s">
        <v>1569</v>
      </c>
      <c r="AG189" s="8" t="s">
        <v>1569</v>
      </c>
      <c r="AH189" s="8" t="s">
        <v>1569</v>
      </c>
      <c r="AI189" s="8" t="s">
        <v>1569</v>
      </c>
      <c r="AJ189" s="91" t="s">
        <v>1569</v>
      </c>
      <c r="AK189" s="91" t="s">
        <v>1569</v>
      </c>
      <c r="AL189" s="8" t="s">
        <v>1569</v>
      </c>
      <c r="AM189" s="9" t="s">
        <v>413</v>
      </c>
      <c r="AN189" s="9" t="s">
        <v>413</v>
      </c>
      <c r="AO189" s="9" t="s">
        <v>413</v>
      </c>
      <c r="AP189" s="2" t="s">
        <v>59</v>
      </c>
      <c r="AQ189" s="2">
        <f t="shared" si="14"/>
        <v>131.1</v>
      </c>
      <c r="AR189" s="2">
        <f t="shared" si="15"/>
        <v>0.15</v>
      </c>
      <c r="AS189" s="2">
        <f t="shared" si="16"/>
        <v>1</v>
      </c>
      <c r="AT189" s="6" t="s">
        <v>60</v>
      </c>
      <c r="AU189" s="6">
        <v>27.84</v>
      </c>
      <c r="AV189" s="52" t="s">
        <v>1081</v>
      </c>
      <c r="AW189" s="15">
        <f t="shared" si="19"/>
        <v>28.294</v>
      </c>
      <c r="AX189" s="47">
        <v>5.72E-11</v>
      </c>
      <c r="AY189" s="47">
        <v>8.7999999999999999E-13</v>
      </c>
      <c r="AZ189" s="47">
        <v>4.962E-10</v>
      </c>
      <c r="BA189" s="47">
        <v>5.5430000000000004E-10</v>
      </c>
      <c r="BB189" s="48">
        <v>5.7570000000000001E-11</v>
      </c>
      <c r="BC189" s="48">
        <v>4.9548000000000003E-10</v>
      </c>
      <c r="BD189" s="48">
        <v>5.5304999999999997E-10</v>
      </c>
      <c r="BE189" s="14">
        <f t="shared" si="17"/>
        <v>133.1856366931566</v>
      </c>
      <c r="BF189" s="14">
        <f t="shared" si="18"/>
        <v>0.3</v>
      </c>
      <c r="BG189" s="68" t="s">
        <v>321</v>
      </c>
      <c r="BH189" s="68" t="s">
        <v>321</v>
      </c>
      <c r="BI189" s="68" t="s">
        <v>321</v>
      </c>
      <c r="BJ189" s="68" t="s">
        <v>321</v>
      </c>
      <c r="BK189" s="102" t="s">
        <v>321</v>
      </c>
      <c r="BL189" s="68" t="s">
        <v>846</v>
      </c>
      <c r="BM189" s="3" t="s">
        <v>377</v>
      </c>
    </row>
    <row r="190" spans="1:65" ht="14.4" customHeight="1" x14ac:dyDescent="0.3">
      <c r="A190" s="59" t="s">
        <v>400</v>
      </c>
      <c r="B190" s="2">
        <v>189</v>
      </c>
      <c r="C190" s="3" t="s">
        <v>1402</v>
      </c>
      <c r="D190" s="2" t="s">
        <v>401</v>
      </c>
      <c r="E190" s="2" t="s">
        <v>528</v>
      </c>
      <c r="F190" s="2" t="s">
        <v>402</v>
      </c>
      <c r="G190" s="2" t="s">
        <v>529</v>
      </c>
      <c r="H190" s="2" t="s">
        <v>23</v>
      </c>
      <c r="I190" s="5">
        <v>665</v>
      </c>
      <c r="J190" s="6" t="s">
        <v>32</v>
      </c>
      <c r="K190" s="2" t="s">
        <v>1028</v>
      </c>
      <c r="L190" s="6" t="s">
        <v>25</v>
      </c>
      <c r="M190" s="6" t="s">
        <v>26</v>
      </c>
      <c r="N190" s="2" t="s">
        <v>1087</v>
      </c>
      <c r="O190" s="6">
        <v>3.99</v>
      </c>
      <c r="P190" s="6">
        <v>1.04</v>
      </c>
      <c r="Q190" s="2" t="s">
        <v>102</v>
      </c>
      <c r="R190" s="2" t="s">
        <v>1012</v>
      </c>
      <c r="S190" s="2" t="s">
        <v>413</v>
      </c>
      <c r="T190" s="3" t="s">
        <v>112</v>
      </c>
      <c r="U190" s="3" t="s">
        <v>56</v>
      </c>
      <c r="V190" s="5" t="s">
        <v>597</v>
      </c>
      <c r="W190" s="12" t="s">
        <v>57</v>
      </c>
      <c r="X190" s="3" t="s">
        <v>28</v>
      </c>
      <c r="Y190" s="13" t="s">
        <v>58</v>
      </c>
      <c r="Z190" s="11">
        <v>132.35</v>
      </c>
      <c r="AA190" s="11">
        <v>0.14000000000000001</v>
      </c>
      <c r="AB190" s="20">
        <v>1</v>
      </c>
      <c r="AC190" s="6" t="s">
        <v>413</v>
      </c>
      <c r="AD190" s="6" t="s">
        <v>413</v>
      </c>
      <c r="AE190" s="6" t="s">
        <v>413</v>
      </c>
      <c r="AF190" s="8" t="s">
        <v>1569</v>
      </c>
      <c r="AG190" s="8" t="s">
        <v>1569</v>
      </c>
      <c r="AH190" s="8" t="s">
        <v>1569</v>
      </c>
      <c r="AI190" s="8" t="s">
        <v>1569</v>
      </c>
      <c r="AJ190" s="91" t="s">
        <v>1569</v>
      </c>
      <c r="AK190" s="91" t="s">
        <v>1569</v>
      </c>
      <c r="AL190" s="8" t="s">
        <v>1569</v>
      </c>
      <c r="AM190" s="9" t="s">
        <v>413</v>
      </c>
      <c r="AN190" s="9" t="s">
        <v>413</v>
      </c>
      <c r="AO190" s="9" t="s">
        <v>413</v>
      </c>
      <c r="AP190" s="2" t="s">
        <v>59</v>
      </c>
      <c r="AQ190" s="2">
        <f t="shared" si="14"/>
        <v>132.35</v>
      </c>
      <c r="AR190" s="2">
        <f t="shared" si="15"/>
        <v>0.14000000000000001</v>
      </c>
      <c r="AS190" s="2">
        <f t="shared" si="16"/>
        <v>1</v>
      </c>
      <c r="AT190" s="6" t="s">
        <v>60</v>
      </c>
      <c r="AU190" s="6">
        <v>27.84</v>
      </c>
      <c r="AV190" s="52" t="s">
        <v>1081</v>
      </c>
      <c r="AW190" s="15">
        <f t="shared" si="19"/>
        <v>28.294</v>
      </c>
      <c r="AX190" s="47">
        <v>5.72E-11</v>
      </c>
      <c r="AY190" s="47">
        <v>8.7999999999999999E-13</v>
      </c>
      <c r="AZ190" s="47">
        <v>4.962E-10</v>
      </c>
      <c r="BA190" s="47">
        <v>5.5430000000000004E-10</v>
      </c>
      <c r="BB190" s="48">
        <v>5.7570000000000001E-11</v>
      </c>
      <c r="BC190" s="48">
        <v>4.9548000000000003E-10</v>
      </c>
      <c r="BD190" s="48">
        <v>5.5304999999999997E-10</v>
      </c>
      <c r="BE190" s="14">
        <f t="shared" si="17"/>
        <v>134.45489633955629</v>
      </c>
      <c r="BF190" s="14">
        <f t="shared" si="18"/>
        <v>0.28000000000000003</v>
      </c>
      <c r="BG190" s="68" t="s">
        <v>321</v>
      </c>
      <c r="BH190" s="68" t="s">
        <v>321</v>
      </c>
      <c r="BI190" s="68" t="s">
        <v>321</v>
      </c>
      <c r="BJ190" s="68" t="s">
        <v>321</v>
      </c>
      <c r="BK190" s="102" t="s">
        <v>321</v>
      </c>
      <c r="BL190" s="68" t="s">
        <v>846</v>
      </c>
      <c r="BM190" s="3" t="s">
        <v>377</v>
      </c>
    </row>
    <row r="191" spans="1:65" ht="14.4" customHeight="1" x14ac:dyDescent="0.3">
      <c r="A191" s="59" t="s">
        <v>403</v>
      </c>
      <c r="B191" s="2">
        <v>190</v>
      </c>
      <c r="C191" s="3" t="s">
        <v>1402</v>
      </c>
      <c r="D191" s="2" t="s">
        <v>401</v>
      </c>
      <c r="E191" s="2" t="s">
        <v>528</v>
      </c>
      <c r="F191" s="2" t="s">
        <v>402</v>
      </c>
      <c r="G191" s="2" t="s">
        <v>529</v>
      </c>
      <c r="H191" s="2" t="s">
        <v>23</v>
      </c>
      <c r="I191" s="5">
        <v>710</v>
      </c>
      <c r="J191" s="6" t="s">
        <v>24</v>
      </c>
      <c r="K191" s="2" t="s">
        <v>1028</v>
      </c>
      <c r="L191" s="6" t="s">
        <v>25</v>
      </c>
      <c r="M191" s="6" t="s">
        <v>26</v>
      </c>
      <c r="N191" s="2" t="s">
        <v>1087</v>
      </c>
      <c r="O191" s="6">
        <v>1.43</v>
      </c>
      <c r="P191" s="6">
        <v>0.28999999999999998</v>
      </c>
      <c r="Q191" s="2" t="s">
        <v>96</v>
      </c>
      <c r="R191" s="2" t="s">
        <v>413</v>
      </c>
      <c r="S191" s="2" t="s">
        <v>413</v>
      </c>
      <c r="T191" s="3" t="s">
        <v>112</v>
      </c>
      <c r="U191" s="3" t="s">
        <v>56</v>
      </c>
      <c r="V191" s="5" t="s">
        <v>597</v>
      </c>
      <c r="W191" s="12" t="s">
        <v>57</v>
      </c>
      <c r="X191" s="3" t="s">
        <v>28</v>
      </c>
      <c r="Y191" s="13" t="s">
        <v>58</v>
      </c>
      <c r="Z191" s="11">
        <v>132.21</v>
      </c>
      <c r="AA191" s="6">
        <v>0.12</v>
      </c>
      <c r="AB191" s="6">
        <v>1</v>
      </c>
      <c r="AC191" s="6" t="s">
        <v>413</v>
      </c>
      <c r="AD191" s="6" t="s">
        <v>413</v>
      </c>
      <c r="AE191" s="6" t="s">
        <v>413</v>
      </c>
      <c r="AF191" s="8" t="s">
        <v>1569</v>
      </c>
      <c r="AG191" s="8" t="s">
        <v>1569</v>
      </c>
      <c r="AH191" s="8" t="s">
        <v>1569</v>
      </c>
      <c r="AI191" s="8" t="s">
        <v>1569</v>
      </c>
      <c r="AJ191" s="91" t="s">
        <v>1569</v>
      </c>
      <c r="AK191" s="91" t="s">
        <v>1569</v>
      </c>
      <c r="AL191" s="8" t="s">
        <v>1569</v>
      </c>
      <c r="AM191" s="9" t="s">
        <v>413</v>
      </c>
      <c r="AN191" s="9" t="s">
        <v>413</v>
      </c>
      <c r="AO191" s="9" t="s">
        <v>413</v>
      </c>
      <c r="AP191" s="2" t="s">
        <v>59</v>
      </c>
      <c r="AQ191" s="2">
        <f t="shared" si="14"/>
        <v>132.21</v>
      </c>
      <c r="AR191" s="2">
        <f t="shared" si="15"/>
        <v>0.12</v>
      </c>
      <c r="AS191" s="2">
        <f t="shared" si="16"/>
        <v>1</v>
      </c>
      <c r="AT191" s="6" t="s">
        <v>60</v>
      </c>
      <c r="AU191" s="6">
        <v>27.84</v>
      </c>
      <c r="AV191" s="52" t="s">
        <v>1081</v>
      </c>
      <c r="AW191" s="15">
        <f t="shared" si="19"/>
        <v>28.294</v>
      </c>
      <c r="AX191" s="47">
        <v>5.72E-11</v>
      </c>
      <c r="AY191" s="47">
        <v>8.7999999999999999E-13</v>
      </c>
      <c r="AZ191" s="47">
        <v>4.962E-10</v>
      </c>
      <c r="BA191" s="47">
        <v>5.5430000000000004E-10</v>
      </c>
      <c r="BB191" s="48">
        <v>5.7570000000000001E-11</v>
      </c>
      <c r="BC191" s="48">
        <v>4.9548000000000003E-10</v>
      </c>
      <c r="BD191" s="48">
        <v>5.5304999999999997E-10</v>
      </c>
      <c r="BE191" s="14">
        <f t="shared" si="17"/>
        <v>134.31273983278649</v>
      </c>
      <c r="BF191" s="14">
        <f t="shared" si="18"/>
        <v>0.24</v>
      </c>
      <c r="BG191" s="68" t="s">
        <v>321</v>
      </c>
      <c r="BH191" s="68" t="s">
        <v>321</v>
      </c>
      <c r="BI191" s="68" t="s">
        <v>321</v>
      </c>
      <c r="BJ191" s="68" t="s">
        <v>321</v>
      </c>
      <c r="BK191" s="102" t="s">
        <v>321</v>
      </c>
      <c r="BL191" s="68" t="s">
        <v>846</v>
      </c>
      <c r="BM191" s="3" t="s">
        <v>377</v>
      </c>
    </row>
    <row r="192" spans="1:65" ht="14.4" customHeight="1" x14ac:dyDescent="0.3">
      <c r="A192" s="59" t="s">
        <v>404</v>
      </c>
      <c r="B192" s="2">
        <v>191</v>
      </c>
      <c r="C192" s="3" t="s">
        <v>1402</v>
      </c>
      <c r="D192" s="2" t="s">
        <v>405</v>
      </c>
      <c r="E192" s="2" t="s">
        <v>528</v>
      </c>
      <c r="F192" s="2" t="s">
        <v>406</v>
      </c>
      <c r="G192" s="2" t="s">
        <v>529</v>
      </c>
      <c r="H192" s="2" t="s">
        <v>23</v>
      </c>
      <c r="I192" s="5">
        <v>610</v>
      </c>
      <c r="J192" s="6" t="s">
        <v>24</v>
      </c>
      <c r="K192" s="2" t="s">
        <v>1028</v>
      </c>
      <c r="L192" s="6" t="s">
        <v>25</v>
      </c>
      <c r="M192" s="6" t="s">
        <v>26</v>
      </c>
      <c r="N192" s="2" t="s">
        <v>1087</v>
      </c>
      <c r="O192" s="6">
        <v>0.93</v>
      </c>
      <c r="P192" s="6">
        <v>0.16</v>
      </c>
      <c r="Q192" s="10" t="s">
        <v>1005</v>
      </c>
      <c r="R192" s="2" t="s">
        <v>413</v>
      </c>
      <c r="S192" s="2" t="s">
        <v>413</v>
      </c>
      <c r="T192" s="3" t="s">
        <v>112</v>
      </c>
      <c r="U192" s="3" t="s">
        <v>56</v>
      </c>
      <c r="V192" s="5" t="s">
        <v>597</v>
      </c>
      <c r="W192" s="12" t="s">
        <v>57</v>
      </c>
      <c r="X192" s="3" t="s">
        <v>28</v>
      </c>
      <c r="Y192" s="13" t="s">
        <v>58</v>
      </c>
      <c r="Z192" s="11">
        <v>131.30000000000001</v>
      </c>
      <c r="AA192" s="6">
        <v>0.4</v>
      </c>
      <c r="AB192" s="6">
        <v>1</v>
      </c>
      <c r="AC192" s="6" t="s">
        <v>413</v>
      </c>
      <c r="AD192" s="6" t="s">
        <v>413</v>
      </c>
      <c r="AE192" s="6" t="s">
        <v>413</v>
      </c>
      <c r="AF192" s="8" t="s">
        <v>1569</v>
      </c>
      <c r="AG192" s="8" t="s">
        <v>1569</v>
      </c>
      <c r="AH192" s="8" t="s">
        <v>1569</v>
      </c>
      <c r="AI192" s="8" t="s">
        <v>1569</v>
      </c>
      <c r="AJ192" s="91" t="s">
        <v>1569</v>
      </c>
      <c r="AK192" s="91" t="s">
        <v>1569</v>
      </c>
      <c r="AL192" s="8" t="s">
        <v>1569</v>
      </c>
      <c r="AM192" s="9" t="s">
        <v>413</v>
      </c>
      <c r="AN192" s="9" t="s">
        <v>413</v>
      </c>
      <c r="AO192" s="9" t="s">
        <v>413</v>
      </c>
      <c r="AP192" s="2" t="s">
        <v>59</v>
      </c>
      <c r="AQ192" s="2">
        <f t="shared" si="14"/>
        <v>131.30000000000001</v>
      </c>
      <c r="AR192" s="2">
        <f t="shared" si="15"/>
        <v>0.4</v>
      </c>
      <c r="AS192" s="2">
        <f t="shared" si="16"/>
        <v>1</v>
      </c>
      <c r="AT192" s="6" t="s">
        <v>60</v>
      </c>
      <c r="AU192" s="6">
        <v>27.84</v>
      </c>
      <c r="AV192" s="52" t="s">
        <v>1081</v>
      </c>
      <c r="AW192" s="15">
        <f t="shared" si="19"/>
        <v>28.294</v>
      </c>
      <c r="AX192" s="47">
        <v>5.72E-11</v>
      </c>
      <c r="AY192" s="47">
        <v>8.7999999999999999E-13</v>
      </c>
      <c r="AZ192" s="47">
        <v>4.962E-10</v>
      </c>
      <c r="BA192" s="47">
        <v>5.5430000000000004E-10</v>
      </c>
      <c r="BB192" s="48">
        <v>5.7570000000000001E-11</v>
      </c>
      <c r="BC192" s="48">
        <v>4.9548000000000003E-10</v>
      </c>
      <c r="BD192" s="48">
        <v>5.5304999999999997E-10</v>
      </c>
      <c r="BE192" s="14">
        <f t="shared" si="17"/>
        <v>133.38871901188679</v>
      </c>
      <c r="BF192" s="14">
        <f t="shared" si="18"/>
        <v>0.8</v>
      </c>
      <c r="BG192" s="68" t="s">
        <v>321</v>
      </c>
      <c r="BH192" s="68" t="s">
        <v>321</v>
      </c>
      <c r="BI192" s="68" t="s">
        <v>321</v>
      </c>
      <c r="BJ192" s="68" t="s">
        <v>321</v>
      </c>
      <c r="BK192" s="102" t="s">
        <v>321</v>
      </c>
      <c r="BL192" s="68" t="s">
        <v>846</v>
      </c>
      <c r="BM192" s="3" t="s">
        <v>1006</v>
      </c>
    </row>
    <row r="193" spans="1:65" ht="14.4" customHeight="1" x14ac:dyDescent="0.3">
      <c r="A193" s="59" t="s">
        <v>407</v>
      </c>
      <c r="B193" s="2">
        <v>192</v>
      </c>
      <c r="C193" s="3" t="s">
        <v>1402</v>
      </c>
      <c r="D193" s="2" t="s">
        <v>405</v>
      </c>
      <c r="E193" s="2" t="s">
        <v>528</v>
      </c>
      <c r="F193" s="2" t="s">
        <v>406</v>
      </c>
      <c r="G193" s="2" t="s">
        <v>529</v>
      </c>
      <c r="H193" s="2" t="s">
        <v>23</v>
      </c>
      <c r="I193" s="5">
        <v>510</v>
      </c>
      <c r="J193" s="6" t="s">
        <v>24</v>
      </c>
      <c r="K193" s="2" t="s">
        <v>1028</v>
      </c>
      <c r="L193" s="6" t="s">
        <v>25</v>
      </c>
      <c r="M193" s="6" t="s">
        <v>26</v>
      </c>
      <c r="N193" s="2" t="s">
        <v>1087</v>
      </c>
      <c r="O193" s="6">
        <v>0.96</v>
      </c>
      <c r="P193" s="6">
        <v>-0.05</v>
      </c>
      <c r="Q193" s="2" t="s">
        <v>88</v>
      </c>
      <c r="R193" s="2" t="s">
        <v>413</v>
      </c>
      <c r="S193" s="2" t="s">
        <v>413</v>
      </c>
      <c r="T193" s="3" t="s">
        <v>112</v>
      </c>
      <c r="U193" s="3" t="s">
        <v>56</v>
      </c>
      <c r="V193" s="5" t="s">
        <v>597</v>
      </c>
      <c r="W193" s="12" t="s">
        <v>57</v>
      </c>
      <c r="X193" s="3" t="s">
        <v>28</v>
      </c>
      <c r="Y193" s="13" t="s">
        <v>58</v>
      </c>
      <c r="Z193" s="11">
        <v>131.84</v>
      </c>
      <c r="AA193" s="6">
        <v>0.12</v>
      </c>
      <c r="AB193" s="6">
        <v>1</v>
      </c>
      <c r="AC193" s="6" t="s">
        <v>413</v>
      </c>
      <c r="AD193" s="6" t="s">
        <v>413</v>
      </c>
      <c r="AE193" s="6" t="s">
        <v>413</v>
      </c>
      <c r="AF193" s="8" t="s">
        <v>1569</v>
      </c>
      <c r="AG193" s="8" t="s">
        <v>1569</v>
      </c>
      <c r="AH193" s="8" t="s">
        <v>1569</v>
      </c>
      <c r="AI193" s="8" t="s">
        <v>1569</v>
      </c>
      <c r="AJ193" s="91" t="s">
        <v>1569</v>
      </c>
      <c r="AK193" s="91" t="s">
        <v>1569</v>
      </c>
      <c r="AL193" s="8" t="s">
        <v>1569</v>
      </c>
      <c r="AM193" s="9" t="s">
        <v>413</v>
      </c>
      <c r="AN193" s="9" t="s">
        <v>413</v>
      </c>
      <c r="AO193" s="9" t="s">
        <v>413</v>
      </c>
      <c r="AP193" s="2" t="s">
        <v>59</v>
      </c>
      <c r="AQ193" s="2">
        <f t="shared" si="14"/>
        <v>131.84</v>
      </c>
      <c r="AR193" s="2">
        <f t="shared" si="15"/>
        <v>0.12</v>
      </c>
      <c r="AS193" s="2">
        <f t="shared" si="16"/>
        <v>1</v>
      </c>
      <c r="AT193" s="6" t="s">
        <v>60</v>
      </c>
      <c r="AU193" s="6">
        <v>27.84</v>
      </c>
      <c r="AV193" s="52" t="s">
        <v>1081</v>
      </c>
      <c r="AW193" s="15">
        <f t="shared" si="19"/>
        <v>28.294</v>
      </c>
      <c r="AX193" s="47">
        <v>5.72E-11</v>
      </c>
      <c r="AY193" s="47">
        <v>8.7999999999999999E-13</v>
      </c>
      <c r="AZ193" s="47">
        <v>4.962E-10</v>
      </c>
      <c r="BA193" s="47">
        <v>5.5430000000000004E-10</v>
      </c>
      <c r="BB193" s="48">
        <v>5.7570000000000001E-11</v>
      </c>
      <c r="BC193" s="48">
        <v>4.9548000000000003E-10</v>
      </c>
      <c r="BD193" s="48">
        <v>5.5304999999999997E-10</v>
      </c>
      <c r="BE193" s="14">
        <f t="shared" si="17"/>
        <v>133.93703979701803</v>
      </c>
      <c r="BF193" s="14">
        <f t="shared" si="18"/>
        <v>0.24</v>
      </c>
      <c r="BG193" s="68" t="s">
        <v>321</v>
      </c>
      <c r="BH193" s="68" t="s">
        <v>321</v>
      </c>
      <c r="BI193" s="68" t="s">
        <v>321</v>
      </c>
      <c r="BJ193" s="68" t="s">
        <v>321</v>
      </c>
      <c r="BK193" s="102" t="s">
        <v>321</v>
      </c>
      <c r="BL193" s="68" t="s">
        <v>846</v>
      </c>
      <c r="BM193" s="3" t="s">
        <v>377</v>
      </c>
    </row>
    <row r="194" spans="1:65" ht="14.4" customHeight="1" x14ac:dyDescent="0.3">
      <c r="A194" s="59" t="s">
        <v>408</v>
      </c>
      <c r="B194" s="2">
        <v>193</v>
      </c>
      <c r="C194" s="3" t="s">
        <v>1402</v>
      </c>
      <c r="D194" s="2" t="s">
        <v>409</v>
      </c>
      <c r="E194" s="2" t="s">
        <v>528</v>
      </c>
      <c r="F194" s="2" t="s">
        <v>410</v>
      </c>
      <c r="G194" s="2" t="s">
        <v>529</v>
      </c>
      <c r="H194" s="2" t="s">
        <v>23</v>
      </c>
      <c r="I194" s="5">
        <v>660</v>
      </c>
      <c r="J194" s="6" t="s">
        <v>87</v>
      </c>
      <c r="K194" s="2" t="s">
        <v>1028</v>
      </c>
      <c r="L194" s="6" t="s">
        <v>157</v>
      </c>
      <c r="M194" s="6" t="s">
        <v>26</v>
      </c>
      <c r="N194" s="2" t="s">
        <v>1087</v>
      </c>
      <c r="O194" s="6">
        <v>1.48</v>
      </c>
      <c r="P194" s="6">
        <v>0.17</v>
      </c>
      <c r="Q194" s="2" t="s">
        <v>96</v>
      </c>
      <c r="R194" s="2" t="s">
        <v>413</v>
      </c>
      <c r="S194" s="2" t="s">
        <v>413</v>
      </c>
      <c r="T194" s="3" t="s">
        <v>112</v>
      </c>
      <c r="U194" s="3" t="s">
        <v>56</v>
      </c>
      <c r="V194" s="5" t="s">
        <v>597</v>
      </c>
      <c r="W194" s="12" t="s">
        <v>57</v>
      </c>
      <c r="X194" s="3" t="s">
        <v>28</v>
      </c>
      <c r="Y194" s="13" t="s">
        <v>58</v>
      </c>
      <c r="Z194" s="11">
        <v>130.47</v>
      </c>
      <c r="AA194" s="6">
        <v>0.11</v>
      </c>
      <c r="AB194" s="6">
        <v>1</v>
      </c>
      <c r="AC194" s="6" t="s">
        <v>413</v>
      </c>
      <c r="AD194" s="6" t="s">
        <v>413</v>
      </c>
      <c r="AE194" s="6" t="s">
        <v>413</v>
      </c>
      <c r="AF194" s="8" t="s">
        <v>1569</v>
      </c>
      <c r="AG194" s="8" t="s">
        <v>1569</v>
      </c>
      <c r="AH194" s="8" t="s">
        <v>1569</v>
      </c>
      <c r="AI194" s="8" t="s">
        <v>1569</v>
      </c>
      <c r="AJ194" s="91" t="s">
        <v>1569</v>
      </c>
      <c r="AK194" s="91" t="s">
        <v>1569</v>
      </c>
      <c r="AL194" s="8" t="s">
        <v>1569</v>
      </c>
      <c r="AM194" s="9" t="s">
        <v>413</v>
      </c>
      <c r="AN194" s="9" t="s">
        <v>413</v>
      </c>
      <c r="AO194" s="9" t="s">
        <v>413</v>
      </c>
      <c r="AP194" s="2" t="s">
        <v>59</v>
      </c>
      <c r="AQ194" s="2">
        <f t="shared" ref="AQ194:AQ257" si="20">IF(AP194="Plateau age",Z194,IF(AP194="Isochron age",AF194,IF(AP194="Ideogram age",AM194,"-")))</f>
        <v>130.47</v>
      </c>
      <c r="AR194" s="2">
        <f t="shared" ref="AR194:AR257" si="21">IF(AP194="Plateau age",AA194,IF(AP194="Isochron age",AG194,IF(AP194="Ideogram age",AN194,"-")))</f>
        <v>0.11</v>
      </c>
      <c r="AS194" s="2">
        <f t="shared" ref="AS194:AS257" si="22">IF(AP194="Plateau age",AB194,IF(AP194="Isochron age",AH194,IF(AP194="Ideogram age",AO194,"-")))</f>
        <v>1</v>
      </c>
      <c r="AT194" s="6" t="s">
        <v>60</v>
      </c>
      <c r="AU194" s="6">
        <v>27.84</v>
      </c>
      <c r="AV194" s="52" t="s">
        <v>1081</v>
      </c>
      <c r="AW194" s="15">
        <f t="shared" si="19"/>
        <v>28.294</v>
      </c>
      <c r="AX194" s="47">
        <v>5.72E-11</v>
      </c>
      <c r="AY194" s="47">
        <v>8.7999999999999999E-13</v>
      </c>
      <c r="AZ194" s="47">
        <v>4.962E-10</v>
      </c>
      <c r="BA194" s="47">
        <v>5.5430000000000004E-10</v>
      </c>
      <c r="BB194" s="48">
        <v>5.7570000000000001E-11</v>
      </c>
      <c r="BC194" s="48">
        <v>4.9548000000000003E-10</v>
      </c>
      <c r="BD194" s="48">
        <v>5.5304999999999997E-10</v>
      </c>
      <c r="BE194" s="14">
        <f t="shared" ref="BE194:BE257" si="23">IF(AQ194="-","-",(LN(((EXP(BD194*(((1/BD194)*LN(((EXP(BA194*(AQ194*1000000))-1)*((AX194+AY194)/BA194)*(BD194/BB194))+1)/1000000)*1000000))-1)/(EXP(BD194*(((1/BD194)*LN(((EXP(BA194*(AU194*1000000))-1)*((AX194+AY194)/BA194)*(BD194/BB194))+1)/1000000)*1000000))-1))*(EXP(BD194*(AW194*1000000))-1)+1)/BD194)/1000000)</f>
        <v>132.54592545795811</v>
      </c>
      <c r="BF194" s="14">
        <f t="shared" ref="BF194:BF257" si="24">IF(AR194="-","-",IF(AS194=1,AR194*2,AR194))</f>
        <v>0.22</v>
      </c>
      <c r="BG194" s="68" t="s">
        <v>321</v>
      </c>
      <c r="BH194" s="68" t="s">
        <v>321</v>
      </c>
      <c r="BI194" s="68" t="s">
        <v>321</v>
      </c>
      <c r="BJ194" s="68" t="s">
        <v>321</v>
      </c>
      <c r="BK194" s="102" t="s">
        <v>321</v>
      </c>
      <c r="BL194" s="68" t="s">
        <v>846</v>
      </c>
      <c r="BM194" s="3" t="s">
        <v>1541</v>
      </c>
    </row>
    <row r="195" spans="1:65" ht="14.4" customHeight="1" x14ac:dyDescent="0.3">
      <c r="A195" s="59" t="s">
        <v>627</v>
      </c>
      <c r="B195" s="2">
        <v>194</v>
      </c>
      <c r="C195" s="3" t="s">
        <v>1403</v>
      </c>
      <c r="D195" s="4" t="s">
        <v>533</v>
      </c>
      <c r="E195" s="2" t="s">
        <v>528</v>
      </c>
      <c r="F195" s="4" t="s">
        <v>534</v>
      </c>
      <c r="G195" s="2" t="s">
        <v>530</v>
      </c>
      <c r="H195" s="2" t="s">
        <v>23</v>
      </c>
      <c r="J195" s="6" t="s">
        <v>633</v>
      </c>
      <c r="K195" s="2" t="s">
        <v>1028</v>
      </c>
      <c r="L195" s="9" t="s">
        <v>25</v>
      </c>
      <c r="M195" s="6" t="s">
        <v>26</v>
      </c>
      <c r="N195" s="2" t="s">
        <v>989</v>
      </c>
      <c r="O195" s="8" t="s">
        <v>1569</v>
      </c>
      <c r="P195" s="8" t="s">
        <v>1569</v>
      </c>
      <c r="Q195" s="2" t="s">
        <v>413</v>
      </c>
      <c r="R195" s="2" t="s">
        <v>413</v>
      </c>
      <c r="S195" s="2" t="s">
        <v>413</v>
      </c>
      <c r="T195" s="3" t="s">
        <v>629</v>
      </c>
      <c r="U195" s="7" t="s">
        <v>1569</v>
      </c>
      <c r="V195" s="5" t="s">
        <v>597</v>
      </c>
      <c r="W195" s="12" t="s">
        <v>630</v>
      </c>
      <c r="X195" s="3" t="s">
        <v>28</v>
      </c>
      <c r="Y195" s="13" t="s">
        <v>631</v>
      </c>
      <c r="Z195" s="19">
        <v>130.6</v>
      </c>
      <c r="AA195" s="19">
        <v>0.5</v>
      </c>
      <c r="AB195" s="6">
        <v>1</v>
      </c>
      <c r="AC195" s="6" t="s">
        <v>413</v>
      </c>
      <c r="AD195" s="6" t="s">
        <v>413</v>
      </c>
      <c r="AE195" s="6" t="s">
        <v>413</v>
      </c>
      <c r="AF195" s="8" t="s">
        <v>1569</v>
      </c>
      <c r="AG195" s="8" t="s">
        <v>1569</v>
      </c>
      <c r="AH195" s="8" t="s">
        <v>1569</v>
      </c>
      <c r="AI195" s="8" t="s">
        <v>1569</v>
      </c>
      <c r="AJ195" s="91" t="s">
        <v>1569</v>
      </c>
      <c r="AK195" s="91" t="s">
        <v>1569</v>
      </c>
      <c r="AL195" s="8" t="s">
        <v>1569</v>
      </c>
      <c r="AM195" s="9" t="s">
        <v>413</v>
      </c>
      <c r="AN195" s="9" t="s">
        <v>413</v>
      </c>
      <c r="AO195" s="9" t="s">
        <v>413</v>
      </c>
      <c r="AP195" s="2" t="s">
        <v>59</v>
      </c>
      <c r="AQ195" s="2">
        <f t="shared" si="20"/>
        <v>130.6</v>
      </c>
      <c r="AR195" s="2">
        <f t="shared" si="21"/>
        <v>0.5</v>
      </c>
      <c r="AS195" s="2">
        <f t="shared" si="22"/>
        <v>1</v>
      </c>
      <c r="AT195" s="6" t="s">
        <v>632</v>
      </c>
      <c r="AU195" s="6">
        <v>97.9</v>
      </c>
      <c r="AV195" s="53" t="s">
        <v>1139</v>
      </c>
      <c r="AW195" s="14">
        <v>99.4</v>
      </c>
      <c r="AX195" s="47">
        <v>5.72E-11</v>
      </c>
      <c r="AY195" s="47">
        <v>8.7999999999999999E-13</v>
      </c>
      <c r="AZ195" s="47">
        <v>4.962E-10</v>
      </c>
      <c r="BA195" s="47">
        <v>5.5430000000000004E-10</v>
      </c>
      <c r="BB195" s="48">
        <v>5.7570000000000001E-11</v>
      </c>
      <c r="BC195" s="48">
        <v>4.9548000000000003E-10</v>
      </c>
      <c r="BD195" s="48">
        <v>5.5304999999999997E-10</v>
      </c>
      <c r="BE195" s="14">
        <f t="shared" si="23"/>
        <v>132.58560081482375</v>
      </c>
      <c r="BF195" s="14">
        <f t="shared" si="24"/>
        <v>1</v>
      </c>
      <c r="BG195" s="76" t="s">
        <v>598</v>
      </c>
      <c r="BH195" s="76" t="s">
        <v>321</v>
      </c>
      <c r="BI195" s="68" t="s">
        <v>321</v>
      </c>
      <c r="BJ195" s="68" t="s">
        <v>321</v>
      </c>
      <c r="BK195" s="102" t="s">
        <v>598</v>
      </c>
      <c r="BL195" s="76" t="s">
        <v>598</v>
      </c>
      <c r="BM195" s="3" t="s">
        <v>1574</v>
      </c>
    </row>
    <row r="196" spans="1:65" ht="14.4" customHeight="1" x14ac:dyDescent="0.3">
      <c r="A196" s="59" t="s">
        <v>628</v>
      </c>
      <c r="B196" s="2">
        <v>195</v>
      </c>
      <c r="C196" s="3" t="s">
        <v>1403</v>
      </c>
      <c r="D196" s="4" t="s">
        <v>634</v>
      </c>
      <c r="E196" s="2" t="s">
        <v>528</v>
      </c>
      <c r="F196" s="4" t="s">
        <v>635</v>
      </c>
      <c r="G196" s="2" t="s">
        <v>530</v>
      </c>
      <c r="H196" s="2" t="s">
        <v>23</v>
      </c>
      <c r="J196" s="6" t="s">
        <v>624</v>
      </c>
      <c r="K196" s="2" t="s">
        <v>1028</v>
      </c>
      <c r="L196" s="6" t="s">
        <v>498</v>
      </c>
      <c r="M196" s="6" t="s">
        <v>26</v>
      </c>
      <c r="N196" s="2" t="s">
        <v>990</v>
      </c>
      <c r="O196" s="8" t="s">
        <v>1569</v>
      </c>
      <c r="P196" s="8" t="s">
        <v>1569</v>
      </c>
      <c r="Q196" s="2" t="s">
        <v>413</v>
      </c>
      <c r="R196" s="2" t="s">
        <v>413</v>
      </c>
      <c r="S196" s="2" t="s">
        <v>413</v>
      </c>
      <c r="T196" s="3" t="s">
        <v>629</v>
      </c>
      <c r="U196" s="7" t="s">
        <v>1569</v>
      </c>
      <c r="V196" s="5" t="s">
        <v>597</v>
      </c>
      <c r="W196" s="12" t="s">
        <v>630</v>
      </c>
      <c r="X196" s="3" t="s">
        <v>28</v>
      </c>
      <c r="Y196" s="13" t="s">
        <v>631</v>
      </c>
      <c r="Z196" s="19">
        <v>131.6</v>
      </c>
      <c r="AA196" s="19">
        <v>0.4</v>
      </c>
      <c r="AB196" s="6">
        <v>1</v>
      </c>
      <c r="AC196" s="6" t="s">
        <v>413</v>
      </c>
      <c r="AD196" s="6" t="s">
        <v>413</v>
      </c>
      <c r="AE196" s="6" t="s">
        <v>413</v>
      </c>
      <c r="AF196" s="8" t="s">
        <v>1569</v>
      </c>
      <c r="AG196" s="8" t="s">
        <v>1569</v>
      </c>
      <c r="AH196" s="8" t="s">
        <v>1569</v>
      </c>
      <c r="AI196" s="8" t="s">
        <v>1569</v>
      </c>
      <c r="AJ196" s="91" t="s">
        <v>1569</v>
      </c>
      <c r="AK196" s="91" t="s">
        <v>1569</v>
      </c>
      <c r="AL196" s="8" t="s">
        <v>1569</v>
      </c>
      <c r="AM196" s="9" t="s">
        <v>413</v>
      </c>
      <c r="AN196" s="9" t="s">
        <v>413</v>
      </c>
      <c r="AO196" s="9" t="s">
        <v>413</v>
      </c>
      <c r="AP196" s="2" t="s">
        <v>59</v>
      </c>
      <c r="AQ196" s="2">
        <f t="shared" si="20"/>
        <v>131.6</v>
      </c>
      <c r="AR196" s="46">
        <f t="shared" si="21"/>
        <v>0.4</v>
      </c>
      <c r="AS196" s="2">
        <f t="shared" si="22"/>
        <v>1</v>
      </c>
      <c r="AT196" s="6" t="s">
        <v>632</v>
      </c>
      <c r="AU196" s="6">
        <v>97.9</v>
      </c>
      <c r="AV196" s="53" t="s">
        <v>1139</v>
      </c>
      <c r="AW196" s="14">
        <v>99.4</v>
      </c>
      <c r="AX196" s="47">
        <v>5.72E-11</v>
      </c>
      <c r="AY196" s="47">
        <v>8.7999999999999999E-13</v>
      </c>
      <c r="AZ196" s="47">
        <v>4.962E-10</v>
      </c>
      <c r="BA196" s="47">
        <v>5.5430000000000004E-10</v>
      </c>
      <c r="BB196" s="48">
        <v>5.7570000000000001E-11</v>
      </c>
      <c r="BC196" s="48">
        <v>4.9548000000000003E-10</v>
      </c>
      <c r="BD196" s="48">
        <v>5.5304999999999997E-10</v>
      </c>
      <c r="BE196" s="14">
        <f t="shared" si="23"/>
        <v>133.60033231677212</v>
      </c>
      <c r="BF196" s="14">
        <f t="shared" si="24"/>
        <v>0.8</v>
      </c>
      <c r="BG196" s="76" t="s">
        <v>598</v>
      </c>
      <c r="BH196" s="76" t="s">
        <v>321</v>
      </c>
      <c r="BI196" s="68" t="s">
        <v>321</v>
      </c>
      <c r="BJ196" s="68" t="s">
        <v>321</v>
      </c>
      <c r="BK196" s="102" t="s">
        <v>598</v>
      </c>
      <c r="BL196" s="76" t="s">
        <v>598</v>
      </c>
      <c r="BM196" s="3" t="s">
        <v>1575</v>
      </c>
    </row>
    <row r="197" spans="1:65" s="9" customFormat="1" ht="14.4" customHeight="1" x14ac:dyDescent="0.3">
      <c r="A197" s="59" t="s">
        <v>599</v>
      </c>
      <c r="B197" s="2">
        <v>196</v>
      </c>
      <c r="C197" s="30" t="s">
        <v>1404</v>
      </c>
      <c r="D197" s="4" t="s">
        <v>610</v>
      </c>
      <c r="E197" s="2" t="s">
        <v>528</v>
      </c>
      <c r="F197" s="4" t="s">
        <v>611</v>
      </c>
      <c r="G197" s="5" t="s">
        <v>530</v>
      </c>
      <c r="H197" s="2" t="s">
        <v>23</v>
      </c>
      <c r="I197" s="5"/>
      <c r="J197" s="9" t="s">
        <v>602</v>
      </c>
      <c r="K197" s="2" t="s">
        <v>1028</v>
      </c>
      <c r="L197" s="9" t="s">
        <v>498</v>
      </c>
      <c r="M197" s="6" t="s">
        <v>26</v>
      </c>
      <c r="N197" s="2" t="s">
        <v>991</v>
      </c>
      <c r="O197" s="9">
        <v>4.8899999999999997</v>
      </c>
      <c r="P197" s="9">
        <v>0.44</v>
      </c>
      <c r="Q197" s="2" t="s">
        <v>413</v>
      </c>
      <c r="R197" s="2" t="s">
        <v>413</v>
      </c>
      <c r="S197" s="2" t="s">
        <v>413</v>
      </c>
      <c r="T197" s="30" t="s">
        <v>131</v>
      </c>
      <c r="U197" s="7" t="s">
        <v>1569</v>
      </c>
      <c r="V197" s="5" t="s">
        <v>597</v>
      </c>
      <c r="W197" s="33" t="s">
        <v>609</v>
      </c>
      <c r="X197" s="3" t="s">
        <v>28</v>
      </c>
      <c r="Y197" s="37" t="s">
        <v>607</v>
      </c>
      <c r="Z197" s="18">
        <v>132.69999999999999</v>
      </c>
      <c r="AA197" s="9">
        <v>0.8</v>
      </c>
      <c r="AB197" s="9">
        <v>2</v>
      </c>
      <c r="AC197" s="6" t="s">
        <v>413</v>
      </c>
      <c r="AD197" s="6" t="s">
        <v>413</v>
      </c>
      <c r="AE197" s="6" t="s">
        <v>413</v>
      </c>
      <c r="AF197" s="18">
        <v>133</v>
      </c>
      <c r="AG197" s="9">
        <v>0.8</v>
      </c>
      <c r="AH197" s="9">
        <v>2</v>
      </c>
      <c r="AI197" s="9">
        <v>2.1</v>
      </c>
      <c r="AJ197" s="72">
        <v>297</v>
      </c>
      <c r="AK197" s="72">
        <v>130</v>
      </c>
      <c r="AL197" s="9">
        <v>2</v>
      </c>
      <c r="AM197" s="9" t="s">
        <v>413</v>
      </c>
      <c r="AN197" s="9" t="s">
        <v>413</v>
      </c>
      <c r="AO197" s="9" t="s">
        <v>413</v>
      </c>
      <c r="AP197" s="2" t="s">
        <v>59</v>
      </c>
      <c r="AQ197" s="2">
        <f t="shared" si="20"/>
        <v>132.69999999999999</v>
      </c>
      <c r="AR197" s="2">
        <f t="shared" si="21"/>
        <v>0.8</v>
      </c>
      <c r="AS197" s="2">
        <f t="shared" si="22"/>
        <v>2</v>
      </c>
      <c r="AT197" s="9" t="s">
        <v>1040</v>
      </c>
      <c r="AU197" s="9">
        <v>24.42</v>
      </c>
      <c r="AV197" s="53" t="s">
        <v>1140</v>
      </c>
      <c r="AW197" s="39">
        <v>24.39</v>
      </c>
      <c r="AX197" s="47">
        <v>5.72E-11</v>
      </c>
      <c r="AY197" s="47">
        <v>8.7999999999999999E-13</v>
      </c>
      <c r="AZ197" s="47">
        <v>4.962E-10</v>
      </c>
      <c r="BA197" s="47">
        <v>5.5430000000000004E-10</v>
      </c>
      <c r="BB197" s="48">
        <v>5.7570000000000001E-11</v>
      </c>
      <c r="BC197" s="48">
        <v>4.9548000000000003E-10</v>
      </c>
      <c r="BD197" s="48">
        <v>5.5304999999999997E-10</v>
      </c>
      <c r="BE197" s="14">
        <f t="shared" si="23"/>
        <v>132.55052141090559</v>
      </c>
      <c r="BF197" s="14">
        <f t="shared" si="24"/>
        <v>0.8</v>
      </c>
      <c r="BG197" s="76" t="s">
        <v>598</v>
      </c>
      <c r="BH197" s="76" t="s">
        <v>321</v>
      </c>
      <c r="BI197" s="76" t="s">
        <v>598</v>
      </c>
      <c r="BJ197" s="68" t="s">
        <v>1580</v>
      </c>
      <c r="BK197" s="102" t="s">
        <v>598</v>
      </c>
      <c r="BL197" s="76" t="s">
        <v>846</v>
      </c>
      <c r="BM197" s="30" t="s">
        <v>1038</v>
      </c>
    </row>
    <row r="198" spans="1:65" s="9" customFormat="1" ht="14.4" customHeight="1" x14ac:dyDescent="0.3">
      <c r="A198" s="59" t="s">
        <v>600</v>
      </c>
      <c r="B198" s="2">
        <v>197</v>
      </c>
      <c r="C198" s="30" t="s">
        <v>1404</v>
      </c>
      <c r="D198" s="4" t="s">
        <v>610</v>
      </c>
      <c r="E198" s="2" t="s">
        <v>528</v>
      </c>
      <c r="F198" s="4" t="s">
        <v>611</v>
      </c>
      <c r="G198" s="5" t="s">
        <v>530</v>
      </c>
      <c r="H198" s="2" t="s">
        <v>23</v>
      </c>
      <c r="I198" s="5"/>
      <c r="J198" s="9" t="s">
        <v>602</v>
      </c>
      <c r="K198" s="2" t="s">
        <v>1028</v>
      </c>
      <c r="L198" s="9" t="s">
        <v>498</v>
      </c>
      <c r="M198" s="6" t="s">
        <v>26</v>
      </c>
      <c r="N198" s="2" t="s">
        <v>991</v>
      </c>
      <c r="O198" s="9">
        <v>4.8899999999999997</v>
      </c>
      <c r="P198" s="9">
        <v>0.44</v>
      </c>
      <c r="Q198" s="2" t="s">
        <v>413</v>
      </c>
      <c r="R198" s="2" t="s">
        <v>413</v>
      </c>
      <c r="S198" s="2" t="s">
        <v>413</v>
      </c>
      <c r="T198" s="30" t="s">
        <v>131</v>
      </c>
      <c r="U198" s="7" t="s">
        <v>1569</v>
      </c>
      <c r="V198" s="5" t="s">
        <v>598</v>
      </c>
      <c r="W198" s="33" t="s">
        <v>609</v>
      </c>
      <c r="X198" s="3" t="s">
        <v>28</v>
      </c>
      <c r="Y198" s="37" t="s">
        <v>607</v>
      </c>
      <c r="Z198" s="18">
        <v>132.5</v>
      </c>
      <c r="AA198" s="9">
        <v>0.7</v>
      </c>
      <c r="AB198" s="9">
        <v>2</v>
      </c>
      <c r="AC198" s="6" t="s">
        <v>413</v>
      </c>
      <c r="AD198" s="6" t="s">
        <v>413</v>
      </c>
      <c r="AE198" s="6" t="s">
        <v>413</v>
      </c>
      <c r="AF198" s="8" t="s">
        <v>1569</v>
      </c>
      <c r="AG198" s="8" t="s">
        <v>1569</v>
      </c>
      <c r="AH198" s="8" t="s">
        <v>1569</v>
      </c>
      <c r="AI198" s="8" t="s">
        <v>1569</v>
      </c>
      <c r="AJ198" s="91" t="s">
        <v>1569</v>
      </c>
      <c r="AK198" s="91" t="s">
        <v>1569</v>
      </c>
      <c r="AL198" s="8" t="s">
        <v>1569</v>
      </c>
      <c r="AM198" s="9" t="s">
        <v>413</v>
      </c>
      <c r="AN198" s="9" t="s">
        <v>413</v>
      </c>
      <c r="AO198" s="9" t="s">
        <v>413</v>
      </c>
      <c r="AP198" s="2" t="s">
        <v>59</v>
      </c>
      <c r="AQ198" s="2">
        <f t="shared" si="20"/>
        <v>132.5</v>
      </c>
      <c r="AR198" s="2">
        <f t="shared" si="21"/>
        <v>0.7</v>
      </c>
      <c r="AS198" s="2">
        <f t="shared" si="22"/>
        <v>2</v>
      </c>
      <c r="AT198" s="9" t="s">
        <v>1040</v>
      </c>
      <c r="AU198" s="9">
        <v>24.42</v>
      </c>
      <c r="AV198" s="53" t="s">
        <v>1140</v>
      </c>
      <c r="AW198" s="39">
        <v>24.39</v>
      </c>
      <c r="AX198" s="47">
        <v>5.72E-11</v>
      </c>
      <c r="AY198" s="47">
        <v>8.7999999999999999E-13</v>
      </c>
      <c r="AZ198" s="47">
        <v>4.962E-10</v>
      </c>
      <c r="BA198" s="47">
        <v>5.5430000000000004E-10</v>
      </c>
      <c r="BB198" s="48">
        <v>5.7570000000000001E-11</v>
      </c>
      <c r="BC198" s="48">
        <v>4.9548000000000003E-10</v>
      </c>
      <c r="BD198" s="48">
        <v>5.5304999999999997E-10</v>
      </c>
      <c r="BE198" s="14">
        <f t="shared" si="23"/>
        <v>132.35072221086637</v>
      </c>
      <c r="BF198" s="14">
        <f t="shared" si="24"/>
        <v>0.7</v>
      </c>
      <c r="BG198" s="76" t="s">
        <v>598</v>
      </c>
      <c r="BH198" s="76" t="s">
        <v>321</v>
      </c>
      <c r="BI198" s="76" t="s">
        <v>321</v>
      </c>
      <c r="BJ198" s="68" t="s">
        <v>321</v>
      </c>
      <c r="BK198" s="102" t="s">
        <v>598</v>
      </c>
      <c r="BL198" s="76" t="s">
        <v>846</v>
      </c>
      <c r="BM198" s="30" t="s">
        <v>1197</v>
      </c>
    </row>
    <row r="199" spans="1:65" s="9" customFormat="1" ht="14.4" customHeight="1" x14ac:dyDescent="0.3">
      <c r="A199" s="59" t="s">
        <v>601</v>
      </c>
      <c r="B199" s="2">
        <v>198</v>
      </c>
      <c r="C199" s="30" t="s">
        <v>1404</v>
      </c>
      <c r="D199" s="4" t="s">
        <v>612</v>
      </c>
      <c r="E199" s="2" t="s">
        <v>528</v>
      </c>
      <c r="F199" s="4" t="s">
        <v>613</v>
      </c>
      <c r="G199" s="5" t="s">
        <v>530</v>
      </c>
      <c r="H199" s="2" t="s">
        <v>23</v>
      </c>
      <c r="I199" s="5"/>
      <c r="J199" s="9" t="s">
        <v>602</v>
      </c>
      <c r="K199" s="2" t="s">
        <v>1028</v>
      </c>
      <c r="L199" s="9" t="s">
        <v>498</v>
      </c>
      <c r="M199" s="6" t="s">
        <v>26</v>
      </c>
      <c r="N199" s="2" t="s">
        <v>991</v>
      </c>
      <c r="O199" s="9">
        <v>4.8899999999999997</v>
      </c>
      <c r="P199" s="9">
        <v>0.44</v>
      </c>
      <c r="Q199" s="2" t="s">
        <v>413</v>
      </c>
      <c r="R199" s="2" t="s">
        <v>413</v>
      </c>
      <c r="S199" s="2" t="s">
        <v>413</v>
      </c>
      <c r="T199" s="30" t="s">
        <v>131</v>
      </c>
      <c r="U199" s="7" t="s">
        <v>1569</v>
      </c>
      <c r="V199" s="5" t="s">
        <v>597</v>
      </c>
      <c r="W199" s="33" t="s">
        <v>609</v>
      </c>
      <c r="X199" s="3" t="s">
        <v>28</v>
      </c>
      <c r="Y199" s="37" t="s">
        <v>607</v>
      </c>
      <c r="Z199" s="18">
        <v>129.9</v>
      </c>
      <c r="AA199" s="9">
        <v>0.7</v>
      </c>
      <c r="AB199" s="9">
        <v>2</v>
      </c>
      <c r="AC199" s="6" t="s">
        <v>413</v>
      </c>
      <c r="AD199" s="6" t="s">
        <v>413</v>
      </c>
      <c r="AE199" s="6" t="s">
        <v>413</v>
      </c>
      <c r="AF199" s="18">
        <v>132.6</v>
      </c>
      <c r="AG199" s="9">
        <v>1.8</v>
      </c>
      <c r="AH199" s="9">
        <v>2</v>
      </c>
      <c r="AI199" s="9">
        <v>3.7</v>
      </c>
      <c r="AJ199" s="72">
        <v>267</v>
      </c>
      <c r="AK199" s="72">
        <v>121</v>
      </c>
      <c r="AL199" s="9">
        <v>2</v>
      </c>
      <c r="AM199" s="9" t="s">
        <v>413</v>
      </c>
      <c r="AN199" s="9" t="s">
        <v>413</v>
      </c>
      <c r="AO199" s="9" t="s">
        <v>413</v>
      </c>
      <c r="AP199" s="2" t="s">
        <v>413</v>
      </c>
      <c r="AQ199" s="2" t="str">
        <f t="shared" si="20"/>
        <v>-</v>
      </c>
      <c r="AR199" s="2" t="str">
        <f t="shared" si="21"/>
        <v>-</v>
      </c>
      <c r="AS199" s="2" t="str">
        <f t="shared" si="22"/>
        <v>-</v>
      </c>
      <c r="AT199" s="9" t="s">
        <v>1040</v>
      </c>
      <c r="AU199" s="9">
        <v>24.42</v>
      </c>
      <c r="AV199" s="53" t="s">
        <v>1140</v>
      </c>
      <c r="AW199" s="39">
        <v>24.39</v>
      </c>
      <c r="AX199" s="47">
        <v>5.72E-11</v>
      </c>
      <c r="AY199" s="47">
        <v>8.7999999999999999E-13</v>
      </c>
      <c r="AZ199" s="47">
        <v>4.962E-10</v>
      </c>
      <c r="BA199" s="47">
        <v>5.5430000000000004E-10</v>
      </c>
      <c r="BB199" s="48">
        <v>5.7570000000000001E-11</v>
      </c>
      <c r="BC199" s="48">
        <v>4.9548000000000003E-10</v>
      </c>
      <c r="BD199" s="48">
        <v>5.5304999999999997E-10</v>
      </c>
      <c r="BE199" s="14" t="str">
        <f t="shared" si="23"/>
        <v>-</v>
      </c>
      <c r="BF199" s="14" t="str">
        <f t="shared" si="24"/>
        <v>-</v>
      </c>
      <c r="BG199" s="68" t="s">
        <v>1593</v>
      </c>
      <c r="BH199" s="76" t="s">
        <v>321</v>
      </c>
      <c r="BI199" s="76" t="s">
        <v>597</v>
      </c>
      <c r="BJ199" s="68" t="s">
        <v>1580</v>
      </c>
      <c r="BK199" s="68" t="s">
        <v>597</v>
      </c>
      <c r="BL199" s="76" t="s">
        <v>597</v>
      </c>
      <c r="BM199" s="30" t="s">
        <v>1514</v>
      </c>
    </row>
    <row r="200" spans="1:65" s="9" customFormat="1" ht="14.4" customHeight="1" x14ac:dyDescent="0.3">
      <c r="A200" s="59" t="s">
        <v>604</v>
      </c>
      <c r="B200" s="2">
        <v>199</v>
      </c>
      <c r="C200" s="30" t="s">
        <v>1404</v>
      </c>
      <c r="D200" s="4" t="s">
        <v>614</v>
      </c>
      <c r="E200" s="2" t="s">
        <v>528</v>
      </c>
      <c r="F200" s="4" t="s">
        <v>615</v>
      </c>
      <c r="G200" s="5" t="s">
        <v>530</v>
      </c>
      <c r="H200" s="2" t="s">
        <v>23</v>
      </c>
      <c r="I200" s="5"/>
      <c r="J200" s="9" t="s">
        <v>603</v>
      </c>
      <c r="K200" s="2" t="s">
        <v>1028</v>
      </c>
      <c r="L200" s="9" t="s">
        <v>498</v>
      </c>
      <c r="M200" s="6" t="s">
        <v>26</v>
      </c>
      <c r="N200" s="2" t="s">
        <v>991</v>
      </c>
      <c r="O200" s="9">
        <v>5.05</v>
      </c>
      <c r="P200" s="9">
        <v>0.26</v>
      </c>
      <c r="Q200" s="2" t="s">
        <v>413</v>
      </c>
      <c r="R200" s="2" t="s">
        <v>413</v>
      </c>
      <c r="S200" s="2" t="s">
        <v>413</v>
      </c>
      <c r="T200" s="30" t="s">
        <v>127</v>
      </c>
      <c r="U200" s="7" t="s">
        <v>1569</v>
      </c>
      <c r="V200" s="5" t="s">
        <v>597</v>
      </c>
      <c r="W200" s="33" t="s">
        <v>609</v>
      </c>
      <c r="X200" s="3" t="s">
        <v>28</v>
      </c>
      <c r="Y200" s="37" t="s">
        <v>607</v>
      </c>
      <c r="Z200" s="18">
        <v>130.9</v>
      </c>
      <c r="AA200" s="9">
        <v>0.7</v>
      </c>
      <c r="AB200" s="9">
        <v>2</v>
      </c>
      <c r="AC200" s="6" t="s">
        <v>413</v>
      </c>
      <c r="AD200" s="6" t="s">
        <v>413</v>
      </c>
      <c r="AE200" s="6" t="s">
        <v>413</v>
      </c>
      <c r="AF200" s="18">
        <v>130.9</v>
      </c>
      <c r="AG200" s="9">
        <v>0.3</v>
      </c>
      <c r="AH200" s="9">
        <v>2</v>
      </c>
      <c r="AI200" s="9" t="s">
        <v>620</v>
      </c>
      <c r="AJ200" s="72">
        <v>299</v>
      </c>
      <c r="AK200" s="72">
        <v>28</v>
      </c>
      <c r="AL200" s="9">
        <v>2</v>
      </c>
      <c r="AM200" s="9" t="s">
        <v>413</v>
      </c>
      <c r="AN200" s="9" t="s">
        <v>413</v>
      </c>
      <c r="AO200" s="9" t="s">
        <v>413</v>
      </c>
      <c r="AP200" s="2" t="s">
        <v>59</v>
      </c>
      <c r="AQ200" s="2">
        <f t="shared" si="20"/>
        <v>130.9</v>
      </c>
      <c r="AR200" s="2">
        <f t="shared" si="21"/>
        <v>0.7</v>
      </c>
      <c r="AS200" s="2">
        <f t="shared" si="22"/>
        <v>2</v>
      </c>
      <c r="AT200" s="9" t="s">
        <v>1040</v>
      </c>
      <c r="AU200" s="9">
        <v>24.42</v>
      </c>
      <c r="AV200" s="53" t="s">
        <v>1140</v>
      </c>
      <c r="AW200" s="39">
        <v>24.39</v>
      </c>
      <c r="AX200" s="47">
        <v>5.72E-11</v>
      </c>
      <c r="AY200" s="47">
        <v>8.7999999999999999E-13</v>
      </c>
      <c r="AZ200" s="47">
        <v>4.962E-10</v>
      </c>
      <c r="BA200" s="47">
        <v>5.5430000000000004E-10</v>
      </c>
      <c r="BB200" s="48">
        <v>5.7570000000000001E-11</v>
      </c>
      <c r="BC200" s="48">
        <v>4.9548000000000003E-10</v>
      </c>
      <c r="BD200" s="48">
        <v>5.5304999999999997E-10</v>
      </c>
      <c r="BE200" s="14">
        <f t="shared" si="23"/>
        <v>130.75233120832928</v>
      </c>
      <c r="BF200" s="14">
        <f t="shared" si="24"/>
        <v>0.7</v>
      </c>
      <c r="BG200" s="76" t="s">
        <v>598</v>
      </c>
      <c r="BH200" s="76" t="s">
        <v>598</v>
      </c>
      <c r="BI200" s="76" t="s">
        <v>598</v>
      </c>
      <c r="BJ200" s="68" t="s">
        <v>1580</v>
      </c>
      <c r="BK200" s="102" t="s">
        <v>598</v>
      </c>
      <c r="BL200" s="76" t="s">
        <v>598</v>
      </c>
      <c r="BM200" s="30" t="s">
        <v>1039</v>
      </c>
    </row>
    <row r="201" spans="1:65" s="9" customFormat="1" ht="14.4" customHeight="1" x14ac:dyDescent="0.3">
      <c r="A201" s="59" t="s">
        <v>605</v>
      </c>
      <c r="B201" s="2">
        <v>200</v>
      </c>
      <c r="C201" s="30" t="s">
        <v>1404</v>
      </c>
      <c r="D201" s="4" t="s">
        <v>616</v>
      </c>
      <c r="E201" s="2" t="s">
        <v>528</v>
      </c>
      <c r="F201" s="4" t="s">
        <v>617</v>
      </c>
      <c r="G201" s="5" t="s">
        <v>530</v>
      </c>
      <c r="H201" s="2" t="s">
        <v>23</v>
      </c>
      <c r="I201" s="5"/>
      <c r="J201" s="9" t="s">
        <v>603</v>
      </c>
      <c r="K201" s="2" t="s">
        <v>1028</v>
      </c>
      <c r="L201" s="9" t="s">
        <v>498</v>
      </c>
      <c r="M201" s="6" t="s">
        <v>26</v>
      </c>
      <c r="N201" s="2" t="s">
        <v>991</v>
      </c>
      <c r="O201" s="9">
        <v>4.53</v>
      </c>
      <c r="P201" s="9">
        <v>0.32</v>
      </c>
      <c r="Q201" s="2" t="s">
        <v>413</v>
      </c>
      <c r="R201" s="2" t="s">
        <v>413</v>
      </c>
      <c r="S201" s="2" t="s">
        <v>413</v>
      </c>
      <c r="T201" s="30" t="s">
        <v>127</v>
      </c>
      <c r="U201" s="7" t="s">
        <v>1569</v>
      </c>
      <c r="V201" s="5" t="s">
        <v>597</v>
      </c>
      <c r="W201" s="33" t="s">
        <v>609</v>
      </c>
      <c r="X201" s="3" t="s">
        <v>28</v>
      </c>
      <c r="Y201" s="37" t="s">
        <v>607</v>
      </c>
      <c r="Z201" s="18">
        <v>132</v>
      </c>
      <c r="AA201" s="9">
        <v>0.7</v>
      </c>
      <c r="AB201" s="9">
        <v>2</v>
      </c>
      <c r="AC201" s="6" t="s">
        <v>413</v>
      </c>
      <c r="AD201" s="6" t="s">
        <v>413</v>
      </c>
      <c r="AE201" s="6" t="s">
        <v>413</v>
      </c>
      <c r="AF201" s="18">
        <v>131.9</v>
      </c>
      <c r="AG201" s="9">
        <v>0.6</v>
      </c>
      <c r="AH201" s="9">
        <v>2</v>
      </c>
      <c r="AI201" s="9" t="s">
        <v>620</v>
      </c>
      <c r="AJ201" s="72">
        <v>302</v>
      </c>
      <c r="AK201" s="72">
        <v>27</v>
      </c>
      <c r="AL201" s="9">
        <v>2</v>
      </c>
      <c r="AM201" s="9" t="s">
        <v>413</v>
      </c>
      <c r="AN201" s="9" t="s">
        <v>413</v>
      </c>
      <c r="AO201" s="9" t="s">
        <v>413</v>
      </c>
      <c r="AP201" s="2" t="s">
        <v>59</v>
      </c>
      <c r="AQ201" s="2">
        <f t="shared" si="20"/>
        <v>132</v>
      </c>
      <c r="AR201" s="2">
        <f t="shared" si="21"/>
        <v>0.7</v>
      </c>
      <c r="AS201" s="2">
        <f t="shared" si="22"/>
        <v>2</v>
      </c>
      <c r="AT201" s="9" t="s">
        <v>1040</v>
      </c>
      <c r="AU201" s="9">
        <v>24.42</v>
      </c>
      <c r="AV201" s="53" t="s">
        <v>1140</v>
      </c>
      <c r="AW201" s="39">
        <v>24.39</v>
      </c>
      <c r="AX201" s="47">
        <v>5.72E-11</v>
      </c>
      <c r="AY201" s="47">
        <v>8.7999999999999999E-13</v>
      </c>
      <c r="AZ201" s="47">
        <v>4.962E-10</v>
      </c>
      <c r="BA201" s="47">
        <v>5.5430000000000004E-10</v>
      </c>
      <c r="BB201" s="48">
        <v>5.7570000000000001E-11</v>
      </c>
      <c r="BC201" s="48">
        <v>4.9548000000000003E-10</v>
      </c>
      <c r="BD201" s="48">
        <v>5.5304999999999997E-10</v>
      </c>
      <c r="BE201" s="14">
        <f t="shared" si="23"/>
        <v>131.8512245264063</v>
      </c>
      <c r="BF201" s="14">
        <f t="shared" si="24"/>
        <v>0.7</v>
      </c>
      <c r="BG201" s="76" t="s">
        <v>598</v>
      </c>
      <c r="BH201" s="76" t="s">
        <v>598</v>
      </c>
      <c r="BI201" s="76" t="s">
        <v>598</v>
      </c>
      <c r="BJ201" s="68" t="s">
        <v>1580</v>
      </c>
      <c r="BK201" s="102" t="s">
        <v>598</v>
      </c>
      <c r="BL201" s="76" t="s">
        <v>598</v>
      </c>
      <c r="BM201" s="30" t="s">
        <v>1198</v>
      </c>
    </row>
    <row r="202" spans="1:65" s="9" customFormat="1" ht="14.4" customHeight="1" x14ac:dyDescent="0.3">
      <c r="A202" s="59" t="s">
        <v>606</v>
      </c>
      <c r="B202" s="2">
        <v>201</v>
      </c>
      <c r="C202" s="30" t="s">
        <v>1404</v>
      </c>
      <c r="D202" s="4" t="s">
        <v>618</v>
      </c>
      <c r="E202" s="2" t="s">
        <v>528</v>
      </c>
      <c r="F202" s="4" t="s">
        <v>619</v>
      </c>
      <c r="G202" s="5" t="s">
        <v>530</v>
      </c>
      <c r="H202" s="2" t="s">
        <v>23</v>
      </c>
      <c r="I202" s="5"/>
      <c r="J202" s="9" t="s">
        <v>603</v>
      </c>
      <c r="K202" s="2" t="s">
        <v>1028</v>
      </c>
      <c r="L202" s="9" t="s">
        <v>498</v>
      </c>
      <c r="M202" s="6" t="s">
        <v>26</v>
      </c>
      <c r="N202" s="2" t="s">
        <v>991</v>
      </c>
      <c r="O202" s="9">
        <v>1.61</v>
      </c>
      <c r="P202" s="9">
        <v>0.27</v>
      </c>
      <c r="Q202" s="2" t="s">
        <v>413</v>
      </c>
      <c r="R202" s="2" t="s">
        <v>413</v>
      </c>
      <c r="S202" s="2" t="s">
        <v>413</v>
      </c>
      <c r="T202" s="30" t="s">
        <v>127</v>
      </c>
      <c r="U202" s="7" t="s">
        <v>1569</v>
      </c>
      <c r="V202" s="5" t="s">
        <v>597</v>
      </c>
      <c r="W202" s="33" t="s">
        <v>609</v>
      </c>
      <c r="X202" s="3" t="s">
        <v>28</v>
      </c>
      <c r="Y202" s="37" t="s">
        <v>607</v>
      </c>
      <c r="Z202" s="18">
        <v>130.5</v>
      </c>
      <c r="AA202" s="9">
        <v>0.7</v>
      </c>
      <c r="AB202" s="9">
        <v>2</v>
      </c>
      <c r="AC202" s="6" t="s">
        <v>413</v>
      </c>
      <c r="AD202" s="6" t="s">
        <v>413</v>
      </c>
      <c r="AE202" s="6" t="s">
        <v>413</v>
      </c>
      <c r="AF202" s="18">
        <v>130.5</v>
      </c>
      <c r="AG202" s="9">
        <v>0.7</v>
      </c>
      <c r="AH202" s="9">
        <v>2</v>
      </c>
      <c r="AI202" s="9" t="s">
        <v>620</v>
      </c>
      <c r="AJ202" s="72">
        <v>297</v>
      </c>
      <c r="AK202" s="72">
        <v>14</v>
      </c>
      <c r="AL202" s="9">
        <v>2</v>
      </c>
      <c r="AM202" s="9" t="s">
        <v>413</v>
      </c>
      <c r="AN202" s="9" t="s">
        <v>413</v>
      </c>
      <c r="AO202" s="9" t="s">
        <v>413</v>
      </c>
      <c r="AP202" s="2" t="s">
        <v>59</v>
      </c>
      <c r="AQ202" s="2">
        <f t="shared" si="20"/>
        <v>130.5</v>
      </c>
      <c r="AR202" s="2">
        <f t="shared" si="21"/>
        <v>0.7</v>
      </c>
      <c r="AS202" s="2">
        <f t="shared" si="22"/>
        <v>2</v>
      </c>
      <c r="AT202" s="9" t="s">
        <v>1040</v>
      </c>
      <c r="AU202" s="9">
        <v>24.42</v>
      </c>
      <c r="AV202" s="53" t="s">
        <v>1140</v>
      </c>
      <c r="AW202" s="39">
        <v>24.39</v>
      </c>
      <c r="AX202" s="47">
        <v>5.72E-11</v>
      </c>
      <c r="AY202" s="47">
        <v>8.7999999999999999E-13</v>
      </c>
      <c r="AZ202" s="47">
        <v>4.962E-10</v>
      </c>
      <c r="BA202" s="47">
        <v>5.5430000000000004E-10</v>
      </c>
      <c r="BB202" s="48">
        <v>5.7570000000000001E-11</v>
      </c>
      <c r="BC202" s="48">
        <v>4.9548000000000003E-10</v>
      </c>
      <c r="BD202" s="48">
        <v>5.5304999999999997E-10</v>
      </c>
      <c r="BE202" s="14">
        <f t="shared" si="23"/>
        <v>130.35273417959158</v>
      </c>
      <c r="BF202" s="14">
        <f t="shared" si="24"/>
        <v>0.7</v>
      </c>
      <c r="BG202" s="76" t="s">
        <v>598</v>
      </c>
      <c r="BH202" s="76" t="s">
        <v>598</v>
      </c>
      <c r="BI202" s="76" t="s">
        <v>598</v>
      </c>
      <c r="BJ202" s="68" t="s">
        <v>1580</v>
      </c>
      <c r="BK202" s="102" t="s">
        <v>598</v>
      </c>
      <c r="BL202" s="76" t="s">
        <v>598</v>
      </c>
      <c r="BM202" s="30" t="s">
        <v>1198</v>
      </c>
    </row>
    <row r="203" spans="1:65" ht="14.4" customHeight="1" x14ac:dyDescent="0.3">
      <c r="A203" s="59" t="s">
        <v>305</v>
      </c>
      <c r="B203" s="2">
        <v>202</v>
      </c>
      <c r="C203" s="3" t="s">
        <v>1405</v>
      </c>
      <c r="D203" s="2" t="s">
        <v>306</v>
      </c>
      <c r="E203" s="2" t="s">
        <v>528</v>
      </c>
      <c r="F203" s="2" t="s">
        <v>307</v>
      </c>
      <c r="G203" s="2" t="s">
        <v>529</v>
      </c>
      <c r="H203" s="2" t="s">
        <v>23</v>
      </c>
      <c r="J203" s="6" t="s">
        <v>308</v>
      </c>
      <c r="K203" s="2" t="s">
        <v>1028</v>
      </c>
      <c r="L203" s="6" t="s">
        <v>25</v>
      </c>
      <c r="M203" s="6" t="s">
        <v>26</v>
      </c>
      <c r="N203" s="2" t="s">
        <v>1062</v>
      </c>
      <c r="O203" s="11">
        <v>1.1000000000000001</v>
      </c>
      <c r="P203" s="6">
        <v>2.2599999999999998</v>
      </c>
      <c r="Q203" s="10" t="s">
        <v>1055</v>
      </c>
      <c r="R203" s="2" t="s">
        <v>413</v>
      </c>
      <c r="S203" s="2" t="s">
        <v>413</v>
      </c>
      <c r="T203" s="3" t="s">
        <v>112</v>
      </c>
      <c r="U203" s="3" t="s">
        <v>290</v>
      </c>
      <c r="V203" s="5" t="s">
        <v>597</v>
      </c>
      <c r="W203" s="12" t="s">
        <v>75</v>
      </c>
      <c r="X203" s="3" t="s">
        <v>28</v>
      </c>
      <c r="Y203" s="3" t="s">
        <v>77</v>
      </c>
      <c r="Z203" s="19">
        <v>131.4</v>
      </c>
      <c r="AA203" s="6">
        <v>0.6</v>
      </c>
      <c r="AB203" s="6">
        <v>2</v>
      </c>
      <c r="AC203" s="6" t="s">
        <v>413</v>
      </c>
      <c r="AD203" s="6" t="s">
        <v>413</v>
      </c>
      <c r="AE203" s="6" t="s">
        <v>413</v>
      </c>
      <c r="AF203" s="6">
        <v>132.9</v>
      </c>
      <c r="AG203" s="6">
        <v>0.9</v>
      </c>
      <c r="AH203" s="9">
        <v>2</v>
      </c>
      <c r="AI203" s="6">
        <v>2</v>
      </c>
      <c r="AJ203" s="91" t="s">
        <v>1569</v>
      </c>
      <c r="AK203" s="91" t="s">
        <v>1569</v>
      </c>
      <c r="AL203" s="9">
        <v>2</v>
      </c>
      <c r="AM203" s="9" t="s">
        <v>413</v>
      </c>
      <c r="AN203" s="9" t="s">
        <v>413</v>
      </c>
      <c r="AO203" s="9" t="s">
        <v>413</v>
      </c>
      <c r="AP203" s="2" t="s">
        <v>59</v>
      </c>
      <c r="AQ203" s="2">
        <f t="shared" si="20"/>
        <v>131.4</v>
      </c>
      <c r="AR203" s="2">
        <f t="shared" si="21"/>
        <v>0.6</v>
      </c>
      <c r="AS203" s="2">
        <f t="shared" si="22"/>
        <v>2</v>
      </c>
      <c r="AT203" s="6" t="s">
        <v>1114</v>
      </c>
      <c r="AU203" s="6">
        <v>27.92</v>
      </c>
      <c r="AV203" s="52" t="s">
        <v>1081</v>
      </c>
      <c r="AW203" s="15">
        <f t="shared" ref="AW203:AW221" si="25">28.608</f>
        <v>28.608000000000001</v>
      </c>
      <c r="AX203" s="47">
        <v>5.72E-11</v>
      </c>
      <c r="AY203" s="47">
        <v>8.7999999999999999E-13</v>
      </c>
      <c r="AZ203" s="47">
        <v>4.962E-10</v>
      </c>
      <c r="BA203" s="47">
        <v>5.5430000000000004E-10</v>
      </c>
      <c r="BB203" s="48">
        <v>5.7570000000000001E-11</v>
      </c>
      <c r="BC203" s="48">
        <v>4.9548000000000003E-10</v>
      </c>
      <c r="BD203" s="48">
        <v>5.5304999999999997E-10</v>
      </c>
      <c r="BE203" s="14">
        <f t="shared" si="23"/>
        <v>134.55362956158498</v>
      </c>
      <c r="BF203" s="14">
        <f t="shared" si="24"/>
        <v>0.6</v>
      </c>
      <c r="BG203" s="76" t="s">
        <v>598</v>
      </c>
      <c r="BH203" s="76" t="s">
        <v>321</v>
      </c>
      <c r="BI203" s="76" t="s">
        <v>598</v>
      </c>
      <c r="BJ203" s="68" t="s">
        <v>321</v>
      </c>
      <c r="BK203" s="102" t="s">
        <v>598</v>
      </c>
      <c r="BL203" s="76" t="s">
        <v>598</v>
      </c>
      <c r="BM203" s="3" t="s">
        <v>1201</v>
      </c>
    </row>
    <row r="204" spans="1:65" ht="14.4" customHeight="1" x14ac:dyDescent="0.3">
      <c r="A204" s="59" t="s">
        <v>1199</v>
      </c>
      <c r="B204" s="2">
        <v>203</v>
      </c>
      <c r="C204" s="3" t="s">
        <v>1405</v>
      </c>
      <c r="D204" s="2" t="s">
        <v>294</v>
      </c>
      <c r="E204" s="2" t="s">
        <v>528</v>
      </c>
      <c r="F204" s="2" t="s">
        <v>295</v>
      </c>
      <c r="G204" s="2" t="s">
        <v>529</v>
      </c>
      <c r="H204" s="2" t="s">
        <v>23</v>
      </c>
      <c r="J204" s="6" t="s">
        <v>32</v>
      </c>
      <c r="K204" s="2" t="s">
        <v>1028</v>
      </c>
      <c r="L204" s="6" t="s">
        <v>25</v>
      </c>
      <c r="M204" s="6" t="s">
        <v>26</v>
      </c>
      <c r="N204" s="5" t="s">
        <v>1085</v>
      </c>
      <c r="O204" s="6">
        <v>5.52</v>
      </c>
      <c r="P204" s="6">
        <v>0.82</v>
      </c>
      <c r="Q204" s="10" t="s">
        <v>1071</v>
      </c>
      <c r="R204" s="10" t="s">
        <v>1021</v>
      </c>
      <c r="S204" s="2" t="s">
        <v>413</v>
      </c>
      <c r="T204" s="3" t="s">
        <v>277</v>
      </c>
      <c r="U204" s="3" t="s">
        <v>290</v>
      </c>
      <c r="V204" s="5" t="s">
        <v>597</v>
      </c>
      <c r="W204" s="12" t="s">
        <v>75</v>
      </c>
      <c r="X204" s="3" t="s">
        <v>28</v>
      </c>
      <c r="Y204" s="3" t="s">
        <v>77</v>
      </c>
      <c r="Z204" s="19">
        <v>132.1</v>
      </c>
      <c r="AA204" s="6">
        <v>0.6</v>
      </c>
      <c r="AB204" s="6">
        <v>2</v>
      </c>
      <c r="AC204" s="6" t="s">
        <v>413</v>
      </c>
      <c r="AD204" s="6" t="s">
        <v>413</v>
      </c>
      <c r="AE204" s="6" t="s">
        <v>413</v>
      </c>
      <c r="AF204" s="6">
        <v>129.69999999999999</v>
      </c>
      <c r="AG204" s="6">
        <v>2.1</v>
      </c>
      <c r="AH204" s="9">
        <v>2</v>
      </c>
      <c r="AI204" s="6">
        <v>1.7</v>
      </c>
      <c r="AJ204" s="91" t="s">
        <v>1569</v>
      </c>
      <c r="AK204" s="91" t="s">
        <v>1569</v>
      </c>
      <c r="AL204" s="9">
        <v>2</v>
      </c>
      <c r="AM204" s="9" t="s">
        <v>413</v>
      </c>
      <c r="AN204" s="9" t="s">
        <v>413</v>
      </c>
      <c r="AO204" s="9" t="s">
        <v>413</v>
      </c>
      <c r="AP204" s="2" t="s">
        <v>59</v>
      </c>
      <c r="AQ204" s="2">
        <f t="shared" si="20"/>
        <v>132.1</v>
      </c>
      <c r="AR204" s="2">
        <f t="shared" si="21"/>
        <v>0.6</v>
      </c>
      <c r="AS204" s="2">
        <f t="shared" si="22"/>
        <v>2</v>
      </c>
      <c r="AT204" s="6" t="s">
        <v>1114</v>
      </c>
      <c r="AU204" s="6">
        <v>27.92</v>
      </c>
      <c r="AV204" s="52" t="s">
        <v>1081</v>
      </c>
      <c r="AW204" s="15">
        <f t="shared" si="25"/>
        <v>28.608000000000001</v>
      </c>
      <c r="AX204" s="47">
        <v>5.72E-11</v>
      </c>
      <c r="AY204" s="47">
        <v>8.7999999999999999E-13</v>
      </c>
      <c r="AZ204" s="47">
        <v>4.962E-10</v>
      </c>
      <c r="BA204" s="47">
        <v>5.5430000000000004E-10</v>
      </c>
      <c r="BB204" s="48">
        <v>5.7570000000000001E-11</v>
      </c>
      <c r="BC204" s="48">
        <v>4.9548000000000003E-10</v>
      </c>
      <c r="BD204" s="48">
        <v>5.5304999999999997E-10</v>
      </c>
      <c r="BE204" s="14">
        <f t="shared" si="23"/>
        <v>135.26986775797738</v>
      </c>
      <c r="BF204" s="14">
        <f t="shared" si="24"/>
        <v>0.6</v>
      </c>
      <c r="BG204" s="68" t="s">
        <v>1591</v>
      </c>
      <c r="BH204" s="76" t="s">
        <v>321</v>
      </c>
      <c r="BI204" s="76" t="s">
        <v>598</v>
      </c>
      <c r="BJ204" s="68" t="s">
        <v>321</v>
      </c>
      <c r="BK204" s="102" t="s">
        <v>598</v>
      </c>
      <c r="BL204" s="76" t="s">
        <v>846</v>
      </c>
      <c r="BM204" s="3" t="s">
        <v>1202</v>
      </c>
    </row>
    <row r="205" spans="1:65" ht="14.4" customHeight="1" x14ac:dyDescent="0.3">
      <c r="A205" s="59" t="s">
        <v>297</v>
      </c>
      <c r="B205" s="2">
        <v>204</v>
      </c>
      <c r="C205" s="3" t="s">
        <v>1405</v>
      </c>
      <c r="D205" s="2" t="s">
        <v>294</v>
      </c>
      <c r="E205" s="2" t="s">
        <v>528</v>
      </c>
      <c r="F205" s="2" t="s">
        <v>295</v>
      </c>
      <c r="G205" s="2" t="s">
        <v>529</v>
      </c>
      <c r="H205" s="2" t="s">
        <v>23</v>
      </c>
      <c r="J205" s="6" t="s">
        <v>32</v>
      </c>
      <c r="K205" s="2" t="s">
        <v>1028</v>
      </c>
      <c r="L205" s="6" t="s">
        <v>25</v>
      </c>
      <c r="M205" s="6" t="s">
        <v>26</v>
      </c>
      <c r="N205" s="5" t="s">
        <v>1085</v>
      </c>
      <c r="O205" s="6">
        <v>5.52</v>
      </c>
      <c r="P205" s="6">
        <v>0.82</v>
      </c>
      <c r="Q205" s="10" t="s">
        <v>1071</v>
      </c>
      <c r="R205" s="10" t="s">
        <v>1021</v>
      </c>
      <c r="S205" s="2" t="s">
        <v>413</v>
      </c>
      <c r="T205" s="3" t="s">
        <v>277</v>
      </c>
      <c r="U205" s="3" t="s">
        <v>290</v>
      </c>
      <c r="V205" s="5" t="s">
        <v>598</v>
      </c>
      <c r="W205" s="12" t="s">
        <v>75</v>
      </c>
      <c r="X205" s="3" t="s">
        <v>28</v>
      </c>
      <c r="Y205" s="3" t="s">
        <v>77</v>
      </c>
      <c r="Z205" s="19">
        <v>131.9</v>
      </c>
      <c r="AA205" s="6">
        <v>0.5</v>
      </c>
      <c r="AB205" s="6">
        <v>2</v>
      </c>
      <c r="AC205" s="6" t="s">
        <v>413</v>
      </c>
      <c r="AD205" s="6" t="s">
        <v>413</v>
      </c>
      <c r="AE205" s="6" t="s">
        <v>413</v>
      </c>
      <c r="AF205" s="6">
        <v>129.69999999999999</v>
      </c>
      <c r="AG205" s="6">
        <v>2.1</v>
      </c>
      <c r="AH205" s="9">
        <v>2</v>
      </c>
      <c r="AI205" s="6">
        <v>1.7</v>
      </c>
      <c r="AJ205" s="91" t="s">
        <v>1569</v>
      </c>
      <c r="AK205" s="91" t="s">
        <v>1569</v>
      </c>
      <c r="AL205" s="9">
        <v>2</v>
      </c>
      <c r="AM205" s="9" t="s">
        <v>413</v>
      </c>
      <c r="AN205" s="9" t="s">
        <v>413</v>
      </c>
      <c r="AO205" s="9" t="s">
        <v>413</v>
      </c>
      <c r="AP205" s="2" t="s">
        <v>59</v>
      </c>
      <c r="AQ205" s="2">
        <f t="shared" si="20"/>
        <v>131.9</v>
      </c>
      <c r="AR205" s="2">
        <f t="shared" si="21"/>
        <v>0.5</v>
      </c>
      <c r="AS205" s="2">
        <f t="shared" si="22"/>
        <v>2</v>
      </c>
      <c r="AT205" s="6" t="s">
        <v>1114</v>
      </c>
      <c r="AU205" s="6">
        <v>27.92</v>
      </c>
      <c r="AV205" s="52" t="s">
        <v>1081</v>
      </c>
      <c r="AW205" s="15">
        <f t="shared" si="25"/>
        <v>28.608000000000001</v>
      </c>
      <c r="AX205" s="47">
        <v>5.72E-11</v>
      </c>
      <c r="AY205" s="47">
        <v>8.7999999999999999E-13</v>
      </c>
      <c r="AZ205" s="47">
        <v>4.962E-10</v>
      </c>
      <c r="BA205" s="47">
        <v>5.5430000000000004E-10</v>
      </c>
      <c r="BB205" s="48">
        <v>5.7570000000000001E-11</v>
      </c>
      <c r="BC205" s="48">
        <v>4.9548000000000003E-10</v>
      </c>
      <c r="BD205" s="48">
        <v>5.5304999999999997E-10</v>
      </c>
      <c r="BE205" s="14">
        <f t="shared" si="23"/>
        <v>135.06522886567444</v>
      </c>
      <c r="BF205" s="14">
        <f t="shared" si="24"/>
        <v>0.5</v>
      </c>
      <c r="BG205" s="76" t="s">
        <v>321</v>
      </c>
      <c r="BH205" s="76" t="s">
        <v>321</v>
      </c>
      <c r="BI205" s="76" t="s">
        <v>598</v>
      </c>
      <c r="BJ205" s="68" t="s">
        <v>321</v>
      </c>
      <c r="BK205" s="102" t="s">
        <v>598</v>
      </c>
      <c r="BL205" s="76" t="s">
        <v>846</v>
      </c>
      <c r="BM205" s="3" t="s">
        <v>1203</v>
      </c>
    </row>
    <row r="206" spans="1:65" ht="14.4" customHeight="1" x14ac:dyDescent="0.3">
      <c r="A206" s="59" t="s">
        <v>316</v>
      </c>
      <c r="B206" s="2">
        <v>205</v>
      </c>
      <c r="C206" s="3" t="s">
        <v>1405</v>
      </c>
      <c r="D206" s="2" t="s">
        <v>411</v>
      </c>
      <c r="E206" s="2" t="s">
        <v>528</v>
      </c>
      <c r="F206" s="2" t="s">
        <v>412</v>
      </c>
      <c r="G206" s="2" t="s">
        <v>529</v>
      </c>
      <c r="H206" s="2" t="s">
        <v>23</v>
      </c>
      <c r="J206" s="6" t="s">
        <v>32</v>
      </c>
      <c r="K206" s="2" t="s">
        <v>1028</v>
      </c>
      <c r="L206" s="6" t="s">
        <v>25</v>
      </c>
      <c r="M206" s="6" t="s">
        <v>26</v>
      </c>
      <c r="N206" s="2" t="s">
        <v>1063</v>
      </c>
      <c r="O206" s="6">
        <v>5.27</v>
      </c>
      <c r="P206" s="6">
        <v>2.72</v>
      </c>
      <c r="Q206" s="10" t="s">
        <v>1072</v>
      </c>
      <c r="R206" s="10" t="s">
        <v>1023</v>
      </c>
      <c r="S206" s="2" t="s">
        <v>413</v>
      </c>
      <c r="T206" s="3" t="s">
        <v>277</v>
      </c>
      <c r="U206" s="3" t="s">
        <v>290</v>
      </c>
      <c r="V206" s="5" t="s">
        <v>597</v>
      </c>
      <c r="W206" s="12" t="s">
        <v>57</v>
      </c>
      <c r="X206" s="3" t="s">
        <v>28</v>
      </c>
      <c r="Y206" s="3" t="s">
        <v>77</v>
      </c>
      <c r="Z206" s="19">
        <v>128.1</v>
      </c>
      <c r="AA206" s="6">
        <v>0.6</v>
      </c>
      <c r="AB206" s="6">
        <v>2</v>
      </c>
      <c r="AC206" s="6" t="s">
        <v>413</v>
      </c>
      <c r="AD206" s="6" t="s">
        <v>413</v>
      </c>
      <c r="AE206" s="6" t="s">
        <v>413</v>
      </c>
      <c r="AF206" s="6">
        <v>127.7</v>
      </c>
      <c r="AG206" s="6">
        <v>1.6</v>
      </c>
      <c r="AH206" s="9">
        <v>2</v>
      </c>
      <c r="AI206" s="6">
        <v>1.7</v>
      </c>
      <c r="AJ206" s="91" t="s">
        <v>1569</v>
      </c>
      <c r="AK206" s="91" t="s">
        <v>1569</v>
      </c>
      <c r="AL206" s="9">
        <v>2</v>
      </c>
      <c r="AM206" s="9" t="s">
        <v>413</v>
      </c>
      <c r="AN206" s="9" t="s">
        <v>413</v>
      </c>
      <c r="AO206" s="9" t="s">
        <v>413</v>
      </c>
      <c r="AP206" s="2" t="s">
        <v>59</v>
      </c>
      <c r="AQ206" s="2">
        <f t="shared" si="20"/>
        <v>128.1</v>
      </c>
      <c r="AR206" s="2">
        <f t="shared" si="21"/>
        <v>0.6</v>
      </c>
      <c r="AS206" s="2">
        <f t="shared" si="22"/>
        <v>2</v>
      </c>
      <c r="AT206" s="6" t="s">
        <v>1114</v>
      </c>
      <c r="AU206" s="6">
        <v>27.92</v>
      </c>
      <c r="AV206" s="52" t="s">
        <v>1081</v>
      </c>
      <c r="AW206" s="15">
        <f t="shared" si="25"/>
        <v>28.608000000000001</v>
      </c>
      <c r="AX206" s="47">
        <v>5.72E-11</v>
      </c>
      <c r="AY206" s="47">
        <v>8.7999999999999999E-13</v>
      </c>
      <c r="AZ206" s="47">
        <v>4.962E-10</v>
      </c>
      <c r="BA206" s="47">
        <v>5.5430000000000004E-10</v>
      </c>
      <c r="BB206" s="48">
        <v>5.7570000000000001E-11</v>
      </c>
      <c r="BC206" s="48">
        <v>4.9548000000000003E-10</v>
      </c>
      <c r="BD206" s="48">
        <v>5.5304999999999997E-10</v>
      </c>
      <c r="BE206" s="14">
        <f t="shared" si="23"/>
        <v>131.17699981289402</v>
      </c>
      <c r="BF206" s="14">
        <f t="shared" si="24"/>
        <v>0.6</v>
      </c>
      <c r="BG206" s="68" t="s">
        <v>598</v>
      </c>
      <c r="BH206" s="76" t="s">
        <v>321</v>
      </c>
      <c r="BI206" s="68" t="s">
        <v>598</v>
      </c>
      <c r="BJ206" s="68" t="s">
        <v>321</v>
      </c>
      <c r="BK206" s="102" t="s">
        <v>598</v>
      </c>
      <c r="BL206" s="68" t="s">
        <v>321</v>
      </c>
      <c r="BM206" s="3" t="s">
        <v>1205</v>
      </c>
    </row>
    <row r="207" spans="1:65" ht="14.4" customHeight="1" x14ac:dyDescent="0.3">
      <c r="A207" s="59" t="s">
        <v>1200</v>
      </c>
      <c r="B207" s="2">
        <v>206</v>
      </c>
      <c r="C207" s="3" t="s">
        <v>1405</v>
      </c>
      <c r="D207" s="2" t="s">
        <v>299</v>
      </c>
      <c r="E207" s="2" t="s">
        <v>528</v>
      </c>
      <c r="F207" s="2" t="s">
        <v>300</v>
      </c>
      <c r="G207" s="2" t="s">
        <v>529</v>
      </c>
      <c r="H207" s="2" t="s">
        <v>23</v>
      </c>
      <c r="J207" s="6" t="s">
        <v>32</v>
      </c>
      <c r="K207" s="2" t="s">
        <v>1028</v>
      </c>
      <c r="L207" s="6" t="s">
        <v>25</v>
      </c>
      <c r="M207" s="6" t="s">
        <v>26</v>
      </c>
      <c r="N207" s="5" t="s">
        <v>1085</v>
      </c>
      <c r="O207" s="11">
        <v>6.3</v>
      </c>
      <c r="P207" s="6">
        <v>0.98</v>
      </c>
      <c r="Q207" s="10" t="s">
        <v>1071</v>
      </c>
      <c r="R207" s="10" t="s">
        <v>1022</v>
      </c>
      <c r="S207" s="2" t="s">
        <v>413</v>
      </c>
      <c r="T207" s="3" t="s">
        <v>277</v>
      </c>
      <c r="U207" s="3" t="s">
        <v>290</v>
      </c>
      <c r="V207" s="5" t="s">
        <v>597</v>
      </c>
      <c r="W207" s="12" t="s">
        <v>75</v>
      </c>
      <c r="X207" s="3" t="s">
        <v>28</v>
      </c>
      <c r="Y207" s="3" t="s">
        <v>77</v>
      </c>
      <c r="Z207" s="19">
        <v>127</v>
      </c>
      <c r="AA207" s="6">
        <v>0.4</v>
      </c>
      <c r="AB207" s="6">
        <v>2</v>
      </c>
      <c r="AC207" s="6" t="s">
        <v>413</v>
      </c>
      <c r="AD207" s="6" t="s">
        <v>413</v>
      </c>
      <c r="AE207" s="6" t="s">
        <v>413</v>
      </c>
      <c r="AF207" s="6">
        <v>126.7</v>
      </c>
      <c r="AG207" s="6">
        <v>1.2</v>
      </c>
      <c r="AH207" s="9">
        <v>2</v>
      </c>
      <c r="AI207" s="6">
        <v>2.1</v>
      </c>
      <c r="AJ207" s="91" t="s">
        <v>1569</v>
      </c>
      <c r="AK207" s="91" t="s">
        <v>1569</v>
      </c>
      <c r="AL207" s="9">
        <v>2</v>
      </c>
      <c r="AM207" s="9" t="s">
        <v>413</v>
      </c>
      <c r="AN207" s="9" t="s">
        <v>413</v>
      </c>
      <c r="AO207" s="9" t="s">
        <v>413</v>
      </c>
      <c r="AP207" s="2" t="s">
        <v>59</v>
      </c>
      <c r="AQ207" s="2">
        <f t="shared" si="20"/>
        <v>127</v>
      </c>
      <c r="AR207" s="2">
        <f t="shared" si="21"/>
        <v>0.4</v>
      </c>
      <c r="AS207" s="2">
        <f t="shared" si="22"/>
        <v>2</v>
      </c>
      <c r="AT207" s="6" t="s">
        <v>1114</v>
      </c>
      <c r="AU207" s="6">
        <v>27.92</v>
      </c>
      <c r="AV207" s="52" t="s">
        <v>1081</v>
      </c>
      <c r="AW207" s="15">
        <f t="shared" si="25"/>
        <v>28.608000000000001</v>
      </c>
      <c r="AX207" s="47">
        <v>5.72E-11</v>
      </c>
      <c r="AY207" s="47">
        <v>8.7999999999999999E-13</v>
      </c>
      <c r="AZ207" s="47">
        <v>4.962E-10</v>
      </c>
      <c r="BA207" s="47">
        <v>5.5430000000000004E-10</v>
      </c>
      <c r="BB207" s="48">
        <v>5.7570000000000001E-11</v>
      </c>
      <c r="BC207" s="48">
        <v>4.9548000000000003E-10</v>
      </c>
      <c r="BD207" s="48">
        <v>5.5304999999999997E-10</v>
      </c>
      <c r="BE207" s="14">
        <f t="shared" si="23"/>
        <v>130.05142784296422</v>
      </c>
      <c r="BF207" s="14">
        <f t="shared" si="24"/>
        <v>0.4</v>
      </c>
      <c r="BG207" s="68" t="s">
        <v>598</v>
      </c>
      <c r="BH207" s="76" t="s">
        <v>321</v>
      </c>
      <c r="BI207" s="68" t="s">
        <v>598</v>
      </c>
      <c r="BJ207" s="68" t="s">
        <v>321</v>
      </c>
      <c r="BK207" s="102" t="s">
        <v>598</v>
      </c>
      <c r="BL207" s="68" t="s">
        <v>321</v>
      </c>
      <c r="BM207" s="3" t="s">
        <v>1207</v>
      </c>
    </row>
    <row r="208" spans="1:65" ht="14.4" customHeight="1" x14ac:dyDescent="0.3">
      <c r="A208" s="59" t="s">
        <v>301</v>
      </c>
      <c r="B208" s="2">
        <v>207</v>
      </c>
      <c r="C208" s="3" t="s">
        <v>1405</v>
      </c>
      <c r="D208" s="2" t="s">
        <v>299</v>
      </c>
      <c r="E208" s="2" t="s">
        <v>528</v>
      </c>
      <c r="F208" s="2" t="s">
        <v>300</v>
      </c>
      <c r="G208" s="2" t="s">
        <v>529</v>
      </c>
      <c r="H208" s="2" t="s">
        <v>23</v>
      </c>
      <c r="J208" s="6" t="s">
        <v>32</v>
      </c>
      <c r="K208" s="2" t="s">
        <v>1028</v>
      </c>
      <c r="L208" s="6" t="s">
        <v>25</v>
      </c>
      <c r="M208" s="6" t="s">
        <v>26</v>
      </c>
      <c r="N208" s="5" t="s">
        <v>1085</v>
      </c>
      <c r="O208" s="11">
        <v>6.3</v>
      </c>
      <c r="P208" s="6">
        <v>0.98</v>
      </c>
      <c r="Q208" s="10" t="s">
        <v>1071</v>
      </c>
      <c r="R208" s="10" t="s">
        <v>1022</v>
      </c>
      <c r="S208" s="2" t="s">
        <v>413</v>
      </c>
      <c r="T208" s="3" t="s">
        <v>277</v>
      </c>
      <c r="U208" s="3" t="s">
        <v>290</v>
      </c>
      <c r="V208" s="5" t="s">
        <v>598</v>
      </c>
      <c r="W208" s="12" t="s">
        <v>75</v>
      </c>
      <c r="X208" s="3" t="s">
        <v>28</v>
      </c>
      <c r="Y208" s="3" t="s">
        <v>77</v>
      </c>
      <c r="Z208" s="19">
        <v>124.1</v>
      </c>
      <c r="AA208" s="6">
        <v>0.7</v>
      </c>
      <c r="AB208" s="6">
        <v>2</v>
      </c>
      <c r="AC208" s="6" t="s">
        <v>413</v>
      </c>
      <c r="AD208" s="6" t="s">
        <v>413</v>
      </c>
      <c r="AE208" s="6" t="s">
        <v>413</v>
      </c>
      <c r="AF208" s="6">
        <v>126.7</v>
      </c>
      <c r="AG208" s="6">
        <v>1.2</v>
      </c>
      <c r="AH208" s="9">
        <v>2</v>
      </c>
      <c r="AI208" s="6">
        <v>2.1</v>
      </c>
      <c r="AJ208" s="91" t="s">
        <v>1569</v>
      </c>
      <c r="AK208" s="91" t="s">
        <v>1569</v>
      </c>
      <c r="AL208" s="9">
        <v>2</v>
      </c>
      <c r="AM208" s="9" t="s">
        <v>413</v>
      </c>
      <c r="AN208" s="9" t="s">
        <v>413</v>
      </c>
      <c r="AO208" s="9" t="s">
        <v>413</v>
      </c>
      <c r="AP208" s="2" t="s">
        <v>59</v>
      </c>
      <c r="AQ208" s="2">
        <f t="shared" si="20"/>
        <v>124.1</v>
      </c>
      <c r="AR208" s="2">
        <f t="shared" si="21"/>
        <v>0.7</v>
      </c>
      <c r="AS208" s="2">
        <f t="shared" si="22"/>
        <v>2</v>
      </c>
      <c r="AT208" s="6" t="s">
        <v>1114</v>
      </c>
      <c r="AU208" s="6">
        <v>27.92</v>
      </c>
      <c r="AV208" s="52" t="s">
        <v>1081</v>
      </c>
      <c r="AW208" s="15">
        <f t="shared" si="25"/>
        <v>28.608000000000001</v>
      </c>
      <c r="AX208" s="47">
        <v>5.72E-11</v>
      </c>
      <c r="AY208" s="47">
        <v>8.7999999999999999E-13</v>
      </c>
      <c r="AZ208" s="47">
        <v>4.962E-10</v>
      </c>
      <c r="BA208" s="47">
        <v>5.5430000000000004E-10</v>
      </c>
      <c r="BB208" s="48">
        <v>5.7570000000000001E-11</v>
      </c>
      <c r="BC208" s="48">
        <v>4.9548000000000003E-10</v>
      </c>
      <c r="BD208" s="48">
        <v>5.5304999999999997E-10</v>
      </c>
      <c r="BE208" s="14">
        <f t="shared" si="23"/>
        <v>127.08394190059842</v>
      </c>
      <c r="BF208" s="14">
        <f t="shared" si="24"/>
        <v>0.7</v>
      </c>
      <c r="BG208" s="68" t="s">
        <v>598</v>
      </c>
      <c r="BH208" s="76" t="s">
        <v>321</v>
      </c>
      <c r="BI208" s="68" t="s">
        <v>598</v>
      </c>
      <c r="BJ208" s="68" t="s">
        <v>321</v>
      </c>
      <c r="BK208" s="102" t="s">
        <v>598</v>
      </c>
      <c r="BL208" s="68" t="s">
        <v>597</v>
      </c>
      <c r="BM208" s="3" t="s">
        <v>1206</v>
      </c>
    </row>
    <row r="209" spans="1:65" ht="14.4" customHeight="1" x14ac:dyDescent="0.3">
      <c r="A209" s="59" t="s">
        <v>302</v>
      </c>
      <c r="B209" s="2">
        <v>208</v>
      </c>
      <c r="C209" s="3" t="s">
        <v>1405</v>
      </c>
      <c r="D209" s="2" t="s">
        <v>303</v>
      </c>
      <c r="E209" s="2" t="s">
        <v>528</v>
      </c>
      <c r="F209" s="2" t="s">
        <v>304</v>
      </c>
      <c r="G209" s="2" t="s">
        <v>529</v>
      </c>
      <c r="H209" s="2" t="s">
        <v>23</v>
      </c>
      <c r="J209" s="6" t="s">
        <v>32</v>
      </c>
      <c r="K209" s="2" t="s">
        <v>1028</v>
      </c>
      <c r="L209" s="6" t="s">
        <v>25</v>
      </c>
      <c r="M209" s="6" t="s">
        <v>26</v>
      </c>
      <c r="N209" s="5" t="s">
        <v>1085</v>
      </c>
      <c r="O209" s="6">
        <v>5.41</v>
      </c>
      <c r="P209" s="6">
        <v>0.71</v>
      </c>
      <c r="Q209" s="10" t="s">
        <v>1071</v>
      </c>
      <c r="R209" s="10" t="s">
        <v>1021</v>
      </c>
      <c r="S209" s="2" t="s">
        <v>413</v>
      </c>
      <c r="T209" s="3" t="s">
        <v>277</v>
      </c>
      <c r="U209" s="3" t="s">
        <v>290</v>
      </c>
      <c r="V209" s="5" t="s">
        <v>597</v>
      </c>
      <c r="W209" s="12" t="s">
        <v>57</v>
      </c>
      <c r="X209" s="3" t="s">
        <v>28</v>
      </c>
      <c r="Y209" s="3" t="s">
        <v>77</v>
      </c>
      <c r="Z209" s="19">
        <v>123.9</v>
      </c>
      <c r="AA209" s="6">
        <v>0.4</v>
      </c>
      <c r="AB209" s="6">
        <v>2</v>
      </c>
      <c r="AC209" s="6" t="s">
        <v>413</v>
      </c>
      <c r="AD209" s="6" t="s">
        <v>413</v>
      </c>
      <c r="AE209" s="6" t="s">
        <v>413</v>
      </c>
      <c r="AF209" s="6">
        <v>123.9</v>
      </c>
      <c r="AG209" s="6">
        <v>1.4</v>
      </c>
      <c r="AH209" s="9">
        <v>2</v>
      </c>
      <c r="AI209" s="6">
        <v>0.7</v>
      </c>
      <c r="AJ209" s="91" t="s">
        <v>1569</v>
      </c>
      <c r="AK209" s="91" t="s">
        <v>1569</v>
      </c>
      <c r="AL209" s="9">
        <v>2</v>
      </c>
      <c r="AM209" s="9" t="s">
        <v>413</v>
      </c>
      <c r="AN209" s="9" t="s">
        <v>413</v>
      </c>
      <c r="AO209" s="9" t="s">
        <v>413</v>
      </c>
      <c r="AP209" s="2" t="s">
        <v>59</v>
      </c>
      <c r="AQ209" s="2">
        <f t="shared" si="20"/>
        <v>123.9</v>
      </c>
      <c r="AR209" s="2">
        <f t="shared" si="21"/>
        <v>0.4</v>
      </c>
      <c r="AS209" s="2">
        <f t="shared" si="22"/>
        <v>2</v>
      </c>
      <c r="AT209" s="6" t="s">
        <v>1114</v>
      </c>
      <c r="AU209" s="6">
        <v>27.92</v>
      </c>
      <c r="AV209" s="52" t="s">
        <v>1081</v>
      </c>
      <c r="AW209" s="15">
        <f t="shared" si="25"/>
        <v>28.608000000000001</v>
      </c>
      <c r="AX209" s="47">
        <v>5.72E-11</v>
      </c>
      <c r="AY209" s="47">
        <v>8.7999999999999999E-13</v>
      </c>
      <c r="AZ209" s="47">
        <v>4.962E-10</v>
      </c>
      <c r="BA209" s="47">
        <v>5.5430000000000004E-10</v>
      </c>
      <c r="BB209" s="48">
        <v>5.7570000000000001E-11</v>
      </c>
      <c r="BC209" s="48">
        <v>4.9548000000000003E-10</v>
      </c>
      <c r="BD209" s="48">
        <v>5.5304999999999997E-10</v>
      </c>
      <c r="BE209" s="14">
        <f t="shared" si="23"/>
        <v>126.87928401046754</v>
      </c>
      <c r="BF209" s="14">
        <f t="shared" si="24"/>
        <v>0.4</v>
      </c>
      <c r="BG209" s="68" t="s">
        <v>1591</v>
      </c>
      <c r="BH209" s="76" t="s">
        <v>321</v>
      </c>
      <c r="BI209" s="68" t="s">
        <v>598</v>
      </c>
      <c r="BJ209" s="68" t="s">
        <v>321</v>
      </c>
      <c r="BK209" s="68" t="s">
        <v>1616</v>
      </c>
      <c r="BL209" s="68" t="s">
        <v>597</v>
      </c>
      <c r="BM209" s="3" t="s">
        <v>1208</v>
      </c>
    </row>
    <row r="210" spans="1:65" ht="14.4" customHeight="1" x14ac:dyDescent="0.3">
      <c r="A210" s="59" t="s">
        <v>414</v>
      </c>
      <c r="B210" s="2">
        <v>209</v>
      </c>
      <c r="C210" s="3" t="s">
        <v>1405</v>
      </c>
      <c r="D210" s="2" t="s">
        <v>415</v>
      </c>
      <c r="E210" s="2" t="s">
        <v>528</v>
      </c>
      <c r="F210" s="2" t="s">
        <v>416</v>
      </c>
      <c r="G210" s="2" t="s">
        <v>529</v>
      </c>
      <c r="H210" s="2" t="s">
        <v>23</v>
      </c>
      <c r="J210" s="6" t="s">
        <v>32</v>
      </c>
      <c r="K210" s="2" t="s">
        <v>1028</v>
      </c>
      <c r="L210" s="6" t="s">
        <v>25</v>
      </c>
      <c r="M210" s="6" t="s">
        <v>26</v>
      </c>
      <c r="N210" s="2" t="s">
        <v>1063</v>
      </c>
      <c r="O210" s="8" t="s">
        <v>1569</v>
      </c>
      <c r="P210" s="8" t="s">
        <v>1569</v>
      </c>
      <c r="Q210" s="10" t="s">
        <v>1072</v>
      </c>
      <c r="R210" s="10" t="s">
        <v>1569</v>
      </c>
      <c r="S210" s="2" t="s">
        <v>413</v>
      </c>
      <c r="T210" s="3" t="s">
        <v>277</v>
      </c>
      <c r="U210" s="3" t="s">
        <v>290</v>
      </c>
      <c r="V210" s="5" t="s">
        <v>597</v>
      </c>
      <c r="W210" s="12" t="s">
        <v>57</v>
      </c>
      <c r="X210" s="3" t="s">
        <v>28</v>
      </c>
      <c r="Y210" s="28" t="s">
        <v>417</v>
      </c>
      <c r="Z210" s="19">
        <v>129.6</v>
      </c>
      <c r="AA210" s="6">
        <v>0.8</v>
      </c>
      <c r="AB210" s="6">
        <v>2</v>
      </c>
      <c r="AC210" s="6" t="s">
        <v>413</v>
      </c>
      <c r="AD210" s="6" t="s">
        <v>413</v>
      </c>
      <c r="AE210" s="6" t="s">
        <v>413</v>
      </c>
      <c r="AF210" s="8" t="s">
        <v>1569</v>
      </c>
      <c r="AG210" s="8" t="s">
        <v>1569</v>
      </c>
      <c r="AH210" s="8" t="s">
        <v>1569</v>
      </c>
      <c r="AI210" s="6">
        <v>0.3</v>
      </c>
      <c r="AJ210" s="91" t="s">
        <v>1569</v>
      </c>
      <c r="AK210" s="91" t="s">
        <v>1569</v>
      </c>
      <c r="AL210" s="8" t="s">
        <v>1569</v>
      </c>
      <c r="AM210" s="9" t="s">
        <v>413</v>
      </c>
      <c r="AN210" s="9" t="s">
        <v>413</v>
      </c>
      <c r="AO210" s="9" t="s">
        <v>413</v>
      </c>
      <c r="AP210" s="2" t="s">
        <v>59</v>
      </c>
      <c r="AQ210" s="2">
        <f t="shared" si="20"/>
        <v>129.6</v>
      </c>
      <c r="AR210" s="2">
        <f t="shared" si="21"/>
        <v>0.8</v>
      </c>
      <c r="AS210" s="2">
        <f t="shared" si="22"/>
        <v>2</v>
      </c>
      <c r="AT210" s="6" t="s">
        <v>418</v>
      </c>
      <c r="AU210" s="6">
        <v>27.92</v>
      </c>
      <c r="AV210" s="52" t="s">
        <v>1081</v>
      </c>
      <c r="AW210" s="15">
        <f t="shared" si="25"/>
        <v>28.608000000000001</v>
      </c>
      <c r="AX210" s="47">
        <v>5.72E-11</v>
      </c>
      <c r="AY210" s="47">
        <v>8.7999999999999999E-13</v>
      </c>
      <c r="AZ210" s="47">
        <v>4.962E-10</v>
      </c>
      <c r="BA210" s="47">
        <v>5.5430000000000004E-10</v>
      </c>
      <c r="BB210" s="48">
        <v>5.7570000000000001E-11</v>
      </c>
      <c r="BC210" s="48">
        <v>4.9548000000000003E-10</v>
      </c>
      <c r="BD210" s="48">
        <v>5.5304999999999997E-10</v>
      </c>
      <c r="BE210" s="14">
        <f t="shared" si="23"/>
        <v>132.71184753051804</v>
      </c>
      <c r="BF210" s="14">
        <f t="shared" si="24"/>
        <v>0.8</v>
      </c>
      <c r="BG210" s="68" t="s">
        <v>598</v>
      </c>
      <c r="BH210" s="76" t="s">
        <v>321</v>
      </c>
      <c r="BI210" s="68" t="s">
        <v>598</v>
      </c>
      <c r="BJ210" s="68" t="s">
        <v>321</v>
      </c>
      <c r="BK210" s="102" t="s">
        <v>598</v>
      </c>
      <c r="BL210" s="76" t="s">
        <v>598</v>
      </c>
      <c r="BM210" s="3" t="s">
        <v>1209</v>
      </c>
    </row>
    <row r="211" spans="1:65" ht="14.4" customHeight="1" x14ac:dyDescent="0.3">
      <c r="A211" s="59" t="s">
        <v>419</v>
      </c>
      <c r="B211" s="2">
        <v>210</v>
      </c>
      <c r="C211" s="3" t="s">
        <v>1405</v>
      </c>
      <c r="D211" s="2" t="s">
        <v>420</v>
      </c>
      <c r="E211" s="2" t="s">
        <v>528</v>
      </c>
      <c r="F211" s="2" t="s">
        <v>421</v>
      </c>
      <c r="G211" s="2" t="s">
        <v>529</v>
      </c>
      <c r="H211" s="2" t="s">
        <v>23</v>
      </c>
      <c r="J211" s="6" t="s">
        <v>32</v>
      </c>
      <c r="K211" s="2" t="s">
        <v>1028</v>
      </c>
      <c r="L211" s="6" t="s">
        <v>25</v>
      </c>
      <c r="M211" s="6" t="s">
        <v>26</v>
      </c>
      <c r="N211" s="2" t="s">
        <v>1063</v>
      </c>
      <c r="O211" s="8" t="s">
        <v>1569</v>
      </c>
      <c r="P211" s="8" t="s">
        <v>1569</v>
      </c>
      <c r="Q211" s="10" t="s">
        <v>1072</v>
      </c>
      <c r="R211" s="10" t="s">
        <v>1569</v>
      </c>
      <c r="S211" s="2" t="s">
        <v>413</v>
      </c>
      <c r="T211" s="3" t="s">
        <v>277</v>
      </c>
      <c r="U211" s="3" t="s">
        <v>290</v>
      </c>
      <c r="V211" s="5" t="s">
        <v>598</v>
      </c>
      <c r="W211" s="12" t="s">
        <v>57</v>
      </c>
      <c r="X211" s="3" t="s">
        <v>76</v>
      </c>
      <c r="Y211" s="28" t="s">
        <v>417</v>
      </c>
      <c r="Z211" s="19" t="s">
        <v>413</v>
      </c>
      <c r="AA211" s="19" t="s">
        <v>413</v>
      </c>
      <c r="AB211" s="6" t="s">
        <v>413</v>
      </c>
      <c r="AC211" s="19">
        <v>132.19999999999999</v>
      </c>
      <c r="AD211" s="19">
        <v>0.8</v>
      </c>
      <c r="AE211" s="8" t="s">
        <v>1569</v>
      </c>
      <c r="AF211" s="6" t="s">
        <v>413</v>
      </c>
      <c r="AG211" s="6" t="s">
        <v>413</v>
      </c>
      <c r="AH211" s="16" t="s">
        <v>413</v>
      </c>
      <c r="AI211" s="6">
        <v>2.2999999999999998</v>
      </c>
      <c r="AJ211" s="91" t="s">
        <v>1569</v>
      </c>
      <c r="AK211" s="91" t="s">
        <v>1569</v>
      </c>
      <c r="AL211" s="9" t="s">
        <v>413</v>
      </c>
      <c r="AM211" s="9" t="s">
        <v>413</v>
      </c>
      <c r="AN211" s="9" t="s">
        <v>413</v>
      </c>
      <c r="AO211" s="9" t="s">
        <v>413</v>
      </c>
      <c r="AP211" s="2" t="s">
        <v>413</v>
      </c>
      <c r="AQ211" s="2" t="str">
        <f t="shared" si="20"/>
        <v>-</v>
      </c>
      <c r="AR211" s="2" t="str">
        <f t="shared" si="21"/>
        <v>-</v>
      </c>
      <c r="AS211" s="2" t="str">
        <f t="shared" si="22"/>
        <v>-</v>
      </c>
      <c r="AT211" s="6" t="s">
        <v>418</v>
      </c>
      <c r="AU211" s="6">
        <v>27.92</v>
      </c>
      <c r="AV211" s="52" t="s">
        <v>1081</v>
      </c>
      <c r="AW211" s="15">
        <f t="shared" si="25"/>
        <v>28.608000000000001</v>
      </c>
      <c r="AX211" s="47">
        <v>5.72E-11</v>
      </c>
      <c r="AY211" s="47">
        <v>8.7999999999999999E-13</v>
      </c>
      <c r="AZ211" s="47">
        <v>4.962E-10</v>
      </c>
      <c r="BA211" s="47">
        <v>5.5430000000000004E-10</v>
      </c>
      <c r="BB211" s="48">
        <v>5.7570000000000001E-11</v>
      </c>
      <c r="BC211" s="48">
        <v>4.9548000000000003E-10</v>
      </c>
      <c r="BD211" s="48">
        <v>5.5304999999999997E-10</v>
      </c>
      <c r="BE211" s="14" t="str">
        <f t="shared" si="23"/>
        <v>-</v>
      </c>
      <c r="BF211" s="14" t="str">
        <f t="shared" si="24"/>
        <v>-</v>
      </c>
      <c r="BG211" s="68" t="s">
        <v>413</v>
      </c>
      <c r="BH211" s="68" t="s">
        <v>413</v>
      </c>
      <c r="BI211" s="68" t="s">
        <v>413</v>
      </c>
      <c r="BJ211" s="68" t="s">
        <v>321</v>
      </c>
      <c r="BK211" s="68" t="s">
        <v>413</v>
      </c>
      <c r="BL211" s="68" t="s">
        <v>597</v>
      </c>
      <c r="BM211" s="3" t="s">
        <v>941</v>
      </c>
    </row>
    <row r="212" spans="1:65" ht="14.4" customHeight="1" x14ac:dyDescent="0.3">
      <c r="A212" s="59" t="s">
        <v>422</v>
      </c>
      <c r="B212" s="2">
        <v>211</v>
      </c>
      <c r="C212" s="3" t="s">
        <v>1405</v>
      </c>
      <c r="D212" s="2" t="s">
        <v>423</v>
      </c>
      <c r="E212" s="2" t="s">
        <v>528</v>
      </c>
      <c r="F212" s="2" t="s">
        <v>424</v>
      </c>
      <c r="G212" s="2" t="s">
        <v>529</v>
      </c>
      <c r="H212" s="2" t="s">
        <v>23</v>
      </c>
      <c r="J212" s="6" t="s">
        <v>32</v>
      </c>
      <c r="K212" s="2" t="s">
        <v>1028</v>
      </c>
      <c r="L212" s="6" t="s">
        <v>25</v>
      </c>
      <c r="M212" s="6" t="s">
        <v>26</v>
      </c>
      <c r="N212" s="2" t="s">
        <v>1063</v>
      </c>
      <c r="O212" s="6">
        <v>6.57</v>
      </c>
      <c r="P212" s="6">
        <v>1.3</v>
      </c>
      <c r="Q212" s="10" t="s">
        <v>1069</v>
      </c>
      <c r="R212" s="10" t="s">
        <v>1023</v>
      </c>
      <c r="S212" s="2" t="s">
        <v>413</v>
      </c>
      <c r="T212" s="3" t="s">
        <v>277</v>
      </c>
      <c r="U212" s="3" t="s">
        <v>290</v>
      </c>
      <c r="V212" s="5" t="s">
        <v>597</v>
      </c>
      <c r="W212" s="12" t="s">
        <v>57</v>
      </c>
      <c r="X212" s="3" t="s">
        <v>28</v>
      </c>
      <c r="Y212" s="28" t="s">
        <v>417</v>
      </c>
      <c r="Z212" s="19">
        <v>128.30000000000001</v>
      </c>
      <c r="AA212" s="6">
        <v>1.2</v>
      </c>
      <c r="AB212" s="6">
        <v>2</v>
      </c>
      <c r="AC212" s="6" t="s">
        <v>413</v>
      </c>
      <c r="AD212" s="6" t="s">
        <v>413</v>
      </c>
      <c r="AE212" s="6" t="s">
        <v>413</v>
      </c>
      <c r="AF212" s="8" t="s">
        <v>1569</v>
      </c>
      <c r="AG212" s="8" t="s">
        <v>1569</v>
      </c>
      <c r="AH212" s="8" t="s">
        <v>1569</v>
      </c>
      <c r="AI212" s="8" t="s">
        <v>1569</v>
      </c>
      <c r="AJ212" s="91" t="s">
        <v>1569</v>
      </c>
      <c r="AK212" s="91" t="s">
        <v>1569</v>
      </c>
      <c r="AL212" s="8" t="s">
        <v>1569</v>
      </c>
      <c r="AM212" s="9" t="s">
        <v>413</v>
      </c>
      <c r="AN212" s="9" t="s">
        <v>413</v>
      </c>
      <c r="AO212" s="9" t="s">
        <v>413</v>
      </c>
      <c r="AP212" s="2" t="s">
        <v>59</v>
      </c>
      <c r="AQ212" s="2">
        <f t="shared" si="20"/>
        <v>128.30000000000001</v>
      </c>
      <c r="AR212" s="2">
        <f t="shared" si="21"/>
        <v>1.2</v>
      </c>
      <c r="AS212" s="2">
        <f t="shared" si="22"/>
        <v>2</v>
      </c>
      <c r="AT212" s="6" t="s">
        <v>418</v>
      </c>
      <c r="AU212" s="6">
        <v>27.92</v>
      </c>
      <c r="AV212" s="52" t="s">
        <v>1081</v>
      </c>
      <c r="AW212" s="15">
        <f t="shared" si="25"/>
        <v>28.608000000000001</v>
      </c>
      <c r="AX212" s="47">
        <v>5.72E-11</v>
      </c>
      <c r="AY212" s="47">
        <v>8.7999999999999999E-13</v>
      </c>
      <c r="AZ212" s="47">
        <v>4.962E-10</v>
      </c>
      <c r="BA212" s="47">
        <v>5.5430000000000004E-10</v>
      </c>
      <c r="BB212" s="48">
        <v>5.7570000000000001E-11</v>
      </c>
      <c r="BC212" s="48">
        <v>4.9548000000000003E-10</v>
      </c>
      <c r="BD212" s="48">
        <v>5.5304999999999997E-10</v>
      </c>
      <c r="BE212" s="14">
        <f t="shared" si="23"/>
        <v>131.38164771822161</v>
      </c>
      <c r="BF212" s="14">
        <f t="shared" si="24"/>
        <v>1.2</v>
      </c>
      <c r="BG212" s="68" t="s">
        <v>598</v>
      </c>
      <c r="BH212" s="76" t="s">
        <v>321</v>
      </c>
      <c r="BI212" s="68" t="s">
        <v>598</v>
      </c>
      <c r="BJ212" s="68" t="s">
        <v>321</v>
      </c>
      <c r="BK212" s="102" t="s">
        <v>598</v>
      </c>
      <c r="BL212" s="68" t="s">
        <v>321</v>
      </c>
      <c r="BM212" s="3" t="s">
        <v>942</v>
      </c>
    </row>
    <row r="213" spans="1:65" ht="14.4" customHeight="1" x14ac:dyDescent="0.3">
      <c r="A213" s="59" t="s">
        <v>425</v>
      </c>
      <c r="B213" s="2">
        <v>212</v>
      </c>
      <c r="C213" s="3" t="s">
        <v>1405</v>
      </c>
      <c r="D213" s="2" t="s">
        <v>423</v>
      </c>
      <c r="E213" s="2" t="s">
        <v>528</v>
      </c>
      <c r="F213" s="2" t="s">
        <v>424</v>
      </c>
      <c r="G213" s="2" t="s">
        <v>529</v>
      </c>
      <c r="H213" s="2" t="s">
        <v>23</v>
      </c>
      <c r="J213" s="6" t="s">
        <v>32</v>
      </c>
      <c r="K213" s="2" t="s">
        <v>1028</v>
      </c>
      <c r="L213" s="6" t="s">
        <v>25</v>
      </c>
      <c r="M213" s="6" t="s">
        <v>26</v>
      </c>
      <c r="N213" s="2" t="s">
        <v>1063</v>
      </c>
      <c r="O213" s="6">
        <v>6.57</v>
      </c>
      <c r="P213" s="6">
        <v>1.3</v>
      </c>
      <c r="Q213" s="10" t="s">
        <v>1069</v>
      </c>
      <c r="R213" s="10" t="s">
        <v>1023</v>
      </c>
      <c r="S213" s="2" t="s">
        <v>413</v>
      </c>
      <c r="T213" s="3" t="s">
        <v>277</v>
      </c>
      <c r="U213" s="3" t="s">
        <v>290</v>
      </c>
      <c r="V213" s="5" t="s">
        <v>598</v>
      </c>
      <c r="W213" s="12" t="s">
        <v>57</v>
      </c>
      <c r="X213" s="3" t="s">
        <v>76</v>
      </c>
      <c r="Y213" s="28" t="s">
        <v>417</v>
      </c>
      <c r="Z213" s="19" t="s">
        <v>413</v>
      </c>
      <c r="AA213" s="19" t="s">
        <v>413</v>
      </c>
      <c r="AB213" s="6" t="s">
        <v>413</v>
      </c>
      <c r="AC213" s="19">
        <v>132.30000000000001</v>
      </c>
      <c r="AD213" s="19">
        <v>1.3</v>
      </c>
      <c r="AE213" s="8" t="s">
        <v>1569</v>
      </c>
      <c r="AF213" s="6" t="s">
        <v>413</v>
      </c>
      <c r="AG213" s="6" t="s">
        <v>413</v>
      </c>
      <c r="AH213" s="16" t="s">
        <v>413</v>
      </c>
      <c r="AI213" s="6" t="s">
        <v>413</v>
      </c>
      <c r="AJ213" s="91" t="s">
        <v>1569</v>
      </c>
      <c r="AK213" s="91" t="s">
        <v>1569</v>
      </c>
      <c r="AL213" s="9" t="s">
        <v>413</v>
      </c>
      <c r="AM213" s="9" t="s">
        <v>413</v>
      </c>
      <c r="AN213" s="9" t="s">
        <v>413</v>
      </c>
      <c r="AO213" s="9" t="s">
        <v>413</v>
      </c>
      <c r="AP213" s="2" t="s">
        <v>413</v>
      </c>
      <c r="AQ213" s="2" t="str">
        <f t="shared" si="20"/>
        <v>-</v>
      </c>
      <c r="AR213" s="2" t="str">
        <f t="shared" si="21"/>
        <v>-</v>
      </c>
      <c r="AS213" s="2" t="str">
        <f t="shared" si="22"/>
        <v>-</v>
      </c>
      <c r="AT213" s="6" t="s">
        <v>418</v>
      </c>
      <c r="AU213" s="6">
        <v>27.92</v>
      </c>
      <c r="AV213" s="52" t="s">
        <v>1081</v>
      </c>
      <c r="AW213" s="15">
        <f t="shared" si="25"/>
        <v>28.608000000000001</v>
      </c>
      <c r="AX213" s="47">
        <v>5.72E-11</v>
      </c>
      <c r="AY213" s="47">
        <v>8.7999999999999999E-13</v>
      </c>
      <c r="AZ213" s="47">
        <v>4.962E-10</v>
      </c>
      <c r="BA213" s="47">
        <v>5.5430000000000004E-10</v>
      </c>
      <c r="BB213" s="48">
        <v>5.7570000000000001E-11</v>
      </c>
      <c r="BC213" s="48">
        <v>4.9548000000000003E-10</v>
      </c>
      <c r="BD213" s="48">
        <v>5.5304999999999997E-10</v>
      </c>
      <c r="BE213" s="14" t="str">
        <f t="shared" si="23"/>
        <v>-</v>
      </c>
      <c r="BF213" s="14" t="str">
        <f t="shared" si="24"/>
        <v>-</v>
      </c>
      <c r="BG213" s="68" t="s">
        <v>413</v>
      </c>
      <c r="BH213" s="68" t="s">
        <v>413</v>
      </c>
      <c r="BI213" s="68" t="s">
        <v>413</v>
      </c>
      <c r="BJ213" s="68" t="s">
        <v>321</v>
      </c>
      <c r="BK213" s="68" t="s">
        <v>413</v>
      </c>
      <c r="BL213" s="68" t="s">
        <v>597</v>
      </c>
      <c r="BM213" s="3" t="s">
        <v>943</v>
      </c>
    </row>
    <row r="214" spans="1:65" ht="14.4" customHeight="1" x14ac:dyDescent="0.3">
      <c r="A214" s="59" t="s">
        <v>426</v>
      </c>
      <c r="B214" s="2">
        <v>213</v>
      </c>
      <c r="C214" s="3" t="s">
        <v>1405</v>
      </c>
      <c r="D214" s="2" t="s">
        <v>427</v>
      </c>
      <c r="E214" s="2" t="s">
        <v>528</v>
      </c>
      <c r="F214" s="2" t="s">
        <v>428</v>
      </c>
      <c r="G214" s="2" t="s">
        <v>529</v>
      </c>
      <c r="H214" s="2" t="s">
        <v>23</v>
      </c>
      <c r="J214" s="6" t="s">
        <v>32</v>
      </c>
      <c r="K214" s="2" t="s">
        <v>1028</v>
      </c>
      <c r="L214" s="6" t="s">
        <v>25</v>
      </c>
      <c r="M214" s="6" t="s">
        <v>26</v>
      </c>
      <c r="N214" s="2" t="s">
        <v>1063</v>
      </c>
      <c r="O214" s="6">
        <v>7.08</v>
      </c>
      <c r="P214" s="6">
        <v>0.78</v>
      </c>
      <c r="Q214" s="10" t="s">
        <v>1069</v>
      </c>
      <c r="R214" s="10" t="s">
        <v>1023</v>
      </c>
      <c r="S214" s="2" t="s">
        <v>413</v>
      </c>
      <c r="T214" s="3" t="s">
        <v>277</v>
      </c>
      <c r="U214" s="3" t="s">
        <v>290</v>
      </c>
      <c r="V214" s="5" t="s">
        <v>597</v>
      </c>
      <c r="W214" s="12" t="s">
        <v>57</v>
      </c>
      <c r="X214" s="3" t="s">
        <v>28</v>
      </c>
      <c r="Y214" s="28" t="s">
        <v>417</v>
      </c>
      <c r="Z214" s="19">
        <v>128.1</v>
      </c>
      <c r="AA214" s="6">
        <v>0.8</v>
      </c>
      <c r="AB214" s="6">
        <v>2</v>
      </c>
      <c r="AC214" s="6" t="s">
        <v>413</v>
      </c>
      <c r="AD214" s="6" t="s">
        <v>413</v>
      </c>
      <c r="AE214" s="6" t="s">
        <v>413</v>
      </c>
      <c r="AF214" s="8" t="s">
        <v>1569</v>
      </c>
      <c r="AG214" s="8" t="s">
        <v>1569</v>
      </c>
      <c r="AH214" s="8" t="s">
        <v>1569</v>
      </c>
      <c r="AI214" s="8" t="s">
        <v>1569</v>
      </c>
      <c r="AJ214" s="91" t="s">
        <v>1569</v>
      </c>
      <c r="AK214" s="91" t="s">
        <v>1569</v>
      </c>
      <c r="AL214" s="8" t="s">
        <v>1569</v>
      </c>
      <c r="AM214" s="9" t="s">
        <v>413</v>
      </c>
      <c r="AN214" s="9" t="s">
        <v>413</v>
      </c>
      <c r="AO214" s="9" t="s">
        <v>413</v>
      </c>
      <c r="AP214" s="2" t="s">
        <v>413</v>
      </c>
      <c r="AQ214" s="2" t="str">
        <f t="shared" si="20"/>
        <v>-</v>
      </c>
      <c r="AR214" s="2" t="str">
        <f t="shared" si="21"/>
        <v>-</v>
      </c>
      <c r="AS214" s="2" t="str">
        <f t="shared" si="22"/>
        <v>-</v>
      </c>
      <c r="AT214" s="6" t="s">
        <v>418</v>
      </c>
      <c r="AU214" s="6">
        <v>27.92</v>
      </c>
      <c r="AV214" s="52" t="s">
        <v>1081</v>
      </c>
      <c r="AW214" s="15">
        <f t="shared" si="25"/>
        <v>28.608000000000001</v>
      </c>
      <c r="AX214" s="47">
        <v>5.72E-11</v>
      </c>
      <c r="AY214" s="47">
        <v>8.7999999999999999E-13</v>
      </c>
      <c r="AZ214" s="47">
        <v>4.962E-10</v>
      </c>
      <c r="BA214" s="47">
        <v>5.5430000000000004E-10</v>
      </c>
      <c r="BB214" s="48">
        <v>5.7570000000000001E-11</v>
      </c>
      <c r="BC214" s="48">
        <v>4.9548000000000003E-10</v>
      </c>
      <c r="BD214" s="48">
        <v>5.5304999999999997E-10</v>
      </c>
      <c r="BE214" s="14" t="str">
        <f t="shared" si="23"/>
        <v>-</v>
      </c>
      <c r="BF214" s="14" t="str">
        <f t="shared" si="24"/>
        <v>-</v>
      </c>
      <c r="BG214" s="68" t="s">
        <v>1593</v>
      </c>
      <c r="BH214" s="76" t="s">
        <v>321</v>
      </c>
      <c r="BI214" s="68" t="s">
        <v>598</v>
      </c>
      <c r="BJ214" s="68" t="s">
        <v>321</v>
      </c>
      <c r="BK214" s="68" t="s">
        <v>597</v>
      </c>
      <c r="BL214" s="68" t="s">
        <v>1585</v>
      </c>
      <c r="BM214" s="3" t="s">
        <v>1586</v>
      </c>
    </row>
    <row r="215" spans="1:65" ht="14.4" customHeight="1" x14ac:dyDescent="0.3">
      <c r="A215" s="59" t="s">
        <v>429</v>
      </c>
      <c r="B215" s="2">
        <v>214</v>
      </c>
      <c r="C215" s="3" t="s">
        <v>1405</v>
      </c>
      <c r="D215" s="2" t="s">
        <v>427</v>
      </c>
      <c r="E215" s="2" t="s">
        <v>528</v>
      </c>
      <c r="F215" s="2" t="s">
        <v>428</v>
      </c>
      <c r="G215" s="2" t="s">
        <v>529</v>
      </c>
      <c r="H215" s="2" t="s">
        <v>23</v>
      </c>
      <c r="J215" s="6" t="s">
        <v>32</v>
      </c>
      <c r="K215" s="2" t="s">
        <v>1028</v>
      </c>
      <c r="L215" s="6" t="s">
        <v>25</v>
      </c>
      <c r="M215" s="6" t="s">
        <v>26</v>
      </c>
      <c r="N215" s="2" t="s">
        <v>1063</v>
      </c>
      <c r="O215" s="6">
        <v>7.08</v>
      </c>
      <c r="P215" s="6">
        <v>0.78</v>
      </c>
      <c r="Q215" s="10" t="s">
        <v>1069</v>
      </c>
      <c r="R215" s="10" t="s">
        <v>1023</v>
      </c>
      <c r="S215" s="2" t="s">
        <v>413</v>
      </c>
      <c r="T215" s="3" t="s">
        <v>277</v>
      </c>
      <c r="U215" s="3" t="s">
        <v>290</v>
      </c>
      <c r="V215" s="5" t="s">
        <v>598</v>
      </c>
      <c r="W215" s="12" t="s">
        <v>57</v>
      </c>
      <c r="X215" s="3" t="s">
        <v>76</v>
      </c>
      <c r="Y215" s="28" t="s">
        <v>417</v>
      </c>
      <c r="Z215" s="6" t="s">
        <v>413</v>
      </c>
      <c r="AA215" s="19" t="s">
        <v>413</v>
      </c>
      <c r="AB215" s="6" t="s">
        <v>413</v>
      </c>
      <c r="AC215" s="19">
        <v>131.1</v>
      </c>
      <c r="AD215" s="19">
        <v>0.8</v>
      </c>
      <c r="AE215" s="8" t="s">
        <v>1569</v>
      </c>
      <c r="AF215" s="6" t="s">
        <v>413</v>
      </c>
      <c r="AG215" s="6" t="s">
        <v>413</v>
      </c>
      <c r="AH215" s="16" t="s">
        <v>413</v>
      </c>
      <c r="AI215" s="6" t="s">
        <v>413</v>
      </c>
      <c r="AJ215" s="91" t="s">
        <v>1569</v>
      </c>
      <c r="AK215" s="91" t="s">
        <v>1569</v>
      </c>
      <c r="AL215" s="9" t="s">
        <v>413</v>
      </c>
      <c r="AM215" s="9" t="s">
        <v>413</v>
      </c>
      <c r="AN215" s="9" t="s">
        <v>413</v>
      </c>
      <c r="AO215" s="9" t="s">
        <v>413</v>
      </c>
      <c r="AP215" s="2" t="s">
        <v>413</v>
      </c>
      <c r="AQ215" s="2" t="str">
        <f t="shared" si="20"/>
        <v>-</v>
      </c>
      <c r="AR215" s="2" t="str">
        <f t="shared" si="21"/>
        <v>-</v>
      </c>
      <c r="AS215" s="2" t="str">
        <f t="shared" si="22"/>
        <v>-</v>
      </c>
      <c r="AT215" s="6" t="s">
        <v>418</v>
      </c>
      <c r="AU215" s="6">
        <v>27.92</v>
      </c>
      <c r="AV215" s="52" t="s">
        <v>1081</v>
      </c>
      <c r="AW215" s="15">
        <f t="shared" si="25"/>
        <v>28.608000000000001</v>
      </c>
      <c r="AX215" s="47">
        <v>5.72E-11</v>
      </c>
      <c r="AY215" s="47">
        <v>8.7999999999999999E-13</v>
      </c>
      <c r="AZ215" s="47">
        <v>4.962E-10</v>
      </c>
      <c r="BA215" s="47">
        <v>5.5430000000000004E-10</v>
      </c>
      <c r="BB215" s="48">
        <v>5.7570000000000001E-11</v>
      </c>
      <c r="BC215" s="48">
        <v>4.9548000000000003E-10</v>
      </c>
      <c r="BD215" s="48">
        <v>5.5304999999999997E-10</v>
      </c>
      <c r="BE215" s="14" t="str">
        <f t="shared" si="23"/>
        <v>-</v>
      </c>
      <c r="BF215" s="14" t="str">
        <f t="shared" si="24"/>
        <v>-</v>
      </c>
      <c r="BG215" s="68" t="s">
        <v>413</v>
      </c>
      <c r="BH215" s="68" t="s">
        <v>413</v>
      </c>
      <c r="BI215" s="68" t="s">
        <v>413</v>
      </c>
      <c r="BJ215" s="68" t="s">
        <v>321</v>
      </c>
      <c r="BK215" s="68" t="s">
        <v>413</v>
      </c>
      <c r="BL215" s="68" t="s">
        <v>597</v>
      </c>
      <c r="BM215" s="3" t="s">
        <v>943</v>
      </c>
    </row>
    <row r="216" spans="1:65" ht="14.4" customHeight="1" x14ac:dyDescent="0.3">
      <c r="A216" s="59" t="s">
        <v>430</v>
      </c>
      <c r="B216" s="2">
        <v>215</v>
      </c>
      <c r="C216" s="3" t="s">
        <v>1405</v>
      </c>
      <c r="D216" s="2" t="s">
        <v>1064</v>
      </c>
      <c r="E216" s="2" t="s">
        <v>528</v>
      </c>
      <c r="F216" s="2" t="s">
        <v>1065</v>
      </c>
      <c r="G216" s="2" t="s">
        <v>529</v>
      </c>
      <c r="H216" s="2" t="s">
        <v>23</v>
      </c>
      <c r="J216" s="6" t="s">
        <v>32</v>
      </c>
      <c r="K216" s="2" t="s">
        <v>1028</v>
      </c>
      <c r="L216" s="6" t="s">
        <v>25</v>
      </c>
      <c r="M216" s="6" t="s">
        <v>26</v>
      </c>
      <c r="N216" s="2" t="s">
        <v>1063</v>
      </c>
      <c r="O216" s="8" t="s">
        <v>1569</v>
      </c>
      <c r="P216" s="8" t="s">
        <v>1569</v>
      </c>
      <c r="Q216" s="10" t="s">
        <v>1072</v>
      </c>
      <c r="R216" s="10" t="s">
        <v>1569</v>
      </c>
      <c r="S216" s="2" t="s">
        <v>413</v>
      </c>
      <c r="T216" s="3" t="s">
        <v>277</v>
      </c>
      <c r="U216" s="3" t="s">
        <v>290</v>
      </c>
      <c r="V216" s="5" t="s">
        <v>597</v>
      </c>
      <c r="W216" s="12" t="s">
        <v>57</v>
      </c>
      <c r="X216" s="3" t="s">
        <v>76</v>
      </c>
      <c r="Y216" s="28" t="s">
        <v>417</v>
      </c>
      <c r="Z216" s="19" t="s">
        <v>413</v>
      </c>
      <c r="AA216" s="19" t="s">
        <v>413</v>
      </c>
      <c r="AB216" s="6" t="s">
        <v>413</v>
      </c>
      <c r="AC216" s="19">
        <v>132.9</v>
      </c>
      <c r="AD216" s="19">
        <v>0.8</v>
      </c>
      <c r="AE216" s="8" t="s">
        <v>1569</v>
      </c>
      <c r="AF216" s="6" t="s">
        <v>413</v>
      </c>
      <c r="AG216" s="6" t="s">
        <v>413</v>
      </c>
      <c r="AH216" s="16" t="s">
        <v>413</v>
      </c>
      <c r="AI216" s="6" t="s">
        <v>413</v>
      </c>
      <c r="AJ216" s="91" t="s">
        <v>1569</v>
      </c>
      <c r="AK216" s="91" t="s">
        <v>1569</v>
      </c>
      <c r="AL216" s="9" t="s">
        <v>413</v>
      </c>
      <c r="AM216" s="9" t="s">
        <v>413</v>
      </c>
      <c r="AN216" s="9" t="s">
        <v>413</v>
      </c>
      <c r="AO216" s="9" t="s">
        <v>413</v>
      </c>
      <c r="AP216" s="2" t="s">
        <v>413</v>
      </c>
      <c r="AQ216" s="2" t="str">
        <f t="shared" si="20"/>
        <v>-</v>
      </c>
      <c r="AR216" s="2" t="str">
        <f t="shared" si="21"/>
        <v>-</v>
      </c>
      <c r="AS216" s="2" t="str">
        <f t="shared" si="22"/>
        <v>-</v>
      </c>
      <c r="AT216" s="6" t="s">
        <v>418</v>
      </c>
      <c r="AU216" s="6">
        <v>27.92</v>
      </c>
      <c r="AV216" s="52" t="s">
        <v>1081</v>
      </c>
      <c r="AW216" s="15">
        <f t="shared" si="25"/>
        <v>28.608000000000001</v>
      </c>
      <c r="AX216" s="47">
        <v>5.72E-11</v>
      </c>
      <c r="AY216" s="47">
        <v>8.7999999999999999E-13</v>
      </c>
      <c r="AZ216" s="47">
        <v>4.962E-10</v>
      </c>
      <c r="BA216" s="47">
        <v>5.5430000000000004E-10</v>
      </c>
      <c r="BB216" s="48">
        <v>5.7570000000000001E-11</v>
      </c>
      <c r="BC216" s="48">
        <v>4.9548000000000003E-10</v>
      </c>
      <c r="BD216" s="48">
        <v>5.5304999999999997E-10</v>
      </c>
      <c r="BE216" s="14" t="str">
        <f t="shared" si="23"/>
        <v>-</v>
      </c>
      <c r="BF216" s="14" t="str">
        <f t="shared" si="24"/>
        <v>-</v>
      </c>
      <c r="BG216" s="68" t="s">
        <v>413</v>
      </c>
      <c r="BH216" s="68" t="s">
        <v>413</v>
      </c>
      <c r="BI216" s="68" t="s">
        <v>413</v>
      </c>
      <c r="BJ216" s="68" t="s">
        <v>321</v>
      </c>
      <c r="BK216" s="68" t="s">
        <v>413</v>
      </c>
      <c r="BL216" s="68" t="s">
        <v>597</v>
      </c>
      <c r="BM216" s="3" t="s">
        <v>941</v>
      </c>
    </row>
    <row r="217" spans="1:65" ht="14.4" customHeight="1" x14ac:dyDescent="0.3">
      <c r="A217" s="59" t="s">
        <v>576</v>
      </c>
      <c r="B217" s="2">
        <v>216</v>
      </c>
      <c r="C217" s="3" t="s">
        <v>1405</v>
      </c>
      <c r="D217" s="2" t="s">
        <v>592</v>
      </c>
      <c r="E217" s="2" t="s">
        <v>528</v>
      </c>
      <c r="F217" s="2" t="s">
        <v>593</v>
      </c>
      <c r="G217" s="5" t="s">
        <v>530</v>
      </c>
      <c r="H217" s="2" t="s">
        <v>23</v>
      </c>
      <c r="J217" s="9" t="s">
        <v>87</v>
      </c>
      <c r="K217" s="2" t="s">
        <v>1028</v>
      </c>
      <c r="L217" s="9" t="s">
        <v>968</v>
      </c>
      <c r="M217" s="9" t="s">
        <v>26</v>
      </c>
      <c r="N217" s="2" t="s">
        <v>1032</v>
      </c>
      <c r="O217" s="8" t="s">
        <v>1569</v>
      </c>
      <c r="P217" s="8" t="s">
        <v>1569</v>
      </c>
      <c r="Q217" s="2" t="s">
        <v>413</v>
      </c>
      <c r="R217" s="2" t="s">
        <v>413</v>
      </c>
      <c r="S217" s="10" t="s">
        <v>1052</v>
      </c>
      <c r="T217" s="3" t="s">
        <v>55</v>
      </c>
      <c r="U217" s="3" t="s">
        <v>290</v>
      </c>
      <c r="V217" s="5" t="s">
        <v>597</v>
      </c>
      <c r="W217" s="12" t="s">
        <v>57</v>
      </c>
      <c r="X217" s="3" t="s">
        <v>28</v>
      </c>
      <c r="Y217" s="3" t="s">
        <v>77</v>
      </c>
      <c r="Z217" s="19">
        <v>129.5</v>
      </c>
      <c r="AA217" s="19">
        <v>1.5</v>
      </c>
      <c r="AB217" s="6">
        <v>2</v>
      </c>
      <c r="AC217" s="6" t="s">
        <v>413</v>
      </c>
      <c r="AD217" s="6" t="s">
        <v>413</v>
      </c>
      <c r="AE217" s="6" t="s">
        <v>413</v>
      </c>
      <c r="AF217" s="6">
        <v>128.9</v>
      </c>
      <c r="AG217" s="6">
        <v>4.4000000000000004</v>
      </c>
      <c r="AH217" s="16">
        <v>2</v>
      </c>
      <c r="AI217" s="19">
        <v>1</v>
      </c>
      <c r="AJ217" s="91" t="s">
        <v>1569</v>
      </c>
      <c r="AK217" s="91" t="s">
        <v>1569</v>
      </c>
      <c r="AL217" s="9">
        <v>2</v>
      </c>
      <c r="AM217" s="9" t="s">
        <v>413</v>
      </c>
      <c r="AN217" s="9" t="s">
        <v>413</v>
      </c>
      <c r="AO217" s="9" t="s">
        <v>413</v>
      </c>
      <c r="AP217" s="2" t="s">
        <v>59</v>
      </c>
      <c r="AQ217" s="2">
        <f t="shared" si="20"/>
        <v>129.5</v>
      </c>
      <c r="AR217" s="2">
        <f t="shared" si="21"/>
        <v>1.5</v>
      </c>
      <c r="AS217" s="2">
        <f t="shared" si="22"/>
        <v>2</v>
      </c>
      <c r="AT217" s="6" t="s">
        <v>1114</v>
      </c>
      <c r="AU217" s="6">
        <v>27.92</v>
      </c>
      <c r="AV217" s="52" t="s">
        <v>1081</v>
      </c>
      <c r="AW217" s="15">
        <f t="shared" si="25"/>
        <v>28.608000000000001</v>
      </c>
      <c r="AX217" s="47">
        <v>5.72E-11</v>
      </c>
      <c r="AY217" s="47">
        <v>8.7999999999999999E-13</v>
      </c>
      <c r="AZ217" s="47">
        <v>4.962E-10</v>
      </c>
      <c r="BA217" s="47">
        <v>5.5430000000000004E-10</v>
      </c>
      <c r="BB217" s="48">
        <v>5.7570000000000001E-11</v>
      </c>
      <c r="BC217" s="48">
        <v>4.9548000000000003E-10</v>
      </c>
      <c r="BD217" s="48">
        <v>5.5304999999999997E-10</v>
      </c>
      <c r="BE217" s="14">
        <f t="shared" si="23"/>
        <v>132.60952517998555</v>
      </c>
      <c r="BF217" s="14">
        <f t="shared" si="24"/>
        <v>1.5</v>
      </c>
      <c r="BG217" s="68" t="s">
        <v>321</v>
      </c>
      <c r="BH217" s="68" t="s">
        <v>321</v>
      </c>
      <c r="BI217" s="68" t="s">
        <v>598</v>
      </c>
      <c r="BJ217" s="68" t="s">
        <v>321</v>
      </c>
      <c r="BK217" s="102" t="s">
        <v>598</v>
      </c>
      <c r="BL217" s="68" t="s">
        <v>321</v>
      </c>
      <c r="BM217" s="3" t="s">
        <v>1210</v>
      </c>
    </row>
    <row r="218" spans="1:65" ht="14.4" customHeight="1" x14ac:dyDescent="0.3">
      <c r="A218" s="59" t="s">
        <v>573</v>
      </c>
      <c r="B218" s="2">
        <v>217</v>
      </c>
      <c r="C218" s="3" t="s">
        <v>1405</v>
      </c>
      <c r="D218" s="2" t="s">
        <v>586</v>
      </c>
      <c r="E218" s="2" t="s">
        <v>528</v>
      </c>
      <c r="F218" s="2" t="s">
        <v>587</v>
      </c>
      <c r="G218" s="5" t="s">
        <v>530</v>
      </c>
      <c r="H218" s="2" t="s">
        <v>23</v>
      </c>
      <c r="J218" s="9" t="s">
        <v>87</v>
      </c>
      <c r="K218" s="2" t="s">
        <v>1028</v>
      </c>
      <c r="L218" s="9" t="s">
        <v>157</v>
      </c>
      <c r="M218" s="9" t="s">
        <v>26</v>
      </c>
      <c r="N218" s="2" t="s">
        <v>960</v>
      </c>
      <c r="O218" s="8" t="s">
        <v>1569</v>
      </c>
      <c r="P218" s="8" t="s">
        <v>1569</v>
      </c>
      <c r="Q218" s="2" t="s">
        <v>413</v>
      </c>
      <c r="R218" s="2" t="s">
        <v>413</v>
      </c>
      <c r="S218" s="5" t="s">
        <v>960</v>
      </c>
      <c r="T218" s="3" t="s">
        <v>55</v>
      </c>
      <c r="U218" s="3" t="s">
        <v>290</v>
      </c>
      <c r="V218" s="5" t="s">
        <v>597</v>
      </c>
      <c r="W218" s="12" t="s">
        <v>57</v>
      </c>
      <c r="X218" s="3" t="s">
        <v>28</v>
      </c>
      <c r="Y218" s="3" t="s">
        <v>77</v>
      </c>
      <c r="Z218" s="19">
        <v>130.5</v>
      </c>
      <c r="AA218" s="19">
        <v>0.8</v>
      </c>
      <c r="AB218" s="6">
        <v>2</v>
      </c>
      <c r="AC218" s="6" t="s">
        <v>413</v>
      </c>
      <c r="AD218" s="6" t="s">
        <v>413</v>
      </c>
      <c r="AE218" s="6" t="s">
        <v>413</v>
      </c>
      <c r="AF218" s="19">
        <v>131</v>
      </c>
      <c r="AG218" s="19">
        <v>1.9</v>
      </c>
      <c r="AH218" s="16">
        <v>2</v>
      </c>
      <c r="AI218" s="19">
        <v>1.2</v>
      </c>
      <c r="AJ218" s="72" t="s">
        <v>1570</v>
      </c>
      <c r="AK218" s="91" t="s">
        <v>1569</v>
      </c>
      <c r="AL218" s="9">
        <v>2</v>
      </c>
      <c r="AM218" s="9" t="s">
        <v>413</v>
      </c>
      <c r="AN218" s="9" t="s">
        <v>413</v>
      </c>
      <c r="AO218" s="9" t="s">
        <v>413</v>
      </c>
      <c r="AP218" s="2" t="s">
        <v>78</v>
      </c>
      <c r="AQ218" s="2">
        <f t="shared" si="20"/>
        <v>131</v>
      </c>
      <c r="AR218" s="2">
        <f t="shared" si="21"/>
        <v>1.9</v>
      </c>
      <c r="AS218" s="2">
        <f t="shared" si="22"/>
        <v>2</v>
      </c>
      <c r="AT218" s="6" t="s">
        <v>1114</v>
      </c>
      <c r="AU218" s="6">
        <v>27.92</v>
      </c>
      <c r="AV218" s="52" t="s">
        <v>1081</v>
      </c>
      <c r="AW218" s="15">
        <f t="shared" si="25"/>
        <v>28.608000000000001</v>
      </c>
      <c r="AX218" s="47">
        <v>5.72E-11</v>
      </c>
      <c r="AY218" s="47">
        <v>8.7999999999999999E-13</v>
      </c>
      <c r="AZ218" s="47">
        <v>4.962E-10</v>
      </c>
      <c r="BA218" s="47">
        <v>5.5430000000000004E-10</v>
      </c>
      <c r="BB218" s="48">
        <v>5.7570000000000001E-11</v>
      </c>
      <c r="BC218" s="48">
        <v>4.9548000000000003E-10</v>
      </c>
      <c r="BD218" s="48">
        <v>5.5304999999999997E-10</v>
      </c>
      <c r="BE218" s="14">
        <f t="shared" si="23"/>
        <v>134.14434798529314</v>
      </c>
      <c r="BF218" s="14">
        <f t="shared" si="24"/>
        <v>1.9</v>
      </c>
      <c r="BG218" s="68" t="s">
        <v>321</v>
      </c>
      <c r="BH218" s="68" t="s">
        <v>321</v>
      </c>
      <c r="BI218" s="68" t="s">
        <v>598</v>
      </c>
      <c r="BJ218" s="68" t="s">
        <v>1580</v>
      </c>
      <c r="BK218" s="102" t="s">
        <v>598</v>
      </c>
      <c r="BL218" s="68" t="s">
        <v>321</v>
      </c>
      <c r="BM218" s="3" t="s">
        <v>1211</v>
      </c>
    </row>
    <row r="219" spans="1:65" ht="14.4" customHeight="1" x14ac:dyDescent="0.3">
      <c r="A219" s="59" t="s">
        <v>574</v>
      </c>
      <c r="B219" s="2">
        <v>218</v>
      </c>
      <c r="C219" s="3" t="s">
        <v>1405</v>
      </c>
      <c r="D219" s="2" t="s">
        <v>588</v>
      </c>
      <c r="E219" s="2" t="s">
        <v>528</v>
      </c>
      <c r="F219" s="2" t="s">
        <v>589</v>
      </c>
      <c r="G219" s="5" t="s">
        <v>530</v>
      </c>
      <c r="H219" s="2" t="s">
        <v>23</v>
      </c>
      <c r="J219" s="9" t="s">
        <v>568</v>
      </c>
      <c r="K219" s="2" t="s">
        <v>1028</v>
      </c>
      <c r="L219" s="9" t="s">
        <v>25</v>
      </c>
      <c r="M219" s="9" t="s">
        <v>26</v>
      </c>
      <c r="N219" s="2" t="s">
        <v>1089</v>
      </c>
      <c r="O219" s="8" t="s">
        <v>1569</v>
      </c>
      <c r="P219" s="8" t="s">
        <v>1569</v>
      </c>
      <c r="Q219" s="2" t="s">
        <v>413</v>
      </c>
      <c r="R219" s="2" t="s">
        <v>413</v>
      </c>
      <c r="S219" s="10" t="s">
        <v>1544</v>
      </c>
      <c r="T219" s="3" t="s">
        <v>55</v>
      </c>
      <c r="U219" s="3" t="s">
        <v>290</v>
      </c>
      <c r="V219" s="5" t="s">
        <v>597</v>
      </c>
      <c r="W219" s="12" t="s">
        <v>57</v>
      </c>
      <c r="X219" s="3" t="s">
        <v>28</v>
      </c>
      <c r="Y219" s="3" t="s">
        <v>77</v>
      </c>
      <c r="Z219" s="19">
        <v>130.69999999999999</v>
      </c>
      <c r="AA219" s="19">
        <v>1.7</v>
      </c>
      <c r="AB219" s="6">
        <v>2</v>
      </c>
      <c r="AC219" s="6" t="s">
        <v>413</v>
      </c>
      <c r="AD219" s="6" t="s">
        <v>413</v>
      </c>
      <c r="AE219" s="6" t="s">
        <v>413</v>
      </c>
      <c r="AF219" s="19">
        <v>129.1</v>
      </c>
      <c r="AG219" s="19">
        <v>1.1000000000000001</v>
      </c>
      <c r="AH219" s="16">
        <v>2</v>
      </c>
      <c r="AI219" s="19">
        <v>1.8</v>
      </c>
      <c r="AJ219" s="72" t="s">
        <v>1570</v>
      </c>
      <c r="AK219" s="91" t="s">
        <v>1569</v>
      </c>
      <c r="AL219" s="9">
        <v>2</v>
      </c>
      <c r="AM219" s="9" t="s">
        <v>413</v>
      </c>
      <c r="AN219" s="9" t="s">
        <v>413</v>
      </c>
      <c r="AO219" s="9" t="s">
        <v>413</v>
      </c>
      <c r="AP219" s="2" t="s">
        <v>78</v>
      </c>
      <c r="AQ219" s="2">
        <f t="shared" si="20"/>
        <v>129.1</v>
      </c>
      <c r="AR219" s="2">
        <f t="shared" si="21"/>
        <v>1.1000000000000001</v>
      </c>
      <c r="AS219" s="2">
        <f t="shared" si="22"/>
        <v>2</v>
      </c>
      <c r="AT219" s="6" t="s">
        <v>1114</v>
      </c>
      <c r="AU219" s="6">
        <v>27.92</v>
      </c>
      <c r="AV219" s="52" t="s">
        <v>1081</v>
      </c>
      <c r="AW219" s="15">
        <f t="shared" si="25"/>
        <v>28.608000000000001</v>
      </c>
      <c r="AX219" s="47">
        <v>5.72E-11</v>
      </c>
      <c r="AY219" s="47">
        <v>8.7999999999999999E-13</v>
      </c>
      <c r="AZ219" s="47">
        <v>4.962E-10</v>
      </c>
      <c r="BA219" s="47">
        <v>5.5430000000000004E-10</v>
      </c>
      <c r="BB219" s="48">
        <v>5.7570000000000001E-11</v>
      </c>
      <c r="BC219" s="48">
        <v>4.9548000000000003E-10</v>
      </c>
      <c r="BD219" s="48">
        <v>5.5304999999999997E-10</v>
      </c>
      <c r="BE219" s="14">
        <f t="shared" si="23"/>
        <v>132.20023459145153</v>
      </c>
      <c r="BF219" s="14">
        <f t="shared" si="24"/>
        <v>1.1000000000000001</v>
      </c>
      <c r="BG219" s="68" t="s">
        <v>321</v>
      </c>
      <c r="BH219" s="68" t="s">
        <v>321</v>
      </c>
      <c r="BI219" s="68" t="s">
        <v>598</v>
      </c>
      <c r="BJ219" s="68" t="s">
        <v>1580</v>
      </c>
      <c r="BK219" s="102" t="s">
        <v>598</v>
      </c>
      <c r="BL219" s="68" t="s">
        <v>321</v>
      </c>
      <c r="BM219" s="3" t="s">
        <v>1212</v>
      </c>
    </row>
    <row r="220" spans="1:65" ht="14.4" customHeight="1" x14ac:dyDescent="0.3">
      <c r="A220" s="59" t="s">
        <v>575</v>
      </c>
      <c r="B220" s="2">
        <v>219</v>
      </c>
      <c r="C220" s="3" t="s">
        <v>1405</v>
      </c>
      <c r="D220" s="2" t="s">
        <v>590</v>
      </c>
      <c r="E220" s="2" t="s">
        <v>528</v>
      </c>
      <c r="F220" s="2" t="s">
        <v>591</v>
      </c>
      <c r="G220" s="5" t="s">
        <v>530</v>
      </c>
      <c r="H220" s="2" t="s">
        <v>23</v>
      </c>
      <c r="J220" s="9" t="s">
        <v>568</v>
      </c>
      <c r="K220" s="2" t="s">
        <v>1028</v>
      </c>
      <c r="L220" s="9" t="s">
        <v>25</v>
      </c>
      <c r="M220" s="9" t="s">
        <v>26</v>
      </c>
      <c r="N220" s="2" t="s">
        <v>1089</v>
      </c>
      <c r="O220" s="8" t="s">
        <v>1569</v>
      </c>
      <c r="P220" s="8" t="s">
        <v>1569</v>
      </c>
      <c r="Q220" s="2" t="s">
        <v>413</v>
      </c>
      <c r="R220" s="2" t="s">
        <v>413</v>
      </c>
      <c r="S220" s="5" t="s">
        <v>958</v>
      </c>
      <c r="T220" s="3" t="s">
        <v>55</v>
      </c>
      <c r="U220" s="3" t="s">
        <v>290</v>
      </c>
      <c r="V220" s="5" t="s">
        <v>597</v>
      </c>
      <c r="W220" s="12" t="s">
        <v>57</v>
      </c>
      <c r="X220" s="3" t="s">
        <v>28</v>
      </c>
      <c r="Y220" s="3" t="s">
        <v>77</v>
      </c>
      <c r="Z220" s="19">
        <v>128.9</v>
      </c>
      <c r="AA220" s="19">
        <v>1</v>
      </c>
      <c r="AB220" s="6">
        <v>2</v>
      </c>
      <c r="AC220" s="6" t="s">
        <v>413</v>
      </c>
      <c r="AD220" s="6" t="s">
        <v>413</v>
      </c>
      <c r="AE220" s="6" t="s">
        <v>413</v>
      </c>
      <c r="AF220" s="19">
        <v>128.1</v>
      </c>
      <c r="AG220" s="19">
        <v>1.1000000000000001</v>
      </c>
      <c r="AH220" s="16">
        <v>2</v>
      </c>
      <c r="AI220" s="19">
        <v>2.6</v>
      </c>
      <c r="AJ220" s="72" t="s">
        <v>1570</v>
      </c>
      <c r="AK220" s="91" t="s">
        <v>1569</v>
      </c>
      <c r="AL220" s="9">
        <v>2</v>
      </c>
      <c r="AM220" s="9" t="s">
        <v>413</v>
      </c>
      <c r="AN220" s="9" t="s">
        <v>413</v>
      </c>
      <c r="AO220" s="9" t="s">
        <v>413</v>
      </c>
      <c r="AP220" s="2" t="s">
        <v>59</v>
      </c>
      <c r="AQ220" s="2">
        <f t="shared" si="20"/>
        <v>128.9</v>
      </c>
      <c r="AR220" s="2">
        <f t="shared" si="21"/>
        <v>1</v>
      </c>
      <c r="AS220" s="2">
        <f t="shared" si="22"/>
        <v>2</v>
      </c>
      <c r="AT220" s="6" t="s">
        <v>1114</v>
      </c>
      <c r="AU220" s="6">
        <v>27.92</v>
      </c>
      <c r="AV220" s="52" t="s">
        <v>1081</v>
      </c>
      <c r="AW220" s="15">
        <f t="shared" si="25"/>
        <v>28.608000000000001</v>
      </c>
      <c r="AX220" s="47">
        <v>5.72E-11</v>
      </c>
      <c r="AY220" s="47">
        <v>8.7999999999999999E-13</v>
      </c>
      <c r="AZ220" s="47">
        <v>4.962E-10</v>
      </c>
      <c r="BA220" s="47">
        <v>5.5430000000000004E-10</v>
      </c>
      <c r="BB220" s="48">
        <v>5.7570000000000001E-11</v>
      </c>
      <c r="BC220" s="48">
        <v>4.9548000000000003E-10</v>
      </c>
      <c r="BD220" s="48">
        <v>5.5304999999999997E-10</v>
      </c>
      <c r="BE220" s="14">
        <f t="shared" si="23"/>
        <v>131.99558858524665</v>
      </c>
      <c r="BF220" s="14">
        <f t="shared" si="24"/>
        <v>1</v>
      </c>
      <c r="BG220" s="68" t="s">
        <v>321</v>
      </c>
      <c r="BH220" s="68" t="s">
        <v>321</v>
      </c>
      <c r="BI220" s="68" t="s">
        <v>597</v>
      </c>
      <c r="BJ220" s="68" t="s">
        <v>1580</v>
      </c>
      <c r="BK220" s="102" t="s">
        <v>598</v>
      </c>
      <c r="BL220" s="68" t="s">
        <v>321</v>
      </c>
      <c r="BM220" s="3" t="s">
        <v>1495</v>
      </c>
    </row>
    <row r="221" spans="1:65" ht="14.4" customHeight="1" x14ac:dyDescent="0.3">
      <c r="A221" s="59" t="s">
        <v>571</v>
      </c>
      <c r="B221" s="2">
        <v>220</v>
      </c>
      <c r="C221" s="3" t="s">
        <v>1405</v>
      </c>
      <c r="D221" s="2" t="s">
        <v>582</v>
      </c>
      <c r="E221" s="2" t="s">
        <v>528</v>
      </c>
      <c r="F221" s="2" t="s">
        <v>583</v>
      </c>
      <c r="G221" s="5" t="s">
        <v>530</v>
      </c>
      <c r="H221" s="2" t="s">
        <v>23</v>
      </c>
      <c r="J221" s="9" t="s">
        <v>568</v>
      </c>
      <c r="K221" s="2" t="s">
        <v>1028</v>
      </c>
      <c r="L221" s="9" t="s">
        <v>25</v>
      </c>
      <c r="M221" s="9" t="s">
        <v>26</v>
      </c>
      <c r="N221" s="2" t="s">
        <v>1089</v>
      </c>
      <c r="O221" s="8" t="s">
        <v>1569</v>
      </c>
      <c r="P221" s="8" t="s">
        <v>1569</v>
      </c>
      <c r="Q221" s="2" t="s">
        <v>413</v>
      </c>
      <c r="R221" s="2" t="s">
        <v>413</v>
      </c>
      <c r="S221" s="5" t="s">
        <v>963</v>
      </c>
      <c r="T221" s="3" t="s">
        <v>55</v>
      </c>
      <c r="U221" s="3" t="s">
        <v>290</v>
      </c>
      <c r="V221" s="5" t="s">
        <v>597</v>
      </c>
      <c r="W221" s="12" t="s">
        <v>57</v>
      </c>
      <c r="X221" s="3" t="s">
        <v>28</v>
      </c>
      <c r="Y221" s="3" t="s">
        <v>77</v>
      </c>
      <c r="Z221" s="19">
        <v>128.1</v>
      </c>
      <c r="AA221" s="19">
        <v>0.8</v>
      </c>
      <c r="AB221" s="6">
        <v>2</v>
      </c>
      <c r="AC221" s="6" t="s">
        <v>413</v>
      </c>
      <c r="AD221" s="6" t="s">
        <v>413</v>
      </c>
      <c r="AE221" s="6" t="s">
        <v>413</v>
      </c>
      <c r="AF221" s="19">
        <v>129</v>
      </c>
      <c r="AG221" s="19">
        <v>1</v>
      </c>
      <c r="AH221" s="16">
        <v>2</v>
      </c>
      <c r="AI221" s="19">
        <v>2.2999999999999998</v>
      </c>
      <c r="AJ221" s="91" t="s">
        <v>1569</v>
      </c>
      <c r="AK221" s="91" t="s">
        <v>1569</v>
      </c>
      <c r="AL221" s="9">
        <v>2</v>
      </c>
      <c r="AM221" s="9" t="s">
        <v>413</v>
      </c>
      <c r="AN221" s="9" t="s">
        <v>413</v>
      </c>
      <c r="AO221" s="9" t="s">
        <v>413</v>
      </c>
      <c r="AP221" s="2" t="s">
        <v>59</v>
      </c>
      <c r="AQ221" s="2">
        <f t="shared" si="20"/>
        <v>128.1</v>
      </c>
      <c r="AR221" s="2">
        <f t="shared" si="21"/>
        <v>0.8</v>
      </c>
      <c r="AS221" s="2">
        <f t="shared" si="22"/>
        <v>2</v>
      </c>
      <c r="AT221" s="6" t="s">
        <v>1114</v>
      </c>
      <c r="AU221" s="6">
        <v>27.92</v>
      </c>
      <c r="AV221" s="52" t="s">
        <v>1081</v>
      </c>
      <c r="AW221" s="15">
        <f t="shared" si="25"/>
        <v>28.608000000000001</v>
      </c>
      <c r="AX221" s="47">
        <v>5.72E-11</v>
      </c>
      <c r="AY221" s="47">
        <v>8.7999999999999999E-13</v>
      </c>
      <c r="AZ221" s="47">
        <v>4.962E-10</v>
      </c>
      <c r="BA221" s="47">
        <v>5.5430000000000004E-10</v>
      </c>
      <c r="BB221" s="48">
        <v>5.7570000000000001E-11</v>
      </c>
      <c r="BC221" s="48">
        <v>4.9548000000000003E-10</v>
      </c>
      <c r="BD221" s="48">
        <v>5.5304999999999997E-10</v>
      </c>
      <c r="BE221" s="14">
        <f t="shared" si="23"/>
        <v>131.17699981289402</v>
      </c>
      <c r="BF221" s="14">
        <f t="shared" si="24"/>
        <v>0.8</v>
      </c>
      <c r="BG221" s="68" t="s">
        <v>1591</v>
      </c>
      <c r="BH221" s="68" t="s">
        <v>321</v>
      </c>
      <c r="BI221" s="68" t="s">
        <v>598</v>
      </c>
      <c r="BJ221" s="68" t="s">
        <v>321</v>
      </c>
      <c r="BK221" s="68" t="s">
        <v>1585</v>
      </c>
      <c r="BL221" s="68" t="s">
        <v>597</v>
      </c>
      <c r="BM221" s="3" t="s">
        <v>1213</v>
      </c>
    </row>
    <row r="222" spans="1:65" s="9" customFormat="1" ht="14.4" customHeight="1" x14ac:dyDescent="0.3">
      <c r="A222" s="62" t="s">
        <v>1214</v>
      </c>
      <c r="B222" s="2">
        <v>221</v>
      </c>
      <c r="C222" s="30" t="s">
        <v>1406</v>
      </c>
      <c r="D222" s="4" t="s">
        <v>625</v>
      </c>
      <c r="E222" s="2" t="s">
        <v>528</v>
      </c>
      <c r="F222" s="4" t="s">
        <v>626</v>
      </c>
      <c r="G222" s="5" t="s">
        <v>530</v>
      </c>
      <c r="H222" s="2" t="s">
        <v>23</v>
      </c>
      <c r="I222" s="5"/>
      <c r="J222" s="9" t="s">
        <v>622</v>
      </c>
      <c r="K222" s="2" t="s">
        <v>1030</v>
      </c>
      <c r="L222" s="9" t="s">
        <v>498</v>
      </c>
      <c r="M222" s="9" t="s">
        <v>26</v>
      </c>
      <c r="N222" s="2" t="s">
        <v>992</v>
      </c>
      <c r="O222" s="8" t="s">
        <v>1569</v>
      </c>
      <c r="P222" s="8" t="s">
        <v>1569</v>
      </c>
      <c r="Q222" s="2" t="s">
        <v>413</v>
      </c>
      <c r="R222" s="2" t="s">
        <v>413</v>
      </c>
      <c r="S222" s="2" t="s">
        <v>413</v>
      </c>
      <c r="T222" s="30" t="s">
        <v>440</v>
      </c>
      <c r="U222" s="7" t="s">
        <v>1569</v>
      </c>
      <c r="V222" s="5" t="s">
        <v>597</v>
      </c>
      <c r="W222" s="33" t="s">
        <v>319</v>
      </c>
      <c r="X222" s="3" t="s">
        <v>28</v>
      </c>
      <c r="Y222" s="30" t="s">
        <v>621</v>
      </c>
      <c r="Z222" s="18">
        <v>130.80000000000001</v>
      </c>
      <c r="AA222" s="18">
        <v>1</v>
      </c>
      <c r="AB222" s="9">
        <v>1</v>
      </c>
      <c r="AC222" s="6" t="s">
        <v>413</v>
      </c>
      <c r="AD222" s="6" t="s">
        <v>413</v>
      </c>
      <c r="AE222" s="6" t="s">
        <v>413</v>
      </c>
      <c r="AF222" s="18">
        <v>130.30000000000001</v>
      </c>
      <c r="AG222" s="18">
        <v>0.6</v>
      </c>
      <c r="AH222" s="36">
        <v>1</v>
      </c>
      <c r="AI222" s="8" t="s">
        <v>1569</v>
      </c>
      <c r="AJ222" s="72">
        <v>313</v>
      </c>
      <c r="AK222" s="72">
        <v>20</v>
      </c>
      <c r="AL222" s="9">
        <v>1</v>
      </c>
      <c r="AM222" s="9" t="s">
        <v>413</v>
      </c>
      <c r="AN222" s="9" t="s">
        <v>413</v>
      </c>
      <c r="AO222" s="9" t="s">
        <v>413</v>
      </c>
      <c r="AP222" s="2" t="s">
        <v>59</v>
      </c>
      <c r="AQ222" s="2">
        <f t="shared" si="20"/>
        <v>130.80000000000001</v>
      </c>
      <c r="AR222" s="2">
        <f t="shared" si="21"/>
        <v>1</v>
      </c>
      <c r="AS222" s="2">
        <f t="shared" si="22"/>
        <v>1</v>
      </c>
      <c r="AT222" s="9" t="s">
        <v>137</v>
      </c>
      <c r="AU222" s="9">
        <v>520.4</v>
      </c>
      <c r="AV222" s="30" t="s">
        <v>1224</v>
      </c>
      <c r="AW222" s="14">
        <v>527.8801407966381</v>
      </c>
      <c r="AX222" s="47">
        <v>5.72E-11</v>
      </c>
      <c r="AY222" s="47">
        <v>8.7999999999999999E-13</v>
      </c>
      <c r="AZ222" s="47">
        <v>4.962E-10</v>
      </c>
      <c r="BA222" s="47">
        <v>5.5430000000000004E-10</v>
      </c>
      <c r="BB222" s="48">
        <v>5.7570000000000001E-11</v>
      </c>
      <c r="BC222" s="48">
        <v>4.9548000000000003E-10</v>
      </c>
      <c r="BD222" s="48">
        <v>5.5304999999999997E-10</v>
      </c>
      <c r="BE222" s="14">
        <f t="shared" si="23"/>
        <v>132.85725447472132</v>
      </c>
      <c r="BF222" s="14">
        <f t="shared" si="24"/>
        <v>2</v>
      </c>
      <c r="BG222" s="68" t="s">
        <v>598</v>
      </c>
      <c r="BH222" s="68" t="s">
        <v>321</v>
      </c>
      <c r="BI222" s="68" t="s">
        <v>321</v>
      </c>
      <c r="BJ222" s="68" t="s">
        <v>1580</v>
      </c>
      <c r="BK222" s="102" t="s">
        <v>598</v>
      </c>
      <c r="BL222" s="68" t="s">
        <v>598</v>
      </c>
      <c r="BM222" s="30" t="s">
        <v>1368</v>
      </c>
    </row>
    <row r="223" spans="1:65" s="9" customFormat="1" ht="14.4" customHeight="1" x14ac:dyDescent="0.3">
      <c r="A223" s="62" t="s">
        <v>1215</v>
      </c>
      <c r="B223" s="2">
        <v>222</v>
      </c>
      <c r="C223" s="30" t="s">
        <v>1406</v>
      </c>
      <c r="D223" s="4" t="s">
        <v>625</v>
      </c>
      <c r="E223" s="2" t="s">
        <v>528</v>
      </c>
      <c r="F223" s="4" t="s">
        <v>626</v>
      </c>
      <c r="G223" s="5" t="s">
        <v>530</v>
      </c>
      <c r="H223" s="2" t="s">
        <v>23</v>
      </c>
      <c r="I223" s="5"/>
      <c r="J223" s="9" t="s">
        <v>622</v>
      </c>
      <c r="K223" s="2" t="s">
        <v>1030</v>
      </c>
      <c r="L223" s="9" t="s">
        <v>498</v>
      </c>
      <c r="M223" s="9" t="s">
        <v>26</v>
      </c>
      <c r="N223" s="2" t="s">
        <v>992</v>
      </c>
      <c r="O223" s="8" t="s">
        <v>1569</v>
      </c>
      <c r="P223" s="8" t="s">
        <v>1569</v>
      </c>
      <c r="Q223" s="2" t="s">
        <v>413</v>
      </c>
      <c r="R223" s="2" t="s">
        <v>413</v>
      </c>
      <c r="S223" s="2" t="s">
        <v>413</v>
      </c>
      <c r="T223" s="30" t="s">
        <v>133</v>
      </c>
      <c r="U223" s="7" t="s">
        <v>1569</v>
      </c>
      <c r="V223" s="5" t="s">
        <v>597</v>
      </c>
      <c r="W223" s="33" t="s">
        <v>319</v>
      </c>
      <c r="X223" s="3" t="s">
        <v>28</v>
      </c>
      <c r="Y223" s="30" t="s">
        <v>621</v>
      </c>
      <c r="Z223" s="18">
        <v>132</v>
      </c>
      <c r="AA223" s="18">
        <v>1</v>
      </c>
      <c r="AB223" s="9">
        <v>1</v>
      </c>
      <c r="AC223" s="6" t="s">
        <v>413</v>
      </c>
      <c r="AD223" s="6" t="s">
        <v>413</v>
      </c>
      <c r="AE223" s="6" t="s">
        <v>413</v>
      </c>
      <c r="AF223" s="18">
        <v>132.6</v>
      </c>
      <c r="AG223" s="18">
        <v>1</v>
      </c>
      <c r="AH223" s="36">
        <v>1</v>
      </c>
      <c r="AI223" s="8" t="s">
        <v>1569</v>
      </c>
      <c r="AJ223" s="72">
        <v>270</v>
      </c>
      <c r="AK223" s="72">
        <v>47</v>
      </c>
      <c r="AL223" s="9">
        <v>1</v>
      </c>
      <c r="AM223" s="9" t="s">
        <v>413</v>
      </c>
      <c r="AN223" s="9" t="s">
        <v>413</v>
      </c>
      <c r="AO223" s="9" t="s">
        <v>413</v>
      </c>
      <c r="AP223" s="2" t="s">
        <v>59</v>
      </c>
      <c r="AQ223" s="2">
        <f t="shared" si="20"/>
        <v>132</v>
      </c>
      <c r="AR223" s="2">
        <f t="shared" si="21"/>
        <v>1</v>
      </c>
      <c r="AS223" s="2">
        <f t="shared" si="22"/>
        <v>1</v>
      </c>
      <c r="AT223" s="9" t="s">
        <v>137</v>
      </c>
      <c r="AU223" s="9">
        <v>520.4</v>
      </c>
      <c r="AV223" s="30" t="s">
        <v>1224</v>
      </c>
      <c r="AW223" s="14">
        <v>527.8801407966381</v>
      </c>
      <c r="AX223" s="47">
        <v>5.72E-11</v>
      </c>
      <c r="AY223" s="47">
        <v>8.7999999999999999E-13</v>
      </c>
      <c r="AZ223" s="47">
        <v>4.962E-10</v>
      </c>
      <c r="BA223" s="47">
        <v>5.5430000000000004E-10</v>
      </c>
      <c r="BB223" s="48">
        <v>5.7570000000000001E-11</v>
      </c>
      <c r="BC223" s="48">
        <v>4.9548000000000003E-10</v>
      </c>
      <c r="BD223" s="48">
        <v>5.5304999999999997E-10</v>
      </c>
      <c r="BE223" s="14">
        <f t="shared" si="23"/>
        <v>134.0755367336545</v>
      </c>
      <c r="BF223" s="14">
        <f t="shared" si="24"/>
        <v>2</v>
      </c>
      <c r="BG223" s="68" t="s">
        <v>598</v>
      </c>
      <c r="BH223" s="68" t="s">
        <v>321</v>
      </c>
      <c r="BI223" s="68" t="s">
        <v>321</v>
      </c>
      <c r="BJ223" s="68" t="s">
        <v>1580</v>
      </c>
      <c r="BK223" s="102" t="s">
        <v>598</v>
      </c>
      <c r="BL223" s="68" t="s">
        <v>598</v>
      </c>
      <c r="BM223" s="30" t="s">
        <v>1368</v>
      </c>
    </row>
    <row r="224" spans="1:65" s="9" customFormat="1" ht="14.4" customHeight="1" x14ac:dyDescent="0.3">
      <c r="A224" s="62" t="s">
        <v>1216</v>
      </c>
      <c r="B224" s="2">
        <v>223</v>
      </c>
      <c r="C224" s="30" t="s">
        <v>1406</v>
      </c>
      <c r="D224" s="4" t="s">
        <v>625</v>
      </c>
      <c r="E224" s="2" t="s">
        <v>528</v>
      </c>
      <c r="F224" s="4" t="s">
        <v>626</v>
      </c>
      <c r="G224" s="5" t="s">
        <v>530</v>
      </c>
      <c r="H224" s="2" t="s">
        <v>23</v>
      </c>
      <c r="I224" s="5"/>
      <c r="J224" s="9" t="s">
        <v>623</v>
      </c>
      <c r="K224" s="2" t="s">
        <v>1028</v>
      </c>
      <c r="L224" s="9" t="s">
        <v>498</v>
      </c>
      <c r="M224" s="9" t="s">
        <v>26</v>
      </c>
      <c r="N224" s="2" t="s">
        <v>992</v>
      </c>
      <c r="O224" s="8" t="s">
        <v>1569</v>
      </c>
      <c r="P224" s="8" t="s">
        <v>1569</v>
      </c>
      <c r="Q224" s="2" t="s">
        <v>413</v>
      </c>
      <c r="R224" s="2" t="s">
        <v>413</v>
      </c>
      <c r="S224" s="2" t="s">
        <v>413</v>
      </c>
      <c r="T224" s="30" t="s">
        <v>131</v>
      </c>
      <c r="U224" s="7" t="s">
        <v>1569</v>
      </c>
      <c r="V224" s="5" t="s">
        <v>597</v>
      </c>
      <c r="W224" s="33" t="s">
        <v>319</v>
      </c>
      <c r="X224" s="3" t="s">
        <v>28</v>
      </c>
      <c r="Y224" s="30" t="s">
        <v>621</v>
      </c>
      <c r="Z224" s="18">
        <v>132.6</v>
      </c>
      <c r="AA224" s="18">
        <v>1</v>
      </c>
      <c r="AB224" s="9">
        <v>1</v>
      </c>
      <c r="AC224" s="6" t="s">
        <v>413</v>
      </c>
      <c r="AD224" s="6" t="s">
        <v>413</v>
      </c>
      <c r="AE224" s="6" t="s">
        <v>413</v>
      </c>
      <c r="AF224" s="18">
        <v>132.4</v>
      </c>
      <c r="AG224" s="18">
        <v>0.4</v>
      </c>
      <c r="AH224" s="36">
        <v>1</v>
      </c>
      <c r="AI224" s="8" t="s">
        <v>1569</v>
      </c>
      <c r="AJ224" s="72">
        <v>312</v>
      </c>
      <c r="AK224" s="72">
        <v>28</v>
      </c>
      <c r="AL224" s="9">
        <v>1</v>
      </c>
      <c r="AM224" s="9" t="s">
        <v>413</v>
      </c>
      <c r="AN224" s="9" t="s">
        <v>413</v>
      </c>
      <c r="AO224" s="9" t="s">
        <v>413</v>
      </c>
      <c r="AP224" s="2" t="s">
        <v>59</v>
      </c>
      <c r="AQ224" s="2">
        <f t="shared" si="20"/>
        <v>132.6</v>
      </c>
      <c r="AR224" s="2">
        <f t="shared" si="21"/>
        <v>1</v>
      </c>
      <c r="AS224" s="2">
        <f t="shared" si="22"/>
        <v>1</v>
      </c>
      <c r="AT224" s="9" t="s">
        <v>137</v>
      </c>
      <c r="AU224" s="9">
        <v>520.4</v>
      </c>
      <c r="AV224" s="30" t="s">
        <v>1224</v>
      </c>
      <c r="AW224" s="14">
        <v>527.8801407966381</v>
      </c>
      <c r="AX224" s="47">
        <v>5.72E-11</v>
      </c>
      <c r="AY224" s="47">
        <v>8.7999999999999999E-13</v>
      </c>
      <c r="AZ224" s="47">
        <v>4.962E-10</v>
      </c>
      <c r="BA224" s="47">
        <v>5.5430000000000004E-10</v>
      </c>
      <c r="BB224" s="48">
        <v>5.7570000000000001E-11</v>
      </c>
      <c r="BC224" s="48">
        <v>4.9548000000000003E-10</v>
      </c>
      <c r="BD224" s="48">
        <v>5.5304999999999997E-10</v>
      </c>
      <c r="BE224" s="14">
        <f t="shared" si="23"/>
        <v>134.68467393002862</v>
      </c>
      <c r="BF224" s="14">
        <f t="shared" si="24"/>
        <v>2</v>
      </c>
      <c r="BG224" s="68" t="s">
        <v>598</v>
      </c>
      <c r="BH224" s="68" t="s">
        <v>321</v>
      </c>
      <c r="BI224" s="68" t="s">
        <v>321</v>
      </c>
      <c r="BJ224" s="68" t="s">
        <v>1580</v>
      </c>
      <c r="BK224" s="102" t="s">
        <v>598</v>
      </c>
      <c r="BL224" s="68" t="s">
        <v>598</v>
      </c>
      <c r="BM224" s="30" t="s">
        <v>1368</v>
      </c>
    </row>
    <row r="225" spans="1:65" s="9" customFormat="1" ht="14.4" customHeight="1" x14ac:dyDescent="0.3">
      <c r="A225" s="62" t="s">
        <v>1217</v>
      </c>
      <c r="B225" s="2">
        <v>224</v>
      </c>
      <c r="C225" s="30" t="s">
        <v>1406</v>
      </c>
      <c r="D225" s="4" t="s">
        <v>625</v>
      </c>
      <c r="E225" s="2" t="s">
        <v>528</v>
      </c>
      <c r="F225" s="4" t="s">
        <v>626</v>
      </c>
      <c r="G225" s="5" t="s">
        <v>530</v>
      </c>
      <c r="H225" s="2" t="s">
        <v>23</v>
      </c>
      <c r="I225" s="5"/>
      <c r="J225" s="9" t="s">
        <v>624</v>
      </c>
      <c r="K225" s="2" t="s">
        <v>1028</v>
      </c>
      <c r="L225" s="9" t="s">
        <v>498</v>
      </c>
      <c r="M225" s="9" t="s">
        <v>26</v>
      </c>
      <c r="N225" s="2" t="s">
        <v>992</v>
      </c>
      <c r="O225" s="8" t="s">
        <v>1569</v>
      </c>
      <c r="P225" s="8" t="s">
        <v>1569</v>
      </c>
      <c r="Q225" s="2" t="s">
        <v>413</v>
      </c>
      <c r="R225" s="2" t="s">
        <v>413</v>
      </c>
      <c r="S225" s="2" t="s">
        <v>413</v>
      </c>
      <c r="T225" s="30" t="s">
        <v>131</v>
      </c>
      <c r="U225" s="7" t="s">
        <v>1569</v>
      </c>
      <c r="V225" s="5" t="s">
        <v>597</v>
      </c>
      <c r="W225" s="33" t="s">
        <v>319</v>
      </c>
      <c r="X225" s="3" t="s">
        <v>28</v>
      </c>
      <c r="Y225" s="30" t="s">
        <v>621</v>
      </c>
      <c r="Z225" s="9" t="s">
        <v>352</v>
      </c>
      <c r="AA225" s="9" t="s">
        <v>352</v>
      </c>
      <c r="AB225" s="6" t="s">
        <v>413</v>
      </c>
      <c r="AC225" s="6" t="s">
        <v>413</v>
      </c>
      <c r="AD225" s="6" t="s">
        <v>413</v>
      </c>
      <c r="AE225" s="6" t="s">
        <v>413</v>
      </c>
      <c r="AF225" s="18">
        <v>133.80000000000001</v>
      </c>
      <c r="AG225" s="18">
        <v>0.6</v>
      </c>
      <c r="AH225" s="36">
        <v>1</v>
      </c>
      <c r="AI225" s="8" t="s">
        <v>1569</v>
      </c>
      <c r="AJ225" s="72">
        <v>277</v>
      </c>
      <c r="AK225" s="72">
        <v>14</v>
      </c>
      <c r="AL225" s="9">
        <v>1</v>
      </c>
      <c r="AM225" s="18">
        <v>133.30000000000001</v>
      </c>
      <c r="AN225" s="18">
        <v>1.1000000000000001</v>
      </c>
      <c r="AO225" s="9">
        <v>1</v>
      </c>
      <c r="AP225" s="42" t="s">
        <v>78</v>
      </c>
      <c r="AQ225" s="2">
        <f t="shared" si="20"/>
        <v>133.80000000000001</v>
      </c>
      <c r="AR225" s="2">
        <f t="shared" si="21"/>
        <v>0.6</v>
      </c>
      <c r="AS225" s="2">
        <f t="shared" si="22"/>
        <v>1</v>
      </c>
      <c r="AT225" s="9" t="s">
        <v>137</v>
      </c>
      <c r="AU225" s="9">
        <v>520.4</v>
      </c>
      <c r="AV225" s="30" t="s">
        <v>1224</v>
      </c>
      <c r="AW225" s="14">
        <v>527.8801407966381</v>
      </c>
      <c r="AX225" s="47">
        <v>5.72E-11</v>
      </c>
      <c r="AY225" s="47">
        <v>8.7999999999999999E-13</v>
      </c>
      <c r="AZ225" s="47">
        <v>4.962E-10</v>
      </c>
      <c r="BA225" s="47">
        <v>5.5430000000000004E-10</v>
      </c>
      <c r="BB225" s="48">
        <v>5.7570000000000001E-11</v>
      </c>
      <c r="BC225" s="48">
        <v>4.9548000000000003E-10</v>
      </c>
      <c r="BD225" s="48">
        <v>5.5304999999999997E-10</v>
      </c>
      <c r="BE225" s="14">
        <f t="shared" si="23"/>
        <v>135.90294046106348</v>
      </c>
      <c r="BF225" s="14">
        <f t="shared" si="24"/>
        <v>1.2</v>
      </c>
      <c r="BG225" s="68" t="s">
        <v>1593</v>
      </c>
      <c r="BH225" s="68" t="s">
        <v>597</v>
      </c>
      <c r="BI225" s="68" t="s">
        <v>321</v>
      </c>
      <c r="BJ225" s="68" t="s">
        <v>1529</v>
      </c>
      <c r="BK225" s="102" t="s">
        <v>598</v>
      </c>
      <c r="BL225" s="68" t="s">
        <v>846</v>
      </c>
      <c r="BM225" s="30" t="s">
        <v>1576</v>
      </c>
    </row>
    <row r="226" spans="1:65" s="9" customFormat="1" ht="14.4" customHeight="1" x14ac:dyDescent="0.3">
      <c r="A226" s="62" t="s">
        <v>1218</v>
      </c>
      <c r="B226" s="2">
        <v>225</v>
      </c>
      <c r="C226" s="30" t="s">
        <v>1406</v>
      </c>
      <c r="D226" s="4" t="s">
        <v>625</v>
      </c>
      <c r="E226" s="2" t="s">
        <v>528</v>
      </c>
      <c r="F226" s="4" t="s">
        <v>626</v>
      </c>
      <c r="G226" s="5" t="s">
        <v>530</v>
      </c>
      <c r="H226" s="2" t="s">
        <v>23</v>
      </c>
      <c r="I226" s="5"/>
      <c r="J226" s="9" t="s">
        <v>624</v>
      </c>
      <c r="K226" s="2" t="s">
        <v>1028</v>
      </c>
      <c r="L226" s="9" t="s">
        <v>498</v>
      </c>
      <c r="M226" s="9" t="s">
        <v>26</v>
      </c>
      <c r="N226" s="2" t="s">
        <v>992</v>
      </c>
      <c r="O226" s="8" t="s">
        <v>1569</v>
      </c>
      <c r="P226" s="8" t="s">
        <v>1569</v>
      </c>
      <c r="Q226" s="2" t="s">
        <v>413</v>
      </c>
      <c r="R226" s="2" t="s">
        <v>413</v>
      </c>
      <c r="S226" s="2" t="s">
        <v>413</v>
      </c>
      <c r="T226" s="30" t="s">
        <v>131</v>
      </c>
      <c r="U226" s="7" t="s">
        <v>1569</v>
      </c>
      <c r="V226" s="5" t="s">
        <v>597</v>
      </c>
      <c r="W226" s="33" t="s">
        <v>319</v>
      </c>
      <c r="X226" s="3" t="s">
        <v>28</v>
      </c>
      <c r="Y226" s="30" t="s">
        <v>621</v>
      </c>
      <c r="Z226" s="9" t="s">
        <v>352</v>
      </c>
      <c r="AA226" s="9" t="s">
        <v>352</v>
      </c>
      <c r="AB226" s="6" t="s">
        <v>413</v>
      </c>
      <c r="AC226" s="6" t="s">
        <v>413</v>
      </c>
      <c r="AD226" s="6" t="s">
        <v>413</v>
      </c>
      <c r="AE226" s="6" t="s">
        <v>413</v>
      </c>
      <c r="AF226" s="18">
        <v>132.30000000000001</v>
      </c>
      <c r="AG226" s="18">
        <v>1.3</v>
      </c>
      <c r="AH226" s="36">
        <v>1</v>
      </c>
      <c r="AI226" s="8" t="s">
        <v>1569</v>
      </c>
      <c r="AJ226" s="72">
        <v>327</v>
      </c>
      <c r="AK226" s="72">
        <v>44</v>
      </c>
      <c r="AL226" s="9">
        <v>1</v>
      </c>
      <c r="AM226" s="18">
        <v>133.1</v>
      </c>
      <c r="AN226" s="18">
        <v>1.1000000000000001</v>
      </c>
      <c r="AO226" s="9">
        <v>1</v>
      </c>
      <c r="AP226" s="42" t="s">
        <v>78</v>
      </c>
      <c r="AQ226" s="2">
        <f t="shared" si="20"/>
        <v>132.30000000000001</v>
      </c>
      <c r="AR226" s="2">
        <f t="shared" si="21"/>
        <v>1.3</v>
      </c>
      <c r="AS226" s="2">
        <f t="shared" si="22"/>
        <v>1</v>
      </c>
      <c r="AT226" s="9" t="s">
        <v>137</v>
      </c>
      <c r="AU226" s="9">
        <v>520.4</v>
      </c>
      <c r="AV226" s="30" t="s">
        <v>1224</v>
      </c>
      <c r="AW226" s="14">
        <v>527.8801407966381</v>
      </c>
      <c r="AX226" s="47">
        <v>5.72E-11</v>
      </c>
      <c r="AY226" s="47">
        <v>8.7999999999999999E-13</v>
      </c>
      <c r="AZ226" s="47">
        <v>4.962E-10</v>
      </c>
      <c r="BA226" s="47">
        <v>5.5430000000000004E-10</v>
      </c>
      <c r="BB226" s="48">
        <v>5.7570000000000001E-11</v>
      </c>
      <c r="BC226" s="48">
        <v>4.9548000000000003E-10</v>
      </c>
      <c r="BD226" s="48">
        <v>5.5304999999999997E-10</v>
      </c>
      <c r="BE226" s="14">
        <f t="shared" si="23"/>
        <v>134.38010565950631</v>
      </c>
      <c r="BF226" s="14">
        <f t="shared" si="24"/>
        <v>2.6</v>
      </c>
      <c r="BG226" s="68" t="s">
        <v>598</v>
      </c>
      <c r="BH226" s="68" t="s">
        <v>597</v>
      </c>
      <c r="BI226" s="68" t="s">
        <v>321</v>
      </c>
      <c r="BJ226" s="68" t="s">
        <v>1580</v>
      </c>
      <c r="BK226" s="102" t="s">
        <v>598</v>
      </c>
      <c r="BL226" s="68" t="s">
        <v>846</v>
      </c>
      <c r="BM226" s="30" t="s">
        <v>1577</v>
      </c>
    </row>
    <row r="227" spans="1:65" ht="14.4" customHeight="1" x14ac:dyDescent="0.3">
      <c r="A227" s="59" t="s">
        <v>431</v>
      </c>
      <c r="B227" s="2">
        <v>226</v>
      </c>
      <c r="C227" s="3" t="s">
        <v>1407</v>
      </c>
      <c r="D227" s="5" t="s">
        <v>808</v>
      </c>
      <c r="E227" s="2" t="s">
        <v>528</v>
      </c>
      <c r="F227" s="5" t="s">
        <v>809</v>
      </c>
      <c r="G227" s="2" t="s">
        <v>529</v>
      </c>
      <c r="H227" s="2" t="s">
        <v>23</v>
      </c>
      <c r="J227" s="6" t="s">
        <v>87</v>
      </c>
      <c r="K227" s="2" t="s">
        <v>1028</v>
      </c>
      <c r="L227" s="6" t="s">
        <v>968</v>
      </c>
      <c r="M227" s="6" t="s">
        <v>26</v>
      </c>
      <c r="N227" s="2" t="s">
        <v>996</v>
      </c>
      <c r="O227" s="11">
        <v>2.2000000000000002</v>
      </c>
      <c r="P227" s="6">
        <v>1.37</v>
      </c>
      <c r="Q227" s="5" t="s">
        <v>150</v>
      </c>
      <c r="R227" s="2" t="s">
        <v>413</v>
      </c>
      <c r="S227" s="2" t="s">
        <v>413</v>
      </c>
      <c r="T227" s="3" t="s">
        <v>55</v>
      </c>
      <c r="U227" s="7" t="s">
        <v>1569</v>
      </c>
      <c r="V227" s="5" t="s">
        <v>597</v>
      </c>
      <c r="W227" s="12" t="s">
        <v>432</v>
      </c>
      <c r="X227" s="3" t="s">
        <v>28</v>
      </c>
      <c r="Y227" s="3" t="s">
        <v>655</v>
      </c>
      <c r="Z227" s="19">
        <v>146.80000000000001</v>
      </c>
      <c r="AA227" s="6">
        <v>0.7</v>
      </c>
      <c r="AB227" s="9">
        <v>2</v>
      </c>
      <c r="AC227" s="6" t="s">
        <v>413</v>
      </c>
      <c r="AD227" s="6" t="s">
        <v>413</v>
      </c>
      <c r="AE227" s="6" t="s">
        <v>413</v>
      </c>
      <c r="AF227" s="8" t="s">
        <v>1569</v>
      </c>
      <c r="AG227" s="8" t="s">
        <v>1569</v>
      </c>
      <c r="AH227" s="8" t="s">
        <v>1569</v>
      </c>
      <c r="AI227" s="8" t="s">
        <v>1569</v>
      </c>
      <c r="AJ227" s="91" t="s">
        <v>1569</v>
      </c>
      <c r="AK227" s="91" t="s">
        <v>1569</v>
      </c>
      <c r="AL227" s="8" t="s">
        <v>1569</v>
      </c>
      <c r="AM227" s="9" t="s">
        <v>413</v>
      </c>
      <c r="AN227" s="9" t="s">
        <v>413</v>
      </c>
      <c r="AO227" s="9" t="s">
        <v>413</v>
      </c>
      <c r="AP227" s="2" t="s">
        <v>413</v>
      </c>
      <c r="AQ227" s="2" t="str">
        <f t="shared" si="20"/>
        <v>-</v>
      </c>
      <c r="AR227" s="2" t="str">
        <f t="shared" si="21"/>
        <v>-</v>
      </c>
      <c r="AS227" s="2" t="str">
        <f t="shared" si="22"/>
        <v>-</v>
      </c>
      <c r="AT227" s="6" t="s">
        <v>60</v>
      </c>
      <c r="AU227" s="6">
        <v>28.02</v>
      </c>
      <c r="AV227" s="52" t="s">
        <v>1081</v>
      </c>
      <c r="AW227" s="15">
        <f t="shared" ref="AW227:AW232" si="26">28.294</f>
        <v>28.294</v>
      </c>
      <c r="AX227" s="47">
        <v>5.72E-11</v>
      </c>
      <c r="AY227" s="47">
        <v>8.7999999999999999E-13</v>
      </c>
      <c r="AZ227" s="47">
        <v>4.962E-10</v>
      </c>
      <c r="BA227" s="47">
        <v>5.5430000000000004E-10</v>
      </c>
      <c r="BB227" s="48">
        <v>5.7570000000000001E-11</v>
      </c>
      <c r="BC227" s="48">
        <v>4.9548000000000003E-10</v>
      </c>
      <c r="BD227" s="48">
        <v>5.5304999999999997E-10</v>
      </c>
      <c r="BE227" s="14" t="str">
        <f t="shared" si="23"/>
        <v>-</v>
      </c>
      <c r="BF227" s="14" t="str">
        <f t="shared" si="24"/>
        <v>-</v>
      </c>
      <c r="BG227" s="68" t="s">
        <v>598</v>
      </c>
      <c r="BH227" s="68" t="s">
        <v>321</v>
      </c>
      <c r="BI227" s="68" t="s">
        <v>321</v>
      </c>
      <c r="BJ227" s="68" t="s">
        <v>321</v>
      </c>
      <c r="BK227" s="68" t="s">
        <v>597</v>
      </c>
      <c r="BL227" s="68" t="s">
        <v>597</v>
      </c>
      <c r="BM227" s="3" t="s">
        <v>1518</v>
      </c>
    </row>
    <row r="228" spans="1:65" ht="14.4" customHeight="1" x14ac:dyDescent="0.3">
      <c r="A228" s="59" t="s">
        <v>433</v>
      </c>
      <c r="B228" s="2">
        <v>227</v>
      </c>
      <c r="C228" s="3" t="s">
        <v>1407</v>
      </c>
      <c r="D228" s="5" t="s">
        <v>808</v>
      </c>
      <c r="E228" s="2" t="s">
        <v>528</v>
      </c>
      <c r="F228" s="5" t="s">
        <v>809</v>
      </c>
      <c r="G228" s="2" t="s">
        <v>529</v>
      </c>
      <c r="H228" s="2" t="s">
        <v>23</v>
      </c>
      <c r="J228" s="6" t="s">
        <v>87</v>
      </c>
      <c r="K228" s="2" t="s">
        <v>1028</v>
      </c>
      <c r="L228" s="6" t="s">
        <v>968</v>
      </c>
      <c r="M228" s="6" t="s">
        <v>26</v>
      </c>
      <c r="N228" s="2" t="s">
        <v>996</v>
      </c>
      <c r="O228" s="11">
        <v>2.2000000000000002</v>
      </c>
      <c r="P228" s="6">
        <v>1.37</v>
      </c>
      <c r="Q228" s="5" t="s">
        <v>150</v>
      </c>
      <c r="R228" s="2" t="s">
        <v>413</v>
      </c>
      <c r="S228" s="2" t="s">
        <v>413</v>
      </c>
      <c r="T228" s="3" t="s">
        <v>64</v>
      </c>
      <c r="U228" s="7" t="s">
        <v>1569</v>
      </c>
      <c r="V228" s="5" t="s">
        <v>598</v>
      </c>
      <c r="W228" s="12" t="s">
        <v>432</v>
      </c>
      <c r="X228" s="3" t="s">
        <v>28</v>
      </c>
      <c r="Y228" s="3" t="s">
        <v>655</v>
      </c>
      <c r="Z228" s="8" t="s">
        <v>1569</v>
      </c>
      <c r="AA228" s="8" t="s">
        <v>1569</v>
      </c>
      <c r="AB228" s="8" t="s">
        <v>1569</v>
      </c>
      <c r="AC228" s="6" t="s">
        <v>413</v>
      </c>
      <c r="AD228" s="6" t="s">
        <v>413</v>
      </c>
      <c r="AE228" s="6" t="s">
        <v>413</v>
      </c>
      <c r="AF228" s="8" t="s">
        <v>1569</v>
      </c>
      <c r="AG228" s="8" t="s">
        <v>1569</v>
      </c>
      <c r="AH228" s="8" t="s">
        <v>1569</v>
      </c>
      <c r="AI228" s="8" t="s">
        <v>1569</v>
      </c>
      <c r="AJ228" s="91" t="s">
        <v>1569</v>
      </c>
      <c r="AK228" s="91" t="s">
        <v>1569</v>
      </c>
      <c r="AL228" s="8" t="s">
        <v>1569</v>
      </c>
      <c r="AM228" s="9" t="s">
        <v>413</v>
      </c>
      <c r="AN228" s="9" t="s">
        <v>413</v>
      </c>
      <c r="AO228" s="9" t="s">
        <v>413</v>
      </c>
      <c r="AP228" s="2" t="s">
        <v>413</v>
      </c>
      <c r="AQ228" s="2" t="str">
        <f t="shared" si="20"/>
        <v>-</v>
      </c>
      <c r="AR228" s="2" t="str">
        <f t="shared" si="21"/>
        <v>-</v>
      </c>
      <c r="AS228" s="2" t="str">
        <f t="shared" si="22"/>
        <v>-</v>
      </c>
      <c r="AT228" s="6" t="s">
        <v>60</v>
      </c>
      <c r="AU228" s="6">
        <v>28.02</v>
      </c>
      <c r="AV228" s="52" t="s">
        <v>1081</v>
      </c>
      <c r="AW228" s="15">
        <f t="shared" si="26"/>
        <v>28.294</v>
      </c>
      <c r="AX228" s="47">
        <v>5.72E-11</v>
      </c>
      <c r="AY228" s="47">
        <v>8.7999999999999999E-13</v>
      </c>
      <c r="AZ228" s="47">
        <v>4.962E-10</v>
      </c>
      <c r="BA228" s="47">
        <v>5.5430000000000004E-10</v>
      </c>
      <c r="BB228" s="48">
        <v>5.7570000000000001E-11</v>
      </c>
      <c r="BC228" s="48">
        <v>4.9548000000000003E-10</v>
      </c>
      <c r="BD228" s="48">
        <v>5.5304999999999997E-10</v>
      </c>
      <c r="BE228" s="14" t="str">
        <f t="shared" si="23"/>
        <v>-</v>
      </c>
      <c r="BF228" s="14" t="str">
        <f t="shared" si="24"/>
        <v>-</v>
      </c>
      <c r="BG228" s="68" t="s">
        <v>597</v>
      </c>
      <c r="BH228" s="68" t="s">
        <v>413</v>
      </c>
      <c r="BI228" s="68" t="s">
        <v>321</v>
      </c>
      <c r="BJ228" s="68" t="s">
        <v>321</v>
      </c>
      <c r="BK228" s="68" t="s">
        <v>597</v>
      </c>
      <c r="BL228" s="68" t="s">
        <v>597</v>
      </c>
      <c r="BM228" s="3" t="s">
        <v>1472</v>
      </c>
    </row>
    <row r="229" spans="1:65" ht="14.4" customHeight="1" x14ac:dyDescent="0.3">
      <c r="A229" s="59" t="s">
        <v>434</v>
      </c>
      <c r="B229" s="2">
        <v>228</v>
      </c>
      <c r="C229" s="3" t="s">
        <v>1407</v>
      </c>
      <c r="D229" s="5" t="s">
        <v>799</v>
      </c>
      <c r="E229" s="2" t="s">
        <v>528</v>
      </c>
      <c r="F229" s="5" t="s">
        <v>800</v>
      </c>
      <c r="G229" s="2" t="s">
        <v>529</v>
      </c>
      <c r="H229" s="2" t="s">
        <v>23</v>
      </c>
      <c r="J229" s="6" t="s">
        <v>87</v>
      </c>
      <c r="K229" s="2" t="s">
        <v>1028</v>
      </c>
      <c r="L229" s="6" t="s">
        <v>968</v>
      </c>
      <c r="M229" s="6" t="s">
        <v>26</v>
      </c>
      <c r="N229" s="2" t="s">
        <v>996</v>
      </c>
      <c r="O229" s="11">
        <v>1.78</v>
      </c>
      <c r="P229" s="6">
        <v>0.45</v>
      </c>
      <c r="Q229" s="2" t="s">
        <v>96</v>
      </c>
      <c r="R229" s="2" t="s">
        <v>413</v>
      </c>
      <c r="S229" s="2" t="s">
        <v>413</v>
      </c>
      <c r="T229" s="3" t="s">
        <v>55</v>
      </c>
      <c r="U229" s="7" t="s">
        <v>1569</v>
      </c>
      <c r="V229" s="5" t="s">
        <v>598</v>
      </c>
      <c r="W229" s="12" t="s">
        <v>432</v>
      </c>
      <c r="X229" s="3" t="s">
        <v>28</v>
      </c>
      <c r="Y229" s="3" t="s">
        <v>655</v>
      </c>
      <c r="Z229" s="19">
        <v>135.1</v>
      </c>
      <c r="AA229" s="6">
        <v>0.5</v>
      </c>
      <c r="AB229" s="9">
        <v>2</v>
      </c>
      <c r="AC229" s="6" t="s">
        <v>413</v>
      </c>
      <c r="AD229" s="6" t="s">
        <v>413</v>
      </c>
      <c r="AE229" s="6" t="s">
        <v>413</v>
      </c>
      <c r="AF229" s="8" t="s">
        <v>1569</v>
      </c>
      <c r="AG229" s="8" t="s">
        <v>1569</v>
      </c>
      <c r="AH229" s="8" t="s">
        <v>1569</v>
      </c>
      <c r="AI229" s="8" t="s">
        <v>1569</v>
      </c>
      <c r="AJ229" s="91" t="s">
        <v>1569</v>
      </c>
      <c r="AK229" s="91" t="s">
        <v>1569</v>
      </c>
      <c r="AL229" s="8" t="s">
        <v>1569</v>
      </c>
      <c r="AM229" s="9" t="s">
        <v>413</v>
      </c>
      <c r="AN229" s="9" t="s">
        <v>413</v>
      </c>
      <c r="AO229" s="9" t="s">
        <v>413</v>
      </c>
      <c r="AP229" s="2" t="s">
        <v>413</v>
      </c>
      <c r="AQ229" s="2" t="str">
        <f t="shared" si="20"/>
        <v>-</v>
      </c>
      <c r="AR229" s="2" t="str">
        <f t="shared" si="21"/>
        <v>-</v>
      </c>
      <c r="AS229" s="2" t="str">
        <f t="shared" si="22"/>
        <v>-</v>
      </c>
      <c r="AT229" s="6" t="s">
        <v>60</v>
      </c>
      <c r="AU229" s="6">
        <v>28.02</v>
      </c>
      <c r="AV229" s="52" t="s">
        <v>1081</v>
      </c>
      <c r="AW229" s="15">
        <f t="shared" si="26"/>
        <v>28.294</v>
      </c>
      <c r="AX229" s="47">
        <v>5.72E-11</v>
      </c>
      <c r="AY229" s="47">
        <v>8.7999999999999999E-13</v>
      </c>
      <c r="AZ229" s="47">
        <v>4.962E-10</v>
      </c>
      <c r="BA229" s="47">
        <v>5.5430000000000004E-10</v>
      </c>
      <c r="BB229" s="48">
        <v>5.7570000000000001E-11</v>
      </c>
      <c r="BC229" s="48">
        <v>4.9548000000000003E-10</v>
      </c>
      <c r="BD229" s="48">
        <v>5.5304999999999997E-10</v>
      </c>
      <c r="BE229" s="14" t="str">
        <f t="shared" si="23"/>
        <v>-</v>
      </c>
      <c r="BF229" s="14" t="str">
        <f t="shared" si="24"/>
        <v>-</v>
      </c>
      <c r="BG229" s="68" t="s">
        <v>1593</v>
      </c>
      <c r="BH229" s="68" t="s">
        <v>321</v>
      </c>
      <c r="BI229" s="68" t="s">
        <v>321</v>
      </c>
      <c r="BJ229" s="68" t="s">
        <v>321</v>
      </c>
      <c r="BK229" s="68" t="s">
        <v>597</v>
      </c>
      <c r="BL229" s="68" t="s">
        <v>597</v>
      </c>
      <c r="BM229" s="3" t="s">
        <v>1473</v>
      </c>
    </row>
    <row r="230" spans="1:65" ht="14.4" customHeight="1" x14ac:dyDescent="0.3">
      <c r="A230" s="59" t="s">
        <v>435</v>
      </c>
      <c r="B230" s="2">
        <v>229</v>
      </c>
      <c r="C230" s="3" t="s">
        <v>1407</v>
      </c>
      <c r="D230" s="5" t="s">
        <v>799</v>
      </c>
      <c r="E230" s="2" t="s">
        <v>528</v>
      </c>
      <c r="F230" s="5" t="s">
        <v>800</v>
      </c>
      <c r="G230" s="2" t="s">
        <v>529</v>
      </c>
      <c r="H230" s="2" t="s">
        <v>23</v>
      </c>
      <c r="J230" s="6" t="s">
        <v>87</v>
      </c>
      <c r="K230" s="2" t="s">
        <v>1028</v>
      </c>
      <c r="L230" s="6" t="s">
        <v>968</v>
      </c>
      <c r="M230" s="6" t="s">
        <v>26</v>
      </c>
      <c r="N230" s="2" t="s">
        <v>996</v>
      </c>
      <c r="O230" s="11">
        <v>1.78</v>
      </c>
      <c r="P230" s="6">
        <v>0.45</v>
      </c>
      <c r="Q230" s="2" t="s">
        <v>96</v>
      </c>
      <c r="R230" s="2" t="s">
        <v>413</v>
      </c>
      <c r="S230" s="2" t="s">
        <v>413</v>
      </c>
      <c r="T230" s="3" t="s">
        <v>64</v>
      </c>
      <c r="U230" s="7" t="s">
        <v>1569</v>
      </c>
      <c r="V230" s="5" t="s">
        <v>597</v>
      </c>
      <c r="W230" s="12" t="s">
        <v>432</v>
      </c>
      <c r="X230" s="3" t="s">
        <v>28</v>
      </c>
      <c r="Y230" s="3" t="s">
        <v>655</v>
      </c>
      <c r="Z230" s="19">
        <v>132.4</v>
      </c>
      <c r="AA230" s="6">
        <v>0.3</v>
      </c>
      <c r="AB230" s="9">
        <v>2</v>
      </c>
      <c r="AC230" s="6" t="s">
        <v>413</v>
      </c>
      <c r="AD230" s="6" t="s">
        <v>413</v>
      </c>
      <c r="AE230" s="6" t="s">
        <v>413</v>
      </c>
      <c r="AF230" s="8" t="s">
        <v>1569</v>
      </c>
      <c r="AG230" s="8" t="s">
        <v>1569</v>
      </c>
      <c r="AH230" s="8" t="s">
        <v>1569</v>
      </c>
      <c r="AI230" s="8" t="s">
        <v>1569</v>
      </c>
      <c r="AJ230" s="91" t="s">
        <v>1569</v>
      </c>
      <c r="AK230" s="91" t="s">
        <v>1569</v>
      </c>
      <c r="AL230" s="8" t="s">
        <v>1569</v>
      </c>
      <c r="AM230" s="9" t="s">
        <v>413</v>
      </c>
      <c r="AN230" s="9" t="s">
        <v>413</v>
      </c>
      <c r="AO230" s="9" t="s">
        <v>413</v>
      </c>
      <c r="AP230" s="2" t="s">
        <v>59</v>
      </c>
      <c r="AQ230" s="2">
        <f t="shared" si="20"/>
        <v>132.4</v>
      </c>
      <c r="AR230" s="2">
        <f t="shared" si="21"/>
        <v>0.3</v>
      </c>
      <c r="AS230" s="2">
        <f t="shared" si="22"/>
        <v>2</v>
      </c>
      <c r="AT230" s="6" t="s">
        <v>60</v>
      </c>
      <c r="AU230" s="6">
        <v>28.02</v>
      </c>
      <c r="AV230" s="52" t="s">
        <v>1081</v>
      </c>
      <c r="AW230" s="15">
        <f t="shared" si="26"/>
        <v>28.294</v>
      </c>
      <c r="AX230" s="47">
        <v>5.72E-11</v>
      </c>
      <c r="AY230" s="47">
        <v>8.7999999999999999E-13</v>
      </c>
      <c r="AZ230" s="47">
        <v>4.962E-10</v>
      </c>
      <c r="BA230" s="47">
        <v>5.5430000000000004E-10</v>
      </c>
      <c r="BB230" s="48">
        <v>5.7570000000000001E-11</v>
      </c>
      <c r="BC230" s="48">
        <v>4.9548000000000003E-10</v>
      </c>
      <c r="BD230" s="48">
        <v>5.5304999999999997E-10</v>
      </c>
      <c r="BE230" s="14">
        <f t="shared" si="23"/>
        <v>133.66632393159955</v>
      </c>
      <c r="BF230" s="14">
        <f t="shared" si="24"/>
        <v>0.3</v>
      </c>
      <c r="BG230" s="68" t="s">
        <v>598</v>
      </c>
      <c r="BH230" s="68" t="s">
        <v>321</v>
      </c>
      <c r="BI230" s="68" t="s">
        <v>321</v>
      </c>
      <c r="BJ230" s="68" t="s">
        <v>321</v>
      </c>
      <c r="BK230" s="102" t="s">
        <v>598</v>
      </c>
      <c r="BL230" s="68" t="s">
        <v>321</v>
      </c>
      <c r="BM230" s="3" t="s">
        <v>1474</v>
      </c>
    </row>
    <row r="231" spans="1:65" ht="14.4" customHeight="1" x14ac:dyDescent="0.3">
      <c r="A231" s="59" t="s">
        <v>436</v>
      </c>
      <c r="B231" s="2">
        <v>230</v>
      </c>
      <c r="C231" s="3" t="s">
        <v>1407</v>
      </c>
      <c r="D231" s="5" t="s">
        <v>830</v>
      </c>
      <c r="E231" s="2" t="s">
        <v>528</v>
      </c>
      <c r="F231" s="5" t="s">
        <v>831</v>
      </c>
      <c r="G231" s="2" t="s">
        <v>529</v>
      </c>
      <c r="H231" s="2" t="s">
        <v>23</v>
      </c>
      <c r="J231" s="6" t="s">
        <v>87</v>
      </c>
      <c r="K231" s="2" t="s">
        <v>1028</v>
      </c>
      <c r="L231" s="6" t="s">
        <v>968</v>
      </c>
      <c r="M231" s="6" t="s">
        <v>26</v>
      </c>
      <c r="N231" s="2" t="s">
        <v>997</v>
      </c>
      <c r="O231" s="11">
        <v>2.2400000000000002</v>
      </c>
      <c r="P231" s="6">
        <v>1.44</v>
      </c>
      <c r="Q231" s="2" t="s">
        <v>150</v>
      </c>
      <c r="R231" s="2" t="s">
        <v>413</v>
      </c>
      <c r="S231" s="2" t="s">
        <v>413</v>
      </c>
      <c r="T231" s="3" t="s">
        <v>64</v>
      </c>
      <c r="U231" s="7" t="s">
        <v>1569</v>
      </c>
      <c r="V231" s="5" t="s">
        <v>597</v>
      </c>
      <c r="W231" s="12" t="s">
        <v>432</v>
      </c>
      <c r="X231" s="3" t="s">
        <v>28</v>
      </c>
      <c r="Y231" s="3" t="s">
        <v>655</v>
      </c>
      <c r="Z231" s="9">
        <v>134.19999999999999</v>
      </c>
      <c r="AA231" s="9">
        <v>0.2</v>
      </c>
      <c r="AB231" s="9">
        <v>2</v>
      </c>
      <c r="AC231" s="6" t="s">
        <v>413</v>
      </c>
      <c r="AD231" s="6" t="s">
        <v>413</v>
      </c>
      <c r="AE231" s="6" t="s">
        <v>413</v>
      </c>
      <c r="AF231" s="8" t="s">
        <v>1569</v>
      </c>
      <c r="AG231" s="8" t="s">
        <v>1569</v>
      </c>
      <c r="AH231" s="8" t="s">
        <v>1569</v>
      </c>
      <c r="AI231" s="8" t="s">
        <v>1569</v>
      </c>
      <c r="AJ231" s="91" t="s">
        <v>1569</v>
      </c>
      <c r="AK231" s="91" t="s">
        <v>1569</v>
      </c>
      <c r="AL231" s="8" t="s">
        <v>1569</v>
      </c>
      <c r="AM231" s="9" t="s">
        <v>413</v>
      </c>
      <c r="AN231" s="9" t="s">
        <v>413</v>
      </c>
      <c r="AO231" s="9" t="s">
        <v>413</v>
      </c>
      <c r="AP231" s="2" t="s">
        <v>59</v>
      </c>
      <c r="AQ231" s="2">
        <f t="shared" si="20"/>
        <v>134.19999999999999</v>
      </c>
      <c r="AR231" s="2">
        <f t="shared" si="21"/>
        <v>0.2</v>
      </c>
      <c r="AS231" s="2">
        <f t="shared" si="22"/>
        <v>2</v>
      </c>
      <c r="AT231" s="6" t="s">
        <v>60</v>
      </c>
      <c r="AU231" s="6">
        <v>28.02</v>
      </c>
      <c r="AV231" s="52" t="s">
        <v>1081</v>
      </c>
      <c r="AW231" s="15">
        <f t="shared" si="26"/>
        <v>28.294</v>
      </c>
      <c r="AX231" s="47">
        <v>5.72E-11</v>
      </c>
      <c r="AY231" s="47">
        <v>8.7999999999999999E-13</v>
      </c>
      <c r="AZ231" s="47">
        <v>4.962E-10</v>
      </c>
      <c r="BA231" s="47">
        <v>5.5430000000000004E-10</v>
      </c>
      <c r="BB231" s="48">
        <v>5.7570000000000001E-11</v>
      </c>
      <c r="BC231" s="48">
        <v>4.9548000000000003E-10</v>
      </c>
      <c r="BD231" s="48">
        <v>5.5304999999999997E-10</v>
      </c>
      <c r="BE231" s="14">
        <f t="shared" si="23"/>
        <v>135.48305352242545</v>
      </c>
      <c r="BF231" s="14">
        <f t="shared" si="24"/>
        <v>0.2</v>
      </c>
      <c r="BG231" s="68" t="s">
        <v>597</v>
      </c>
      <c r="BH231" s="68" t="s">
        <v>413</v>
      </c>
      <c r="BI231" s="68" t="s">
        <v>321</v>
      </c>
      <c r="BJ231" s="68" t="s">
        <v>321</v>
      </c>
      <c r="BK231" s="102" t="s">
        <v>598</v>
      </c>
      <c r="BL231" s="68" t="s">
        <v>846</v>
      </c>
      <c r="BM231" s="3" t="s">
        <v>1553</v>
      </c>
    </row>
    <row r="232" spans="1:65" ht="14.4" customHeight="1" x14ac:dyDescent="0.3">
      <c r="A232" s="59" t="s">
        <v>437</v>
      </c>
      <c r="B232" s="2">
        <v>231</v>
      </c>
      <c r="C232" s="3" t="s">
        <v>1407</v>
      </c>
      <c r="D232" s="5" t="s">
        <v>795</v>
      </c>
      <c r="E232" s="2" t="s">
        <v>528</v>
      </c>
      <c r="F232" s="5" t="s">
        <v>796</v>
      </c>
      <c r="G232" s="2" t="s">
        <v>529</v>
      </c>
      <c r="H232" s="2" t="s">
        <v>23</v>
      </c>
      <c r="J232" s="6" t="s">
        <v>87</v>
      </c>
      <c r="K232" s="2" t="s">
        <v>1028</v>
      </c>
      <c r="L232" s="6" t="s">
        <v>968</v>
      </c>
      <c r="M232" s="6" t="s">
        <v>26</v>
      </c>
      <c r="N232" s="2" t="s">
        <v>997</v>
      </c>
      <c r="O232" s="11">
        <v>1.64</v>
      </c>
      <c r="P232" s="6">
        <v>1.1499999999999999</v>
      </c>
      <c r="Q232" s="10" t="s">
        <v>1008</v>
      </c>
      <c r="R232" s="2" t="s">
        <v>413</v>
      </c>
      <c r="S232" s="2" t="s">
        <v>413</v>
      </c>
      <c r="T232" s="3" t="s">
        <v>64</v>
      </c>
      <c r="U232" s="7" t="s">
        <v>1569</v>
      </c>
      <c r="V232" s="5" t="s">
        <v>597</v>
      </c>
      <c r="W232" s="12" t="s">
        <v>432</v>
      </c>
      <c r="X232" s="3" t="s">
        <v>28</v>
      </c>
      <c r="Y232" s="3" t="s">
        <v>655</v>
      </c>
      <c r="Z232" s="19">
        <v>135.30000000000001</v>
      </c>
      <c r="AA232" s="6">
        <v>0.8</v>
      </c>
      <c r="AB232" s="9">
        <v>2</v>
      </c>
      <c r="AC232" s="6" t="s">
        <v>413</v>
      </c>
      <c r="AD232" s="6" t="s">
        <v>413</v>
      </c>
      <c r="AE232" s="6" t="s">
        <v>413</v>
      </c>
      <c r="AF232" s="8" t="s">
        <v>1569</v>
      </c>
      <c r="AG232" s="8" t="s">
        <v>1569</v>
      </c>
      <c r="AH232" s="8" t="s">
        <v>1569</v>
      </c>
      <c r="AI232" s="8" t="s">
        <v>1569</v>
      </c>
      <c r="AJ232" s="91" t="s">
        <v>1569</v>
      </c>
      <c r="AK232" s="91" t="s">
        <v>1569</v>
      </c>
      <c r="AL232" s="8" t="s">
        <v>1569</v>
      </c>
      <c r="AM232" s="9" t="s">
        <v>413</v>
      </c>
      <c r="AN232" s="9" t="s">
        <v>413</v>
      </c>
      <c r="AO232" s="9" t="s">
        <v>413</v>
      </c>
      <c r="AP232" s="2" t="s">
        <v>59</v>
      </c>
      <c r="AQ232" s="2">
        <f t="shared" si="20"/>
        <v>135.30000000000001</v>
      </c>
      <c r="AR232" s="2">
        <f t="shared" si="21"/>
        <v>0.8</v>
      </c>
      <c r="AS232" s="2">
        <f t="shared" si="22"/>
        <v>2</v>
      </c>
      <c r="AT232" s="6" t="s">
        <v>60</v>
      </c>
      <c r="AU232" s="6">
        <v>28.02</v>
      </c>
      <c r="AV232" s="52" t="s">
        <v>1081</v>
      </c>
      <c r="AW232" s="15">
        <f t="shared" si="26"/>
        <v>28.294</v>
      </c>
      <c r="AX232" s="47">
        <v>5.72E-11</v>
      </c>
      <c r="AY232" s="47">
        <v>8.7999999999999999E-13</v>
      </c>
      <c r="AZ232" s="47">
        <v>4.962E-10</v>
      </c>
      <c r="BA232" s="47">
        <v>5.5430000000000004E-10</v>
      </c>
      <c r="BB232" s="48">
        <v>5.7570000000000001E-11</v>
      </c>
      <c r="BC232" s="48">
        <v>4.9548000000000003E-10</v>
      </c>
      <c r="BD232" s="48">
        <v>5.5304999999999997E-10</v>
      </c>
      <c r="BE232" s="14">
        <f t="shared" si="23"/>
        <v>136.59327090112467</v>
      </c>
      <c r="BF232" s="14">
        <f t="shared" si="24"/>
        <v>0.8</v>
      </c>
      <c r="BG232" s="68" t="s">
        <v>598</v>
      </c>
      <c r="BH232" s="68" t="s">
        <v>321</v>
      </c>
      <c r="BI232" s="68" t="s">
        <v>321</v>
      </c>
      <c r="BJ232" s="68" t="s">
        <v>321</v>
      </c>
      <c r="BK232" s="102" t="s">
        <v>598</v>
      </c>
      <c r="BL232" s="68" t="s">
        <v>598</v>
      </c>
      <c r="BM232" s="3" t="s">
        <v>1475</v>
      </c>
    </row>
    <row r="233" spans="1:65" ht="14.4" customHeight="1" x14ac:dyDescent="0.3">
      <c r="A233" s="59" t="s">
        <v>976</v>
      </c>
      <c r="B233" s="2">
        <v>232</v>
      </c>
      <c r="C233" s="3" t="s">
        <v>1408</v>
      </c>
      <c r="D233" s="4" t="s">
        <v>970</v>
      </c>
      <c r="E233" s="2" t="s">
        <v>528</v>
      </c>
      <c r="F233" s="4" t="s">
        <v>971</v>
      </c>
      <c r="G233" s="5" t="s">
        <v>529</v>
      </c>
      <c r="H233" s="2" t="s">
        <v>23</v>
      </c>
      <c r="J233" s="6" t="s">
        <v>87</v>
      </c>
      <c r="K233" s="2" t="s">
        <v>1028</v>
      </c>
      <c r="L233" s="6" t="s">
        <v>968</v>
      </c>
      <c r="M233" s="6" t="s">
        <v>26</v>
      </c>
      <c r="N233" s="2" t="s">
        <v>986</v>
      </c>
      <c r="O233" s="11">
        <v>1.95</v>
      </c>
      <c r="P233" s="6">
        <v>1.4</v>
      </c>
      <c r="Q233" s="10" t="s">
        <v>1008</v>
      </c>
      <c r="R233" s="2" t="s">
        <v>413</v>
      </c>
      <c r="S233" s="2" t="s">
        <v>413</v>
      </c>
      <c r="T233" s="7" t="s">
        <v>1569</v>
      </c>
      <c r="U233" s="7" t="s">
        <v>1569</v>
      </c>
      <c r="V233" s="5" t="s">
        <v>597</v>
      </c>
      <c r="W233" s="12" t="s">
        <v>432</v>
      </c>
      <c r="X233" s="3" t="s">
        <v>28</v>
      </c>
      <c r="Y233" s="3" t="s">
        <v>655</v>
      </c>
      <c r="Z233" s="19">
        <v>137.30000000000001</v>
      </c>
      <c r="AA233" s="6">
        <v>1.3</v>
      </c>
      <c r="AB233" s="8" t="s">
        <v>1569</v>
      </c>
      <c r="AC233" s="6" t="s">
        <v>413</v>
      </c>
      <c r="AD233" s="6" t="s">
        <v>413</v>
      </c>
      <c r="AE233" s="6" t="s">
        <v>413</v>
      </c>
      <c r="AF233" s="8" t="s">
        <v>1569</v>
      </c>
      <c r="AG233" s="8" t="s">
        <v>1569</v>
      </c>
      <c r="AH233" s="8" t="s">
        <v>1569</v>
      </c>
      <c r="AI233" s="8" t="s">
        <v>1569</v>
      </c>
      <c r="AJ233" s="91" t="s">
        <v>1569</v>
      </c>
      <c r="AK233" s="91" t="s">
        <v>1569</v>
      </c>
      <c r="AL233" s="8" t="s">
        <v>1569</v>
      </c>
      <c r="AM233" s="9" t="s">
        <v>413</v>
      </c>
      <c r="AN233" s="9" t="s">
        <v>413</v>
      </c>
      <c r="AO233" s="9" t="s">
        <v>413</v>
      </c>
      <c r="AP233" s="2" t="s">
        <v>413</v>
      </c>
      <c r="AQ233" s="2" t="str">
        <f t="shared" si="20"/>
        <v>-</v>
      </c>
      <c r="AR233" s="2" t="str">
        <f t="shared" si="21"/>
        <v>-</v>
      </c>
      <c r="AS233" s="2" t="str">
        <f t="shared" si="22"/>
        <v>-</v>
      </c>
      <c r="AT233" s="8" t="s">
        <v>1569</v>
      </c>
      <c r="AU233" s="8" t="s">
        <v>1569</v>
      </c>
      <c r="AV233" s="30" t="s">
        <v>321</v>
      </c>
      <c r="AW233" s="9" t="s">
        <v>321</v>
      </c>
      <c r="AX233" s="47">
        <v>5.72E-11</v>
      </c>
      <c r="AY233" s="47">
        <v>8.7999999999999999E-13</v>
      </c>
      <c r="AZ233" s="47">
        <v>4.962E-10</v>
      </c>
      <c r="BA233" s="47">
        <v>5.5430000000000004E-10</v>
      </c>
      <c r="BB233" s="48">
        <v>5.7570000000000001E-11</v>
      </c>
      <c r="BC233" s="48">
        <v>4.9548000000000003E-10</v>
      </c>
      <c r="BD233" s="48">
        <v>5.5304999999999997E-10</v>
      </c>
      <c r="BE233" s="14" t="str">
        <f t="shared" si="23"/>
        <v>-</v>
      </c>
      <c r="BF233" s="14" t="str">
        <f t="shared" si="24"/>
        <v>-</v>
      </c>
      <c r="BG233" s="68" t="s">
        <v>321</v>
      </c>
      <c r="BH233" s="68" t="s">
        <v>321</v>
      </c>
      <c r="BI233" s="68" t="s">
        <v>321</v>
      </c>
      <c r="BJ233" s="68" t="s">
        <v>321</v>
      </c>
      <c r="BK233" s="68" t="s">
        <v>1614</v>
      </c>
      <c r="BL233" s="68" t="s">
        <v>321</v>
      </c>
      <c r="BM233" s="3" t="s">
        <v>979</v>
      </c>
    </row>
    <row r="234" spans="1:65" ht="14.4" customHeight="1" x14ac:dyDescent="0.3">
      <c r="A234" s="59" t="s">
        <v>977</v>
      </c>
      <c r="B234" s="2">
        <v>233</v>
      </c>
      <c r="C234" s="3" t="s">
        <v>1408</v>
      </c>
      <c r="D234" s="4" t="s">
        <v>972</v>
      </c>
      <c r="E234" s="2" t="s">
        <v>528</v>
      </c>
      <c r="F234" s="4" t="s">
        <v>973</v>
      </c>
      <c r="G234" s="5" t="s">
        <v>529</v>
      </c>
      <c r="H234" s="2" t="s">
        <v>23</v>
      </c>
      <c r="J234" s="6" t="s">
        <v>87</v>
      </c>
      <c r="K234" s="2" t="s">
        <v>1028</v>
      </c>
      <c r="L234" s="6" t="s">
        <v>968</v>
      </c>
      <c r="M234" s="6" t="s">
        <v>26</v>
      </c>
      <c r="N234" s="2" t="s">
        <v>986</v>
      </c>
      <c r="O234" s="11">
        <v>1.96</v>
      </c>
      <c r="P234" s="6">
        <v>1.78</v>
      </c>
      <c r="Q234" s="2" t="s">
        <v>150</v>
      </c>
      <c r="R234" s="2" t="s">
        <v>413</v>
      </c>
      <c r="S234" s="2" t="s">
        <v>413</v>
      </c>
      <c r="T234" s="7" t="s">
        <v>1569</v>
      </c>
      <c r="U234" s="7" t="s">
        <v>1569</v>
      </c>
      <c r="V234" s="5" t="s">
        <v>597</v>
      </c>
      <c r="W234" s="12" t="s">
        <v>432</v>
      </c>
      <c r="X234" s="3" t="s">
        <v>28</v>
      </c>
      <c r="Y234" s="3" t="s">
        <v>655</v>
      </c>
      <c r="Z234" s="19">
        <v>135</v>
      </c>
      <c r="AA234" s="6">
        <v>1.1000000000000001</v>
      </c>
      <c r="AB234" s="8" t="s">
        <v>1569</v>
      </c>
      <c r="AC234" s="6" t="s">
        <v>413</v>
      </c>
      <c r="AD234" s="6" t="s">
        <v>413</v>
      </c>
      <c r="AE234" s="6" t="s">
        <v>413</v>
      </c>
      <c r="AF234" s="8" t="s">
        <v>1569</v>
      </c>
      <c r="AG234" s="8" t="s">
        <v>1569</v>
      </c>
      <c r="AH234" s="8" t="s">
        <v>1569</v>
      </c>
      <c r="AI234" s="8" t="s">
        <v>1569</v>
      </c>
      <c r="AJ234" s="91" t="s">
        <v>1569</v>
      </c>
      <c r="AK234" s="91" t="s">
        <v>1569</v>
      </c>
      <c r="AL234" s="8" t="s">
        <v>1569</v>
      </c>
      <c r="AM234" s="9" t="s">
        <v>413</v>
      </c>
      <c r="AN234" s="9" t="s">
        <v>413</v>
      </c>
      <c r="AO234" s="9" t="s">
        <v>413</v>
      </c>
      <c r="AP234" s="2" t="s">
        <v>413</v>
      </c>
      <c r="AQ234" s="2" t="str">
        <f t="shared" si="20"/>
        <v>-</v>
      </c>
      <c r="AR234" s="2" t="str">
        <f t="shared" si="21"/>
        <v>-</v>
      </c>
      <c r="AS234" s="2" t="str">
        <f t="shared" si="22"/>
        <v>-</v>
      </c>
      <c r="AT234" s="8" t="s">
        <v>1569</v>
      </c>
      <c r="AU234" s="8" t="s">
        <v>1569</v>
      </c>
      <c r="AV234" s="30" t="s">
        <v>321</v>
      </c>
      <c r="AW234" s="9" t="s">
        <v>321</v>
      </c>
      <c r="AX234" s="47">
        <v>5.72E-11</v>
      </c>
      <c r="AY234" s="47">
        <v>8.7999999999999999E-13</v>
      </c>
      <c r="AZ234" s="47">
        <v>4.962E-10</v>
      </c>
      <c r="BA234" s="47">
        <v>5.5430000000000004E-10</v>
      </c>
      <c r="BB234" s="48">
        <v>5.7570000000000001E-11</v>
      </c>
      <c r="BC234" s="48">
        <v>4.9548000000000003E-10</v>
      </c>
      <c r="BD234" s="48">
        <v>5.5304999999999997E-10</v>
      </c>
      <c r="BE234" s="14" t="str">
        <f t="shared" si="23"/>
        <v>-</v>
      </c>
      <c r="BF234" s="14" t="str">
        <f t="shared" si="24"/>
        <v>-</v>
      </c>
      <c r="BG234" s="68" t="s">
        <v>321</v>
      </c>
      <c r="BH234" s="68" t="s">
        <v>321</v>
      </c>
      <c r="BI234" s="68" t="s">
        <v>321</v>
      </c>
      <c r="BJ234" s="68" t="s">
        <v>321</v>
      </c>
      <c r="BK234" s="68" t="s">
        <v>1614</v>
      </c>
      <c r="BL234" s="68" t="s">
        <v>321</v>
      </c>
      <c r="BM234" s="3" t="s">
        <v>979</v>
      </c>
    </row>
    <row r="235" spans="1:65" ht="14.4" customHeight="1" x14ac:dyDescent="0.3">
      <c r="A235" s="59" t="s">
        <v>978</v>
      </c>
      <c r="B235" s="2">
        <v>234</v>
      </c>
      <c r="C235" s="3" t="s">
        <v>1408</v>
      </c>
      <c r="D235" s="4" t="s">
        <v>974</v>
      </c>
      <c r="E235" s="2" t="s">
        <v>528</v>
      </c>
      <c r="F235" s="4" t="s">
        <v>975</v>
      </c>
      <c r="G235" s="5" t="s">
        <v>529</v>
      </c>
      <c r="H235" s="2" t="s">
        <v>23</v>
      </c>
      <c r="J235" s="6" t="s">
        <v>87</v>
      </c>
      <c r="K235" s="2" t="s">
        <v>1028</v>
      </c>
      <c r="L235" s="6" t="s">
        <v>968</v>
      </c>
      <c r="M235" s="6" t="s">
        <v>26</v>
      </c>
      <c r="N235" s="2" t="s">
        <v>986</v>
      </c>
      <c r="O235" s="25" t="s">
        <v>321</v>
      </c>
      <c r="P235" s="8" t="s">
        <v>321</v>
      </c>
      <c r="Q235" s="10" t="s">
        <v>1008</v>
      </c>
      <c r="R235" s="2" t="s">
        <v>413</v>
      </c>
      <c r="S235" s="2" t="s">
        <v>413</v>
      </c>
      <c r="T235" s="7" t="s">
        <v>1569</v>
      </c>
      <c r="U235" s="7" t="s">
        <v>1569</v>
      </c>
      <c r="V235" s="5" t="s">
        <v>597</v>
      </c>
      <c r="W235" s="12" t="s">
        <v>432</v>
      </c>
      <c r="X235" s="3" t="s">
        <v>28</v>
      </c>
      <c r="Y235" s="3" t="s">
        <v>655</v>
      </c>
      <c r="Z235" s="19">
        <v>128.30000000000001</v>
      </c>
      <c r="AA235" s="19">
        <v>1</v>
      </c>
      <c r="AB235" s="8" t="s">
        <v>1569</v>
      </c>
      <c r="AC235" s="6" t="s">
        <v>413</v>
      </c>
      <c r="AD235" s="6" t="s">
        <v>413</v>
      </c>
      <c r="AE235" s="6" t="s">
        <v>413</v>
      </c>
      <c r="AF235" s="8" t="s">
        <v>1569</v>
      </c>
      <c r="AG235" s="8" t="s">
        <v>1569</v>
      </c>
      <c r="AH235" s="8" t="s">
        <v>1569</v>
      </c>
      <c r="AI235" s="8" t="s">
        <v>1569</v>
      </c>
      <c r="AJ235" s="91" t="s">
        <v>1569</v>
      </c>
      <c r="AK235" s="91" t="s">
        <v>1569</v>
      </c>
      <c r="AL235" s="8" t="s">
        <v>1569</v>
      </c>
      <c r="AM235" s="9" t="s">
        <v>413</v>
      </c>
      <c r="AN235" s="9" t="s">
        <v>413</v>
      </c>
      <c r="AO235" s="9" t="s">
        <v>413</v>
      </c>
      <c r="AP235" s="2" t="s">
        <v>413</v>
      </c>
      <c r="AQ235" s="2" t="str">
        <f t="shared" si="20"/>
        <v>-</v>
      </c>
      <c r="AR235" s="2" t="str">
        <f t="shared" si="21"/>
        <v>-</v>
      </c>
      <c r="AS235" s="2" t="str">
        <f t="shared" si="22"/>
        <v>-</v>
      </c>
      <c r="AT235" s="8" t="s">
        <v>1569</v>
      </c>
      <c r="AU235" s="8" t="s">
        <v>1569</v>
      </c>
      <c r="AV235" s="30" t="s">
        <v>321</v>
      </c>
      <c r="AW235" s="9" t="s">
        <v>321</v>
      </c>
      <c r="AX235" s="47">
        <v>5.72E-11</v>
      </c>
      <c r="AY235" s="47">
        <v>8.7999999999999999E-13</v>
      </c>
      <c r="AZ235" s="47">
        <v>4.962E-10</v>
      </c>
      <c r="BA235" s="47">
        <v>5.5430000000000004E-10</v>
      </c>
      <c r="BB235" s="48">
        <v>5.7570000000000001E-11</v>
      </c>
      <c r="BC235" s="48">
        <v>4.9548000000000003E-10</v>
      </c>
      <c r="BD235" s="48">
        <v>5.5304999999999997E-10</v>
      </c>
      <c r="BE235" s="14" t="str">
        <f t="shared" si="23"/>
        <v>-</v>
      </c>
      <c r="BF235" s="14" t="str">
        <f t="shared" si="24"/>
        <v>-</v>
      </c>
      <c r="BG235" s="68" t="s">
        <v>321</v>
      </c>
      <c r="BH235" s="68" t="s">
        <v>321</v>
      </c>
      <c r="BI235" s="68" t="s">
        <v>321</v>
      </c>
      <c r="BJ235" s="68" t="s">
        <v>321</v>
      </c>
      <c r="BK235" s="68" t="s">
        <v>1614</v>
      </c>
      <c r="BL235" s="68" t="s">
        <v>321</v>
      </c>
      <c r="BM235" s="3" t="s">
        <v>979</v>
      </c>
    </row>
    <row r="236" spans="1:65" ht="14.4" customHeight="1" x14ac:dyDescent="0.3">
      <c r="A236" s="59" t="s">
        <v>438</v>
      </c>
      <c r="B236" s="2">
        <v>235</v>
      </c>
      <c r="C236" s="3" t="s">
        <v>1409</v>
      </c>
      <c r="D236" s="4" t="s">
        <v>687</v>
      </c>
      <c r="E236" s="2" t="s">
        <v>528</v>
      </c>
      <c r="F236" s="4" t="s">
        <v>688</v>
      </c>
      <c r="G236" s="2" t="s">
        <v>529</v>
      </c>
      <c r="H236" s="2" t="s">
        <v>23</v>
      </c>
      <c r="J236" s="6" t="s">
        <v>439</v>
      </c>
      <c r="K236" s="2" t="s">
        <v>1030</v>
      </c>
      <c r="L236" s="6" t="s">
        <v>968</v>
      </c>
      <c r="M236" s="6" t="s">
        <v>26</v>
      </c>
      <c r="N236" s="2" t="s">
        <v>1044</v>
      </c>
      <c r="O236" s="8" t="s">
        <v>1569</v>
      </c>
      <c r="P236" s="8" t="s">
        <v>1569</v>
      </c>
      <c r="Q236" s="2" t="s">
        <v>413</v>
      </c>
      <c r="R236" s="2" t="s">
        <v>413</v>
      </c>
      <c r="S236" s="2" t="s">
        <v>413</v>
      </c>
      <c r="T236" s="3" t="s">
        <v>440</v>
      </c>
      <c r="U236" s="7" t="s">
        <v>1569</v>
      </c>
      <c r="V236" s="5" t="s">
        <v>597</v>
      </c>
      <c r="W236" s="12" t="s">
        <v>57</v>
      </c>
      <c r="X236" s="3" t="s">
        <v>28</v>
      </c>
      <c r="Y236" s="3" t="s">
        <v>441</v>
      </c>
      <c r="Z236" s="11">
        <v>156.4</v>
      </c>
      <c r="AA236" s="6">
        <v>2.0699999999999998</v>
      </c>
      <c r="AB236" s="6">
        <v>2</v>
      </c>
      <c r="AC236" s="6" t="s">
        <v>413</v>
      </c>
      <c r="AD236" s="6" t="s">
        <v>413</v>
      </c>
      <c r="AE236" s="6" t="s">
        <v>413</v>
      </c>
      <c r="AF236" s="11">
        <v>155.75</v>
      </c>
      <c r="AG236" s="6">
        <v>4.3899999999999997</v>
      </c>
      <c r="AH236" s="6">
        <v>2</v>
      </c>
      <c r="AI236" s="8" t="s">
        <v>1569</v>
      </c>
      <c r="AJ236" s="72" t="s">
        <v>1570</v>
      </c>
      <c r="AK236" s="91" t="s">
        <v>1569</v>
      </c>
      <c r="AL236" s="9">
        <v>2</v>
      </c>
      <c r="AM236" s="9" t="s">
        <v>413</v>
      </c>
      <c r="AN236" s="9" t="s">
        <v>413</v>
      </c>
      <c r="AO236" s="9" t="s">
        <v>413</v>
      </c>
      <c r="AP236" s="2" t="s">
        <v>78</v>
      </c>
      <c r="AQ236" s="2">
        <f t="shared" si="20"/>
        <v>155.75</v>
      </c>
      <c r="AR236" s="2">
        <f t="shared" si="21"/>
        <v>4.3899999999999997</v>
      </c>
      <c r="AS236" s="2">
        <f t="shared" si="22"/>
        <v>2</v>
      </c>
      <c r="AT236" s="6" t="s">
        <v>60</v>
      </c>
      <c r="AU236" s="6">
        <v>27.62</v>
      </c>
      <c r="AV236" s="52" t="s">
        <v>1081</v>
      </c>
      <c r="AW236" s="15">
        <f t="shared" ref="AW236:AW244" si="27">28.294</f>
        <v>28.294</v>
      </c>
      <c r="AX236" s="47">
        <v>5.72E-11</v>
      </c>
      <c r="AY236" s="47">
        <v>8.7999999999999999E-13</v>
      </c>
      <c r="AZ236" s="47">
        <v>4.962E-10</v>
      </c>
      <c r="BA236" s="47">
        <v>5.5430000000000004E-10</v>
      </c>
      <c r="BB236" s="48">
        <v>5.7570000000000001E-11</v>
      </c>
      <c r="BC236" s="48">
        <v>4.9548000000000003E-10</v>
      </c>
      <c r="BD236" s="48">
        <v>5.5304999999999997E-10</v>
      </c>
      <c r="BE236" s="14">
        <f t="shared" si="23"/>
        <v>159.4288899313039</v>
      </c>
      <c r="BF236" s="14">
        <f t="shared" si="24"/>
        <v>4.3899999999999997</v>
      </c>
      <c r="BG236" s="68" t="s">
        <v>1593</v>
      </c>
      <c r="BH236" s="68" t="s">
        <v>597</v>
      </c>
      <c r="BI236" s="68" t="s">
        <v>321</v>
      </c>
      <c r="BJ236" s="68" t="s">
        <v>1580</v>
      </c>
      <c r="BK236" s="102" t="s">
        <v>598</v>
      </c>
      <c r="BL236" s="68" t="s">
        <v>321</v>
      </c>
      <c r="BM236" s="3" t="s">
        <v>1492</v>
      </c>
    </row>
    <row r="237" spans="1:65" ht="14.4" customHeight="1" x14ac:dyDescent="0.3">
      <c r="A237" s="59" t="s">
        <v>442</v>
      </c>
      <c r="B237" s="2">
        <v>236</v>
      </c>
      <c r="C237" s="3" t="s">
        <v>1409</v>
      </c>
      <c r="D237" s="4" t="s">
        <v>861</v>
      </c>
      <c r="E237" s="2" t="s">
        <v>528</v>
      </c>
      <c r="F237" s="4" t="s">
        <v>862</v>
      </c>
      <c r="G237" s="2" t="s">
        <v>529</v>
      </c>
      <c r="H237" s="2" t="s">
        <v>23</v>
      </c>
      <c r="J237" s="6" t="s">
        <v>443</v>
      </c>
      <c r="K237" s="2" t="s">
        <v>1030</v>
      </c>
      <c r="L237" s="6" t="s">
        <v>968</v>
      </c>
      <c r="M237" s="6" t="s">
        <v>26</v>
      </c>
      <c r="N237" s="2" t="s">
        <v>1043</v>
      </c>
      <c r="O237" s="8" t="s">
        <v>1569</v>
      </c>
      <c r="P237" s="8" t="s">
        <v>1569</v>
      </c>
      <c r="Q237" s="2" t="s">
        <v>413</v>
      </c>
      <c r="R237" s="2" t="s">
        <v>413</v>
      </c>
      <c r="S237" s="2" t="s">
        <v>413</v>
      </c>
      <c r="T237" s="3" t="s">
        <v>440</v>
      </c>
      <c r="U237" s="7" t="s">
        <v>1569</v>
      </c>
      <c r="V237" s="5" t="s">
        <v>597</v>
      </c>
      <c r="W237" s="12" t="s">
        <v>57</v>
      </c>
      <c r="X237" s="3" t="s">
        <v>28</v>
      </c>
      <c r="Y237" s="3" t="s">
        <v>441</v>
      </c>
      <c r="Z237" s="11">
        <v>142.91999999999999</v>
      </c>
      <c r="AA237" s="6">
        <v>0.89</v>
      </c>
      <c r="AB237" s="6">
        <v>2</v>
      </c>
      <c r="AC237" s="6" t="s">
        <v>413</v>
      </c>
      <c r="AD237" s="6" t="s">
        <v>413</v>
      </c>
      <c r="AE237" s="6" t="s">
        <v>413</v>
      </c>
      <c r="AF237" s="11">
        <v>141.07</v>
      </c>
      <c r="AG237" s="6">
        <v>2.2999999999999998</v>
      </c>
      <c r="AH237" s="6">
        <v>2</v>
      </c>
      <c r="AI237" s="8" t="s">
        <v>1569</v>
      </c>
      <c r="AJ237" s="91" t="s">
        <v>1578</v>
      </c>
      <c r="AK237" s="91" t="s">
        <v>1569</v>
      </c>
      <c r="AL237" s="9">
        <v>2</v>
      </c>
      <c r="AM237" s="9" t="s">
        <v>413</v>
      </c>
      <c r="AN237" s="9" t="s">
        <v>413</v>
      </c>
      <c r="AO237" s="9" t="s">
        <v>413</v>
      </c>
      <c r="AP237" s="2" t="s">
        <v>59</v>
      </c>
      <c r="AQ237" s="2">
        <f t="shared" si="20"/>
        <v>142.91999999999999</v>
      </c>
      <c r="AR237" s="2">
        <f t="shared" si="21"/>
        <v>0.89</v>
      </c>
      <c r="AS237" s="2">
        <f t="shared" si="22"/>
        <v>2</v>
      </c>
      <c r="AT237" s="6" t="s">
        <v>60</v>
      </c>
      <c r="AU237" s="6">
        <v>27.62</v>
      </c>
      <c r="AV237" s="52" t="s">
        <v>1081</v>
      </c>
      <c r="AW237" s="15">
        <f t="shared" si="27"/>
        <v>28.294</v>
      </c>
      <c r="AX237" s="47">
        <v>5.72E-11</v>
      </c>
      <c r="AY237" s="47">
        <v>8.7999999999999999E-13</v>
      </c>
      <c r="AZ237" s="47">
        <v>4.962E-10</v>
      </c>
      <c r="BA237" s="47">
        <v>5.5430000000000004E-10</v>
      </c>
      <c r="BB237" s="48">
        <v>5.7570000000000001E-11</v>
      </c>
      <c r="BC237" s="48">
        <v>4.9548000000000003E-10</v>
      </c>
      <c r="BD237" s="48">
        <v>5.5304999999999997E-10</v>
      </c>
      <c r="BE237" s="14">
        <f t="shared" si="23"/>
        <v>146.3067864657389</v>
      </c>
      <c r="BF237" s="14">
        <f t="shared" si="24"/>
        <v>0.89</v>
      </c>
      <c r="BG237" s="76" t="s">
        <v>598</v>
      </c>
      <c r="BH237" s="76" t="s">
        <v>598</v>
      </c>
      <c r="BI237" s="68" t="s">
        <v>321</v>
      </c>
      <c r="BJ237" s="68" t="s">
        <v>321</v>
      </c>
      <c r="BK237" s="102" t="s">
        <v>598</v>
      </c>
      <c r="BL237" s="76" t="s">
        <v>598</v>
      </c>
      <c r="BM237" s="3" t="s">
        <v>490</v>
      </c>
    </row>
    <row r="238" spans="1:65" ht="14.4" customHeight="1" x14ac:dyDescent="0.3">
      <c r="A238" s="59" t="s">
        <v>444</v>
      </c>
      <c r="B238" s="2">
        <v>237</v>
      </c>
      <c r="C238" s="3" t="s">
        <v>1409</v>
      </c>
      <c r="D238" s="2" t="s">
        <v>445</v>
      </c>
      <c r="E238" s="2" t="s">
        <v>528</v>
      </c>
      <c r="F238" s="2" t="s">
        <v>446</v>
      </c>
      <c r="G238" s="2" t="s">
        <v>529</v>
      </c>
      <c r="H238" s="2" t="s">
        <v>23</v>
      </c>
      <c r="J238" s="6" t="s">
        <v>439</v>
      </c>
      <c r="K238" s="2" t="s">
        <v>1030</v>
      </c>
      <c r="L238" s="6" t="s">
        <v>968</v>
      </c>
      <c r="M238" s="6" t="s">
        <v>26</v>
      </c>
      <c r="N238" s="2" t="s">
        <v>1043</v>
      </c>
      <c r="O238" s="29">
        <v>8.9</v>
      </c>
      <c r="P238" s="9">
        <v>3.42</v>
      </c>
      <c r="Q238" s="2" t="s">
        <v>413</v>
      </c>
      <c r="R238" s="2" t="s">
        <v>413</v>
      </c>
      <c r="S238" s="2" t="s">
        <v>413</v>
      </c>
      <c r="T238" s="3" t="s">
        <v>440</v>
      </c>
      <c r="U238" s="7" t="s">
        <v>1569</v>
      </c>
      <c r="V238" s="5" t="s">
        <v>597</v>
      </c>
      <c r="W238" s="12" t="s">
        <v>57</v>
      </c>
      <c r="X238" s="3" t="s">
        <v>28</v>
      </c>
      <c r="Y238" s="3" t="s">
        <v>441</v>
      </c>
      <c r="Z238" s="11">
        <v>142.88</v>
      </c>
      <c r="AA238" s="6">
        <v>0.93</v>
      </c>
      <c r="AB238" s="6">
        <v>2</v>
      </c>
      <c r="AC238" s="6" t="s">
        <v>413</v>
      </c>
      <c r="AD238" s="6" t="s">
        <v>413</v>
      </c>
      <c r="AE238" s="6" t="s">
        <v>413</v>
      </c>
      <c r="AF238" s="11">
        <v>141.9</v>
      </c>
      <c r="AG238" s="6">
        <v>1.2</v>
      </c>
      <c r="AH238" s="6">
        <v>2</v>
      </c>
      <c r="AI238" s="8" t="s">
        <v>1569</v>
      </c>
      <c r="AJ238" s="91" t="s">
        <v>1578</v>
      </c>
      <c r="AK238" s="91" t="s">
        <v>1569</v>
      </c>
      <c r="AL238" s="9">
        <v>2</v>
      </c>
      <c r="AM238" s="9" t="s">
        <v>413</v>
      </c>
      <c r="AN238" s="9" t="s">
        <v>413</v>
      </c>
      <c r="AO238" s="9" t="s">
        <v>413</v>
      </c>
      <c r="AP238" s="2" t="s">
        <v>59</v>
      </c>
      <c r="AQ238" s="2">
        <f t="shared" si="20"/>
        <v>142.88</v>
      </c>
      <c r="AR238" s="2">
        <f t="shared" si="21"/>
        <v>0.93</v>
      </c>
      <c r="AS238" s="2">
        <f t="shared" si="22"/>
        <v>2</v>
      </c>
      <c r="AT238" s="6" t="s">
        <v>60</v>
      </c>
      <c r="AU238" s="6">
        <v>27.62</v>
      </c>
      <c r="AV238" s="52" t="s">
        <v>1081</v>
      </c>
      <c r="AW238" s="15">
        <f t="shared" si="27"/>
        <v>28.294</v>
      </c>
      <c r="AX238" s="47">
        <v>5.72E-11</v>
      </c>
      <c r="AY238" s="47">
        <v>8.7999999999999999E-13</v>
      </c>
      <c r="AZ238" s="47">
        <v>4.962E-10</v>
      </c>
      <c r="BA238" s="47">
        <v>5.5430000000000004E-10</v>
      </c>
      <c r="BB238" s="48">
        <v>5.7570000000000001E-11</v>
      </c>
      <c r="BC238" s="48">
        <v>4.9548000000000003E-10</v>
      </c>
      <c r="BD238" s="48">
        <v>5.5304999999999997E-10</v>
      </c>
      <c r="BE238" s="14">
        <f t="shared" si="23"/>
        <v>146.26587278738532</v>
      </c>
      <c r="BF238" s="14">
        <f t="shared" si="24"/>
        <v>0.93</v>
      </c>
      <c r="BG238" s="76" t="s">
        <v>598</v>
      </c>
      <c r="BH238" s="76" t="s">
        <v>598</v>
      </c>
      <c r="BI238" s="68" t="s">
        <v>321</v>
      </c>
      <c r="BJ238" s="68" t="s">
        <v>321</v>
      </c>
      <c r="BK238" s="102" t="s">
        <v>598</v>
      </c>
      <c r="BL238" s="76" t="s">
        <v>598</v>
      </c>
    </row>
    <row r="239" spans="1:65" ht="14.4" customHeight="1" x14ac:dyDescent="0.3">
      <c r="A239" s="59" t="s">
        <v>447</v>
      </c>
      <c r="B239" s="2">
        <v>238</v>
      </c>
      <c r="C239" s="3" t="s">
        <v>1409</v>
      </c>
      <c r="D239" s="2" t="s">
        <v>445</v>
      </c>
      <c r="E239" s="2" t="s">
        <v>528</v>
      </c>
      <c r="F239" s="2" t="s">
        <v>446</v>
      </c>
      <c r="G239" s="2" t="s">
        <v>529</v>
      </c>
      <c r="H239" s="2" t="s">
        <v>23</v>
      </c>
      <c r="J239" s="6" t="s">
        <v>439</v>
      </c>
      <c r="K239" s="2" t="s">
        <v>1030</v>
      </c>
      <c r="L239" s="6" t="s">
        <v>968</v>
      </c>
      <c r="M239" s="6" t="s">
        <v>26</v>
      </c>
      <c r="N239" s="2" t="s">
        <v>1043</v>
      </c>
      <c r="O239" s="29">
        <v>8.9</v>
      </c>
      <c r="P239" s="9">
        <v>3.42</v>
      </c>
      <c r="Q239" s="2" t="s">
        <v>413</v>
      </c>
      <c r="R239" s="2" t="s">
        <v>413</v>
      </c>
      <c r="S239" s="2" t="s">
        <v>413</v>
      </c>
      <c r="T239" s="3" t="s">
        <v>440</v>
      </c>
      <c r="U239" s="7" t="s">
        <v>1569</v>
      </c>
      <c r="V239" s="5" t="s">
        <v>598</v>
      </c>
      <c r="W239" s="12" t="s">
        <v>57</v>
      </c>
      <c r="X239" s="3" t="s">
        <v>28</v>
      </c>
      <c r="Y239" s="3" t="s">
        <v>441</v>
      </c>
      <c r="Z239" s="11">
        <v>142.88999999999999</v>
      </c>
      <c r="AA239" s="6">
        <v>0.93</v>
      </c>
      <c r="AB239" s="6">
        <v>2</v>
      </c>
      <c r="AC239" s="6" t="s">
        <v>413</v>
      </c>
      <c r="AD239" s="6" t="s">
        <v>413</v>
      </c>
      <c r="AE239" s="6" t="s">
        <v>413</v>
      </c>
      <c r="AF239" s="11">
        <v>142</v>
      </c>
      <c r="AG239" s="6">
        <v>2.2000000000000002</v>
      </c>
      <c r="AH239" s="6">
        <v>2</v>
      </c>
      <c r="AI239" s="8" t="s">
        <v>1569</v>
      </c>
      <c r="AJ239" s="91" t="s">
        <v>1578</v>
      </c>
      <c r="AK239" s="91" t="s">
        <v>1569</v>
      </c>
      <c r="AL239" s="9">
        <v>2</v>
      </c>
      <c r="AM239" s="9" t="s">
        <v>413</v>
      </c>
      <c r="AN239" s="9" t="s">
        <v>413</v>
      </c>
      <c r="AO239" s="9" t="s">
        <v>413</v>
      </c>
      <c r="AP239" s="2" t="s">
        <v>59</v>
      </c>
      <c r="AQ239" s="2">
        <f t="shared" si="20"/>
        <v>142.88999999999999</v>
      </c>
      <c r="AR239" s="2">
        <f t="shared" si="21"/>
        <v>0.93</v>
      </c>
      <c r="AS239" s="2">
        <f t="shared" si="22"/>
        <v>2</v>
      </c>
      <c r="AT239" s="6" t="s">
        <v>60</v>
      </c>
      <c r="AU239" s="6">
        <v>27.62</v>
      </c>
      <c r="AV239" s="52" t="s">
        <v>1081</v>
      </c>
      <c r="AW239" s="15">
        <f t="shared" si="27"/>
        <v>28.294</v>
      </c>
      <c r="AX239" s="47">
        <v>5.72E-11</v>
      </c>
      <c r="AY239" s="47">
        <v>8.7999999999999999E-13</v>
      </c>
      <c r="AZ239" s="47">
        <v>4.962E-10</v>
      </c>
      <c r="BA239" s="47">
        <v>5.5430000000000004E-10</v>
      </c>
      <c r="BB239" s="48">
        <v>5.7570000000000001E-11</v>
      </c>
      <c r="BC239" s="48">
        <v>4.9548000000000003E-10</v>
      </c>
      <c r="BD239" s="48">
        <v>5.5304999999999997E-10</v>
      </c>
      <c r="BE239" s="14">
        <f t="shared" si="23"/>
        <v>146.27610120872035</v>
      </c>
      <c r="BF239" s="14">
        <f t="shared" si="24"/>
        <v>0.93</v>
      </c>
      <c r="BG239" s="76" t="s">
        <v>598</v>
      </c>
      <c r="BH239" s="76" t="s">
        <v>598</v>
      </c>
      <c r="BI239" s="68" t="s">
        <v>321</v>
      </c>
      <c r="BJ239" s="68" t="s">
        <v>321</v>
      </c>
      <c r="BK239" s="102" t="s">
        <v>598</v>
      </c>
      <c r="BL239" s="76" t="s">
        <v>598</v>
      </c>
    </row>
    <row r="240" spans="1:65" ht="14.4" customHeight="1" x14ac:dyDescent="0.3">
      <c r="A240" s="59" t="s">
        <v>448</v>
      </c>
      <c r="B240" s="2">
        <v>239</v>
      </c>
      <c r="C240" s="3" t="s">
        <v>1409</v>
      </c>
      <c r="D240" s="4" t="s">
        <v>711</v>
      </c>
      <c r="E240" s="2" t="s">
        <v>528</v>
      </c>
      <c r="F240" s="4" t="s">
        <v>712</v>
      </c>
      <c r="G240" s="2" t="s">
        <v>529</v>
      </c>
      <c r="H240" s="2" t="s">
        <v>23</v>
      </c>
      <c r="J240" s="6" t="s">
        <v>439</v>
      </c>
      <c r="K240" s="2" t="s">
        <v>1030</v>
      </c>
      <c r="L240" s="6" t="s">
        <v>968</v>
      </c>
      <c r="M240" s="6" t="s">
        <v>26</v>
      </c>
      <c r="N240" s="2" t="s">
        <v>1042</v>
      </c>
      <c r="O240" s="8" t="s">
        <v>1569</v>
      </c>
      <c r="P240" s="8" t="s">
        <v>1569</v>
      </c>
      <c r="Q240" s="2" t="s">
        <v>413</v>
      </c>
      <c r="R240" s="2" t="s">
        <v>413</v>
      </c>
      <c r="S240" s="2" t="s">
        <v>413</v>
      </c>
      <c r="T240" s="3" t="s">
        <v>440</v>
      </c>
      <c r="U240" s="7" t="s">
        <v>1569</v>
      </c>
      <c r="V240" s="5" t="s">
        <v>597</v>
      </c>
      <c r="W240" s="12" t="s">
        <v>57</v>
      </c>
      <c r="X240" s="3" t="s">
        <v>28</v>
      </c>
      <c r="Y240" s="3" t="s">
        <v>441</v>
      </c>
      <c r="Z240" s="11">
        <v>126.08</v>
      </c>
      <c r="AA240" s="6">
        <v>0.79</v>
      </c>
      <c r="AB240" s="6">
        <v>2</v>
      </c>
      <c r="AC240" s="6" t="s">
        <v>413</v>
      </c>
      <c r="AD240" s="6" t="s">
        <v>413</v>
      </c>
      <c r="AE240" s="6" t="s">
        <v>413</v>
      </c>
      <c r="AF240" s="11">
        <v>126.19</v>
      </c>
      <c r="AG240" s="6">
        <v>0.83</v>
      </c>
      <c r="AH240" s="6">
        <v>2</v>
      </c>
      <c r="AI240" s="8" t="s">
        <v>1569</v>
      </c>
      <c r="AJ240" s="72" t="s">
        <v>1570</v>
      </c>
      <c r="AK240" s="91" t="s">
        <v>1569</v>
      </c>
      <c r="AL240" s="9">
        <v>2</v>
      </c>
      <c r="AM240" s="9" t="s">
        <v>413</v>
      </c>
      <c r="AN240" s="9" t="s">
        <v>413</v>
      </c>
      <c r="AO240" s="9" t="s">
        <v>413</v>
      </c>
      <c r="AP240" s="2" t="s">
        <v>59</v>
      </c>
      <c r="AQ240" s="2">
        <f t="shared" si="20"/>
        <v>126.08</v>
      </c>
      <c r="AR240" s="2">
        <f t="shared" si="21"/>
        <v>0.79</v>
      </c>
      <c r="AS240" s="2">
        <f t="shared" si="22"/>
        <v>2</v>
      </c>
      <c r="AT240" s="6" t="s">
        <v>60</v>
      </c>
      <c r="AU240" s="6">
        <v>27.62</v>
      </c>
      <c r="AV240" s="52" t="s">
        <v>1081</v>
      </c>
      <c r="AW240" s="15">
        <f t="shared" si="27"/>
        <v>28.294</v>
      </c>
      <c r="AX240" s="47">
        <v>5.72E-11</v>
      </c>
      <c r="AY240" s="47">
        <v>8.7999999999999999E-13</v>
      </c>
      <c r="AZ240" s="47">
        <v>4.962E-10</v>
      </c>
      <c r="BA240" s="47">
        <v>5.5430000000000004E-10</v>
      </c>
      <c r="BB240" s="48">
        <v>5.7570000000000001E-11</v>
      </c>
      <c r="BC240" s="48">
        <v>4.9548000000000003E-10</v>
      </c>
      <c r="BD240" s="48">
        <v>5.5304999999999997E-10</v>
      </c>
      <c r="BE240" s="14">
        <f t="shared" si="23"/>
        <v>129.08047560026006</v>
      </c>
      <c r="BF240" s="14">
        <f t="shared" si="24"/>
        <v>0.79</v>
      </c>
      <c r="BG240" s="76" t="s">
        <v>598</v>
      </c>
      <c r="BH240" s="76" t="s">
        <v>598</v>
      </c>
      <c r="BI240" s="68" t="s">
        <v>321</v>
      </c>
      <c r="BJ240" s="68" t="s">
        <v>1580</v>
      </c>
      <c r="BK240" s="102" t="s">
        <v>598</v>
      </c>
      <c r="BL240" s="76" t="s">
        <v>598</v>
      </c>
      <c r="BM240" s="3" t="s">
        <v>490</v>
      </c>
    </row>
    <row r="241" spans="1:65" ht="14.4" customHeight="1" x14ac:dyDescent="0.3">
      <c r="A241" s="59" t="s">
        <v>449</v>
      </c>
      <c r="B241" s="2">
        <v>240</v>
      </c>
      <c r="C241" s="3" t="s">
        <v>1409</v>
      </c>
      <c r="D241" s="4" t="s">
        <v>711</v>
      </c>
      <c r="E241" s="2" t="s">
        <v>528</v>
      </c>
      <c r="F241" s="4" t="s">
        <v>712</v>
      </c>
      <c r="G241" s="2" t="s">
        <v>529</v>
      </c>
      <c r="H241" s="2" t="s">
        <v>23</v>
      </c>
      <c r="J241" s="6" t="s">
        <v>439</v>
      </c>
      <c r="K241" s="2" t="s">
        <v>1030</v>
      </c>
      <c r="L241" s="6" t="s">
        <v>968</v>
      </c>
      <c r="M241" s="6" t="s">
        <v>26</v>
      </c>
      <c r="N241" s="2" t="s">
        <v>1042</v>
      </c>
      <c r="O241" s="8" t="s">
        <v>1569</v>
      </c>
      <c r="P241" s="8" t="s">
        <v>1569</v>
      </c>
      <c r="Q241" s="2" t="s">
        <v>413</v>
      </c>
      <c r="R241" s="2" t="s">
        <v>413</v>
      </c>
      <c r="S241" s="2" t="s">
        <v>413</v>
      </c>
      <c r="T241" s="3" t="s">
        <v>440</v>
      </c>
      <c r="U241" s="7" t="s">
        <v>1569</v>
      </c>
      <c r="V241" s="5" t="s">
        <v>598</v>
      </c>
      <c r="W241" s="12" t="s">
        <v>57</v>
      </c>
      <c r="X241" s="3" t="s">
        <v>28</v>
      </c>
      <c r="Y241" s="3" t="s">
        <v>441</v>
      </c>
      <c r="Z241" s="11">
        <v>125.84</v>
      </c>
      <c r="AA241" s="6">
        <v>0.79</v>
      </c>
      <c r="AB241" s="6">
        <v>2</v>
      </c>
      <c r="AC241" s="6" t="s">
        <v>413</v>
      </c>
      <c r="AD241" s="6" t="s">
        <v>413</v>
      </c>
      <c r="AE241" s="6" t="s">
        <v>413</v>
      </c>
      <c r="AF241" s="11">
        <v>125.81</v>
      </c>
      <c r="AG241" s="6">
        <v>0.83</v>
      </c>
      <c r="AH241" s="6">
        <v>2</v>
      </c>
      <c r="AI241" s="8" t="s">
        <v>1569</v>
      </c>
      <c r="AJ241" s="72" t="s">
        <v>1570</v>
      </c>
      <c r="AK241" s="91" t="s">
        <v>1569</v>
      </c>
      <c r="AL241" s="9">
        <v>2</v>
      </c>
      <c r="AM241" s="9" t="s">
        <v>413</v>
      </c>
      <c r="AN241" s="9" t="s">
        <v>413</v>
      </c>
      <c r="AO241" s="9" t="s">
        <v>413</v>
      </c>
      <c r="AP241" s="2" t="s">
        <v>59</v>
      </c>
      <c r="AQ241" s="2">
        <f t="shared" si="20"/>
        <v>125.84</v>
      </c>
      <c r="AR241" s="2">
        <f t="shared" si="21"/>
        <v>0.79</v>
      </c>
      <c r="AS241" s="2">
        <f t="shared" si="22"/>
        <v>2</v>
      </c>
      <c r="AT241" s="6" t="s">
        <v>60</v>
      </c>
      <c r="AU241" s="6">
        <v>27.62</v>
      </c>
      <c r="AV241" s="52" t="s">
        <v>1081</v>
      </c>
      <c r="AW241" s="15">
        <f t="shared" si="27"/>
        <v>28.294</v>
      </c>
      <c r="AX241" s="47">
        <v>5.72E-11</v>
      </c>
      <c r="AY241" s="47">
        <v>8.7999999999999999E-13</v>
      </c>
      <c r="AZ241" s="47">
        <v>4.962E-10</v>
      </c>
      <c r="BA241" s="47">
        <v>5.5430000000000004E-10</v>
      </c>
      <c r="BB241" s="48">
        <v>5.7570000000000001E-11</v>
      </c>
      <c r="BC241" s="48">
        <v>4.9548000000000003E-10</v>
      </c>
      <c r="BD241" s="48">
        <v>5.5304999999999997E-10</v>
      </c>
      <c r="BE241" s="14">
        <f t="shared" si="23"/>
        <v>128.83494596322865</v>
      </c>
      <c r="BF241" s="14">
        <f t="shared" si="24"/>
        <v>0.79</v>
      </c>
      <c r="BG241" s="76" t="s">
        <v>598</v>
      </c>
      <c r="BH241" s="76" t="s">
        <v>598</v>
      </c>
      <c r="BI241" s="68" t="s">
        <v>321</v>
      </c>
      <c r="BJ241" s="68" t="s">
        <v>1580</v>
      </c>
      <c r="BK241" s="102" t="s">
        <v>598</v>
      </c>
      <c r="BL241" s="76" t="s">
        <v>598</v>
      </c>
      <c r="BM241" s="3" t="s">
        <v>490</v>
      </c>
    </row>
    <row r="242" spans="1:65" ht="14.4" customHeight="1" x14ac:dyDescent="0.3">
      <c r="A242" s="59" t="s">
        <v>450</v>
      </c>
      <c r="B242" s="2">
        <v>241</v>
      </c>
      <c r="C242" s="3" t="s">
        <v>1409</v>
      </c>
      <c r="D242" s="4" t="s">
        <v>703</v>
      </c>
      <c r="E242" s="2" t="s">
        <v>528</v>
      </c>
      <c r="F242" s="4" t="s">
        <v>704</v>
      </c>
      <c r="G242" s="2" t="s">
        <v>529</v>
      </c>
      <c r="H242" s="2" t="s">
        <v>23</v>
      </c>
      <c r="J242" s="6" t="s">
        <v>439</v>
      </c>
      <c r="K242" s="2" t="s">
        <v>1030</v>
      </c>
      <c r="L242" s="6" t="s">
        <v>968</v>
      </c>
      <c r="M242" s="6" t="s">
        <v>26</v>
      </c>
      <c r="N242" s="2" t="s">
        <v>1042</v>
      </c>
      <c r="O242" s="8" t="s">
        <v>1569</v>
      </c>
      <c r="P242" s="8" t="s">
        <v>1569</v>
      </c>
      <c r="Q242" s="2" t="s">
        <v>413</v>
      </c>
      <c r="R242" s="2" t="s">
        <v>413</v>
      </c>
      <c r="S242" s="2" t="s">
        <v>413</v>
      </c>
      <c r="T242" s="3" t="s">
        <v>440</v>
      </c>
      <c r="U242" s="7" t="s">
        <v>1569</v>
      </c>
      <c r="V242" s="5" t="s">
        <v>597</v>
      </c>
      <c r="W242" s="12" t="s">
        <v>57</v>
      </c>
      <c r="X242" s="3" t="s">
        <v>28</v>
      </c>
      <c r="Y242" s="3" t="s">
        <v>441</v>
      </c>
      <c r="Z242" s="11">
        <v>125.31</v>
      </c>
      <c r="AA242" s="6">
        <v>0.78</v>
      </c>
      <c r="AB242" s="6">
        <v>2</v>
      </c>
      <c r="AC242" s="6" t="s">
        <v>413</v>
      </c>
      <c r="AD242" s="6" t="s">
        <v>413</v>
      </c>
      <c r="AE242" s="6" t="s">
        <v>413</v>
      </c>
      <c r="AF242" s="11">
        <v>125.7</v>
      </c>
      <c r="AG242" s="6">
        <v>1.8</v>
      </c>
      <c r="AH242" s="6">
        <v>2</v>
      </c>
      <c r="AI242" s="8" t="s">
        <v>1569</v>
      </c>
      <c r="AJ242" s="91" t="s">
        <v>1578</v>
      </c>
      <c r="AK242" s="91" t="s">
        <v>1569</v>
      </c>
      <c r="AL242" s="9">
        <v>2</v>
      </c>
      <c r="AM242" s="9" t="s">
        <v>413</v>
      </c>
      <c r="AN242" s="9" t="s">
        <v>413</v>
      </c>
      <c r="AO242" s="9" t="s">
        <v>413</v>
      </c>
      <c r="AP242" s="2" t="s">
        <v>59</v>
      </c>
      <c r="AQ242" s="2">
        <f t="shared" si="20"/>
        <v>125.31</v>
      </c>
      <c r="AR242" s="2">
        <f t="shared" si="21"/>
        <v>0.78</v>
      </c>
      <c r="AS242" s="2">
        <f t="shared" si="22"/>
        <v>2</v>
      </c>
      <c r="AT242" s="6" t="s">
        <v>60</v>
      </c>
      <c r="AU242" s="6">
        <v>27.62</v>
      </c>
      <c r="AV242" s="52" t="s">
        <v>1081</v>
      </c>
      <c r="AW242" s="15">
        <f t="shared" si="27"/>
        <v>28.294</v>
      </c>
      <c r="AX242" s="47">
        <v>5.72E-11</v>
      </c>
      <c r="AY242" s="47">
        <v>8.7999999999999999E-13</v>
      </c>
      <c r="AZ242" s="47">
        <v>4.962E-10</v>
      </c>
      <c r="BA242" s="47">
        <v>5.5430000000000004E-10</v>
      </c>
      <c r="BB242" s="48">
        <v>5.7570000000000001E-11</v>
      </c>
      <c r="BC242" s="48">
        <v>4.9548000000000003E-10</v>
      </c>
      <c r="BD242" s="48">
        <v>5.5304999999999997E-10</v>
      </c>
      <c r="BE242" s="14">
        <f t="shared" si="23"/>
        <v>128.2927322821065</v>
      </c>
      <c r="BF242" s="14">
        <f t="shared" si="24"/>
        <v>0.78</v>
      </c>
      <c r="BG242" s="76" t="s">
        <v>598</v>
      </c>
      <c r="BH242" s="76" t="s">
        <v>597</v>
      </c>
      <c r="BI242" s="68" t="s">
        <v>321</v>
      </c>
      <c r="BJ242" s="68" t="s">
        <v>321</v>
      </c>
      <c r="BK242" s="102" t="s">
        <v>598</v>
      </c>
      <c r="BL242" s="76" t="s">
        <v>598</v>
      </c>
      <c r="BM242" s="3" t="s">
        <v>1493</v>
      </c>
    </row>
    <row r="243" spans="1:65" ht="14.4" customHeight="1" x14ac:dyDescent="0.3">
      <c r="A243" s="59" t="s">
        <v>451</v>
      </c>
      <c r="B243" s="2">
        <v>242</v>
      </c>
      <c r="C243" s="3" t="s">
        <v>1409</v>
      </c>
      <c r="D243" s="4" t="s">
        <v>952</v>
      </c>
      <c r="E243" s="2" t="s">
        <v>528</v>
      </c>
      <c r="F243" s="4" t="s">
        <v>953</v>
      </c>
      <c r="G243" s="2" t="s">
        <v>529</v>
      </c>
      <c r="H243" s="2" t="s">
        <v>23</v>
      </c>
      <c r="J243" s="6" t="s">
        <v>439</v>
      </c>
      <c r="K243" s="2" t="s">
        <v>1030</v>
      </c>
      <c r="L243" s="6" t="s">
        <v>968</v>
      </c>
      <c r="M243" s="6" t="s">
        <v>26</v>
      </c>
      <c r="N243" s="2" t="s">
        <v>1042</v>
      </c>
      <c r="O243" s="9">
        <v>6.98</v>
      </c>
      <c r="P243" s="9">
        <v>2.21</v>
      </c>
      <c r="Q243" s="2" t="s">
        <v>413</v>
      </c>
      <c r="R243" s="2" t="s">
        <v>413</v>
      </c>
      <c r="S243" s="2" t="s">
        <v>413</v>
      </c>
      <c r="T243" s="3" t="s">
        <v>440</v>
      </c>
      <c r="U243" s="7" t="s">
        <v>1569</v>
      </c>
      <c r="V243" s="5" t="s">
        <v>597</v>
      </c>
      <c r="W243" s="12" t="s">
        <v>57</v>
      </c>
      <c r="X243" s="3" t="s">
        <v>28</v>
      </c>
      <c r="Y243" s="3" t="s">
        <v>441</v>
      </c>
      <c r="Z243" s="11">
        <v>128.22999999999999</v>
      </c>
      <c r="AA243" s="6">
        <v>1.4</v>
      </c>
      <c r="AB243" s="6">
        <v>2</v>
      </c>
      <c r="AC243" s="6" t="s">
        <v>413</v>
      </c>
      <c r="AD243" s="6" t="s">
        <v>413</v>
      </c>
      <c r="AE243" s="6" t="s">
        <v>413</v>
      </c>
      <c r="AF243" s="11">
        <v>128.80000000000001</v>
      </c>
      <c r="AG243" s="6">
        <v>1.9</v>
      </c>
      <c r="AH243" s="6">
        <v>2</v>
      </c>
      <c r="AI243" s="8" t="s">
        <v>1569</v>
      </c>
      <c r="AJ243" s="72" t="s">
        <v>1570</v>
      </c>
      <c r="AK243" s="91" t="s">
        <v>1569</v>
      </c>
      <c r="AL243" s="9">
        <v>2</v>
      </c>
      <c r="AM243" s="9" t="s">
        <v>413</v>
      </c>
      <c r="AN243" s="9" t="s">
        <v>413</v>
      </c>
      <c r="AO243" s="9" t="s">
        <v>413</v>
      </c>
      <c r="AP243" s="2" t="s">
        <v>413</v>
      </c>
      <c r="AQ243" s="2" t="str">
        <f t="shared" si="20"/>
        <v>-</v>
      </c>
      <c r="AR243" s="2" t="str">
        <f t="shared" si="21"/>
        <v>-</v>
      </c>
      <c r="AS243" s="2" t="str">
        <f t="shared" si="22"/>
        <v>-</v>
      </c>
      <c r="AT243" s="6" t="s">
        <v>60</v>
      </c>
      <c r="AU243" s="6">
        <v>27.62</v>
      </c>
      <c r="AV243" s="52" t="s">
        <v>1081</v>
      </c>
      <c r="AW243" s="15">
        <f t="shared" si="27"/>
        <v>28.294</v>
      </c>
      <c r="AX243" s="47">
        <v>5.72E-11</v>
      </c>
      <c r="AY243" s="47">
        <v>8.7999999999999999E-13</v>
      </c>
      <c r="AZ243" s="47">
        <v>4.962E-10</v>
      </c>
      <c r="BA243" s="47">
        <v>5.5430000000000004E-10</v>
      </c>
      <c r="BB243" s="48">
        <v>5.7570000000000001E-11</v>
      </c>
      <c r="BC243" s="48">
        <v>4.9548000000000003E-10</v>
      </c>
      <c r="BD243" s="48">
        <v>5.5304999999999997E-10</v>
      </c>
      <c r="BE243" s="14" t="str">
        <f t="shared" si="23"/>
        <v>-</v>
      </c>
      <c r="BF243" s="14" t="str">
        <f t="shared" si="24"/>
        <v>-</v>
      </c>
      <c r="BG243" s="68" t="s">
        <v>1593</v>
      </c>
      <c r="BH243" s="68" t="s">
        <v>597</v>
      </c>
      <c r="BI243" s="68" t="s">
        <v>321</v>
      </c>
      <c r="BJ243" s="68" t="s">
        <v>1580</v>
      </c>
      <c r="BK243" s="68" t="s">
        <v>597</v>
      </c>
      <c r="BL243" s="76" t="s">
        <v>597</v>
      </c>
      <c r="BM243" s="3" t="s">
        <v>1222</v>
      </c>
    </row>
    <row r="244" spans="1:65" ht="14.4" customHeight="1" x14ac:dyDescent="0.3">
      <c r="A244" s="59" t="s">
        <v>452</v>
      </c>
      <c r="B244" s="2">
        <v>243</v>
      </c>
      <c r="C244" s="3" t="s">
        <v>1409</v>
      </c>
      <c r="D244" s="4" t="s">
        <v>954</v>
      </c>
      <c r="E244" s="2" t="s">
        <v>528</v>
      </c>
      <c r="F244" s="4" t="s">
        <v>955</v>
      </c>
      <c r="G244" s="2" t="s">
        <v>529</v>
      </c>
      <c r="H244" s="2" t="s">
        <v>23</v>
      </c>
      <c r="J244" s="6" t="s">
        <v>439</v>
      </c>
      <c r="K244" s="2" t="s">
        <v>1030</v>
      </c>
      <c r="L244" s="6" t="s">
        <v>968</v>
      </c>
      <c r="M244" s="6" t="s">
        <v>26</v>
      </c>
      <c r="N244" s="2" t="s">
        <v>1042</v>
      </c>
      <c r="O244" s="8" t="s">
        <v>1569</v>
      </c>
      <c r="P244" s="8" t="s">
        <v>1569</v>
      </c>
      <c r="Q244" s="2" t="s">
        <v>413</v>
      </c>
      <c r="R244" s="2" t="s">
        <v>413</v>
      </c>
      <c r="S244" s="2" t="s">
        <v>413</v>
      </c>
      <c r="T244" s="3" t="s">
        <v>440</v>
      </c>
      <c r="U244" s="7" t="s">
        <v>1569</v>
      </c>
      <c r="V244" s="5" t="s">
        <v>597</v>
      </c>
      <c r="W244" s="12" t="s">
        <v>57</v>
      </c>
      <c r="X244" s="3" t="s">
        <v>28</v>
      </c>
      <c r="Y244" s="3" t="s">
        <v>441</v>
      </c>
      <c r="Z244" s="11">
        <v>127.6</v>
      </c>
      <c r="AA244" s="6">
        <v>1.1000000000000001</v>
      </c>
      <c r="AB244" s="6">
        <v>2</v>
      </c>
      <c r="AC244" s="6" t="s">
        <v>413</v>
      </c>
      <c r="AD244" s="6" t="s">
        <v>413</v>
      </c>
      <c r="AE244" s="6" t="s">
        <v>413</v>
      </c>
      <c r="AF244" s="11">
        <v>127.5</v>
      </c>
      <c r="AG244" s="6">
        <v>1.2</v>
      </c>
      <c r="AH244" s="6">
        <v>2</v>
      </c>
      <c r="AI244" s="8" t="s">
        <v>1569</v>
      </c>
      <c r="AJ244" s="72" t="s">
        <v>1570</v>
      </c>
      <c r="AK244" s="91" t="s">
        <v>1569</v>
      </c>
      <c r="AL244" s="9">
        <v>2</v>
      </c>
      <c r="AM244" s="9" t="s">
        <v>413</v>
      </c>
      <c r="AN244" s="9" t="s">
        <v>413</v>
      </c>
      <c r="AO244" s="9" t="s">
        <v>413</v>
      </c>
      <c r="AP244" s="2" t="s">
        <v>413</v>
      </c>
      <c r="AQ244" s="2" t="str">
        <f t="shared" si="20"/>
        <v>-</v>
      </c>
      <c r="AR244" s="2" t="str">
        <f t="shared" si="21"/>
        <v>-</v>
      </c>
      <c r="AS244" s="2" t="str">
        <f t="shared" si="22"/>
        <v>-</v>
      </c>
      <c r="AT244" s="6" t="s">
        <v>60</v>
      </c>
      <c r="AU244" s="6">
        <v>27.62</v>
      </c>
      <c r="AV244" s="52" t="s">
        <v>1081</v>
      </c>
      <c r="AW244" s="15">
        <f t="shared" si="27"/>
        <v>28.294</v>
      </c>
      <c r="AX244" s="47">
        <v>5.72E-11</v>
      </c>
      <c r="AY244" s="47">
        <v>8.7999999999999999E-13</v>
      </c>
      <c r="AZ244" s="47">
        <v>4.962E-10</v>
      </c>
      <c r="BA244" s="47">
        <v>5.5430000000000004E-10</v>
      </c>
      <c r="BB244" s="48">
        <v>5.7570000000000001E-11</v>
      </c>
      <c r="BC244" s="48">
        <v>4.9548000000000003E-10</v>
      </c>
      <c r="BD244" s="48">
        <v>5.5304999999999997E-10</v>
      </c>
      <c r="BE244" s="14" t="str">
        <f t="shared" si="23"/>
        <v>-</v>
      </c>
      <c r="BF244" s="14" t="str">
        <f t="shared" si="24"/>
        <v>-</v>
      </c>
      <c r="BG244" s="68" t="s">
        <v>1593</v>
      </c>
      <c r="BH244" s="68" t="s">
        <v>597</v>
      </c>
      <c r="BI244" s="68" t="s">
        <v>321</v>
      </c>
      <c r="BJ244" s="68" t="s">
        <v>1580</v>
      </c>
      <c r="BK244" s="68" t="s">
        <v>597</v>
      </c>
      <c r="BL244" s="76" t="s">
        <v>597</v>
      </c>
      <c r="BM244" s="3" t="s">
        <v>1223</v>
      </c>
    </row>
    <row r="245" spans="1:65" s="9" customFormat="1" ht="14.4" customHeight="1" x14ac:dyDescent="0.3">
      <c r="A245" s="59" t="s">
        <v>727</v>
      </c>
      <c r="B245" s="2">
        <v>244</v>
      </c>
      <c r="C245" s="30" t="s">
        <v>1410</v>
      </c>
      <c r="D245" s="10" t="s">
        <v>1569</v>
      </c>
      <c r="E245" s="2"/>
      <c r="F245" s="10" t="s">
        <v>1569</v>
      </c>
      <c r="G245" s="5"/>
      <c r="H245" s="5" t="s">
        <v>23</v>
      </c>
      <c r="I245" s="5"/>
      <c r="J245" s="9" t="s">
        <v>24</v>
      </c>
      <c r="K245" s="2" t="s">
        <v>1028</v>
      </c>
      <c r="L245" s="9" t="s">
        <v>25</v>
      </c>
      <c r="M245" s="6" t="s">
        <v>26</v>
      </c>
      <c r="N245" s="2" t="s">
        <v>1087</v>
      </c>
      <c r="O245" s="8" t="s">
        <v>1569</v>
      </c>
      <c r="P245" s="8" t="s">
        <v>1569</v>
      </c>
      <c r="Q245" s="5" t="s">
        <v>88</v>
      </c>
      <c r="R245" s="2" t="s">
        <v>413</v>
      </c>
      <c r="S245" s="2" t="s">
        <v>413</v>
      </c>
      <c r="T245" s="30" t="s">
        <v>55</v>
      </c>
      <c r="U245" s="30" t="s">
        <v>469</v>
      </c>
      <c r="V245" s="5" t="s">
        <v>597</v>
      </c>
      <c r="W245" s="33" t="s">
        <v>319</v>
      </c>
      <c r="X245" s="30" t="s">
        <v>28</v>
      </c>
      <c r="Y245" s="30" t="s">
        <v>731</v>
      </c>
      <c r="Z245" s="18">
        <v>128.4</v>
      </c>
      <c r="AA245" s="9">
        <v>1.1000000000000001</v>
      </c>
      <c r="AB245" s="9">
        <v>2</v>
      </c>
      <c r="AC245" s="6" t="s">
        <v>413</v>
      </c>
      <c r="AD245" s="6" t="s">
        <v>413</v>
      </c>
      <c r="AE245" s="6" t="s">
        <v>413</v>
      </c>
      <c r="AF245" s="18">
        <v>132.19999999999999</v>
      </c>
      <c r="AG245" s="18">
        <v>3.7</v>
      </c>
      <c r="AH245" s="9">
        <v>1</v>
      </c>
      <c r="AI245" s="8" t="s">
        <v>1569</v>
      </c>
      <c r="AJ245" s="91" t="s">
        <v>1569</v>
      </c>
      <c r="AK245" s="91" t="s">
        <v>1569</v>
      </c>
      <c r="AL245" s="9">
        <v>1</v>
      </c>
      <c r="AM245" s="9" t="s">
        <v>413</v>
      </c>
      <c r="AN245" s="9" t="s">
        <v>413</v>
      </c>
      <c r="AO245" s="9" t="s">
        <v>413</v>
      </c>
      <c r="AP245" s="2" t="s">
        <v>413</v>
      </c>
      <c r="AQ245" s="2" t="str">
        <f t="shared" si="20"/>
        <v>-</v>
      </c>
      <c r="AR245" s="2" t="str">
        <f t="shared" si="21"/>
        <v>-</v>
      </c>
      <c r="AS245" s="2" t="str">
        <f t="shared" si="22"/>
        <v>-</v>
      </c>
      <c r="AT245" s="9" t="s">
        <v>732</v>
      </c>
      <c r="AU245" s="9">
        <v>409.24</v>
      </c>
      <c r="AV245" s="30" t="s">
        <v>1224</v>
      </c>
      <c r="AW245" s="39">
        <v>416.46835225550865</v>
      </c>
      <c r="AX245" s="47">
        <v>5.72E-11</v>
      </c>
      <c r="AY245" s="47">
        <v>8.7999999999999999E-13</v>
      </c>
      <c r="AZ245" s="47">
        <v>4.962E-10</v>
      </c>
      <c r="BA245" s="47">
        <v>5.5430000000000004E-10</v>
      </c>
      <c r="BB245" s="48">
        <v>5.7570000000000001E-11</v>
      </c>
      <c r="BC245" s="48">
        <v>4.9548000000000003E-10</v>
      </c>
      <c r="BD245" s="48">
        <v>5.5304999999999997E-10</v>
      </c>
      <c r="BE245" s="14" t="str">
        <f t="shared" si="23"/>
        <v>-</v>
      </c>
      <c r="BF245" s="14" t="str">
        <f t="shared" si="24"/>
        <v>-</v>
      </c>
      <c r="BG245" s="68" t="s">
        <v>597</v>
      </c>
      <c r="BH245" s="76" t="s">
        <v>413</v>
      </c>
      <c r="BI245" s="68" t="s">
        <v>597</v>
      </c>
      <c r="BJ245" s="68" t="s">
        <v>321</v>
      </c>
      <c r="BK245" s="68" t="s">
        <v>597</v>
      </c>
      <c r="BL245" s="68" t="s">
        <v>597</v>
      </c>
      <c r="BM245" s="30" t="s">
        <v>1225</v>
      </c>
    </row>
    <row r="246" spans="1:65" s="9" customFormat="1" ht="14.4" customHeight="1" x14ac:dyDescent="0.3">
      <c r="A246" s="59" t="s">
        <v>728</v>
      </c>
      <c r="B246" s="2">
        <v>245</v>
      </c>
      <c r="C246" s="30" t="s">
        <v>1410</v>
      </c>
      <c r="D246" s="10" t="s">
        <v>1569</v>
      </c>
      <c r="E246" s="2"/>
      <c r="F246" s="10" t="s">
        <v>1569</v>
      </c>
      <c r="G246" s="5"/>
      <c r="H246" s="5" t="s">
        <v>23</v>
      </c>
      <c r="I246" s="5"/>
      <c r="J246" s="9" t="s">
        <v>24</v>
      </c>
      <c r="K246" s="2" t="s">
        <v>1028</v>
      </c>
      <c r="L246" s="9" t="s">
        <v>25</v>
      </c>
      <c r="M246" s="6" t="s">
        <v>26</v>
      </c>
      <c r="N246" s="2" t="s">
        <v>1087</v>
      </c>
      <c r="O246" s="8" t="s">
        <v>1569</v>
      </c>
      <c r="P246" s="8" t="s">
        <v>1569</v>
      </c>
      <c r="Q246" s="5" t="s">
        <v>88</v>
      </c>
      <c r="R246" s="2" t="s">
        <v>413</v>
      </c>
      <c r="S246" s="2" t="s">
        <v>413</v>
      </c>
      <c r="T246" s="30" t="s">
        <v>55</v>
      </c>
      <c r="U246" s="30" t="s">
        <v>469</v>
      </c>
      <c r="V246" s="5" t="s">
        <v>597</v>
      </c>
      <c r="W246" s="33" t="s">
        <v>319</v>
      </c>
      <c r="X246" s="30" t="s">
        <v>28</v>
      </c>
      <c r="Y246" s="30" t="s">
        <v>731</v>
      </c>
      <c r="Z246" s="29">
        <v>128.25</v>
      </c>
      <c r="AA246" s="9">
        <v>0.62</v>
      </c>
      <c r="AB246" s="9">
        <v>1</v>
      </c>
      <c r="AC246" s="6" t="s">
        <v>413</v>
      </c>
      <c r="AD246" s="6" t="s">
        <v>413</v>
      </c>
      <c r="AE246" s="6" t="s">
        <v>413</v>
      </c>
      <c r="AF246" s="18">
        <v>128</v>
      </c>
      <c r="AG246" s="18">
        <v>4.8</v>
      </c>
      <c r="AH246" s="9">
        <v>1</v>
      </c>
      <c r="AI246" s="8" t="s">
        <v>1569</v>
      </c>
      <c r="AJ246" s="91" t="s">
        <v>1569</v>
      </c>
      <c r="AK246" s="91" t="s">
        <v>1569</v>
      </c>
      <c r="AL246" s="9">
        <v>1</v>
      </c>
      <c r="AM246" s="9" t="s">
        <v>413</v>
      </c>
      <c r="AN246" s="9" t="s">
        <v>413</v>
      </c>
      <c r="AO246" s="9" t="s">
        <v>413</v>
      </c>
      <c r="AP246" s="2" t="s">
        <v>413</v>
      </c>
      <c r="AQ246" s="2" t="str">
        <f t="shared" si="20"/>
        <v>-</v>
      </c>
      <c r="AR246" s="2" t="str">
        <f t="shared" si="21"/>
        <v>-</v>
      </c>
      <c r="AS246" s="2" t="str">
        <f t="shared" si="22"/>
        <v>-</v>
      </c>
      <c r="AT246" s="9" t="s">
        <v>732</v>
      </c>
      <c r="AU246" s="9">
        <v>409.24</v>
      </c>
      <c r="AV246" s="30" t="s">
        <v>1224</v>
      </c>
      <c r="AW246" s="39">
        <v>416.46835225550865</v>
      </c>
      <c r="AX246" s="47">
        <v>5.72E-11</v>
      </c>
      <c r="AY246" s="47">
        <v>8.7999999999999999E-13</v>
      </c>
      <c r="AZ246" s="47">
        <v>4.962E-10</v>
      </c>
      <c r="BA246" s="47">
        <v>5.5430000000000004E-10</v>
      </c>
      <c r="BB246" s="48">
        <v>5.7570000000000001E-11</v>
      </c>
      <c r="BC246" s="48">
        <v>4.9548000000000003E-10</v>
      </c>
      <c r="BD246" s="48">
        <v>5.5304999999999997E-10</v>
      </c>
      <c r="BE246" s="14" t="str">
        <f t="shared" si="23"/>
        <v>-</v>
      </c>
      <c r="BF246" s="14" t="str">
        <f t="shared" si="24"/>
        <v>-</v>
      </c>
      <c r="BG246" s="68" t="s">
        <v>1593</v>
      </c>
      <c r="BH246" s="68" t="s">
        <v>597</v>
      </c>
      <c r="BI246" s="68" t="s">
        <v>597</v>
      </c>
      <c r="BJ246" s="68" t="s">
        <v>321</v>
      </c>
      <c r="BK246" s="68" t="s">
        <v>597</v>
      </c>
      <c r="BL246" s="68" t="s">
        <v>597</v>
      </c>
      <c r="BM246" s="30" t="s">
        <v>1226</v>
      </c>
    </row>
    <row r="247" spans="1:65" s="9" customFormat="1" ht="14.4" customHeight="1" x14ac:dyDescent="0.3">
      <c r="A247" s="59" t="s">
        <v>729</v>
      </c>
      <c r="B247" s="2">
        <v>246</v>
      </c>
      <c r="C247" s="30" t="s">
        <v>1410</v>
      </c>
      <c r="D247" s="10" t="s">
        <v>1569</v>
      </c>
      <c r="E247" s="2"/>
      <c r="F247" s="10" t="s">
        <v>1569</v>
      </c>
      <c r="G247" s="5"/>
      <c r="H247" s="5" t="s">
        <v>23</v>
      </c>
      <c r="I247" s="5"/>
      <c r="J247" s="9" t="s">
        <v>24</v>
      </c>
      <c r="K247" s="2" t="s">
        <v>1028</v>
      </c>
      <c r="L247" s="9" t="s">
        <v>25</v>
      </c>
      <c r="M247" s="6" t="s">
        <v>26</v>
      </c>
      <c r="N247" s="2" t="s">
        <v>1087</v>
      </c>
      <c r="O247" s="8" t="s">
        <v>1569</v>
      </c>
      <c r="P247" s="8" t="s">
        <v>1569</v>
      </c>
      <c r="Q247" s="5" t="s">
        <v>27</v>
      </c>
      <c r="R247" s="2" t="s">
        <v>413</v>
      </c>
      <c r="S247" s="2" t="s">
        <v>413</v>
      </c>
      <c r="T247" s="30" t="s">
        <v>55</v>
      </c>
      <c r="U247" s="30" t="s">
        <v>469</v>
      </c>
      <c r="V247" s="5" t="s">
        <v>597</v>
      </c>
      <c r="W247" s="33" t="s">
        <v>319</v>
      </c>
      <c r="X247" s="30" t="s">
        <v>28</v>
      </c>
      <c r="Y247" s="30" t="s">
        <v>731</v>
      </c>
      <c r="Z247" s="18">
        <v>123.8</v>
      </c>
      <c r="AA247" s="9">
        <v>1.7</v>
      </c>
      <c r="AB247" s="9">
        <v>1</v>
      </c>
      <c r="AC247" s="6" t="s">
        <v>413</v>
      </c>
      <c r="AD247" s="6" t="s">
        <v>413</v>
      </c>
      <c r="AE247" s="6" t="s">
        <v>413</v>
      </c>
      <c r="AF247" s="35">
        <v>121</v>
      </c>
      <c r="AG247" s="35">
        <v>17</v>
      </c>
      <c r="AH247" s="9">
        <v>1</v>
      </c>
      <c r="AI247" s="8" t="s">
        <v>1569</v>
      </c>
      <c r="AJ247" s="91" t="s">
        <v>1569</v>
      </c>
      <c r="AK247" s="91" t="s">
        <v>1569</v>
      </c>
      <c r="AL247" s="9">
        <v>1</v>
      </c>
      <c r="AM247" s="9" t="s">
        <v>413</v>
      </c>
      <c r="AN247" s="9" t="s">
        <v>413</v>
      </c>
      <c r="AO247" s="9" t="s">
        <v>413</v>
      </c>
      <c r="AP247" s="2" t="s">
        <v>413</v>
      </c>
      <c r="AQ247" s="2" t="str">
        <f t="shared" si="20"/>
        <v>-</v>
      </c>
      <c r="AR247" s="2" t="str">
        <f t="shared" si="21"/>
        <v>-</v>
      </c>
      <c r="AS247" s="2" t="str">
        <f t="shared" si="22"/>
        <v>-</v>
      </c>
      <c r="AT247" s="9" t="s">
        <v>732</v>
      </c>
      <c r="AU247" s="9">
        <v>409.24</v>
      </c>
      <c r="AV247" s="30" t="s">
        <v>1224</v>
      </c>
      <c r="AW247" s="39">
        <v>416.46835225550865</v>
      </c>
      <c r="AX247" s="47">
        <v>5.72E-11</v>
      </c>
      <c r="AY247" s="47">
        <v>8.7999999999999999E-13</v>
      </c>
      <c r="AZ247" s="47">
        <v>4.962E-10</v>
      </c>
      <c r="BA247" s="47">
        <v>5.5430000000000004E-10</v>
      </c>
      <c r="BB247" s="48">
        <v>5.7570000000000001E-11</v>
      </c>
      <c r="BC247" s="48">
        <v>4.9548000000000003E-10</v>
      </c>
      <c r="BD247" s="48">
        <v>5.5304999999999997E-10</v>
      </c>
      <c r="BE247" s="14" t="str">
        <f t="shared" si="23"/>
        <v>-</v>
      </c>
      <c r="BF247" s="14" t="str">
        <f t="shared" si="24"/>
        <v>-</v>
      </c>
      <c r="BG247" s="68" t="s">
        <v>1593</v>
      </c>
      <c r="BH247" s="68" t="s">
        <v>321</v>
      </c>
      <c r="BI247" s="68" t="s">
        <v>597</v>
      </c>
      <c r="BJ247" s="68" t="s">
        <v>321</v>
      </c>
      <c r="BK247" s="68" t="s">
        <v>597</v>
      </c>
      <c r="BL247" s="68" t="s">
        <v>597</v>
      </c>
      <c r="BM247" s="30" t="s">
        <v>1227</v>
      </c>
    </row>
    <row r="248" spans="1:65" s="9" customFormat="1" ht="14.4" customHeight="1" x14ac:dyDescent="0.3">
      <c r="A248" s="59" t="s">
        <v>730</v>
      </c>
      <c r="B248" s="2">
        <v>247</v>
      </c>
      <c r="C248" s="30" t="s">
        <v>1410</v>
      </c>
      <c r="D248" s="10" t="s">
        <v>1569</v>
      </c>
      <c r="E248" s="2"/>
      <c r="F248" s="10" t="s">
        <v>1569</v>
      </c>
      <c r="G248" s="5"/>
      <c r="H248" s="5" t="s">
        <v>23</v>
      </c>
      <c r="I248" s="5"/>
      <c r="J248" s="9" t="s">
        <v>24</v>
      </c>
      <c r="K248" s="2" t="s">
        <v>1028</v>
      </c>
      <c r="L248" s="9" t="s">
        <v>25</v>
      </c>
      <c r="M248" s="6" t="s">
        <v>26</v>
      </c>
      <c r="N248" s="2" t="s">
        <v>1087</v>
      </c>
      <c r="O248" s="8" t="s">
        <v>1569</v>
      </c>
      <c r="P248" s="8" t="s">
        <v>1569</v>
      </c>
      <c r="Q248" s="10" t="s">
        <v>1569</v>
      </c>
      <c r="R248" s="2" t="s">
        <v>413</v>
      </c>
      <c r="S248" s="2" t="s">
        <v>413</v>
      </c>
      <c r="T248" s="30" t="s">
        <v>55</v>
      </c>
      <c r="U248" s="30" t="s">
        <v>469</v>
      </c>
      <c r="V248" s="5" t="s">
        <v>597</v>
      </c>
      <c r="W248" s="33" t="s">
        <v>319</v>
      </c>
      <c r="X248" s="30" t="s">
        <v>28</v>
      </c>
      <c r="Y248" s="30" t="s">
        <v>731</v>
      </c>
      <c r="Z248" s="18">
        <v>119.7</v>
      </c>
      <c r="AA248" s="9">
        <v>2.6</v>
      </c>
      <c r="AB248" s="9">
        <v>1</v>
      </c>
      <c r="AC248" s="6" t="s">
        <v>413</v>
      </c>
      <c r="AD248" s="6" t="s">
        <v>413</v>
      </c>
      <c r="AE248" s="6" t="s">
        <v>413</v>
      </c>
      <c r="AF248" s="18">
        <v>124</v>
      </c>
      <c r="AG248" s="18">
        <v>3.1</v>
      </c>
      <c r="AH248" s="9">
        <v>1</v>
      </c>
      <c r="AI248" s="8" t="s">
        <v>1569</v>
      </c>
      <c r="AJ248" s="91" t="s">
        <v>1569</v>
      </c>
      <c r="AK248" s="91" t="s">
        <v>1569</v>
      </c>
      <c r="AL248" s="9">
        <v>1</v>
      </c>
      <c r="AM248" s="9" t="s">
        <v>413</v>
      </c>
      <c r="AN248" s="9" t="s">
        <v>413</v>
      </c>
      <c r="AO248" s="9" t="s">
        <v>413</v>
      </c>
      <c r="AP248" s="2" t="s">
        <v>78</v>
      </c>
      <c r="AQ248" s="2">
        <f t="shared" si="20"/>
        <v>124</v>
      </c>
      <c r="AR248" s="2">
        <f t="shared" si="21"/>
        <v>3.1</v>
      </c>
      <c r="AS248" s="2">
        <f t="shared" si="22"/>
        <v>1</v>
      </c>
      <c r="AT248" s="9" t="s">
        <v>732</v>
      </c>
      <c r="AU248" s="9">
        <v>409.24</v>
      </c>
      <c r="AV248" s="30" t="s">
        <v>1224</v>
      </c>
      <c r="AW248" s="39">
        <v>416.46835225550865</v>
      </c>
      <c r="AX248" s="47">
        <v>5.72E-11</v>
      </c>
      <c r="AY248" s="47">
        <v>8.7999999999999999E-13</v>
      </c>
      <c r="AZ248" s="47">
        <v>4.962E-10</v>
      </c>
      <c r="BA248" s="47">
        <v>5.5430000000000004E-10</v>
      </c>
      <c r="BB248" s="48">
        <v>5.7570000000000001E-11</v>
      </c>
      <c r="BC248" s="48">
        <v>4.9548000000000003E-10</v>
      </c>
      <c r="BD248" s="48">
        <v>5.5304999999999997E-10</v>
      </c>
      <c r="BE248" s="14">
        <f t="shared" si="23"/>
        <v>126.34571332248061</v>
      </c>
      <c r="BF248" s="14">
        <f t="shared" si="24"/>
        <v>6.2</v>
      </c>
      <c r="BG248" s="68" t="s">
        <v>321</v>
      </c>
      <c r="BH248" s="68" t="s">
        <v>321</v>
      </c>
      <c r="BI248" s="68" t="s">
        <v>598</v>
      </c>
      <c r="BJ248" s="68" t="s">
        <v>321</v>
      </c>
      <c r="BK248" s="68" t="s">
        <v>597</v>
      </c>
      <c r="BL248" s="68" t="s">
        <v>597</v>
      </c>
      <c r="BM248" s="30" t="s">
        <v>1516</v>
      </c>
    </row>
    <row r="249" spans="1:65" ht="14.4" customHeight="1" x14ac:dyDescent="0.3">
      <c r="A249" s="59" t="s">
        <v>636</v>
      </c>
      <c r="B249" s="2">
        <v>248</v>
      </c>
      <c r="C249" s="3" t="s">
        <v>1411</v>
      </c>
      <c r="D249" s="4" t="s">
        <v>687</v>
      </c>
      <c r="E249" s="2" t="s">
        <v>528</v>
      </c>
      <c r="F249" s="4" t="s">
        <v>688</v>
      </c>
      <c r="G249" s="2" t="s">
        <v>529</v>
      </c>
      <c r="H249" s="2" t="s">
        <v>23</v>
      </c>
      <c r="J249" s="6" t="s">
        <v>652</v>
      </c>
      <c r="K249" s="2" t="s">
        <v>1030</v>
      </c>
      <c r="L249" s="6" t="s">
        <v>968</v>
      </c>
      <c r="M249" s="6" t="s">
        <v>26</v>
      </c>
      <c r="N249" s="2" t="s">
        <v>1044</v>
      </c>
      <c r="O249" s="8"/>
      <c r="P249" s="8"/>
      <c r="Q249" s="2" t="s">
        <v>413</v>
      </c>
      <c r="R249" s="2" t="s">
        <v>413</v>
      </c>
      <c r="S249" s="2" t="s">
        <v>413</v>
      </c>
      <c r="T249" s="3" t="s">
        <v>131</v>
      </c>
      <c r="U249" s="7" t="s">
        <v>1569</v>
      </c>
      <c r="V249" s="5" t="s">
        <v>597</v>
      </c>
      <c r="W249" s="12" t="s">
        <v>57</v>
      </c>
      <c r="X249" s="3" t="s">
        <v>28</v>
      </c>
      <c r="Y249" s="3" t="s">
        <v>58</v>
      </c>
      <c r="Z249" s="19">
        <v>138.69999999999999</v>
      </c>
      <c r="AA249" s="19">
        <v>0.2</v>
      </c>
      <c r="AB249" s="6">
        <v>2</v>
      </c>
      <c r="AC249" s="6" t="s">
        <v>413</v>
      </c>
      <c r="AD249" s="6" t="s">
        <v>413</v>
      </c>
      <c r="AE249" s="6" t="s">
        <v>413</v>
      </c>
      <c r="AF249" s="18">
        <v>139</v>
      </c>
      <c r="AG249" s="18">
        <v>0.3</v>
      </c>
      <c r="AH249" s="6">
        <v>2</v>
      </c>
      <c r="AI249" s="18">
        <v>1.9</v>
      </c>
      <c r="AJ249" s="93">
        <v>187</v>
      </c>
      <c r="AK249" s="93">
        <v>123</v>
      </c>
      <c r="AL249" s="9">
        <v>2</v>
      </c>
      <c r="AM249" s="9" t="s">
        <v>413</v>
      </c>
      <c r="AN249" s="9" t="s">
        <v>413</v>
      </c>
      <c r="AO249" s="9" t="s">
        <v>413</v>
      </c>
      <c r="AP249" s="2" t="s">
        <v>59</v>
      </c>
      <c r="AQ249" s="2">
        <f t="shared" si="20"/>
        <v>138.69999999999999</v>
      </c>
      <c r="AR249" s="2">
        <f t="shared" si="21"/>
        <v>0.2</v>
      </c>
      <c r="AS249" s="2">
        <f t="shared" si="22"/>
        <v>2</v>
      </c>
      <c r="AT249" s="6" t="s">
        <v>60</v>
      </c>
      <c r="AU249" s="6">
        <v>28.02</v>
      </c>
      <c r="AV249" s="52" t="s">
        <v>1081</v>
      </c>
      <c r="AW249" s="15">
        <f t="shared" ref="AW249:AW285" si="28">28.294</f>
        <v>28.294</v>
      </c>
      <c r="AX249" s="47">
        <v>5.72E-11</v>
      </c>
      <c r="AY249" s="47">
        <v>8.7999999999999999E-13</v>
      </c>
      <c r="AZ249" s="47">
        <v>4.962E-10</v>
      </c>
      <c r="BA249" s="47">
        <v>5.5430000000000004E-10</v>
      </c>
      <c r="BB249" s="48">
        <v>5.7570000000000001E-11</v>
      </c>
      <c r="BC249" s="48">
        <v>4.9548000000000003E-10</v>
      </c>
      <c r="BD249" s="48">
        <v>5.5304999999999997E-10</v>
      </c>
      <c r="BE249" s="82">
        <f t="shared" si="23"/>
        <v>140.02482190013035</v>
      </c>
      <c r="BF249" s="82">
        <f t="shared" si="24"/>
        <v>0.2</v>
      </c>
      <c r="BG249" s="68" t="s">
        <v>598</v>
      </c>
      <c r="BH249" s="68" t="s">
        <v>321</v>
      </c>
      <c r="BI249" s="68" t="s">
        <v>598</v>
      </c>
      <c r="BJ249" s="68" t="s">
        <v>1580</v>
      </c>
      <c r="BK249" s="102" t="s">
        <v>598</v>
      </c>
      <c r="BL249" s="68" t="s">
        <v>598</v>
      </c>
      <c r="BM249" s="3" t="s">
        <v>490</v>
      </c>
    </row>
    <row r="250" spans="1:65" ht="14.4" customHeight="1" x14ac:dyDescent="0.3">
      <c r="A250" s="59" t="s">
        <v>637</v>
      </c>
      <c r="B250" s="2">
        <v>249</v>
      </c>
      <c r="C250" s="3" t="s">
        <v>1411</v>
      </c>
      <c r="D250" s="4" t="s">
        <v>689</v>
      </c>
      <c r="E250" s="2" t="s">
        <v>528</v>
      </c>
      <c r="F250" s="4" t="s">
        <v>690</v>
      </c>
      <c r="G250" s="2" t="s">
        <v>529</v>
      </c>
      <c r="H250" s="2" t="s">
        <v>23</v>
      </c>
      <c r="J250" s="6" t="s">
        <v>443</v>
      </c>
      <c r="K250" s="2" t="s">
        <v>1030</v>
      </c>
      <c r="L250" s="6" t="s">
        <v>25</v>
      </c>
      <c r="M250" s="6" t="s">
        <v>26</v>
      </c>
      <c r="N250" s="2" t="s">
        <v>1045</v>
      </c>
      <c r="O250" s="8"/>
      <c r="P250" s="8"/>
      <c r="Q250" s="2" t="s">
        <v>413</v>
      </c>
      <c r="R250" s="2" t="s">
        <v>413</v>
      </c>
      <c r="S250" s="2" t="s">
        <v>413</v>
      </c>
      <c r="T250" s="3" t="s">
        <v>131</v>
      </c>
      <c r="U250" s="7" t="s">
        <v>1569</v>
      </c>
      <c r="V250" s="5" t="s">
        <v>597</v>
      </c>
      <c r="W250" s="12" t="s">
        <v>57</v>
      </c>
      <c r="X250" s="3" t="s">
        <v>28</v>
      </c>
      <c r="Y250" s="3" t="s">
        <v>58</v>
      </c>
      <c r="Z250" s="19">
        <v>137.9</v>
      </c>
      <c r="AA250" s="19">
        <v>0.3</v>
      </c>
      <c r="AB250" s="6">
        <v>2</v>
      </c>
      <c r="AC250" s="6" t="s">
        <v>413</v>
      </c>
      <c r="AD250" s="6" t="s">
        <v>413</v>
      </c>
      <c r="AE250" s="6" t="s">
        <v>413</v>
      </c>
      <c r="AF250" s="18">
        <v>138.1</v>
      </c>
      <c r="AG250" s="18">
        <v>1.7</v>
      </c>
      <c r="AH250" s="6">
        <v>2</v>
      </c>
      <c r="AI250" s="18">
        <v>0.6</v>
      </c>
      <c r="AJ250" s="93">
        <v>184</v>
      </c>
      <c r="AK250" s="93">
        <v>97</v>
      </c>
      <c r="AL250" s="9">
        <v>2</v>
      </c>
      <c r="AM250" s="9" t="s">
        <v>413</v>
      </c>
      <c r="AN250" s="9" t="s">
        <v>413</v>
      </c>
      <c r="AO250" s="9" t="s">
        <v>413</v>
      </c>
      <c r="AP250" s="2" t="s">
        <v>59</v>
      </c>
      <c r="AQ250" s="2">
        <f t="shared" si="20"/>
        <v>137.9</v>
      </c>
      <c r="AR250" s="2">
        <f t="shared" si="21"/>
        <v>0.3</v>
      </c>
      <c r="AS250" s="2">
        <f t="shared" si="22"/>
        <v>2</v>
      </c>
      <c r="AT250" s="6" t="s">
        <v>60</v>
      </c>
      <c r="AU250" s="6">
        <v>28.02</v>
      </c>
      <c r="AV250" s="52" t="s">
        <v>1081</v>
      </c>
      <c r="AW250" s="15">
        <f t="shared" si="28"/>
        <v>28.294</v>
      </c>
      <c r="AX250" s="47">
        <v>5.72E-11</v>
      </c>
      <c r="AY250" s="47">
        <v>8.7999999999999999E-13</v>
      </c>
      <c r="AZ250" s="47">
        <v>4.962E-10</v>
      </c>
      <c r="BA250" s="47">
        <v>5.5430000000000004E-10</v>
      </c>
      <c r="BB250" s="48">
        <v>5.7570000000000001E-11</v>
      </c>
      <c r="BC250" s="48">
        <v>4.9548000000000003E-10</v>
      </c>
      <c r="BD250" s="48">
        <v>5.5304999999999997E-10</v>
      </c>
      <c r="BE250" s="14">
        <f t="shared" si="23"/>
        <v>139.2174022098641</v>
      </c>
      <c r="BF250" s="14">
        <f t="shared" si="24"/>
        <v>0.3</v>
      </c>
      <c r="BG250" s="68" t="s">
        <v>598</v>
      </c>
      <c r="BH250" s="68" t="s">
        <v>321</v>
      </c>
      <c r="BI250" s="68" t="s">
        <v>598</v>
      </c>
      <c r="BJ250" s="68" t="s">
        <v>1580</v>
      </c>
      <c r="BK250" s="102" t="s">
        <v>598</v>
      </c>
      <c r="BL250" s="68" t="s">
        <v>598</v>
      </c>
      <c r="BM250" s="3" t="s">
        <v>490</v>
      </c>
    </row>
    <row r="251" spans="1:65" ht="14.4" customHeight="1" x14ac:dyDescent="0.3">
      <c r="A251" s="59" t="s">
        <v>638</v>
      </c>
      <c r="B251" s="2">
        <v>250</v>
      </c>
      <c r="C251" s="3" t="s">
        <v>1411</v>
      </c>
      <c r="D251" s="4" t="s">
        <v>691</v>
      </c>
      <c r="E251" s="2" t="s">
        <v>528</v>
      </c>
      <c r="F251" s="4" t="s">
        <v>692</v>
      </c>
      <c r="G251" s="2" t="s">
        <v>529</v>
      </c>
      <c r="H251" s="2" t="s">
        <v>23</v>
      </c>
      <c r="J251" s="6" t="s">
        <v>653</v>
      </c>
      <c r="K251" s="2" t="s">
        <v>1030</v>
      </c>
      <c r="L251" s="6" t="s">
        <v>1049</v>
      </c>
      <c r="M251" s="6" t="s">
        <v>26</v>
      </c>
      <c r="N251" s="2" t="s">
        <v>1043</v>
      </c>
      <c r="O251" s="8"/>
      <c r="P251" s="8"/>
      <c r="Q251" s="2" t="s">
        <v>413</v>
      </c>
      <c r="R251" s="2" t="s">
        <v>413</v>
      </c>
      <c r="S251" s="2" t="s">
        <v>413</v>
      </c>
      <c r="T251" s="3" t="s">
        <v>131</v>
      </c>
      <c r="U251" s="7" t="s">
        <v>1569</v>
      </c>
      <c r="V251" s="5" t="s">
        <v>597</v>
      </c>
      <c r="W251" s="12" t="s">
        <v>57</v>
      </c>
      <c r="X251" s="3" t="s">
        <v>28</v>
      </c>
      <c r="Y251" s="3" t="s">
        <v>58</v>
      </c>
      <c r="Z251" s="19">
        <v>139.6</v>
      </c>
      <c r="AA251" s="19">
        <v>0.2</v>
      </c>
      <c r="AB251" s="6">
        <v>2</v>
      </c>
      <c r="AC251" s="6" t="s">
        <v>413</v>
      </c>
      <c r="AD251" s="6" t="s">
        <v>413</v>
      </c>
      <c r="AE251" s="6" t="s">
        <v>413</v>
      </c>
      <c r="AF251" s="18">
        <v>139.1</v>
      </c>
      <c r="AG251" s="18">
        <v>0.9</v>
      </c>
      <c r="AH251" s="6">
        <v>2</v>
      </c>
      <c r="AI251" s="18">
        <v>0.2</v>
      </c>
      <c r="AJ251" s="93">
        <v>214</v>
      </c>
      <c r="AK251" s="93">
        <v>104</v>
      </c>
      <c r="AL251" s="9">
        <v>2</v>
      </c>
      <c r="AM251" s="9" t="s">
        <v>413</v>
      </c>
      <c r="AN251" s="9" t="s">
        <v>413</v>
      </c>
      <c r="AO251" s="9" t="s">
        <v>413</v>
      </c>
      <c r="AP251" s="2" t="s">
        <v>59</v>
      </c>
      <c r="AQ251" s="2">
        <f t="shared" si="20"/>
        <v>139.6</v>
      </c>
      <c r="AR251" s="2">
        <f t="shared" si="21"/>
        <v>0.2</v>
      </c>
      <c r="AS251" s="2">
        <f t="shared" si="22"/>
        <v>2</v>
      </c>
      <c r="AT251" s="6" t="s">
        <v>60</v>
      </c>
      <c r="AU251" s="6">
        <v>28.02</v>
      </c>
      <c r="AV251" s="52" t="s">
        <v>1081</v>
      </c>
      <c r="AW251" s="15">
        <f t="shared" si="28"/>
        <v>28.294</v>
      </c>
      <c r="AX251" s="47">
        <v>5.72E-11</v>
      </c>
      <c r="AY251" s="47">
        <v>8.7999999999999999E-13</v>
      </c>
      <c r="AZ251" s="47">
        <v>4.962E-10</v>
      </c>
      <c r="BA251" s="47">
        <v>5.5430000000000004E-10</v>
      </c>
      <c r="BB251" s="48">
        <v>5.7570000000000001E-11</v>
      </c>
      <c r="BC251" s="48">
        <v>4.9548000000000003E-10</v>
      </c>
      <c r="BD251" s="48">
        <v>5.5304999999999997E-10</v>
      </c>
      <c r="BE251" s="82">
        <f t="shared" si="23"/>
        <v>140.93316605720221</v>
      </c>
      <c r="BF251" s="82">
        <f t="shared" si="24"/>
        <v>0.2</v>
      </c>
      <c r="BG251" s="68" t="s">
        <v>598</v>
      </c>
      <c r="BH251" s="68" t="s">
        <v>321</v>
      </c>
      <c r="BI251" s="68" t="s">
        <v>598</v>
      </c>
      <c r="BJ251" s="68" t="s">
        <v>1580</v>
      </c>
      <c r="BK251" s="102" t="s">
        <v>598</v>
      </c>
      <c r="BL251" s="68" t="s">
        <v>598</v>
      </c>
      <c r="BM251" s="3" t="s">
        <v>490</v>
      </c>
    </row>
    <row r="252" spans="1:65" ht="14.4" customHeight="1" x14ac:dyDescent="0.3">
      <c r="A252" s="59" t="s">
        <v>658</v>
      </c>
      <c r="B252" s="2">
        <v>251</v>
      </c>
      <c r="C252" s="3" t="s">
        <v>1411</v>
      </c>
      <c r="D252" s="4" t="s">
        <v>693</v>
      </c>
      <c r="E252" s="2" t="s">
        <v>528</v>
      </c>
      <c r="F252" s="4" t="s">
        <v>694</v>
      </c>
      <c r="G252" s="2" t="s">
        <v>529</v>
      </c>
      <c r="H252" s="2" t="s">
        <v>23</v>
      </c>
      <c r="J252" s="6" t="s">
        <v>654</v>
      </c>
      <c r="K252" s="2" t="s">
        <v>1030</v>
      </c>
      <c r="L252" s="6" t="s">
        <v>498</v>
      </c>
      <c r="M252" s="6" t="s">
        <v>26</v>
      </c>
      <c r="N252" s="2" t="s">
        <v>1046</v>
      </c>
      <c r="O252" s="8"/>
      <c r="P252" s="8"/>
      <c r="Q252" s="2" t="s">
        <v>413</v>
      </c>
      <c r="R252" s="2" t="s">
        <v>413</v>
      </c>
      <c r="S252" s="2" t="s">
        <v>413</v>
      </c>
      <c r="T252" s="3" t="s">
        <v>131</v>
      </c>
      <c r="U252" s="7" t="s">
        <v>1569</v>
      </c>
      <c r="V252" s="5" t="s">
        <v>597</v>
      </c>
      <c r="W252" s="12" t="s">
        <v>432</v>
      </c>
      <c r="X252" s="3" t="s">
        <v>28</v>
      </c>
      <c r="Y252" s="3" t="s">
        <v>655</v>
      </c>
      <c r="Z252" s="19">
        <v>127.7</v>
      </c>
      <c r="AA252" s="19">
        <v>0.1</v>
      </c>
      <c r="AB252" s="6">
        <v>2</v>
      </c>
      <c r="AC252" s="6" t="s">
        <v>413</v>
      </c>
      <c r="AD252" s="6" t="s">
        <v>413</v>
      </c>
      <c r="AE252" s="6" t="s">
        <v>413</v>
      </c>
      <c r="AF252" s="27" t="s">
        <v>1569</v>
      </c>
      <c r="AG252" s="27" t="s">
        <v>1569</v>
      </c>
      <c r="AH252" s="8" t="s">
        <v>1569</v>
      </c>
      <c r="AI252" s="27" t="s">
        <v>1569</v>
      </c>
      <c r="AJ252" s="94" t="s">
        <v>1569</v>
      </c>
      <c r="AK252" s="94" t="s">
        <v>1569</v>
      </c>
      <c r="AL252" s="8" t="s">
        <v>1569</v>
      </c>
      <c r="AM252" s="9" t="s">
        <v>413</v>
      </c>
      <c r="AN252" s="9" t="s">
        <v>413</v>
      </c>
      <c r="AO252" s="9" t="s">
        <v>413</v>
      </c>
      <c r="AP252" s="2" t="s">
        <v>59</v>
      </c>
      <c r="AQ252" s="2">
        <f t="shared" si="20"/>
        <v>127.7</v>
      </c>
      <c r="AR252" s="2">
        <f t="shared" si="21"/>
        <v>0.1</v>
      </c>
      <c r="AS252" s="2">
        <f t="shared" si="22"/>
        <v>2</v>
      </c>
      <c r="AT252" s="6" t="s">
        <v>60</v>
      </c>
      <c r="AU252" s="6">
        <v>28.02</v>
      </c>
      <c r="AV252" s="52" t="s">
        <v>1081</v>
      </c>
      <c r="AW252" s="15">
        <f t="shared" si="28"/>
        <v>28.294</v>
      </c>
      <c r="AX252" s="47">
        <v>5.72E-11</v>
      </c>
      <c r="AY252" s="47">
        <v>8.7999999999999999E-13</v>
      </c>
      <c r="AZ252" s="47">
        <v>4.962E-10</v>
      </c>
      <c r="BA252" s="47">
        <v>5.5430000000000004E-10</v>
      </c>
      <c r="BB252" s="48">
        <v>5.7570000000000001E-11</v>
      </c>
      <c r="BC252" s="48">
        <v>4.9548000000000003E-10</v>
      </c>
      <c r="BD252" s="48">
        <v>5.5304999999999997E-10</v>
      </c>
      <c r="BE252" s="82">
        <f t="shared" si="23"/>
        <v>128.92258107355357</v>
      </c>
      <c r="BF252" s="82">
        <f t="shared" si="24"/>
        <v>0.1</v>
      </c>
      <c r="BG252" s="68" t="s">
        <v>321</v>
      </c>
      <c r="BH252" s="68" t="s">
        <v>321</v>
      </c>
      <c r="BI252" s="68" t="s">
        <v>413</v>
      </c>
      <c r="BJ252" s="68" t="s">
        <v>413</v>
      </c>
      <c r="BK252" s="102" t="s">
        <v>598</v>
      </c>
      <c r="BL252" s="68" t="s">
        <v>846</v>
      </c>
      <c r="BM252" s="3" t="s">
        <v>1228</v>
      </c>
    </row>
    <row r="253" spans="1:65" ht="14.4" customHeight="1" x14ac:dyDescent="0.3">
      <c r="A253" s="59" t="s">
        <v>639</v>
      </c>
      <c r="B253" s="2">
        <v>252</v>
      </c>
      <c r="C253" s="3" t="s">
        <v>1411</v>
      </c>
      <c r="D253" s="4" t="s">
        <v>695</v>
      </c>
      <c r="E253" s="2" t="s">
        <v>528</v>
      </c>
      <c r="F253" s="4" t="s">
        <v>696</v>
      </c>
      <c r="G253" s="2" t="s">
        <v>529</v>
      </c>
      <c r="H253" s="2" t="s">
        <v>23</v>
      </c>
      <c r="J253" s="6" t="s">
        <v>654</v>
      </c>
      <c r="K253" s="2" t="s">
        <v>1030</v>
      </c>
      <c r="L253" s="6" t="s">
        <v>498</v>
      </c>
      <c r="M253" s="6" t="s">
        <v>26</v>
      </c>
      <c r="N253" s="2" t="s">
        <v>1046</v>
      </c>
      <c r="O253" s="8"/>
      <c r="P253" s="8"/>
      <c r="Q253" s="2" t="s">
        <v>413</v>
      </c>
      <c r="R253" s="2" t="s">
        <v>413</v>
      </c>
      <c r="S253" s="2" t="s">
        <v>413</v>
      </c>
      <c r="T253" s="3" t="s">
        <v>131</v>
      </c>
      <c r="U253" s="7" t="s">
        <v>1569</v>
      </c>
      <c r="V253" s="5" t="s">
        <v>597</v>
      </c>
      <c r="W253" s="12" t="s">
        <v>432</v>
      </c>
      <c r="X253" s="3" t="s">
        <v>28</v>
      </c>
      <c r="Y253" s="3" t="s">
        <v>655</v>
      </c>
      <c r="Z253" s="19">
        <v>127.4</v>
      </c>
      <c r="AA253" s="19">
        <v>0.3</v>
      </c>
      <c r="AB253" s="6">
        <v>2</v>
      </c>
      <c r="AC253" s="6" t="s">
        <v>413</v>
      </c>
      <c r="AD253" s="6" t="s">
        <v>413</v>
      </c>
      <c r="AE253" s="6" t="s">
        <v>413</v>
      </c>
      <c r="AF253" s="18">
        <v>127.1</v>
      </c>
      <c r="AG253" s="18">
        <v>1.9</v>
      </c>
      <c r="AH253" s="6">
        <v>2</v>
      </c>
      <c r="AI253" s="18">
        <v>1.3</v>
      </c>
      <c r="AJ253" s="93">
        <v>394</v>
      </c>
      <c r="AK253" s="93">
        <v>187</v>
      </c>
      <c r="AL253" s="9">
        <v>2</v>
      </c>
      <c r="AM253" s="9" t="s">
        <v>413</v>
      </c>
      <c r="AN253" s="9" t="s">
        <v>413</v>
      </c>
      <c r="AO253" s="9" t="s">
        <v>413</v>
      </c>
      <c r="AP253" s="2" t="s">
        <v>59</v>
      </c>
      <c r="AQ253" s="2">
        <f t="shared" si="20"/>
        <v>127.4</v>
      </c>
      <c r="AR253" s="2">
        <f t="shared" si="21"/>
        <v>0.3</v>
      </c>
      <c r="AS253" s="2">
        <f t="shared" si="22"/>
        <v>2</v>
      </c>
      <c r="AT253" s="6" t="s">
        <v>60</v>
      </c>
      <c r="AU253" s="6">
        <v>28.02</v>
      </c>
      <c r="AV253" s="52" t="s">
        <v>1081</v>
      </c>
      <c r="AW253" s="15">
        <f t="shared" si="28"/>
        <v>28.294</v>
      </c>
      <c r="AX253" s="47">
        <v>5.72E-11</v>
      </c>
      <c r="AY253" s="47">
        <v>8.7999999999999999E-13</v>
      </c>
      <c r="AZ253" s="47">
        <v>4.962E-10</v>
      </c>
      <c r="BA253" s="47">
        <v>5.5430000000000004E-10</v>
      </c>
      <c r="BB253" s="48">
        <v>5.7570000000000001E-11</v>
      </c>
      <c r="BC253" s="48">
        <v>4.9548000000000003E-10</v>
      </c>
      <c r="BD253" s="48">
        <v>5.5304999999999997E-10</v>
      </c>
      <c r="BE253" s="82">
        <f t="shared" si="23"/>
        <v>128.61978602463907</v>
      </c>
      <c r="BF253" s="82">
        <f t="shared" si="24"/>
        <v>0.3</v>
      </c>
      <c r="BG253" s="68" t="s">
        <v>598</v>
      </c>
      <c r="BH253" s="68" t="s">
        <v>321</v>
      </c>
      <c r="BI253" s="68" t="s">
        <v>598</v>
      </c>
      <c r="BJ253" s="68" t="s">
        <v>1580</v>
      </c>
      <c r="BK253" s="102" t="s">
        <v>598</v>
      </c>
      <c r="BL253" s="68" t="s">
        <v>598</v>
      </c>
      <c r="BM253" s="3" t="s">
        <v>490</v>
      </c>
    </row>
    <row r="254" spans="1:65" ht="14.4" customHeight="1" x14ac:dyDescent="0.3">
      <c r="A254" s="59" t="s">
        <v>640</v>
      </c>
      <c r="B254" s="2">
        <v>253</v>
      </c>
      <c r="C254" s="3" t="s">
        <v>1411</v>
      </c>
      <c r="D254" s="4" t="s">
        <v>697</v>
      </c>
      <c r="E254" s="2" t="s">
        <v>528</v>
      </c>
      <c r="F254" s="4" t="s">
        <v>698</v>
      </c>
      <c r="G254" s="2" t="s">
        <v>529</v>
      </c>
      <c r="H254" s="2" t="s">
        <v>23</v>
      </c>
      <c r="J254" s="6" t="s">
        <v>657</v>
      </c>
      <c r="K254" s="2" t="s">
        <v>1030</v>
      </c>
      <c r="L254" s="6" t="s">
        <v>498</v>
      </c>
      <c r="M254" s="6" t="s">
        <v>26</v>
      </c>
      <c r="N254" s="2" t="s">
        <v>1046</v>
      </c>
      <c r="O254" s="8"/>
      <c r="P254" s="8"/>
      <c r="Q254" s="2" t="s">
        <v>413</v>
      </c>
      <c r="R254" s="2" t="s">
        <v>413</v>
      </c>
      <c r="S254" s="2" t="s">
        <v>413</v>
      </c>
      <c r="T254" s="3" t="s">
        <v>131</v>
      </c>
      <c r="U254" s="7" t="s">
        <v>1569</v>
      </c>
      <c r="V254" s="5" t="s">
        <v>597</v>
      </c>
      <c r="W254" s="12" t="s">
        <v>57</v>
      </c>
      <c r="X254" s="3" t="s">
        <v>28</v>
      </c>
      <c r="Y254" s="3" t="s">
        <v>58</v>
      </c>
      <c r="Z254" s="19">
        <v>125.6</v>
      </c>
      <c r="AA254" s="19">
        <v>0.2</v>
      </c>
      <c r="AB254" s="6">
        <v>2</v>
      </c>
      <c r="AC254" s="6" t="s">
        <v>413</v>
      </c>
      <c r="AD254" s="6" t="s">
        <v>413</v>
      </c>
      <c r="AE254" s="6" t="s">
        <v>413</v>
      </c>
      <c r="AF254" s="18">
        <v>126.2</v>
      </c>
      <c r="AG254" s="18">
        <v>0.5</v>
      </c>
      <c r="AH254" s="6">
        <v>2</v>
      </c>
      <c r="AI254" s="18">
        <v>1.2</v>
      </c>
      <c r="AJ254" s="93">
        <v>194</v>
      </c>
      <c r="AK254" s="93">
        <v>105</v>
      </c>
      <c r="AL254" s="9">
        <v>2</v>
      </c>
      <c r="AM254" s="9" t="s">
        <v>413</v>
      </c>
      <c r="AN254" s="9" t="s">
        <v>413</v>
      </c>
      <c r="AO254" s="9" t="s">
        <v>413</v>
      </c>
      <c r="AP254" s="2" t="s">
        <v>59</v>
      </c>
      <c r="AQ254" s="2">
        <f t="shared" si="20"/>
        <v>125.6</v>
      </c>
      <c r="AR254" s="2">
        <f t="shared" si="21"/>
        <v>0.2</v>
      </c>
      <c r="AS254" s="2">
        <f t="shared" si="22"/>
        <v>2</v>
      </c>
      <c r="AT254" s="6" t="s">
        <v>60</v>
      </c>
      <c r="AU254" s="6">
        <v>28.02</v>
      </c>
      <c r="AV254" s="52" t="s">
        <v>1081</v>
      </c>
      <c r="AW254" s="15">
        <f t="shared" si="28"/>
        <v>28.294</v>
      </c>
      <c r="AX254" s="47">
        <v>5.72E-11</v>
      </c>
      <c r="AY254" s="47">
        <v>8.7999999999999999E-13</v>
      </c>
      <c r="AZ254" s="47">
        <v>4.962E-10</v>
      </c>
      <c r="BA254" s="47">
        <v>5.5430000000000004E-10</v>
      </c>
      <c r="BB254" s="48">
        <v>5.7570000000000001E-11</v>
      </c>
      <c r="BC254" s="48">
        <v>4.9548000000000003E-10</v>
      </c>
      <c r="BD254" s="48">
        <v>5.5304999999999997E-10</v>
      </c>
      <c r="BE254" s="82">
        <f t="shared" si="23"/>
        <v>126.80300828366065</v>
      </c>
      <c r="BF254" s="82">
        <f t="shared" si="24"/>
        <v>0.2</v>
      </c>
      <c r="BG254" s="68" t="s">
        <v>598</v>
      </c>
      <c r="BH254" s="68" t="s">
        <v>321</v>
      </c>
      <c r="BI254" s="68" t="s">
        <v>598</v>
      </c>
      <c r="BJ254" s="68" t="s">
        <v>1580</v>
      </c>
      <c r="BK254" s="102" t="s">
        <v>598</v>
      </c>
      <c r="BL254" s="68" t="s">
        <v>598</v>
      </c>
      <c r="BM254" s="3" t="s">
        <v>490</v>
      </c>
    </row>
    <row r="255" spans="1:65" ht="14.4" customHeight="1" x14ac:dyDescent="0.3">
      <c r="A255" s="59" t="s">
        <v>677</v>
      </c>
      <c r="B255" s="2">
        <v>254</v>
      </c>
      <c r="C255" s="3" t="s">
        <v>1411</v>
      </c>
      <c r="D255" s="4" t="s">
        <v>699</v>
      </c>
      <c r="E255" s="2" t="s">
        <v>528</v>
      </c>
      <c r="F255" s="4" t="s">
        <v>700</v>
      </c>
      <c r="G255" s="2" t="s">
        <v>529</v>
      </c>
      <c r="H255" s="2" t="s">
        <v>23</v>
      </c>
      <c r="J255" s="6" t="s">
        <v>673</v>
      </c>
      <c r="K255" s="10" t="s">
        <v>1029</v>
      </c>
      <c r="L255" s="6" t="s">
        <v>25</v>
      </c>
      <c r="M255" s="6" t="s">
        <v>26</v>
      </c>
      <c r="N255" s="2" t="s">
        <v>1047</v>
      </c>
      <c r="O255" s="8"/>
      <c r="P255" s="8"/>
      <c r="Q255" s="2" t="s">
        <v>413</v>
      </c>
      <c r="R255" s="2" t="s">
        <v>413</v>
      </c>
      <c r="S255" s="2" t="s">
        <v>413</v>
      </c>
      <c r="T255" s="3" t="s">
        <v>131</v>
      </c>
      <c r="U255" s="7" t="s">
        <v>1569</v>
      </c>
      <c r="V255" s="5" t="s">
        <v>597</v>
      </c>
      <c r="W255" s="12" t="s">
        <v>432</v>
      </c>
      <c r="X255" s="3" t="s">
        <v>28</v>
      </c>
      <c r="Y255" s="3" t="s">
        <v>655</v>
      </c>
      <c r="Z255" s="19">
        <v>126.4</v>
      </c>
      <c r="AA255" s="19">
        <v>0.1</v>
      </c>
      <c r="AB255" s="6">
        <v>2</v>
      </c>
      <c r="AC255" s="6" t="s">
        <v>413</v>
      </c>
      <c r="AD255" s="6" t="s">
        <v>413</v>
      </c>
      <c r="AE255" s="6" t="s">
        <v>413</v>
      </c>
      <c r="AF255" s="18">
        <v>126.5</v>
      </c>
      <c r="AG255" s="18">
        <v>0.9</v>
      </c>
      <c r="AH255" s="6">
        <v>2</v>
      </c>
      <c r="AI255" s="18">
        <v>0.5</v>
      </c>
      <c r="AJ255" s="93">
        <v>264</v>
      </c>
      <c r="AK255" s="93">
        <v>113</v>
      </c>
      <c r="AL255" s="9">
        <v>2</v>
      </c>
      <c r="AM255" s="9" t="s">
        <v>413</v>
      </c>
      <c r="AN255" s="9" t="s">
        <v>413</v>
      </c>
      <c r="AO255" s="9" t="s">
        <v>413</v>
      </c>
      <c r="AP255" s="2" t="s">
        <v>59</v>
      </c>
      <c r="AQ255" s="2">
        <f t="shared" si="20"/>
        <v>126.4</v>
      </c>
      <c r="AR255" s="2">
        <f t="shared" si="21"/>
        <v>0.1</v>
      </c>
      <c r="AS255" s="2">
        <f t="shared" si="22"/>
        <v>2</v>
      </c>
      <c r="AT255" s="6" t="s">
        <v>60</v>
      </c>
      <c r="AU255" s="6">
        <v>28.02</v>
      </c>
      <c r="AV255" s="52" t="s">
        <v>1081</v>
      </c>
      <c r="AW255" s="15">
        <f t="shared" si="28"/>
        <v>28.294</v>
      </c>
      <c r="AX255" s="47">
        <v>5.72E-11</v>
      </c>
      <c r="AY255" s="47">
        <v>8.7999999999999999E-13</v>
      </c>
      <c r="AZ255" s="47">
        <v>4.962E-10</v>
      </c>
      <c r="BA255" s="47">
        <v>5.5430000000000004E-10</v>
      </c>
      <c r="BB255" s="48">
        <v>5.7570000000000001E-11</v>
      </c>
      <c r="BC255" s="48">
        <v>4.9548000000000003E-10</v>
      </c>
      <c r="BD255" s="48">
        <v>5.5304999999999997E-10</v>
      </c>
      <c r="BE255" s="82">
        <f t="shared" si="23"/>
        <v>127.61046663400201</v>
      </c>
      <c r="BF255" s="82">
        <f t="shared" si="24"/>
        <v>0.1</v>
      </c>
      <c r="BG255" s="68" t="s">
        <v>321</v>
      </c>
      <c r="BH255" s="68" t="s">
        <v>321</v>
      </c>
      <c r="BI255" s="68" t="s">
        <v>598</v>
      </c>
      <c r="BJ255" s="68" t="s">
        <v>1580</v>
      </c>
      <c r="BK255" s="102" t="s">
        <v>598</v>
      </c>
      <c r="BL255" s="68" t="s">
        <v>846</v>
      </c>
      <c r="BM255" s="3" t="s">
        <v>1228</v>
      </c>
    </row>
    <row r="256" spans="1:65" ht="14.4" customHeight="1" x14ac:dyDescent="0.3">
      <c r="A256" s="59" t="s">
        <v>656</v>
      </c>
      <c r="B256" s="2">
        <v>255</v>
      </c>
      <c r="C256" s="3" t="s">
        <v>1411</v>
      </c>
      <c r="D256" s="4" t="s">
        <v>701</v>
      </c>
      <c r="E256" s="2" t="s">
        <v>528</v>
      </c>
      <c r="F256" s="4" t="s">
        <v>702</v>
      </c>
      <c r="G256" s="2" t="s">
        <v>529</v>
      </c>
      <c r="H256" s="2" t="s">
        <v>23</v>
      </c>
      <c r="J256" s="6" t="s">
        <v>657</v>
      </c>
      <c r="K256" s="2" t="s">
        <v>1030</v>
      </c>
      <c r="L256" s="6" t="s">
        <v>498</v>
      </c>
      <c r="M256" s="6" t="s">
        <v>26</v>
      </c>
      <c r="N256" s="2" t="s">
        <v>1046</v>
      </c>
      <c r="O256" s="8"/>
      <c r="P256" s="8"/>
      <c r="Q256" s="2" t="s">
        <v>413</v>
      </c>
      <c r="R256" s="2" t="s">
        <v>413</v>
      </c>
      <c r="S256" s="2" t="s">
        <v>413</v>
      </c>
      <c r="T256" s="3" t="s">
        <v>131</v>
      </c>
      <c r="U256" s="7" t="s">
        <v>1569</v>
      </c>
      <c r="V256" s="5" t="s">
        <v>597</v>
      </c>
      <c r="W256" s="12" t="s">
        <v>57</v>
      </c>
      <c r="X256" s="3" t="s">
        <v>28</v>
      </c>
      <c r="Y256" s="3" t="s">
        <v>58</v>
      </c>
      <c r="Z256" s="19">
        <v>126.2</v>
      </c>
      <c r="AA256" s="19">
        <v>0.2</v>
      </c>
      <c r="AB256" s="6">
        <v>2</v>
      </c>
      <c r="AC256" s="6" t="s">
        <v>413</v>
      </c>
      <c r="AD256" s="6" t="s">
        <v>413</v>
      </c>
      <c r="AE256" s="6" t="s">
        <v>413</v>
      </c>
      <c r="AF256" s="18">
        <v>127.2</v>
      </c>
      <c r="AG256" s="18">
        <v>0.7</v>
      </c>
      <c r="AH256" s="6">
        <v>2</v>
      </c>
      <c r="AI256" s="29">
        <v>0.35</v>
      </c>
      <c r="AJ256" s="93">
        <v>204</v>
      </c>
      <c r="AK256" s="93">
        <v>95</v>
      </c>
      <c r="AL256" s="9">
        <v>2</v>
      </c>
      <c r="AM256" s="9" t="s">
        <v>413</v>
      </c>
      <c r="AN256" s="9" t="s">
        <v>413</v>
      </c>
      <c r="AO256" s="9" t="s">
        <v>413</v>
      </c>
      <c r="AP256" s="2" t="s">
        <v>59</v>
      </c>
      <c r="AQ256" s="2">
        <f t="shared" si="20"/>
        <v>126.2</v>
      </c>
      <c r="AR256" s="2">
        <f t="shared" si="21"/>
        <v>0.2</v>
      </c>
      <c r="AS256" s="2">
        <f t="shared" si="22"/>
        <v>2</v>
      </c>
      <c r="AT256" s="6" t="s">
        <v>60</v>
      </c>
      <c r="AU256" s="6">
        <v>28.02</v>
      </c>
      <c r="AV256" s="52" t="s">
        <v>1081</v>
      </c>
      <c r="AW256" s="15">
        <f t="shared" si="28"/>
        <v>28.294</v>
      </c>
      <c r="AX256" s="47">
        <v>5.72E-11</v>
      </c>
      <c r="AY256" s="47">
        <v>8.7999999999999999E-13</v>
      </c>
      <c r="AZ256" s="47">
        <v>4.962E-10</v>
      </c>
      <c r="BA256" s="47">
        <v>5.5430000000000004E-10</v>
      </c>
      <c r="BB256" s="48">
        <v>5.7570000000000001E-11</v>
      </c>
      <c r="BC256" s="48">
        <v>4.9548000000000003E-10</v>
      </c>
      <c r="BD256" s="48">
        <v>5.5304999999999997E-10</v>
      </c>
      <c r="BE256" s="82">
        <f t="shared" si="23"/>
        <v>127.40860228295597</v>
      </c>
      <c r="BF256" s="82">
        <f t="shared" si="24"/>
        <v>0.2</v>
      </c>
      <c r="BG256" s="68" t="s">
        <v>598</v>
      </c>
      <c r="BH256" s="68" t="s">
        <v>321</v>
      </c>
      <c r="BI256" s="68" t="s">
        <v>598</v>
      </c>
      <c r="BJ256" s="68" t="s">
        <v>1580</v>
      </c>
      <c r="BK256" s="102" t="s">
        <v>598</v>
      </c>
      <c r="BL256" s="68" t="s">
        <v>846</v>
      </c>
      <c r="BM256" s="3" t="s">
        <v>1054</v>
      </c>
    </row>
    <row r="257" spans="1:65" ht="14.4" customHeight="1" x14ac:dyDescent="0.3">
      <c r="A257" s="59" t="s">
        <v>660</v>
      </c>
      <c r="B257" s="2">
        <v>256</v>
      </c>
      <c r="C257" s="3" t="s">
        <v>1411</v>
      </c>
      <c r="D257" s="4" t="s">
        <v>703</v>
      </c>
      <c r="E257" s="2" t="s">
        <v>528</v>
      </c>
      <c r="F257" s="4" t="s">
        <v>704</v>
      </c>
      <c r="G257" s="2" t="s">
        <v>529</v>
      </c>
      <c r="H257" s="2" t="s">
        <v>23</v>
      </c>
      <c r="J257" s="6" t="s">
        <v>662</v>
      </c>
      <c r="K257" s="2" t="s">
        <v>1030</v>
      </c>
      <c r="L257" s="6" t="s">
        <v>498</v>
      </c>
      <c r="M257" s="6" t="s">
        <v>26</v>
      </c>
      <c r="N257" s="2" t="s">
        <v>1046</v>
      </c>
      <c r="O257" s="8"/>
      <c r="P257" s="8"/>
      <c r="Q257" s="2" t="s">
        <v>413</v>
      </c>
      <c r="R257" s="2" t="s">
        <v>413</v>
      </c>
      <c r="S257" s="2" t="s">
        <v>413</v>
      </c>
      <c r="T257" s="3" t="s">
        <v>131</v>
      </c>
      <c r="U257" s="7" t="s">
        <v>1569</v>
      </c>
      <c r="V257" s="5" t="s">
        <v>597</v>
      </c>
      <c r="W257" s="12" t="s">
        <v>432</v>
      </c>
      <c r="X257" s="3" t="s">
        <v>28</v>
      </c>
      <c r="Y257" s="3" t="s">
        <v>655</v>
      </c>
      <c r="Z257" s="19">
        <v>126.1</v>
      </c>
      <c r="AA257" s="19">
        <v>0.5</v>
      </c>
      <c r="AB257" s="6">
        <v>2</v>
      </c>
      <c r="AC257" s="6" t="s">
        <v>413</v>
      </c>
      <c r="AD257" s="6" t="s">
        <v>413</v>
      </c>
      <c r="AE257" s="6" t="s">
        <v>413</v>
      </c>
      <c r="AF257" s="18">
        <v>127.6</v>
      </c>
      <c r="AG257" s="18">
        <v>1.4</v>
      </c>
      <c r="AH257" s="6">
        <v>2</v>
      </c>
      <c r="AI257" s="18">
        <v>1.7</v>
      </c>
      <c r="AJ257" s="98">
        <v>114</v>
      </c>
      <c r="AK257" s="98">
        <v>50</v>
      </c>
      <c r="AL257" s="9">
        <v>2</v>
      </c>
      <c r="AM257" s="19">
        <v>126.3</v>
      </c>
      <c r="AN257" s="19">
        <v>0.2</v>
      </c>
      <c r="AO257" s="9" t="s">
        <v>413</v>
      </c>
      <c r="AP257" s="2" t="s">
        <v>59</v>
      </c>
      <c r="AQ257" s="2">
        <f t="shared" si="20"/>
        <v>126.1</v>
      </c>
      <c r="AR257" s="2">
        <f t="shared" si="21"/>
        <v>0.5</v>
      </c>
      <c r="AS257" s="2">
        <f t="shared" si="22"/>
        <v>2</v>
      </c>
      <c r="AT257" s="6" t="s">
        <v>60</v>
      </c>
      <c r="AU257" s="6">
        <v>28.02</v>
      </c>
      <c r="AV257" s="52" t="s">
        <v>1081</v>
      </c>
      <c r="AW257" s="15">
        <f t="shared" si="28"/>
        <v>28.294</v>
      </c>
      <c r="AX257" s="47">
        <v>5.72E-11</v>
      </c>
      <c r="AY257" s="47">
        <v>8.7999999999999999E-13</v>
      </c>
      <c r="AZ257" s="47">
        <v>4.962E-10</v>
      </c>
      <c r="BA257" s="47">
        <v>5.5430000000000004E-10</v>
      </c>
      <c r="BB257" s="48">
        <v>5.7570000000000001E-11</v>
      </c>
      <c r="BC257" s="48">
        <v>4.9548000000000003E-10</v>
      </c>
      <c r="BD257" s="48">
        <v>5.5304999999999997E-10</v>
      </c>
      <c r="BE257" s="82">
        <f t="shared" si="23"/>
        <v>127.30767004830362</v>
      </c>
      <c r="BF257" s="82">
        <f t="shared" si="24"/>
        <v>0.5</v>
      </c>
      <c r="BG257" s="68" t="s">
        <v>321</v>
      </c>
      <c r="BH257" s="68" t="s">
        <v>321</v>
      </c>
      <c r="BI257" s="68" t="s">
        <v>598</v>
      </c>
      <c r="BJ257" s="68" t="s">
        <v>1529</v>
      </c>
      <c r="BK257" s="102" t="s">
        <v>598</v>
      </c>
      <c r="BL257" s="68" t="s">
        <v>321</v>
      </c>
      <c r="BM257" s="3" t="s">
        <v>1552</v>
      </c>
    </row>
    <row r="258" spans="1:65" ht="14.4" customHeight="1" x14ac:dyDescent="0.3">
      <c r="A258" s="59" t="s">
        <v>659</v>
      </c>
      <c r="B258" s="2">
        <v>257</v>
      </c>
      <c r="C258" s="3" t="s">
        <v>1411</v>
      </c>
      <c r="D258" s="4" t="s">
        <v>703</v>
      </c>
      <c r="E258" s="2" t="s">
        <v>528</v>
      </c>
      <c r="F258" s="4" t="s">
        <v>704</v>
      </c>
      <c r="G258" s="2" t="s">
        <v>529</v>
      </c>
      <c r="H258" s="2" t="s">
        <v>23</v>
      </c>
      <c r="J258" s="6" t="s">
        <v>663</v>
      </c>
      <c r="K258" s="2" t="s">
        <v>1030</v>
      </c>
      <c r="L258" s="6" t="s">
        <v>498</v>
      </c>
      <c r="M258" s="6" t="s">
        <v>26</v>
      </c>
      <c r="N258" s="2" t="s">
        <v>1046</v>
      </c>
      <c r="O258" s="8"/>
      <c r="P258" s="8"/>
      <c r="Q258" s="2" t="s">
        <v>413</v>
      </c>
      <c r="R258" s="2" t="s">
        <v>413</v>
      </c>
      <c r="S258" s="2" t="s">
        <v>413</v>
      </c>
      <c r="T258" s="3" t="s">
        <v>131</v>
      </c>
      <c r="U258" s="7" t="s">
        <v>1569</v>
      </c>
      <c r="V258" s="5" t="s">
        <v>597</v>
      </c>
      <c r="W258" s="12" t="s">
        <v>57</v>
      </c>
      <c r="X258" s="3" t="s">
        <v>28</v>
      </c>
      <c r="Y258" s="3" t="s">
        <v>58</v>
      </c>
      <c r="Z258" s="19">
        <v>126.3</v>
      </c>
      <c r="AA258" s="19">
        <v>0.2</v>
      </c>
      <c r="AB258" s="6">
        <v>2</v>
      </c>
      <c r="AC258" s="6" t="s">
        <v>413</v>
      </c>
      <c r="AD258" s="6" t="s">
        <v>413</v>
      </c>
      <c r="AE258" s="6" t="s">
        <v>413</v>
      </c>
      <c r="AF258" s="18">
        <v>126.2</v>
      </c>
      <c r="AG258" s="18">
        <v>0.9</v>
      </c>
      <c r="AH258" s="6">
        <v>2</v>
      </c>
      <c r="AI258" s="29">
        <v>0.14000000000000001</v>
      </c>
      <c r="AJ258" s="93">
        <v>304</v>
      </c>
      <c r="AK258" s="93">
        <v>110</v>
      </c>
      <c r="AL258" s="9">
        <v>2</v>
      </c>
      <c r="AM258" s="19">
        <v>126.3</v>
      </c>
      <c r="AN258" s="19">
        <v>0.2</v>
      </c>
      <c r="AO258" s="9" t="s">
        <v>413</v>
      </c>
      <c r="AP258" s="2" t="s">
        <v>59</v>
      </c>
      <c r="AQ258" s="2">
        <f t="shared" ref="AQ258:AQ321" si="29">IF(AP258="Plateau age",Z258,IF(AP258="Isochron age",AF258,IF(AP258="Ideogram age",AM258,"-")))</f>
        <v>126.3</v>
      </c>
      <c r="AR258" s="2">
        <f t="shared" ref="AR258:AR321" si="30">IF(AP258="Plateau age",AA258,IF(AP258="Isochron age",AG258,IF(AP258="Ideogram age",AN258,"-")))</f>
        <v>0.2</v>
      </c>
      <c r="AS258" s="2">
        <f t="shared" ref="AS258:AS321" si="31">IF(AP258="Plateau age",AB258,IF(AP258="Isochron age",AH258,IF(AP258="Ideogram age",AO258,"-")))</f>
        <v>2</v>
      </c>
      <c r="AT258" s="6" t="s">
        <v>60</v>
      </c>
      <c r="AU258" s="6">
        <v>28.02</v>
      </c>
      <c r="AV258" s="52" t="s">
        <v>1081</v>
      </c>
      <c r="AW258" s="15">
        <f t="shared" si="28"/>
        <v>28.294</v>
      </c>
      <c r="AX258" s="47">
        <v>5.72E-11</v>
      </c>
      <c r="AY258" s="47">
        <v>8.7999999999999999E-13</v>
      </c>
      <c r="AZ258" s="47">
        <v>4.962E-10</v>
      </c>
      <c r="BA258" s="47">
        <v>5.5430000000000004E-10</v>
      </c>
      <c r="BB258" s="48">
        <v>5.7570000000000001E-11</v>
      </c>
      <c r="BC258" s="48">
        <v>4.9548000000000003E-10</v>
      </c>
      <c r="BD258" s="48">
        <v>5.5304999999999997E-10</v>
      </c>
      <c r="BE258" s="82">
        <f t="shared" ref="BE258:BE321" si="32">IF(AQ258="-","-",(LN(((EXP(BD258*(((1/BD258)*LN(((EXP(BA258*(AQ258*1000000))-1)*((AX258+AY258)/BA258)*(BD258/BB258))+1)/1000000)*1000000))-1)/(EXP(BD258*(((1/BD258)*LN(((EXP(BA258*(AU258*1000000))-1)*((AX258+AY258)/BA258)*(BD258/BB258))+1)/1000000)*1000000))-1))*(EXP(BD258*(AW258*1000000))-1)+1)/BD258)/1000000)</f>
        <v>127.50953447818799</v>
      </c>
      <c r="BF258" s="82">
        <f t="shared" ref="BF258:BF321" si="33">IF(AR258="-","-",IF(AS258=1,AR258*2,AR258))</f>
        <v>0.2</v>
      </c>
      <c r="BG258" s="68" t="s">
        <v>598</v>
      </c>
      <c r="BH258" s="68" t="s">
        <v>321</v>
      </c>
      <c r="BI258" s="68" t="s">
        <v>598</v>
      </c>
      <c r="BJ258" s="68" t="s">
        <v>1580</v>
      </c>
      <c r="BK258" s="102" t="s">
        <v>598</v>
      </c>
      <c r="BL258" s="68" t="s">
        <v>598</v>
      </c>
      <c r="BM258" s="3" t="s">
        <v>490</v>
      </c>
    </row>
    <row r="259" spans="1:65" ht="14.4" customHeight="1" x14ac:dyDescent="0.3">
      <c r="A259" s="59" t="s">
        <v>661</v>
      </c>
      <c r="B259" s="2">
        <v>258</v>
      </c>
      <c r="C259" s="3" t="s">
        <v>1411</v>
      </c>
      <c r="D259" s="4" t="s">
        <v>703</v>
      </c>
      <c r="E259" s="2" t="s">
        <v>528</v>
      </c>
      <c r="F259" s="4" t="s">
        <v>704</v>
      </c>
      <c r="G259" s="2" t="s">
        <v>529</v>
      </c>
      <c r="H259" s="2" t="s">
        <v>23</v>
      </c>
      <c r="J259" s="6" t="s">
        <v>662</v>
      </c>
      <c r="K259" s="2" t="s">
        <v>1030</v>
      </c>
      <c r="L259" s="6" t="s">
        <v>498</v>
      </c>
      <c r="M259" s="6" t="s">
        <v>26</v>
      </c>
      <c r="N259" s="2" t="s">
        <v>1046</v>
      </c>
      <c r="O259" s="8"/>
      <c r="P259" s="8"/>
      <c r="Q259" s="2" t="s">
        <v>413</v>
      </c>
      <c r="R259" s="2" t="s">
        <v>413</v>
      </c>
      <c r="S259" s="2" t="s">
        <v>413</v>
      </c>
      <c r="T259" s="3" t="s">
        <v>131</v>
      </c>
      <c r="U259" s="7" t="s">
        <v>1569</v>
      </c>
      <c r="V259" s="5" t="s">
        <v>597</v>
      </c>
      <c r="W259" s="12" t="s">
        <v>432</v>
      </c>
      <c r="X259" s="3" t="s">
        <v>28</v>
      </c>
      <c r="Y259" s="3" t="s">
        <v>655</v>
      </c>
      <c r="Z259" s="19">
        <v>127.5</v>
      </c>
      <c r="AA259" s="19">
        <v>0.2</v>
      </c>
      <c r="AB259" s="6">
        <v>2</v>
      </c>
      <c r="AC259" s="6" t="s">
        <v>413</v>
      </c>
      <c r="AD259" s="6" t="s">
        <v>413</v>
      </c>
      <c r="AE259" s="6" t="s">
        <v>413</v>
      </c>
      <c r="AF259" s="27" t="s">
        <v>1569</v>
      </c>
      <c r="AG259" s="27" t="s">
        <v>1569</v>
      </c>
      <c r="AH259" s="8" t="s">
        <v>1569</v>
      </c>
      <c r="AI259" s="27" t="s">
        <v>1569</v>
      </c>
      <c r="AJ259" s="94" t="s">
        <v>1569</v>
      </c>
      <c r="AK259" s="94" t="s">
        <v>1569</v>
      </c>
      <c r="AL259" s="8" t="s">
        <v>1569</v>
      </c>
      <c r="AM259" s="9" t="s">
        <v>413</v>
      </c>
      <c r="AN259" s="9" t="s">
        <v>413</v>
      </c>
      <c r="AO259" s="9" t="s">
        <v>413</v>
      </c>
      <c r="AP259" s="2" t="s">
        <v>59</v>
      </c>
      <c r="AQ259" s="2">
        <f t="shared" si="29"/>
        <v>127.5</v>
      </c>
      <c r="AR259" s="2">
        <f t="shared" si="30"/>
        <v>0.2</v>
      </c>
      <c r="AS259" s="2">
        <f t="shared" si="31"/>
        <v>2</v>
      </c>
      <c r="AT259" s="6" t="s">
        <v>60</v>
      </c>
      <c r="AU259" s="6">
        <v>28.02</v>
      </c>
      <c r="AV259" s="52" t="s">
        <v>1081</v>
      </c>
      <c r="AW259" s="15">
        <f t="shared" si="28"/>
        <v>28.294</v>
      </c>
      <c r="AX259" s="47">
        <v>5.72E-11</v>
      </c>
      <c r="AY259" s="47">
        <v>8.7999999999999999E-13</v>
      </c>
      <c r="AZ259" s="47">
        <v>4.962E-10</v>
      </c>
      <c r="BA259" s="47">
        <v>5.5430000000000004E-10</v>
      </c>
      <c r="BB259" s="48">
        <v>5.7570000000000001E-11</v>
      </c>
      <c r="BC259" s="48">
        <v>4.9548000000000003E-10</v>
      </c>
      <c r="BD259" s="48">
        <v>5.5304999999999997E-10</v>
      </c>
      <c r="BE259" s="82">
        <f t="shared" si="32"/>
        <v>128.72071774700146</v>
      </c>
      <c r="BF259" s="82">
        <f t="shared" si="33"/>
        <v>0.2</v>
      </c>
      <c r="BG259" s="68" t="s">
        <v>321</v>
      </c>
      <c r="BH259" s="68" t="s">
        <v>321</v>
      </c>
      <c r="BI259" s="68" t="s">
        <v>413</v>
      </c>
      <c r="BJ259" s="68" t="s">
        <v>413</v>
      </c>
      <c r="BK259" s="102" t="s">
        <v>598</v>
      </c>
      <c r="BL259" s="68" t="s">
        <v>846</v>
      </c>
      <c r="BM259" s="3" t="s">
        <v>1228</v>
      </c>
    </row>
    <row r="260" spans="1:65" ht="14.4" customHeight="1" x14ac:dyDescent="0.3">
      <c r="A260" s="59" t="s">
        <v>664</v>
      </c>
      <c r="B260" s="2">
        <v>259</v>
      </c>
      <c r="C260" s="3" t="s">
        <v>1411</v>
      </c>
      <c r="D260" s="4" t="s">
        <v>705</v>
      </c>
      <c r="E260" s="2" t="s">
        <v>528</v>
      </c>
      <c r="F260" s="4" t="s">
        <v>706</v>
      </c>
      <c r="G260" s="2" t="s">
        <v>529</v>
      </c>
      <c r="H260" s="2" t="s">
        <v>23</v>
      </c>
      <c r="J260" s="6" t="s">
        <v>665</v>
      </c>
      <c r="K260" s="2" t="s">
        <v>1030</v>
      </c>
      <c r="L260" s="6" t="s">
        <v>498</v>
      </c>
      <c r="M260" s="6" t="s">
        <v>26</v>
      </c>
      <c r="N260" s="2" t="s">
        <v>1046</v>
      </c>
      <c r="O260" s="8"/>
      <c r="P260" s="8"/>
      <c r="Q260" s="2" t="s">
        <v>413</v>
      </c>
      <c r="R260" s="2" t="s">
        <v>413</v>
      </c>
      <c r="S260" s="2" t="s">
        <v>413</v>
      </c>
      <c r="T260" s="3" t="s">
        <v>131</v>
      </c>
      <c r="U260" s="7" t="s">
        <v>1569</v>
      </c>
      <c r="V260" s="5" t="s">
        <v>597</v>
      </c>
      <c r="W260" s="12" t="s">
        <v>432</v>
      </c>
      <c r="X260" s="3" t="s">
        <v>28</v>
      </c>
      <c r="Y260" s="3" t="s">
        <v>655</v>
      </c>
      <c r="Z260" s="19">
        <v>126.4</v>
      </c>
      <c r="AA260" s="19">
        <v>0.4</v>
      </c>
      <c r="AB260" s="6">
        <v>2</v>
      </c>
      <c r="AC260" s="6" t="s">
        <v>413</v>
      </c>
      <c r="AD260" s="6" t="s">
        <v>413</v>
      </c>
      <c r="AE260" s="6" t="s">
        <v>413</v>
      </c>
      <c r="AF260" s="18">
        <v>126.4</v>
      </c>
      <c r="AG260" s="18">
        <v>3.9</v>
      </c>
      <c r="AH260" s="6">
        <v>2</v>
      </c>
      <c r="AI260" s="29">
        <v>0.81</v>
      </c>
      <c r="AJ260" s="93">
        <v>306</v>
      </c>
      <c r="AK260" s="93">
        <v>221</v>
      </c>
      <c r="AL260" s="9">
        <v>2</v>
      </c>
      <c r="AM260" s="9" t="s">
        <v>413</v>
      </c>
      <c r="AN260" s="9" t="s">
        <v>413</v>
      </c>
      <c r="AO260" s="9" t="s">
        <v>413</v>
      </c>
      <c r="AP260" s="2" t="s">
        <v>59</v>
      </c>
      <c r="AQ260" s="2">
        <f t="shared" si="29"/>
        <v>126.4</v>
      </c>
      <c r="AR260" s="2">
        <f t="shared" si="30"/>
        <v>0.4</v>
      </c>
      <c r="AS260" s="2">
        <f t="shared" si="31"/>
        <v>2</v>
      </c>
      <c r="AT260" s="6" t="s">
        <v>60</v>
      </c>
      <c r="AU260" s="6">
        <v>28.02</v>
      </c>
      <c r="AV260" s="52" t="s">
        <v>1081</v>
      </c>
      <c r="AW260" s="15">
        <f t="shared" si="28"/>
        <v>28.294</v>
      </c>
      <c r="AX260" s="47">
        <v>5.72E-11</v>
      </c>
      <c r="AY260" s="47">
        <v>8.7999999999999999E-13</v>
      </c>
      <c r="AZ260" s="47">
        <v>4.962E-10</v>
      </c>
      <c r="BA260" s="47">
        <v>5.5430000000000004E-10</v>
      </c>
      <c r="BB260" s="48">
        <v>5.7570000000000001E-11</v>
      </c>
      <c r="BC260" s="48">
        <v>4.9548000000000003E-10</v>
      </c>
      <c r="BD260" s="48">
        <v>5.5304999999999997E-10</v>
      </c>
      <c r="BE260" s="82">
        <f t="shared" si="32"/>
        <v>127.61046663400201</v>
      </c>
      <c r="BF260" s="82">
        <f t="shared" si="33"/>
        <v>0.4</v>
      </c>
      <c r="BG260" s="68" t="s">
        <v>321</v>
      </c>
      <c r="BH260" s="68" t="s">
        <v>321</v>
      </c>
      <c r="BI260" s="68" t="s">
        <v>598</v>
      </c>
      <c r="BJ260" s="68" t="s">
        <v>1580</v>
      </c>
      <c r="BK260" s="102" t="s">
        <v>598</v>
      </c>
      <c r="BL260" s="68" t="s">
        <v>846</v>
      </c>
      <c r="BM260" s="3" t="s">
        <v>1228</v>
      </c>
    </row>
    <row r="261" spans="1:65" ht="14.4" customHeight="1" x14ac:dyDescent="0.3">
      <c r="A261" s="59" t="s">
        <v>641</v>
      </c>
      <c r="B261" s="2">
        <v>260</v>
      </c>
      <c r="C261" s="3" t="s">
        <v>1411</v>
      </c>
      <c r="D261" s="4" t="s">
        <v>705</v>
      </c>
      <c r="E261" s="2" t="s">
        <v>528</v>
      </c>
      <c r="F261" s="4" t="s">
        <v>706</v>
      </c>
      <c r="G261" s="2" t="s">
        <v>529</v>
      </c>
      <c r="H261" s="2" t="s">
        <v>23</v>
      </c>
      <c r="J261" s="6" t="s">
        <v>665</v>
      </c>
      <c r="K261" s="2" t="s">
        <v>1030</v>
      </c>
      <c r="L261" s="6" t="s">
        <v>498</v>
      </c>
      <c r="M261" s="6" t="s">
        <v>26</v>
      </c>
      <c r="N261" s="2" t="s">
        <v>1046</v>
      </c>
      <c r="O261" s="8"/>
      <c r="P261" s="8"/>
      <c r="Q261" s="2" t="s">
        <v>413</v>
      </c>
      <c r="R261" s="2" t="s">
        <v>413</v>
      </c>
      <c r="S261" s="2" t="s">
        <v>413</v>
      </c>
      <c r="T261" s="3" t="s">
        <v>131</v>
      </c>
      <c r="U261" s="7" t="s">
        <v>1569</v>
      </c>
      <c r="V261" s="5" t="s">
        <v>597</v>
      </c>
      <c r="W261" s="12" t="s">
        <v>432</v>
      </c>
      <c r="X261" s="3" t="s">
        <v>28</v>
      </c>
      <c r="Y261" s="3" t="s">
        <v>655</v>
      </c>
      <c r="Z261" s="19">
        <v>128.5</v>
      </c>
      <c r="AA261" s="19">
        <v>0.3</v>
      </c>
      <c r="AB261" s="6">
        <v>2</v>
      </c>
      <c r="AC261" s="6" t="s">
        <v>413</v>
      </c>
      <c r="AD261" s="6" t="s">
        <v>413</v>
      </c>
      <c r="AE261" s="6" t="s">
        <v>413</v>
      </c>
      <c r="AF261" s="27" t="s">
        <v>1569</v>
      </c>
      <c r="AG261" s="27" t="s">
        <v>1569</v>
      </c>
      <c r="AH261" s="8" t="s">
        <v>1569</v>
      </c>
      <c r="AI261" s="27" t="s">
        <v>1569</v>
      </c>
      <c r="AJ261" s="94" t="s">
        <v>1569</v>
      </c>
      <c r="AK261" s="94" t="s">
        <v>1569</v>
      </c>
      <c r="AL261" s="8" t="s">
        <v>1569</v>
      </c>
      <c r="AM261" s="9" t="s">
        <v>413</v>
      </c>
      <c r="AN261" s="9" t="s">
        <v>413</v>
      </c>
      <c r="AO261" s="9" t="s">
        <v>413</v>
      </c>
      <c r="AP261" s="2" t="s">
        <v>59</v>
      </c>
      <c r="AQ261" s="2">
        <f t="shared" si="29"/>
        <v>128.5</v>
      </c>
      <c r="AR261" s="2">
        <f t="shared" si="30"/>
        <v>0.3</v>
      </c>
      <c r="AS261" s="2">
        <f t="shared" si="31"/>
        <v>2</v>
      </c>
      <c r="AT261" s="6" t="s">
        <v>60</v>
      </c>
      <c r="AU261" s="6">
        <v>28.02</v>
      </c>
      <c r="AV261" s="52" t="s">
        <v>1081</v>
      </c>
      <c r="AW261" s="15">
        <f t="shared" si="28"/>
        <v>28.294</v>
      </c>
      <c r="AX261" s="47">
        <v>5.72E-11</v>
      </c>
      <c r="AY261" s="47">
        <v>8.7999999999999999E-13</v>
      </c>
      <c r="AZ261" s="47">
        <v>4.962E-10</v>
      </c>
      <c r="BA261" s="47">
        <v>5.5430000000000004E-10</v>
      </c>
      <c r="BB261" s="48">
        <v>5.7570000000000001E-11</v>
      </c>
      <c r="BC261" s="48">
        <v>4.9548000000000003E-10</v>
      </c>
      <c r="BD261" s="48">
        <v>5.5304999999999997E-10</v>
      </c>
      <c r="BE261" s="82">
        <f t="shared" si="32"/>
        <v>129.73003280445872</v>
      </c>
      <c r="BF261" s="82">
        <f t="shared" si="33"/>
        <v>0.3</v>
      </c>
      <c r="BG261" s="68" t="s">
        <v>598</v>
      </c>
      <c r="BH261" s="68" t="s">
        <v>321</v>
      </c>
      <c r="BI261" s="68" t="s">
        <v>413</v>
      </c>
      <c r="BJ261" s="68" t="s">
        <v>413</v>
      </c>
      <c r="BK261" s="102" t="s">
        <v>598</v>
      </c>
      <c r="BL261" s="68" t="s">
        <v>598</v>
      </c>
      <c r="BM261" s="3" t="s">
        <v>490</v>
      </c>
    </row>
    <row r="262" spans="1:65" ht="14.4" customHeight="1" x14ac:dyDescent="0.3">
      <c r="A262" s="59" t="s">
        <v>678</v>
      </c>
      <c r="B262" s="2">
        <v>261</v>
      </c>
      <c r="C262" s="3" t="s">
        <v>1411</v>
      </c>
      <c r="D262" s="4" t="s">
        <v>707</v>
      </c>
      <c r="E262" s="2" t="s">
        <v>528</v>
      </c>
      <c r="F262" s="4" t="s">
        <v>708</v>
      </c>
      <c r="G262" s="2" t="s">
        <v>529</v>
      </c>
      <c r="H262" s="2" t="s">
        <v>23</v>
      </c>
      <c r="J262" s="6" t="s">
        <v>665</v>
      </c>
      <c r="K262" s="2" t="s">
        <v>1030</v>
      </c>
      <c r="L262" s="6" t="s">
        <v>498</v>
      </c>
      <c r="M262" s="6" t="s">
        <v>26</v>
      </c>
      <c r="N262" s="2" t="s">
        <v>1046</v>
      </c>
      <c r="O262" s="8"/>
      <c r="P262" s="8"/>
      <c r="Q262" s="2" t="s">
        <v>413</v>
      </c>
      <c r="R262" s="2" t="s">
        <v>413</v>
      </c>
      <c r="S262" s="2" t="s">
        <v>413</v>
      </c>
      <c r="T262" s="3" t="s">
        <v>131</v>
      </c>
      <c r="U262" s="7" t="s">
        <v>1569</v>
      </c>
      <c r="V262" s="5" t="s">
        <v>597</v>
      </c>
      <c r="W262" s="12" t="s">
        <v>432</v>
      </c>
      <c r="X262" s="3" t="s">
        <v>28</v>
      </c>
      <c r="Y262" s="3" t="s">
        <v>655</v>
      </c>
      <c r="Z262" s="19">
        <v>128.5</v>
      </c>
      <c r="AA262" s="19">
        <v>0.3</v>
      </c>
      <c r="AB262" s="6">
        <v>2</v>
      </c>
      <c r="AC262" s="6" t="s">
        <v>413</v>
      </c>
      <c r="AD262" s="6" t="s">
        <v>413</v>
      </c>
      <c r="AE262" s="6" t="s">
        <v>413</v>
      </c>
      <c r="AF262" s="27" t="s">
        <v>1569</v>
      </c>
      <c r="AG262" s="27" t="s">
        <v>1569</v>
      </c>
      <c r="AH262" s="8" t="s">
        <v>1569</v>
      </c>
      <c r="AI262" s="27" t="s">
        <v>1569</v>
      </c>
      <c r="AJ262" s="94" t="s">
        <v>1569</v>
      </c>
      <c r="AK262" s="94" t="s">
        <v>1569</v>
      </c>
      <c r="AL262" s="8" t="s">
        <v>1569</v>
      </c>
      <c r="AM262" s="9" t="s">
        <v>413</v>
      </c>
      <c r="AN262" s="9" t="s">
        <v>413</v>
      </c>
      <c r="AO262" s="9" t="s">
        <v>413</v>
      </c>
      <c r="AP262" s="2" t="s">
        <v>59</v>
      </c>
      <c r="AQ262" s="2">
        <f t="shared" si="29"/>
        <v>128.5</v>
      </c>
      <c r="AR262" s="2">
        <f t="shared" si="30"/>
        <v>0.3</v>
      </c>
      <c r="AS262" s="2">
        <f t="shared" si="31"/>
        <v>2</v>
      </c>
      <c r="AT262" s="6" t="s">
        <v>60</v>
      </c>
      <c r="AU262" s="6">
        <v>28.02</v>
      </c>
      <c r="AV262" s="52" t="s">
        <v>1081</v>
      </c>
      <c r="AW262" s="15">
        <f t="shared" si="28"/>
        <v>28.294</v>
      </c>
      <c r="AX262" s="47">
        <v>5.72E-11</v>
      </c>
      <c r="AY262" s="47">
        <v>8.7999999999999999E-13</v>
      </c>
      <c r="AZ262" s="47">
        <v>4.962E-10</v>
      </c>
      <c r="BA262" s="47">
        <v>5.5430000000000004E-10</v>
      </c>
      <c r="BB262" s="48">
        <v>5.7570000000000001E-11</v>
      </c>
      <c r="BC262" s="48">
        <v>4.9548000000000003E-10</v>
      </c>
      <c r="BD262" s="48">
        <v>5.5304999999999997E-10</v>
      </c>
      <c r="BE262" s="82">
        <f t="shared" si="32"/>
        <v>129.73003280445872</v>
      </c>
      <c r="BF262" s="82">
        <f t="shared" si="33"/>
        <v>0.3</v>
      </c>
      <c r="BG262" s="68" t="s">
        <v>321</v>
      </c>
      <c r="BH262" s="68" t="s">
        <v>321</v>
      </c>
      <c r="BI262" s="68" t="s">
        <v>413</v>
      </c>
      <c r="BJ262" s="68" t="s">
        <v>413</v>
      </c>
      <c r="BK262" s="102" t="s">
        <v>598</v>
      </c>
      <c r="BL262" s="68" t="s">
        <v>846</v>
      </c>
      <c r="BM262" s="3" t="s">
        <v>1228</v>
      </c>
    </row>
    <row r="263" spans="1:65" ht="14.4" customHeight="1" x14ac:dyDescent="0.3">
      <c r="A263" s="59" t="s">
        <v>666</v>
      </c>
      <c r="B263" s="2">
        <v>262</v>
      </c>
      <c r="C263" s="3" t="s">
        <v>1411</v>
      </c>
      <c r="D263" s="4" t="s">
        <v>707</v>
      </c>
      <c r="E263" s="2" t="s">
        <v>528</v>
      </c>
      <c r="F263" s="4" t="s">
        <v>708</v>
      </c>
      <c r="G263" s="2" t="s">
        <v>529</v>
      </c>
      <c r="H263" s="2" t="s">
        <v>23</v>
      </c>
      <c r="J263" s="6" t="s">
        <v>667</v>
      </c>
      <c r="K263" s="2" t="s">
        <v>1030</v>
      </c>
      <c r="L263" s="6" t="s">
        <v>498</v>
      </c>
      <c r="M263" s="6" t="s">
        <v>26</v>
      </c>
      <c r="N263" s="2" t="s">
        <v>1046</v>
      </c>
      <c r="O263" s="8"/>
      <c r="P263" s="8"/>
      <c r="Q263" s="2" t="s">
        <v>413</v>
      </c>
      <c r="R263" s="2" t="s">
        <v>413</v>
      </c>
      <c r="S263" s="2" t="s">
        <v>413</v>
      </c>
      <c r="T263" s="3" t="s">
        <v>131</v>
      </c>
      <c r="U263" s="7" t="s">
        <v>1569</v>
      </c>
      <c r="V263" s="5" t="s">
        <v>597</v>
      </c>
      <c r="W263" s="12" t="s">
        <v>432</v>
      </c>
      <c r="X263" s="3" t="s">
        <v>28</v>
      </c>
      <c r="Y263" s="3" t="s">
        <v>655</v>
      </c>
      <c r="Z263" s="6">
        <v>124.1</v>
      </c>
      <c r="AA263" s="6">
        <v>0.6</v>
      </c>
      <c r="AB263" s="6">
        <v>2</v>
      </c>
      <c r="AC263" s="6" t="s">
        <v>413</v>
      </c>
      <c r="AD263" s="6" t="s">
        <v>413</v>
      </c>
      <c r="AE263" s="6" t="s">
        <v>413</v>
      </c>
      <c r="AF263" s="27" t="s">
        <v>1569</v>
      </c>
      <c r="AG263" s="27" t="s">
        <v>1569</v>
      </c>
      <c r="AH263" s="8" t="s">
        <v>1569</v>
      </c>
      <c r="AI263" s="27" t="s">
        <v>1569</v>
      </c>
      <c r="AJ263" s="94" t="s">
        <v>1569</v>
      </c>
      <c r="AK263" s="94" t="s">
        <v>1569</v>
      </c>
      <c r="AL263" s="8" t="s">
        <v>1569</v>
      </c>
      <c r="AM263" s="9" t="s">
        <v>413</v>
      </c>
      <c r="AN263" s="9" t="s">
        <v>413</v>
      </c>
      <c r="AO263" s="9" t="s">
        <v>413</v>
      </c>
      <c r="AP263" s="2" t="s">
        <v>59</v>
      </c>
      <c r="AQ263" s="2">
        <f t="shared" si="29"/>
        <v>124.1</v>
      </c>
      <c r="AR263" s="2">
        <f t="shared" si="30"/>
        <v>0.6</v>
      </c>
      <c r="AS263" s="2">
        <f t="shared" si="31"/>
        <v>2</v>
      </c>
      <c r="AT263" s="6" t="s">
        <v>60</v>
      </c>
      <c r="AU263" s="6">
        <v>28.02</v>
      </c>
      <c r="AV263" s="52" t="s">
        <v>1081</v>
      </c>
      <c r="AW263" s="15">
        <f t="shared" si="28"/>
        <v>28.294</v>
      </c>
      <c r="AX263" s="47">
        <v>5.72E-11</v>
      </c>
      <c r="AY263" s="47">
        <v>8.7999999999999999E-13</v>
      </c>
      <c r="AZ263" s="47">
        <v>4.962E-10</v>
      </c>
      <c r="BA263" s="47">
        <v>5.5430000000000004E-10</v>
      </c>
      <c r="BB263" s="48">
        <v>5.7570000000000001E-11</v>
      </c>
      <c r="BC263" s="48">
        <v>4.9548000000000003E-10</v>
      </c>
      <c r="BD263" s="48">
        <v>5.5304999999999997E-10</v>
      </c>
      <c r="BE263" s="82">
        <f t="shared" si="32"/>
        <v>125.28901707359397</v>
      </c>
      <c r="BF263" s="82">
        <f t="shared" si="33"/>
        <v>0.6</v>
      </c>
      <c r="BG263" s="68" t="s">
        <v>321</v>
      </c>
      <c r="BH263" s="68" t="s">
        <v>321</v>
      </c>
      <c r="BI263" s="68" t="s">
        <v>413</v>
      </c>
      <c r="BJ263" s="68" t="s">
        <v>413</v>
      </c>
      <c r="BK263" s="102" t="s">
        <v>598</v>
      </c>
      <c r="BL263" s="68" t="s">
        <v>846</v>
      </c>
      <c r="BM263" s="3" t="s">
        <v>1228</v>
      </c>
    </row>
    <row r="264" spans="1:65" ht="14.4" customHeight="1" x14ac:dyDescent="0.3">
      <c r="A264" s="59" t="s">
        <v>642</v>
      </c>
      <c r="B264" s="2">
        <v>263</v>
      </c>
      <c r="C264" s="3" t="s">
        <v>1411</v>
      </c>
      <c r="D264" s="4" t="s">
        <v>709</v>
      </c>
      <c r="E264" s="2" t="s">
        <v>528</v>
      </c>
      <c r="F264" s="4" t="s">
        <v>710</v>
      </c>
      <c r="G264" s="2" t="s">
        <v>529</v>
      </c>
      <c r="H264" s="2" t="s">
        <v>23</v>
      </c>
      <c r="J264" s="6" t="s">
        <v>657</v>
      </c>
      <c r="K264" s="2" t="s">
        <v>1030</v>
      </c>
      <c r="L264" s="6" t="s">
        <v>498</v>
      </c>
      <c r="M264" s="6" t="s">
        <v>26</v>
      </c>
      <c r="N264" s="2" t="s">
        <v>1046</v>
      </c>
      <c r="O264" s="8"/>
      <c r="P264" s="8"/>
      <c r="Q264" s="2" t="s">
        <v>413</v>
      </c>
      <c r="R264" s="2" t="s">
        <v>413</v>
      </c>
      <c r="S264" s="2" t="s">
        <v>413</v>
      </c>
      <c r="T264" s="3" t="s">
        <v>131</v>
      </c>
      <c r="U264" s="7" t="s">
        <v>1569</v>
      </c>
      <c r="V264" s="5" t="s">
        <v>597</v>
      </c>
      <c r="W264" s="12" t="s">
        <v>432</v>
      </c>
      <c r="X264" s="3" t="s">
        <v>28</v>
      </c>
      <c r="Y264" s="3" t="s">
        <v>655</v>
      </c>
      <c r="Z264" s="19">
        <v>124.6</v>
      </c>
      <c r="AA264" s="19">
        <v>0.7</v>
      </c>
      <c r="AB264" s="6">
        <v>2</v>
      </c>
      <c r="AC264" s="6" t="s">
        <v>413</v>
      </c>
      <c r="AD264" s="6" t="s">
        <v>413</v>
      </c>
      <c r="AE264" s="6" t="s">
        <v>413</v>
      </c>
      <c r="AF264" s="18">
        <v>127.1</v>
      </c>
      <c r="AG264" s="18">
        <v>1.4</v>
      </c>
      <c r="AH264" s="6">
        <v>2</v>
      </c>
      <c r="AI264" s="29">
        <v>0.76</v>
      </c>
      <c r="AJ264" s="93">
        <v>198</v>
      </c>
      <c r="AK264" s="93">
        <v>123</v>
      </c>
      <c r="AL264" s="9">
        <v>2</v>
      </c>
      <c r="AM264" s="9" t="s">
        <v>413</v>
      </c>
      <c r="AN264" s="9" t="s">
        <v>413</v>
      </c>
      <c r="AO264" s="9" t="s">
        <v>413</v>
      </c>
      <c r="AP264" s="2" t="s">
        <v>59</v>
      </c>
      <c r="AQ264" s="2">
        <f t="shared" si="29"/>
        <v>124.6</v>
      </c>
      <c r="AR264" s="2">
        <f t="shared" si="30"/>
        <v>0.7</v>
      </c>
      <c r="AS264" s="2">
        <f t="shared" si="31"/>
        <v>2</v>
      </c>
      <c r="AT264" s="6" t="s">
        <v>60</v>
      </c>
      <c r="AU264" s="6">
        <v>28.02</v>
      </c>
      <c r="AV264" s="52" t="s">
        <v>1081</v>
      </c>
      <c r="AW264" s="15">
        <f t="shared" si="28"/>
        <v>28.294</v>
      </c>
      <c r="AX264" s="47">
        <v>5.72E-11</v>
      </c>
      <c r="AY264" s="47">
        <v>8.7999999999999999E-13</v>
      </c>
      <c r="AZ264" s="47">
        <v>4.962E-10</v>
      </c>
      <c r="BA264" s="47">
        <v>5.5430000000000004E-10</v>
      </c>
      <c r="BB264" s="48">
        <v>5.7570000000000001E-11</v>
      </c>
      <c r="BC264" s="48">
        <v>4.9548000000000003E-10</v>
      </c>
      <c r="BD264" s="48">
        <v>5.5304999999999997E-10</v>
      </c>
      <c r="BE264" s="82">
        <f t="shared" si="32"/>
        <v>125.79368179658286</v>
      </c>
      <c r="BF264" s="82">
        <f t="shared" si="33"/>
        <v>0.7</v>
      </c>
      <c r="BG264" s="68" t="s">
        <v>598</v>
      </c>
      <c r="BH264" s="68" t="s">
        <v>321</v>
      </c>
      <c r="BI264" s="68" t="s">
        <v>598</v>
      </c>
      <c r="BJ264" s="68" t="s">
        <v>1580</v>
      </c>
      <c r="BK264" s="102" t="s">
        <v>598</v>
      </c>
      <c r="BL264" s="68" t="s">
        <v>846</v>
      </c>
      <c r="BM264" s="3" t="s">
        <v>1054</v>
      </c>
    </row>
    <row r="265" spans="1:65" ht="14.4" customHeight="1" x14ac:dyDescent="0.3">
      <c r="A265" s="59" t="s">
        <v>643</v>
      </c>
      <c r="B265" s="2">
        <v>264</v>
      </c>
      <c r="C265" s="3" t="s">
        <v>1411</v>
      </c>
      <c r="D265" s="4" t="s">
        <v>709</v>
      </c>
      <c r="E265" s="2" t="s">
        <v>528</v>
      </c>
      <c r="F265" s="4" t="s">
        <v>710</v>
      </c>
      <c r="G265" s="2" t="s">
        <v>529</v>
      </c>
      <c r="H265" s="2" t="s">
        <v>23</v>
      </c>
      <c r="J265" s="6" t="s">
        <v>668</v>
      </c>
      <c r="K265" s="2" t="s">
        <v>1030</v>
      </c>
      <c r="L265" s="6" t="s">
        <v>25</v>
      </c>
      <c r="M265" s="6" t="s">
        <v>26</v>
      </c>
      <c r="N265" s="2" t="s">
        <v>1047</v>
      </c>
      <c r="O265" s="8"/>
      <c r="P265" s="8"/>
      <c r="Q265" s="2" t="s">
        <v>413</v>
      </c>
      <c r="R265" s="2" t="s">
        <v>413</v>
      </c>
      <c r="S265" s="2" t="s">
        <v>413</v>
      </c>
      <c r="T265" s="3" t="s">
        <v>131</v>
      </c>
      <c r="U265" s="7" t="s">
        <v>1569</v>
      </c>
      <c r="V265" s="5" t="s">
        <v>597</v>
      </c>
      <c r="W265" s="12" t="s">
        <v>432</v>
      </c>
      <c r="X265" s="3" t="s">
        <v>28</v>
      </c>
      <c r="Y265" s="3" t="s">
        <v>655</v>
      </c>
      <c r="Z265" s="19">
        <v>126.4</v>
      </c>
      <c r="AA265" s="19">
        <v>0.2</v>
      </c>
      <c r="AB265" s="6">
        <v>2</v>
      </c>
      <c r="AC265" s="6" t="s">
        <v>413</v>
      </c>
      <c r="AD265" s="6" t="s">
        <v>413</v>
      </c>
      <c r="AE265" s="6" t="s">
        <v>413</v>
      </c>
      <c r="AF265" s="18">
        <v>128.6</v>
      </c>
      <c r="AG265" s="18">
        <v>2.9</v>
      </c>
      <c r="AH265" s="6">
        <v>2</v>
      </c>
      <c r="AI265" s="29">
        <v>2.76</v>
      </c>
      <c r="AJ265" s="93">
        <v>138</v>
      </c>
      <c r="AK265" s="93">
        <v>244</v>
      </c>
      <c r="AL265" s="9">
        <v>2</v>
      </c>
      <c r="AM265" s="9" t="s">
        <v>413</v>
      </c>
      <c r="AN265" s="9" t="s">
        <v>413</v>
      </c>
      <c r="AO265" s="9" t="s">
        <v>413</v>
      </c>
      <c r="AP265" s="2" t="s">
        <v>59</v>
      </c>
      <c r="AQ265" s="2">
        <f t="shared" si="29"/>
        <v>126.4</v>
      </c>
      <c r="AR265" s="2">
        <f t="shared" si="30"/>
        <v>0.2</v>
      </c>
      <c r="AS265" s="2">
        <f t="shared" si="31"/>
        <v>2</v>
      </c>
      <c r="AT265" s="6" t="s">
        <v>60</v>
      </c>
      <c r="AU265" s="6">
        <v>28.02</v>
      </c>
      <c r="AV265" s="52" t="s">
        <v>1081</v>
      </c>
      <c r="AW265" s="15">
        <f t="shared" si="28"/>
        <v>28.294</v>
      </c>
      <c r="AX265" s="47">
        <v>5.72E-11</v>
      </c>
      <c r="AY265" s="47">
        <v>8.7999999999999999E-13</v>
      </c>
      <c r="AZ265" s="47">
        <v>4.962E-10</v>
      </c>
      <c r="BA265" s="47">
        <v>5.5430000000000004E-10</v>
      </c>
      <c r="BB265" s="48">
        <v>5.7570000000000001E-11</v>
      </c>
      <c r="BC265" s="48">
        <v>4.9548000000000003E-10</v>
      </c>
      <c r="BD265" s="48">
        <v>5.5304999999999997E-10</v>
      </c>
      <c r="BE265" s="82">
        <f t="shared" si="32"/>
        <v>127.61046663400201</v>
      </c>
      <c r="BF265" s="82">
        <f t="shared" si="33"/>
        <v>0.2</v>
      </c>
      <c r="BG265" s="68" t="s">
        <v>598</v>
      </c>
      <c r="BH265" s="68" t="s">
        <v>321</v>
      </c>
      <c r="BI265" s="68" t="s">
        <v>597</v>
      </c>
      <c r="BJ265" s="68" t="s">
        <v>1580</v>
      </c>
      <c r="BK265" s="102" t="s">
        <v>598</v>
      </c>
      <c r="BL265" s="68" t="s">
        <v>598</v>
      </c>
      <c r="BM265" s="3" t="s">
        <v>490</v>
      </c>
    </row>
    <row r="266" spans="1:65" ht="14.4" customHeight="1" x14ac:dyDescent="0.3">
      <c r="A266" s="59" t="s">
        <v>644</v>
      </c>
      <c r="B266" s="2">
        <v>265</v>
      </c>
      <c r="C266" s="3" t="s">
        <v>1411</v>
      </c>
      <c r="D266" s="4" t="s">
        <v>709</v>
      </c>
      <c r="E266" s="2" t="s">
        <v>528</v>
      </c>
      <c r="F266" s="4" t="s">
        <v>710</v>
      </c>
      <c r="G266" s="2" t="s">
        <v>529</v>
      </c>
      <c r="H266" s="2" t="s">
        <v>23</v>
      </c>
      <c r="J266" s="6" t="s">
        <v>669</v>
      </c>
      <c r="K266" s="10" t="s">
        <v>1029</v>
      </c>
      <c r="L266" s="6" t="s">
        <v>968</v>
      </c>
      <c r="M266" s="6" t="s">
        <v>26</v>
      </c>
      <c r="N266" s="2" t="s">
        <v>1042</v>
      </c>
      <c r="O266" s="8"/>
      <c r="P266" s="8"/>
      <c r="Q266" s="2" t="s">
        <v>413</v>
      </c>
      <c r="R266" s="2" t="s">
        <v>413</v>
      </c>
      <c r="S266" s="2" t="s">
        <v>413</v>
      </c>
      <c r="T266" s="3" t="s">
        <v>131</v>
      </c>
      <c r="U266" s="7" t="s">
        <v>1569</v>
      </c>
      <c r="V266" s="5" t="s">
        <v>597</v>
      </c>
      <c r="W266" s="12" t="s">
        <v>57</v>
      </c>
      <c r="X266" s="3" t="s">
        <v>28</v>
      </c>
      <c r="Y266" s="3" t="s">
        <v>58</v>
      </c>
      <c r="Z266" s="19">
        <v>126.2</v>
      </c>
      <c r="AA266" s="19">
        <v>0.1</v>
      </c>
      <c r="AB266" s="6">
        <v>2</v>
      </c>
      <c r="AC266" s="6" t="s">
        <v>413</v>
      </c>
      <c r="AD266" s="6" t="s">
        <v>413</v>
      </c>
      <c r="AE266" s="6" t="s">
        <v>413</v>
      </c>
      <c r="AF266" s="18">
        <v>126.2</v>
      </c>
      <c r="AG266" s="18">
        <v>0.7</v>
      </c>
      <c r="AH266" s="6">
        <v>2</v>
      </c>
      <c r="AI266" s="29">
        <v>0.1</v>
      </c>
      <c r="AJ266" s="93">
        <v>311</v>
      </c>
      <c r="AK266" s="93">
        <v>52</v>
      </c>
      <c r="AL266" s="9">
        <v>2</v>
      </c>
      <c r="AM266" s="9" t="s">
        <v>413</v>
      </c>
      <c r="AN266" s="9" t="s">
        <v>413</v>
      </c>
      <c r="AO266" s="9" t="s">
        <v>413</v>
      </c>
      <c r="AP266" s="2" t="s">
        <v>59</v>
      </c>
      <c r="AQ266" s="2">
        <f t="shared" si="29"/>
        <v>126.2</v>
      </c>
      <c r="AR266" s="2">
        <f t="shared" si="30"/>
        <v>0.1</v>
      </c>
      <c r="AS266" s="2">
        <f t="shared" si="31"/>
        <v>2</v>
      </c>
      <c r="AT266" s="6" t="s">
        <v>60</v>
      </c>
      <c r="AU266" s="6">
        <v>28.02</v>
      </c>
      <c r="AV266" s="52" t="s">
        <v>1081</v>
      </c>
      <c r="AW266" s="15">
        <f t="shared" si="28"/>
        <v>28.294</v>
      </c>
      <c r="AX266" s="47">
        <v>5.72E-11</v>
      </c>
      <c r="AY266" s="47">
        <v>8.7999999999999999E-13</v>
      </c>
      <c r="AZ266" s="47">
        <v>4.962E-10</v>
      </c>
      <c r="BA266" s="47">
        <v>5.5430000000000004E-10</v>
      </c>
      <c r="BB266" s="48">
        <v>5.7570000000000001E-11</v>
      </c>
      <c r="BC266" s="48">
        <v>4.9548000000000003E-10</v>
      </c>
      <c r="BD266" s="48">
        <v>5.5304999999999997E-10</v>
      </c>
      <c r="BE266" s="82">
        <f t="shared" si="32"/>
        <v>127.40860228295597</v>
      </c>
      <c r="BF266" s="82">
        <f t="shared" si="33"/>
        <v>0.1</v>
      </c>
      <c r="BG266" s="68" t="s">
        <v>598</v>
      </c>
      <c r="BH266" s="68" t="s">
        <v>321</v>
      </c>
      <c r="BI266" s="68" t="s">
        <v>598</v>
      </c>
      <c r="BJ266" s="68" t="s">
        <v>1580</v>
      </c>
      <c r="BK266" s="102" t="s">
        <v>598</v>
      </c>
      <c r="BL266" s="68" t="s">
        <v>598</v>
      </c>
      <c r="BM266" s="3" t="s">
        <v>490</v>
      </c>
    </row>
    <row r="267" spans="1:65" ht="14.4" customHeight="1" x14ac:dyDescent="0.3">
      <c r="A267" s="59" t="s">
        <v>671</v>
      </c>
      <c r="B267" s="2">
        <v>266</v>
      </c>
      <c r="C267" s="3" t="s">
        <v>1411</v>
      </c>
      <c r="D267" s="4" t="s">
        <v>711</v>
      </c>
      <c r="E267" s="2" t="s">
        <v>528</v>
      </c>
      <c r="F267" s="4" t="s">
        <v>712</v>
      </c>
      <c r="G267" s="2" t="s">
        <v>529</v>
      </c>
      <c r="H267" s="2" t="s">
        <v>23</v>
      </c>
      <c r="J267" s="6" t="s">
        <v>667</v>
      </c>
      <c r="K267" s="2" t="s">
        <v>1030</v>
      </c>
      <c r="L267" s="6" t="s">
        <v>498</v>
      </c>
      <c r="M267" s="6" t="s">
        <v>26</v>
      </c>
      <c r="N267" s="2" t="s">
        <v>1046</v>
      </c>
      <c r="O267" s="8"/>
      <c r="P267" s="8"/>
      <c r="Q267" s="2" t="s">
        <v>413</v>
      </c>
      <c r="R267" s="2" t="s">
        <v>413</v>
      </c>
      <c r="S267" s="2" t="s">
        <v>413</v>
      </c>
      <c r="T267" s="3" t="s">
        <v>131</v>
      </c>
      <c r="U267" s="7" t="s">
        <v>1569</v>
      </c>
      <c r="V267" s="5" t="s">
        <v>597</v>
      </c>
      <c r="W267" s="12" t="s">
        <v>432</v>
      </c>
      <c r="X267" s="3" t="s">
        <v>28</v>
      </c>
      <c r="Y267" s="3" t="s">
        <v>655</v>
      </c>
      <c r="Z267" s="19">
        <v>128.80000000000001</v>
      </c>
      <c r="AA267" s="19">
        <v>0.4</v>
      </c>
      <c r="AB267" s="6">
        <v>2</v>
      </c>
      <c r="AC267" s="6" t="s">
        <v>413</v>
      </c>
      <c r="AD267" s="6" t="s">
        <v>413</v>
      </c>
      <c r="AE267" s="6" t="s">
        <v>413</v>
      </c>
      <c r="AF267" s="18">
        <v>127.7</v>
      </c>
      <c r="AG267" s="18">
        <v>1.1000000000000001</v>
      </c>
      <c r="AH267" s="6">
        <v>2</v>
      </c>
      <c r="AI267" s="18">
        <v>2.1</v>
      </c>
      <c r="AJ267" s="93">
        <v>383</v>
      </c>
      <c r="AK267" s="93">
        <v>123</v>
      </c>
      <c r="AL267" s="9">
        <v>2</v>
      </c>
      <c r="AM267" s="9" t="s">
        <v>413</v>
      </c>
      <c r="AN267" s="9" t="s">
        <v>413</v>
      </c>
      <c r="AO267" s="9" t="s">
        <v>413</v>
      </c>
      <c r="AP267" s="2" t="s">
        <v>59</v>
      </c>
      <c r="AQ267" s="2">
        <f t="shared" si="29"/>
        <v>128.80000000000001</v>
      </c>
      <c r="AR267" s="2">
        <f t="shared" si="30"/>
        <v>0.4</v>
      </c>
      <c r="AS267" s="2">
        <f t="shared" si="31"/>
        <v>2</v>
      </c>
      <c r="AT267" s="6" t="s">
        <v>60</v>
      </c>
      <c r="AU267" s="6">
        <v>28.02</v>
      </c>
      <c r="AV267" s="52" t="s">
        <v>1081</v>
      </c>
      <c r="AW267" s="15">
        <f t="shared" si="28"/>
        <v>28.294</v>
      </c>
      <c r="AX267" s="47">
        <v>5.72E-11</v>
      </c>
      <c r="AY267" s="47">
        <v>8.7999999999999999E-13</v>
      </c>
      <c r="AZ267" s="47">
        <v>4.962E-10</v>
      </c>
      <c r="BA267" s="47">
        <v>5.5430000000000004E-10</v>
      </c>
      <c r="BB267" s="48">
        <v>5.7570000000000001E-11</v>
      </c>
      <c r="BC267" s="48">
        <v>4.9548000000000003E-10</v>
      </c>
      <c r="BD267" s="48">
        <v>5.5304999999999997E-10</v>
      </c>
      <c r="BE267" s="82">
        <f t="shared" si="32"/>
        <v>130.03282655389378</v>
      </c>
      <c r="BF267" s="82">
        <f t="shared" si="33"/>
        <v>0.4</v>
      </c>
      <c r="BG267" s="68" t="s">
        <v>321</v>
      </c>
      <c r="BH267" s="68" t="s">
        <v>321</v>
      </c>
      <c r="BI267" s="68" t="s">
        <v>598</v>
      </c>
      <c r="BJ267" s="68" t="s">
        <v>1580</v>
      </c>
      <c r="BK267" s="102" t="s">
        <v>598</v>
      </c>
      <c r="BL267" s="68" t="s">
        <v>846</v>
      </c>
      <c r="BM267" s="3" t="s">
        <v>1228</v>
      </c>
    </row>
    <row r="268" spans="1:65" ht="14.4" customHeight="1" x14ac:dyDescent="0.3">
      <c r="A268" s="59" t="s">
        <v>670</v>
      </c>
      <c r="B268" s="2">
        <v>267</v>
      </c>
      <c r="C268" s="3" t="s">
        <v>1411</v>
      </c>
      <c r="D268" s="4" t="s">
        <v>711</v>
      </c>
      <c r="E268" s="2" t="s">
        <v>528</v>
      </c>
      <c r="F268" s="4" t="s">
        <v>712</v>
      </c>
      <c r="G268" s="2" t="s">
        <v>529</v>
      </c>
      <c r="H268" s="2" t="s">
        <v>23</v>
      </c>
      <c r="J268" s="6" t="s">
        <v>652</v>
      </c>
      <c r="K268" s="2" t="s">
        <v>1030</v>
      </c>
      <c r="L268" s="6" t="s">
        <v>968</v>
      </c>
      <c r="M268" s="6" t="s">
        <v>26</v>
      </c>
      <c r="N268" s="2" t="s">
        <v>1042</v>
      </c>
      <c r="O268" s="8"/>
      <c r="P268" s="8"/>
      <c r="Q268" s="2" t="s">
        <v>413</v>
      </c>
      <c r="R268" s="2" t="s">
        <v>413</v>
      </c>
      <c r="S268" s="2" t="s">
        <v>413</v>
      </c>
      <c r="T268" s="3" t="s">
        <v>131</v>
      </c>
      <c r="U268" s="7" t="s">
        <v>1569</v>
      </c>
      <c r="V268" s="5" t="s">
        <v>597</v>
      </c>
      <c r="W268" s="12" t="s">
        <v>432</v>
      </c>
      <c r="X268" s="3" t="s">
        <v>28</v>
      </c>
      <c r="Y268" s="3" t="s">
        <v>655</v>
      </c>
      <c r="Z268" s="19">
        <v>127.2</v>
      </c>
      <c r="AA268" s="19">
        <v>0.6</v>
      </c>
      <c r="AB268" s="6">
        <v>2</v>
      </c>
      <c r="AC268" s="6" t="s">
        <v>413</v>
      </c>
      <c r="AD268" s="6" t="s">
        <v>413</v>
      </c>
      <c r="AE268" s="6" t="s">
        <v>413</v>
      </c>
      <c r="AF268" s="18">
        <v>129.19999999999999</v>
      </c>
      <c r="AG268" s="18">
        <v>3.1</v>
      </c>
      <c r="AH268" s="6">
        <v>2</v>
      </c>
      <c r="AI268" s="18">
        <v>1</v>
      </c>
      <c r="AJ268" s="93">
        <v>226</v>
      </c>
      <c r="AK268" s="93">
        <v>156</v>
      </c>
      <c r="AL268" s="9">
        <v>2</v>
      </c>
      <c r="AM268" s="9" t="s">
        <v>413</v>
      </c>
      <c r="AN268" s="9" t="s">
        <v>413</v>
      </c>
      <c r="AO268" s="9" t="s">
        <v>413</v>
      </c>
      <c r="AP268" s="2" t="s">
        <v>59</v>
      </c>
      <c r="AQ268" s="2">
        <f t="shared" si="29"/>
        <v>127.2</v>
      </c>
      <c r="AR268" s="2">
        <f t="shared" si="30"/>
        <v>0.6</v>
      </c>
      <c r="AS268" s="2">
        <f t="shared" si="31"/>
        <v>2</v>
      </c>
      <c r="AT268" s="6" t="s">
        <v>60</v>
      </c>
      <c r="AU268" s="6">
        <v>28.02</v>
      </c>
      <c r="AV268" s="52" t="s">
        <v>1081</v>
      </c>
      <c r="AW268" s="15">
        <f t="shared" si="28"/>
        <v>28.294</v>
      </c>
      <c r="AX268" s="47">
        <v>5.72E-11</v>
      </c>
      <c r="AY268" s="47">
        <v>8.7999999999999999E-13</v>
      </c>
      <c r="AZ268" s="47">
        <v>4.962E-10</v>
      </c>
      <c r="BA268" s="47">
        <v>5.5430000000000004E-10</v>
      </c>
      <c r="BB268" s="48">
        <v>5.7570000000000001E-11</v>
      </c>
      <c r="BC268" s="48">
        <v>4.9548000000000003E-10</v>
      </c>
      <c r="BD268" s="48">
        <v>5.5304999999999997E-10</v>
      </c>
      <c r="BE268" s="82">
        <f t="shared" si="32"/>
        <v>128.41792246173159</v>
      </c>
      <c r="BF268" s="82">
        <f t="shared" si="33"/>
        <v>0.6</v>
      </c>
      <c r="BG268" s="68" t="s">
        <v>598</v>
      </c>
      <c r="BH268" s="68" t="s">
        <v>321</v>
      </c>
      <c r="BI268" s="68" t="s">
        <v>598</v>
      </c>
      <c r="BJ268" s="68" t="s">
        <v>1580</v>
      </c>
      <c r="BK268" s="102" t="s">
        <v>598</v>
      </c>
      <c r="BL268" s="68" t="s">
        <v>598</v>
      </c>
      <c r="BM268" s="3" t="s">
        <v>490</v>
      </c>
    </row>
    <row r="269" spans="1:65" ht="14.4" customHeight="1" x14ac:dyDescent="0.3">
      <c r="A269" s="59" t="s">
        <v>645</v>
      </c>
      <c r="B269" s="2">
        <v>268</v>
      </c>
      <c r="C269" s="3" t="s">
        <v>1411</v>
      </c>
      <c r="D269" s="4" t="s">
        <v>713</v>
      </c>
      <c r="E269" s="2" t="s">
        <v>528</v>
      </c>
      <c r="F269" s="4" t="s">
        <v>714</v>
      </c>
      <c r="G269" s="2" t="s">
        <v>529</v>
      </c>
      <c r="H269" s="2" t="s">
        <v>23</v>
      </c>
      <c r="J269" s="6" t="s">
        <v>673</v>
      </c>
      <c r="K269" s="10" t="s">
        <v>1029</v>
      </c>
      <c r="L269" s="6" t="s">
        <v>25</v>
      </c>
      <c r="M269" s="6" t="s">
        <v>26</v>
      </c>
      <c r="N269" s="2" t="s">
        <v>1047</v>
      </c>
      <c r="O269" s="8"/>
      <c r="P269" s="8"/>
      <c r="Q269" s="2" t="s">
        <v>413</v>
      </c>
      <c r="R269" s="2" t="s">
        <v>413</v>
      </c>
      <c r="S269" s="2" t="s">
        <v>413</v>
      </c>
      <c r="T269" s="3" t="s">
        <v>64</v>
      </c>
      <c r="U269" s="7" t="s">
        <v>1569</v>
      </c>
      <c r="V269" s="5" t="s">
        <v>597</v>
      </c>
      <c r="W269" s="12" t="s">
        <v>432</v>
      </c>
      <c r="X269" s="3" t="s">
        <v>28</v>
      </c>
      <c r="Y269" s="3" t="s">
        <v>655</v>
      </c>
      <c r="Z269" s="19">
        <v>127</v>
      </c>
      <c r="AA269" s="19">
        <v>0.2</v>
      </c>
      <c r="AB269" s="6">
        <v>2</v>
      </c>
      <c r="AC269" s="6" t="s">
        <v>413</v>
      </c>
      <c r="AD269" s="6" t="s">
        <v>413</v>
      </c>
      <c r="AE269" s="6" t="s">
        <v>413</v>
      </c>
      <c r="AF269" s="18">
        <v>126.5</v>
      </c>
      <c r="AG269" s="18">
        <v>1.5</v>
      </c>
      <c r="AH269" s="6">
        <v>2</v>
      </c>
      <c r="AI269" s="18">
        <v>0.1</v>
      </c>
      <c r="AJ269" s="93">
        <v>294</v>
      </c>
      <c r="AK269" s="93">
        <v>12</v>
      </c>
      <c r="AL269" s="9">
        <v>2</v>
      </c>
      <c r="AM269" s="9" t="s">
        <v>413</v>
      </c>
      <c r="AN269" s="9" t="s">
        <v>413</v>
      </c>
      <c r="AO269" s="9" t="s">
        <v>413</v>
      </c>
      <c r="AP269" s="2" t="s">
        <v>59</v>
      </c>
      <c r="AQ269" s="2">
        <f t="shared" si="29"/>
        <v>127</v>
      </c>
      <c r="AR269" s="2">
        <f t="shared" si="30"/>
        <v>0.2</v>
      </c>
      <c r="AS269" s="2">
        <f t="shared" si="31"/>
        <v>2</v>
      </c>
      <c r="AT269" s="6" t="s">
        <v>60</v>
      </c>
      <c r="AU269" s="6">
        <v>28.02</v>
      </c>
      <c r="AV269" s="52" t="s">
        <v>1081</v>
      </c>
      <c r="AW269" s="15">
        <f t="shared" si="28"/>
        <v>28.294</v>
      </c>
      <c r="AX269" s="47">
        <v>5.72E-11</v>
      </c>
      <c r="AY269" s="47">
        <v>8.7999999999999999E-13</v>
      </c>
      <c r="AZ269" s="47">
        <v>4.962E-10</v>
      </c>
      <c r="BA269" s="47">
        <v>5.5430000000000004E-10</v>
      </c>
      <c r="BB269" s="48">
        <v>5.7570000000000001E-11</v>
      </c>
      <c r="BC269" s="48">
        <v>4.9548000000000003E-10</v>
      </c>
      <c r="BD269" s="48">
        <v>5.5304999999999997E-10</v>
      </c>
      <c r="BE269" s="82">
        <f t="shared" si="32"/>
        <v>128.2160587412323</v>
      </c>
      <c r="BF269" s="82">
        <f t="shared" si="33"/>
        <v>0.2</v>
      </c>
      <c r="BG269" s="68" t="s">
        <v>598</v>
      </c>
      <c r="BH269" s="68" t="s">
        <v>321</v>
      </c>
      <c r="BI269" s="68" t="s">
        <v>598</v>
      </c>
      <c r="BJ269" s="68" t="s">
        <v>1580</v>
      </c>
      <c r="BK269" s="102" t="s">
        <v>598</v>
      </c>
      <c r="BL269" s="68" t="s">
        <v>598</v>
      </c>
      <c r="BM269" s="3" t="s">
        <v>490</v>
      </c>
    </row>
    <row r="270" spans="1:65" ht="14.4" customHeight="1" x14ac:dyDescent="0.3">
      <c r="A270" s="59" t="s">
        <v>672</v>
      </c>
      <c r="B270" s="2">
        <v>269</v>
      </c>
      <c r="C270" s="3" t="s">
        <v>1411</v>
      </c>
      <c r="D270" s="4" t="s">
        <v>713</v>
      </c>
      <c r="E270" s="2" t="s">
        <v>528</v>
      </c>
      <c r="F270" s="4" t="s">
        <v>714</v>
      </c>
      <c r="G270" s="2" t="s">
        <v>529</v>
      </c>
      <c r="H270" s="2" t="s">
        <v>23</v>
      </c>
      <c r="J270" s="6" t="s">
        <v>662</v>
      </c>
      <c r="K270" s="2" t="s">
        <v>1030</v>
      </c>
      <c r="L270" s="6" t="s">
        <v>498</v>
      </c>
      <c r="M270" s="6" t="s">
        <v>26</v>
      </c>
      <c r="N270" s="2" t="s">
        <v>1046</v>
      </c>
      <c r="O270" s="8"/>
      <c r="P270" s="8"/>
      <c r="Q270" s="2" t="s">
        <v>413</v>
      </c>
      <c r="R270" s="2" t="s">
        <v>413</v>
      </c>
      <c r="S270" s="2" t="s">
        <v>413</v>
      </c>
      <c r="T270" s="3" t="s">
        <v>131</v>
      </c>
      <c r="U270" s="7" t="s">
        <v>1569</v>
      </c>
      <c r="V270" s="5" t="s">
        <v>597</v>
      </c>
      <c r="W270" s="12" t="s">
        <v>432</v>
      </c>
      <c r="X270" s="3" t="s">
        <v>28</v>
      </c>
      <c r="Y270" s="3" t="s">
        <v>655</v>
      </c>
      <c r="Z270" s="19">
        <v>123.6</v>
      </c>
      <c r="AA270" s="19">
        <v>0.5</v>
      </c>
      <c r="AB270" s="6">
        <v>2</v>
      </c>
      <c r="AC270" s="6" t="s">
        <v>413</v>
      </c>
      <c r="AD270" s="6" t="s">
        <v>413</v>
      </c>
      <c r="AE270" s="6" t="s">
        <v>413</v>
      </c>
      <c r="AF270" s="27" t="s">
        <v>1569</v>
      </c>
      <c r="AG270" s="27" t="s">
        <v>1569</v>
      </c>
      <c r="AH270" s="6">
        <v>2</v>
      </c>
      <c r="AI270" s="27" t="s">
        <v>1569</v>
      </c>
      <c r="AJ270" s="94" t="s">
        <v>1569</v>
      </c>
      <c r="AK270" s="94" t="s">
        <v>1569</v>
      </c>
      <c r="AL270" s="9">
        <v>2</v>
      </c>
      <c r="AM270" s="9" t="s">
        <v>413</v>
      </c>
      <c r="AN270" s="9" t="s">
        <v>413</v>
      </c>
      <c r="AO270" s="9" t="s">
        <v>413</v>
      </c>
      <c r="AP270" s="2" t="s">
        <v>59</v>
      </c>
      <c r="AQ270" s="2">
        <f t="shared" si="29"/>
        <v>123.6</v>
      </c>
      <c r="AR270" s="2">
        <f t="shared" si="30"/>
        <v>0.5</v>
      </c>
      <c r="AS270" s="2">
        <f t="shared" si="31"/>
        <v>2</v>
      </c>
      <c r="AT270" s="6" t="s">
        <v>60</v>
      </c>
      <c r="AU270" s="6">
        <v>28.02</v>
      </c>
      <c r="AV270" s="52" t="s">
        <v>1081</v>
      </c>
      <c r="AW270" s="15">
        <f t="shared" si="28"/>
        <v>28.294</v>
      </c>
      <c r="AX270" s="47">
        <v>5.72E-11</v>
      </c>
      <c r="AY270" s="47">
        <v>8.7999999999999999E-13</v>
      </c>
      <c r="AZ270" s="47">
        <v>4.962E-10</v>
      </c>
      <c r="BA270" s="47">
        <v>5.5430000000000004E-10</v>
      </c>
      <c r="BB270" s="48">
        <v>5.7570000000000001E-11</v>
      </c>
      <c r="BC270" s="48">
        <v>4.9548000000000003E-10</v>
      </c>
      <c r="BD270" s="48">
        <v>5.5304999999999997E-10</v>
      </c>
      <c r="BE270" s="82">
        <f t="shared" si="32"/>
        <v>124.7843513639351</v>
      </c>
      <c r="BF270" s="82">
        <f t="shared" si="33"/>
        <v>0.5</v>
      </c>
      <c r="BG270" s="68" t="s">
        <v>321</v>
      </c>
      <c r="BH270" s="68" t="s">
        <v>321</v>
      </c>
      <c r="BI270" s="68" t="s">
        <v>413</v>
      </c>
      <c r="BJ270" s="68" t="s">
        <v>413</v>
      </c>
      <c r="BK270" s="102" t="s">
        <v>598</v>
      </c>
      <c r="BL270" s="68" t="s">
        <v>846</v>
      </c>
      <c r="BM270" s="3" t="s">
        <v>1228</v>
      </c>
    </row>
    <row r="271" spans="1:65" ht="14.4" customHeight="1" x14ac:dyDescent="0.3">
      <c r="A271" s="59" t="s">
        <v>646</v>
      </c>
      <c r="B271" s="2">
        <v>270</v>
      </c>
      <c r="C271" s="3" t="s">
        <v>1411</v>
      </c>
      <c r="D271" s="4" t="s">
        <v>715</v>
      </c>
      <c r="E271" s="2" t="s">
        <v>528</v>
      </c>
      <c r="F271" s="4" t="s">
        <v>716</v>
      </c>
      <c r="G271" s="2" t="s">
        <v>529</v>
      </c>
      <c r="H271" s="2" t="s">
        <v>23</v>
      </c>
      <c r="J271" s="6" t="s">
        <v>667</v>
      </c>
      <c r="K271" s="2" t="s">
        <v>1030</v>
      </c>
      <c r="L271" s="6" t="s">
        <v>498</v>
      </c>
      <c r="M271" s="6" t="s">
        <v>26</v>
      </c>
      <c r="N271" s="2" t="s">
        <v>1046</v>
      </c>
      <c r="O271" s="8"/>
      <c r="P271" s="8"/>
      <c r="Q271" s="2" t="s">
        <v>413</v>
      </c>
      <c r="R271" s="2" t="s">
        <v>413</v>
      </c>
      <c r="S271" s="2" t="s">
        <v>413</v>
      </c>
      <c r="T271" s="3" t="s">
        <v>64</v>
      </c>
      <c r="U271" s="7" t="s">
        <v>1569</v>
      </c>
      <c r="V271" s="5" t="s">
        <v>597</v>
      </c>
      <c r="W271" s="12" t="s">
        <v>432</v>
      </c>
      <c r="X271" s="3" t="s">
        <v>28</v>
      </c>
      <c r="Y271" s="3" t="s">
        <v>655</v>
      </c>
      <c r="Z271" s="6">
        <v>126.2</v>
      </c>
      <c r="AA271" s="6">
        <v>0.2</v>
      </c>
      <c r="AB271" s="6">
        <v>2</v>
      </c>
      <c r="AC271" s="6" t="s">
        <v>413</v>
      </c>
      <c r="AD271" s="6" t="s">
        <v>413</v>
      </c>
      <c r="AE271" s="6" t="s">
        <v>413</v>
      </c>
      <c r="AF271" s="27" t="s">
        <v>1569</v>
      </c>
      <c r="AG271" s="27" t="s">
        <v>1569</v>
      </c>
      <c r="AH271" s="6">
        <v>2</v>
      </c>
      <c r="AI271" s="27" t="s">
        <v>1569</v>
      </c>
      <c r="AJ271" s="94" t="s">
        <v>1569</v>
      </c>
      <c r="AK271" s="94" t="s">
        <v>1569</v>
      </c>
      <c r="AL271" s="9">
        <v>2</v>
      </c>
      <c r="AM271" s="9" t="s">
        <v>413</v>
      </c>
      <c r="AN271" s="9" t="s">
        <v>413</v>
      </c>
      <c r="AO271" s="9" t="s">
        <v>413</v>
      </c>
      <c r="AP271" s="2" t="s">
        <v>59</v>
      </c>
      <c r="AQ271" s="2">
        <f t="shared" si="29"/>
        <v>126.2</v>
      </c>
      <c r="AR271" s="2">
        <f t="shared" si="30"/>
        <v>0.2</v>
      </c>
      <c r="AS271" s="2">
        <f t="shared" si="31"/>
        <v>2</v>
      </c>
      <c r="AT271" s="6" t="s">
        <v>60</v>
      </c>
      <c r="AU271" s="6">
        <v>28.02</v>
      </c>
      <c r="AV271" s="52" t="s">
        <v>1081</v>
      </c>
      <c r="AW271" s="15">
        <f t="shared" si="28"/>
        <v>28.294</v>
      </c>
      <c r="AX271" s="47">
        <v>5.72E-11</v>
      </c>
      <c r="AY271" s="47">
        <v>8.7999999999999999E-13</v>
      </c>
      <c r="AZ271" s="47">
        <v>4.962E-10</v>
      </c>
      <c r="BA271" s="47">
        <v>5.5430000000000004E-10</v>
      </c>
      <c r="BB271" s="48">
        <v>5.7570000000000001E-11</v>
      </c>
      <c r="BC271" s="48">
        <v>4.9548000000000003E-10</v>
      </c>
      <c r="BD271" s="48">
        <v>5.5304999999999997E-10</v>
      </c>
      <c r="BE271" s="82">
        <f t="shared" si="32"/>
        <v>127.40860228295597</v>
      </c>
      <c r="BF271" s="82">
        <f t="shared" si="33"/>
        <v>0.2</v>
      </c>
      <c r="BG271" s="68" t="s">
        <v>598</v>
      </c>
      <c r="BH271" s="68" t="s">
        <v>321</v>
      </c>
      <c r="BI271" s="68" t="s">
        <v>598</v>
      </c>
      <c r="BJ271" s="68" t="s">
        <v>321</v>
      </c>
      <c r="BK271" s="102" t="s">
        <v>598</v>
      </c>
      <c r="BL271" s="68" t="s">
        <v>598</v>
      </c>
      <c r="BM271" s="3" t="s">
        <v>490</v>
      </c>
    </row>
    <row r="272" spans="1:65" ht="14.4" customHeight="1" x14ac:dyDescent="0.3">
      <c r="A272" s="59" t="s">
        <v>647</v>
      </c>
      <c r="B272" s="2">
        <v>271</v>
      </c>
      <c r="C272" s="3" t="s">
        <v>1411</v>
      </c>
      <c r="D272" s="4" t="s">
        <v>715</v>
      </c>
      <c r="E272" s="2" t="s">
        <v>528</v>
      </c>
      <c r="F272" s="4" t="s">
        <v>716</v>
      </c>
      <c r="G272" s="2" t="s">
        <v>529</v>
      </c>
      <c r="H272" s="2" t="s">
        <v>23</v>
      </c>
      <c r="J272" s="6" t="s">
        <v>667</v>
      </c>
      <c r="K272" s="2" t="s">
        <v>1030</v>
      </c>
      <c r="L272" s="6" t="s">
        <v>498</v>
      </c>
      <c r="M272" s="6" t="s">
        <v>26</v>
      </c>
      <c r="N272" s="2" t="s">
        <v>1046</v>
      </c>
      <c r="O272" s="8"/>
      <c r="P272" s="8"/>
      <c r="Q272" s="2" t="s">
        <v>413</v>
      </c>
      <c r="R272" s="2" t="s">
        <v>413</v>
      </c>
      <c r="S272" s="2" t="s">
        <v>413</v>
      </c>
      <c r="T272" s="3" t="s">
        <v>64</v>
      </c>
      <c r="U272" s="7" t="s">
        <v>1569</v>
      </c>
      <c r="V272" s="5" t="s">
        <v>598</v>
      </c>
      <c r="W272" s="12" t="s">
        <v>432</v>
      </c>
      <c r="X272" s="3" t="s">
        <v>28</v>
      </c>
      <c r="Y272" s="3" t="s">
        <v>655</v>
      </c>
      <c r="Z272" s="19">
        <v>129</v>
      </c>
      <c r="AA272" s="19">
        <v>0.2</v>
      </c>
      <c r="AB272" s="6">
        <v>2</v>
      </c>
      <c r="AC272" s="6" t="s">
        <v>413</v>
      </c>
      <c r="AD272" s="6" t="s">
        <v>413</v>
      </c>
      <c r="AE272" s="6" t="s">
        <v>413</v>
      </c>
      <c r="AF272" s="18">
        <v>126.2</v>
      </c>
      <c r="AG272" s="18">
        <v>1.7</v>
      </c>
      <c r="AH272" s="6">
        <v>2</v>
      </c>
      <c r="AI272" s="18">
        <v>2.1</v>
      </c>
      <c r="AJ272" s="93">
        <v>411</v>
      </c>
      <c r="AK272" s="93">
        <v>152</v>
      </c>
      <c r="AL272" s="9">
        <v>2</v>
      </c>
      <c r="AM272" s="9" t="s">
        <v>413</v>
      </c>
      <c r="AN272" s="9" t="s">
        <v>413</v>
      </c>
      <c r="AO272" s="9" t="s">
        <v>413</v>
      </c>
      <c r="AP272" s="2" t="s">
        <v>59</v>
      </c>
      <c r="AQ272" s="2">
        <f t="shared" si="29"/>
        <v>129</v>
      </c>
      <c r="AR272" s="2">
        <f t="shared" si="30"/>
        <v>0.2</v>
      </c>
      <c r="AS272" s="2">
        <f t="shared" si="31"/>
        <v>2</v>
      </c>
      <c r="AT272" s="6" t="s">
        <v>60</v>
      </c>
      <c r="AU272" s="6">
        <v>28.02</v>
      </c>
      <c r="AV272" s="52" t="s">
        <v>1081</v>
      </c>
      <c r="AW272" s="15">
        <f t="shared" si="28"/>
        <v>28.294</v>
      </c>
      <c r="AX272" s="47">
        <v>5.72E-11</v>
      </c>
      <c r="AY272" s="47">
        <v>8.7999999999999999E-13</v>
      </c>
      <c r="AZ272" s="47">
        <v>4.962E-10</v>
      </c>
      <c r="BA272" s="47">
        <v>5.5430000000000004E-10</v>
      </c>
      <c r="BB272" s="48">
        <v>5.7570000000000001E-11</v>
      </c>
      <c r="BC272" s="48">
        <v>4.9548000000000003E-10</v>
      </c>
      <c r="BD272" s="48">
        <v>5.5304999999999997E-10</v>
      </c>
      <c r="BE272" s="82">
        <f t="shared" si="32"/>
        <v>130.23468885670025</v>
      </c>
      <c r="BF272" s="82">
        <f t="shared" si="33"/>
        <v>0.2</v>
      </c>
      <c r="BG272" s="68" t="s">
        <v>598</v>
      </c>
      <c r="BH272" s="68" t="s">
        <v>321</v>
      </c>
      <c r="BI272" s="68" t="s">
        <v>321</v>
      </c>
      <c r="BJ272" s="68" t="s">
        <v>1580</v>
      </c>
      <c r="BK272" s="102" t="s">
        <v>598</v>
      </c>
      <c r="BL272" s="68" t="s">
        <v>321</v>
      </c>
      <c r="BM272" s="3" t="s">
        <v>1231</v>
      </c>
    </row>
    <row r="273" spans="1:65" ht="14.4" customHeight="1" x14ac:dyDescent="0.3">
      <c r="A273" s="59" t="s">
        <v>648</v>
      </c>
      <c r="B273" s="2">
        <v>272</v>
      </c>
      <c r="C273" s="3" t="s">
        <v>1411</v>
      </c>
      <c r="D273" s="5" t="s">
        <v>679</v>
      </c>
      <c r="E273" s="2" t="s">
        <v>528</v>
      </c>
      <c r="F273" s="5" t="s">
        <v>680</v>
      </c>
      <c r="G273" s="2" t="s">
        <v>529</v>
      </c>
      <c r="H273" s="2" t="s">
        <v>23</v>
      </c>
      <c r="J273" s="6" t="s">
        <v>674</v>
      </c>
      <c r="K273" s="2" t="s">
        <v>1030</v>
      </c>
      <c r="L273" s="6" t="s">
        <v>25</v>
      </c>
      <c r="M273" s="6" t="s">
        <v>26</v>
      </c>
      <c r="N273" s="2" t="s">
        <v>1048</v>
      </c>
      <c r="O273" s="8"/>
      <c r="P273" s="8"/>
      <c r="Q273" s="2" t="s">
        <v>413</v>
      </c>
      <c r="R273" s="2" t="s">
        <v>413</v>
      </c>
      <c r="S273" s="2" t="s">
        <v>413</v>
      </c>
      <c r="T273" s="3" t="s">
        <v>64</v>
      </c>
      <c r="U273" s="7" t="s">
        <v>1569</v>
      </c>
      <c r="V273" s="5" t="s">
        <v>597</v>
      </c>
      <c r="W273" s="12" t="s">
        <v>432</v>
      </c>
      <c r="X273" s="3" t="s">
        <v>28</v>
      </c>
      <c r="Y273" s="3" t="s">
        <v>655</v>
      </c>
      <c r="Z273" s="19">
        <v>119.8</v>
      </c>
      <c r="AA273" s="19">
        <v>0.8</v>
      </c>
      <c r="AB273" s="6">
        <v>2</v>
      </c>
      <c r="AC273" s="6" t="s">
        <v>413</v>
      </c>
      <c r="AD273" s="6" t="s">
        <v>413</v>
      </c>
      <c r="AE273" s="6" t="s">
        <v>413</v>
      </c>
      <c r="AF273" s="35">
        <v>118</v>
      </c>
      <c r="AG273" s="35">
        <v>7</v>
      </c>
      <c r="AH273" s="6">
        <v>2</v>
      </c>
      <c r="AI273" s="18">
        <v>2.1</v>
      </c>
      <c r="AJ273" s="93">
        <v>336</v>
      </c>
      <c r="AK273" s="93">
        <v>77</v>
      </c>
      <c r="AL273" s="9">
        <v>2</v>
      </c>
      <c r="AM273" s="9" t="s">
        <v>413</v>
      </c>
      <c r="AN273" s="9" t="s">
        <v>413</v>
      </c>
      <c r="AO273" s="9" t="s">
        <v>413</v>
      </c>
      <c r="AP273" s="2" t="s">
        <v>59</v>
      </c>
      <c r="AQ273" s="2">
        <f t="shared" si="29"/>
        <v>119.8</v>
      </c>
      <c r="AR273" s="2">
        <f t="shared" si="30"/>
        <v>0.8</v>
      </c>
      <c r="AS273" s="2">
        <f t="shared" si="31"/>
        <v>2</v>
      </c>
      <c r="AT273" s="6" t="s">
        <v>60</v>
      </c>
      <c r="AU273" s="6">
        <v>28.02</v>
      </c>
      <c r="AV273" s="52" t="s">
        <v>1081</v>
      </c>
      <c r="AW273" s="15">
        <f t="shared" si="28"/>
        <v>28.294</v>
      </c>
      <c r="AX273" s="47">
        <v>5.72E-11</v>
      </c>
      <c r="AY273" s="47">
        <v>8.7999999999999999E-13</v>
      </c>
      <c r="AZ273" s="47">
        <v>4.962E-10</v>
      </c>
      <c r="BA273" s="47">
        <v>5.5430000000000004E-10</v>
      </c>
      <c r="BB273" s="48">
        <v>5.7570000000000001E-11</v>
      </c>
      <c r="BC273" s="48">
        <v>4.9548000000000003E-10</v>
      </c>
      <c r="BD273" s="48">
        <v>5.5304999999999997E-10</v>
      </c>
      <c r="BE273" s="14">
        <f t="shared" si="32"/>
        <v>120.9488596971356</v>
      </c>
      <c r="BF273" s="14">
        <f t="shared" si="33"/>
        <v>0.8</v>
      </c>
      <c r="BG273" s="68" t="s">
        <v>598</v>
      </c>
      <c r="BH273" s="68" t="s">
        <v>321</v>
      </c>
      <c r="BI273" s="68" t="s">
        <v>598</v>
      </c>
      <c r="BJ273" s="68" t="s">
        <v>1580</v>
      </c>
      <c r="BK273" s="102" t="s">
        <v>598</v>
      </c>
      <c r="BL273" s="68" t="s">
        <v>598</v>
      </c>
      <c r="BM273" s="3" t="s">
        <v>1232</v>
      </c>
    </row>
    <row r="274" spans="1:65" ht="14.4" customHeight="1" x14ac:dyDescent="0.3">
      <c r="A274" s="59" t="s">
        <v>649</v>
      </c>
      <c r="B274" s="2">
        <v>273</v>
      </c>
      <c r="C274" s="3" t="s">
        <v>1411</v>
      </c>
      <c r="D274" s="5" t="s">
        <v>681</v>
      </c>
      <c r="E274" s="2" t="s">
        <v>528</v>
      </c>
      <c r="F274" s="5" t="s">
        <v>682</v>
      </c>
      <c r="G274" s="2" t="s">
        <v>529</v>
      </c>
      <c r="H274" s="2" t="s">
        <v>23</v>
      </c>
      <c r="J274" s="6" t="s">
        <v>674</v>
      </c>
      <c r="K274" s="2" t="s">
        <v>1030</v>
      </c>
      <c r="L274" s="6" t="s">
        <v>25</v>
      </c>
      <c r="M274" s="6" t="s">
        <v>26</v>
      </c>
      <c r="N274" s="2" t="s">
        <v>1048</v>
      </c>
      <c r="O274" s="8"/>
      <c r="P274" s="8"/>
      <c r="Q274" s="2" t="s">
        <v>413</v>
      </c>
      <c r="R274" s="2" t="s">
        <v>413</v>
      </c>
      <c r="S274" s="2" t="s">
        <v>413</v>
      </c>
      <c r="T274" s="3" t="s">
        <v>64</v>
      </c>
      <c r="U274" s="7" t="s">
        <v>1569</v>
      </c>
      <c r="V274" s="5" t="s">
        <v>597</v>
      </c>
      <c r="W274" s="12" t="s">
        <v>432</v>
      </c>
      <c r="X274" s="3" t="s">
        <v>28</v>
      </c>
      <c r="Y274" s="3" t="s">
        <v>655</v>
      </c>
      <c r="Z274" s="19">
        <v>118.3</v>
      </c>
      <c r="AA274" s="19">
        <v>0.6</v>
      </c>
      <c r="AB274" s="6">
        <v>2</v>
      </c>
      <c r="AC274" s="6" t="s">
        <v>413</v>
      </c>
      <c r="AD274" s="6" t="s">
        <v>413</v>
      </c>
      <c r="AE274" s="6" t="s">
        <v>413</v>
      </c>
      <c r="AF274" s="27" t="s">
        <v>1569</v>
      </c>
      <c r="AG274" s="27" t="s">
        <v>1569</v>
      </c>
      <c r="AH274" s="6">
        <v>2</v>
      </c>
      <c r="AI274" s="27" t="s">
        <v>1569</v>
      </c>
      <c r="AJ274" s="94" t="s">
        <v>1569</v>
      </c>
      <c r="AK274" s="94" t="s">
        <v>1569</v>
      </c>
      <c r="AL274" s="9">
        <v>2</v>
      </c>
      <c r="AM274" s="9" t="s">
        <v>413</v>
      </c>
      <c r="AN274" s="9" t="s">
        <v>413</v>
      </c>
      <c r="AO274" s="9" t="s">
        <v>413</v>
      </c>
      <c r="AP274" s="2" t="s">
        <v>59</v>
      </c>
      <c r="AQ274" s="2">
        <f t="shared" si="29"/>
        <v>118.3</v>
      </c>
      <c r="AR274" s="2">
        <f t="shared" si="30"/>
        <v>0.6</v>
      </c>
      <c r="AS274" s="2">
        <f t="shared" si="31"/>
        <v>2</v>
      </c>
      <c r="AT274" s="6" t="s">
        <v>60</v>
      </c>
      <c r="AU274" s="6">
        <v>28.02</v>
      </c>
      <c r="AV274" s="52" t="s">
        <v>1081</v>
      </c>
      <c r="AW274" s="15">
        <f t="shared" si="28"/>
        <v>28.294</v>
      </c>
      <c r="AX274" s="47">
        <v>5.72E-11</v>
      </c>
      <c r="AY274" s="47">
        <v>8.7999999999999999E-13</v>
      </c>
      <c r="AZ274" s="47">
        <v>4.962E-10</v>
      </c>
      <c r="BA274" s="47">
        <v>5.5430000000000004E-10</v>
      </c>
      <c r="BB274" s="48">
        <v>5.7570000000000001E-11</v>
      </c>
      <c r="BC274" s="48">
        <v>4.9548000000000003E-10</v>
      </c>
      <c r="BD274" s="48">
        <v>5.5304999999999997E-10</v>
      </c>
      <c r="BE274" s="14">
        <f t="shared" si="32"/>
        <v>119.43483410941755</v>
      </c>
      <c r="BF274" s="14">
        <f t="shared" si="33"/>
        <v>0.6</v>
      </c>
      <c r="BG274" s="68" t="s">
        <v>598</v>
      </c>
      <c r="BH274" s="68" t="s">
        <v>321</v>
      </c>
      <c r="BI274" s="68" t="s">
        <v>413</v>
      </c>
      <c r="BJ274" s="68" t="s">
        <v>413</v>
      </c>
      <c r="BK274" s="102" t="s">
        <v>598</v>
      </c>
      <c r="BL274" s="68" t="s">
        <v>598</v>
      </c>
      <c r="BM274" s="3" t="s">
        <v>1232</v>
      </c>
    </row>
    <row r="275" spans="1:65" ht="14.4" customHeight="1" x14ac:dyDescent="0.3">
      <c r="A275" s="59" t="s">
        <v>650</v>
      </c>
      <c r="B275" s="2">
        <v>274</v>
      </c>
      <c r="C275" s="3" t="s">
        <v>1411</v>
      </c>
      <c r="D275" s="5" t="s">
        <v>683</v>
      </c>
      <c r="E275" s="2" t="s">
        <v>528</v>
      </c>
      <c r="F275" s="5" t="s">
        <v>684</v>
      </c>
      <c r="G275" s="2" t="s">
        <v>529</v>
      </c>
      <c r="H275" s="2" t="s">
        <v>23</v>
      </c>
      <c r="J275" s="6" t="s">
        <v>675</v>
      </c>
      <c r="K275" s="2" t="s">
        <v>1030</v>
      </c>
      <c r="L275" s="6" t="s">
        <v>998</v>
      </c>
      <c r="M275" s="6" t="s">
        <v>26</v>
      </c>
      <c r="N275" s="2" t="s">
        <v>1048</v>
      </c>
      <c r="O275" s="8"/>
      <c r="P275" s="8"/>
      <c r="Q275" s="2" t="s">
        <v>413</v>
      </c>
      <c r="R275" s="2" t="s">
        <v>413</v>
      </c>
      <c r="S275" s="2" t="s">
        <v>413</v>
      </c>
      <c r="T275" s="3" t="s">
        <v>64</v>
      </c>
      <c r="U275" s="7" t="s">
        <v>1569</v>
      </c>
      <c r="V275" s="5" t="s">
        <v>597</v>
      </c>
      <c r="W275" s="12" t="s">
        <v>432</v>
      </c>
      <c r="X275" s="3" t="s">
        <v>28</v>
      </c>
      <c r="Y275" s="3" t="s">
        <v>655</v>
      </c>
      <c r="Z275" s="19">
        <v>117.9</v>
      </c>
      <c r="AA275" s="19">
        <v>0.9</v>
      </c>
      <c r="AB275" s="6">
        <v>2</v>
      </c>
      <c r="AC275" s="6" t="s">
        <v>413</v>
      </c>
      <c r="AD275" s="6" t="s">
        <v>413</v>
      </c>
      <c r="AE275" s="6" t="s">
        <v>413</v>
      </c>
      <c r="AF275" s="27" t="s">
        <v>1569</v>
      </c>
      <c r="AG275" s="27" t="s">
        <v>1569</v>
      </c>
      <c r="AH275" s="6">
        <v>2</v>
      </c>
      <c r="AI275" s="27" t="s">
        <v>1569</v>
      </c>
      <c r="AJ275" s="94" t="s">
        <v>1569</v>
      </c>
      <c r="AK275" s="94" t="s">
        <v>1569</v>
      </c>
      <c r="AL275" s="9">
        <v>2</v>
      </c>
      <c r="AM275" s="9" t="s">
        <v>413</v>
      </c>
      <c r="AN275" s="9" t="s">
        <v>413</v>
      </c>
      <c r="AO275" s="9" t="s">
        <v>413</v>
      </c>
      <c r="AP275" s="2" t="s">
        <v>413</v>
      </c>
      <c r="AQ275" s="2" t="str">
        <f t="shared" si="29"/>
        <v>-</v>
      </c>
      <c r="AR275" s="2" t="str">
        <f t="shared" si="30"/>
        <v>-</v>
      </c>
      <c r="AS275" s="2" t="str">
        <f t="shared" si="31"/>
        <v>-</v>
      </c>
      <c r="AT275" s="6" t="s">
        <v>60</v>
      </c>
      <c r="AU275" s="6">
        <v>28.02</v>
      </c>
      <c r="AV275" s="52" t="s">
        <v>1081</v>
      </c>
      <c r="AW275" s="15">
        <f t="shared" si="28"/>
        <v>28.294</v>
      </c>
      <c r="AX275" s="47">
        <v>5.72E-11</v>
      </c>
      <c r="AY275" s="47">
        <v>8.7999999999999999E-13</v>
      </c>
      <c r="AZ275" s="47">
        <v>4.962E-10</v>
      </c>
      <c r="BA275" s="47">
        <v>5.5430000000000004E-10</v>
      </c>
      <c r="BB275" s="48">
        <v>5.7570000000000001E-11</v>
      </c>
      <c r="BC275" s="48">
        <v>4.9548000000000003E-10</v>
      </c>
      <c r="BD275" s="48">
        <v>5.5304999999999997E-10</v>
      </c>
      <c r="BE275" s="14" t="str">
        <f t="shared" si="32"/>
        <v>-</v>
      </c>
      <c r="BF275" s="14" t="str">
        <f t="shared" si="33"/>
        <v>-</v>
      </c>
      <c r="BG275" s="68" t="s">
        <v>1593</v>
      </c>
      <c r="BH275" s="68" t="s">
        <v>321</v>
      </c>
      <c r="BI275" s="68" t="s">
        <v>413</v>
      </c>
      <c r="BJ275" s="68" t="s">
        <v>413</v>
      </c>
      <c r="BK275" s="68" t="s">
        <v>597</v>
      </c>
      <c r="BL275" s="68" t="s">
        <v>597</v>
      </c>
      <c r="BM275" s="3" t="s">
        <v>1233</v>
      </c>
    </row>
    <row r="276" spans="1:65" ht="14.4" customHeight="1" x14ac:dyDescent="0.3">
      <c r="A276" s="59" t="s">
        <v>651</v>
      </c>
      <c r="B276" s="2">
        <v>275</v>
      </c>
      <c r="C276" s="3" t="s">
        <v>1411</v>
      </c>
      <c r="D276" s="4" t="s">
        <v>685</v>
      </c>
      <c r="E276" s="2" t="s">
        <v>528</v>
      </c>
      <c r="F276" s="4" t="s">
        <v>686</v>
      </c>
      <c r="G276" s="2" t="s">
        <v>529</v>
      </c>
      <c r="H276" s="2" t="s">
        <v>23</v>
      </c>
      <c r="J276" s="6" t="s">
        <v>676</v>
      </c>
      <c r="K276" s="2" t="s">
        <v>1030</v>
      </c>
      <c r="L276" s="6" t="s">
        <v>25</v>
      </c>
      <c r="M276" s="6" t="s">
        <v>26</v>
      </c>
      <c r="N276" s="2" t="s">
        <v>1048</v>
      </c>
      <c r="O276" s="8"/>
      <c r="P276" s="8"/>
      <c r="Q276" s="2" t="s">
        <v>413</v>
      </c>
      <c r="R276" s="2" t="s">
        <v>413</v>
      </c>
      <c r="S276" s="2" t="s">
        <v>413</v>
      </c>
      <c r="T276" s="3" t="s">
        <v>64</v>
      </c>
      <c r="U276" s="7" t="s">
        <v>1569</v>
      </c>
      <c r="V276" s="5" t="s">
        <v>597</v>
      </c>
      <c r="W276" s="12" t="s">
        <v>432</v>
      </c>
      <c r="X276" s="3" t="s">
        <v>28</v>
      </c>
      <c r="Y276" s="3" t="s">
        <v>655</v>
      </c>
      <c r="Z276" s="19">
        <v>117.2</v>
      </c>
      <c r="AA276" s="19">
        <v>0.2</v>
      </c>
      <c r="AB276" s="6">
        <v>2</v>
      </c>
      <c r="AC276" s="6" t="s">
        <v>413</v>
      </c>
      <c r="AD276" s="6" t="s">
        <v>413</v>
      </c>
      <c r="AE276" s="6" t="s">
        <v>413</v>
      </c>
      <c r="AF276" s="18">
        <v>119</v>
      </c>
      <c r="AG276" s="18">
        <v>1.3</v>
      </c>
      <c r="AH276" s="6">
        <v>2</v>
      </c>
      <c r="AI276" s="18">
        <v>1.9</v>
      </c>
      <c r="AJ276" s="93">
        <v>257</v>
      </c>
      <c r="AK276" s="93">
        <v>47</v>
      </c>
      <c r="AL276" s="9">
        <v>2</v>
      </c>
      <c r="AM276" s="9" t="s">
        <v>413</v>
      </c>
      <c r="AN276" s="9" t="s">
        <v>413</v>
      </c>
      <c r="AO276" s="9" t="s">
        <v>413</v>
      </c>
      <c r="AP276" s="2" t="s">
        <v>59</v>
      </c>
      <c r="AQ276" s="2">
        <f t="shared" si="29"/>
        <v>117.2</v>
      </c>
      <c r="AR276" s="2">
        <f t="shared" si="30"/>
        <v>0.2</v>
      </c>
      <c r="AS276" s="2">
        <f t="shared" si="31"/>
        <v>2</v>
      </c>
      <c r="AT276" s="6" t="s">
        <v>60</v>
      </c>
      <c r="AU276" s="6">
        <v>28.02</v>
      </c>
      <c r="AV276" s="52" t="s">
        <v>1081</v>
      </c>
      <c r="AW276" s="15">
        <f t="shared" si="28"/>
        <v>28.294</v>
      </c>
      <c r="AX276" s="47">
        <v>5.72E-11</v>
      </c>
      <c r="AY276" s="47">
        <v>8.7999999999999999E-13</v>
      </c>
      <c r="AZ276" s="47">
        <v>4.962E-10</v>
      </c>
      <c r="BA276" s="47">
        <v>5.5430000000000004E-10</v>
      </c>
      <c r="BB276" s="48">
        <v>5.7570000000000001E-11</v>
      </c>
      <c r="BC276" s="48">
        <v>4.9548000000000003E-10</v>
      </c>
      <c r="BD276" s="48">
        <v>5.5304999999999997E-10</v>
      </c>
      <c r="BE276" s="14">
        <f t="shared" si="32"/>
        <v>118.32454301666587</v>
      </c>
      <c r="BF276" s="14">
        <f t="shared" si="33"/>
        <v>0.2</v>
      </c>
      <c r="BG276" s="68" t="s">
        <v>598</v>
      </c>
      <c r="BH276" s="68" t="s">
        <v>321</v>
      </c>
      <c r="BI276" s="68" t="s">
        <v>598</v>
      </c>
      <c r="BJ276" s="68" t="s">
        <v>1580</v>
      </c>
      <c r="BK276" s="102" t="s">
        <v>598</v>
      </c>
      <c r="BL276" s="68" t="s">
        <v>846</v>
      </c>
      <c r="BM276" s="3" t="s">
        <v>1054</v>
      </c>
    </row>
    <row r="277" spans="1:65" s="9" customFormat="1" ht="14.4" customHeight="1" x14ac:dyDescent="0.3">
      <c r="A277" s="59" t="s">
        <v>774</v>
      </c>
      <c r="B277" s="2">
        <v>276</v>
      </c>
      <c r="C277" s="30" t="s">
        <v>1412</v>
      </c>
      <c r="D277" s="5" t="s">
        <v>793</v>
      </c>
      <c r="E277" s="2" t="s">
        <v>528</v>
      </c>
      <c r="F277" s="5" t="s">
        <v>794</v>
      </c>
      <c r="G277" s="2" t="s">
        <v>529</v>
      </c>
      <c r="H277" s="2" t="s">
        <v>23</v>
      </c>
      <c r="I277" s="5"/>
      <c r="J277" s="6" t="s">
        <v>87</v>
      </c>
      <c r="K277" s="2" t="s">
        <v>1028</v>
      </c>
      <c r="L277" s="9" t="s">
        <v>968</v>
      </c>
      <c r="M277" s="6" t="s">
        <v>26</v>
      </c>
      <c r="N277" s="2" t="s">
        <v>997</v>
      </c>
      <c r="O277" s="9">
        <v>1.93</v>
      </c>
      <c r="P277" s="9">
        <v>0.48</v>
      </c>
      <c r="Q277" s="10" t="s">
        <v>1008</v>
      </c>
      <c r="R277" s="2" t="s">
        <v>413</v>
      </c>
      <c r="S277" s="2" t="s">
        <v>413</v>
      </c>
      <c r="T277" s="30" t="s">
        <v>55</v>
      </c>
      <c r="U277" s="30" t="s">
        <v>469</v>
      </c>
      <c r="V277" s="5" t="s">
        <v>597</v>
      </c>
      <c r="W277" s="12" t="s">
        <v>432</v>
      </c>
      <c r="X277" s="3" t="s">
        <v>28</v>
      </c>
      <c r="Y277" s="3" t="s">
        <v>655</v>
      </c>
      <c r="Z277" s="18">
        <v>126.3</v>
      </c>
      <c r="AA277" s="18">
        <v>4.5</v>
      </c>
      <c r="AB277" s="35">
        <v>2</v>
      </c>
      <c r="AC277" s="6" t="s">
        <v>413</v>
      </c>
      <c r="AD277" s="6" t="s">
        <v>413</v>
      </c>
      <c r="AE277" s="6" t="s">
        <v>413</v>
      </c>
      <c r="AF277" s="18">
        <v>119.3</v>
      </c>
      <c r="AG277" s="18">
        <v>1.4</v>
      </c>
      <c r="AH277" s="6">
        <v>2</v>
      </c>
      <c r="AI277" s="27" t="s">
        <v>1569</v>
      </c>
      <c r="AJ277" s="95" t="s">
        <v>1569</v>
      </c>
      <c r="AK277" s="95" t="s">
        <v>1569</v>
      </c>
      <c r="AL277" s="8" t="s">
        <v>1569</v>
      </c>
      <c r="AM277" s="9" t="s">
        <v>413</v>
      </c>
      <c r="AN277" s="9" t="s">
        <v>413</v>
      </c>
      <c r="AO277" s="9" t="s">
        <v>413</v>
      </c>
      <c r="AP277" s="2" t="s">
        <v>413</v>
      </c>
      <c r="AQ277" s="2" t="str">
        <f t="shared" si="29"/>
        <v>-</v>
      </c>
      <c r="AR277" s="2" t="str">
        <f t="shared" si="30"/>
        <v>-</v>
      </c>
      <c r="AS277" s="2" t="str">
        <f t="shared" si="31"/>
        <v>-</v>
      </c>
      <c r="AT277" s="6" t="s">
        <v>60</v>
      </c>
      <c r="AU277" s="6">
        <v>28.02</v>
      </c>
      <c r="AV277" s="52" t="s">
        <v>1081</v>
      </c>
      <c r="AW277" s="15">
        <f t="shared" si="28"/>
        <v>28.294</v>
      </c>
      <c r="AX277" s="47">
        <v>5.72E-11</v>
      </c>
      <c r="AY277" s="47">
        <v>8.7999999999999999E-13</v>
      </c>
      <c r="AZ277" s="47">
        <v>4.962E-10</v>
      </c>
      <c r="BA277" s="47">
        <v>5.5430000000000004E-10</v>
      </c>
      <c r="BB277" s="48">
        <v>5.7570000000000001E-11</v>
      </c>
      <c r="BC277" s="48">
        <v>4.9548000000000003E-10</v>
      </c>
      <c r="BD277" s="48">
        <v>5.5304999999999997E-10</v>
      </c>
      <c r="BE277" s="14" t="str">
        <f t="shared" si="32"/>
        <v>-</v>
      </c>
      <c r="BF277" s="14" t="str">
        <f t="shared" si="33"/>
        <v>-</v>
      </c>
      <c r="BG277" s="68" t="s">
        <v>1593</v>
      </c>
      <c r="BH277" s="68" t="s">
        <v>321</v>
      </c>
      <c r="BI277" s="68" t="s">
        <v>321</v>
      </c>
      <c r="BJ277" s="68" t="s">
        <v>321</v>
      </c>
      <c r="BK277" s="68" t="s">
        <v>597</v>
      </c>
      <c r="BL277" s="68" t="s">
        <v>597</v>
      </c>
      <c r="BM277" s="30" t="s">
        <v>1234</v>
      </c>
    </row>
    <row r="278" spans="1:65" s="9" customFormat="1" ht="14.4" customHeight="1" x14ac:dyDescent="0.3">
      <c r="A278" s="59" t="s">
        <v>437</v>
      </c>
      <c r="B278" s="2">
        <v>277</v>
      </c>
      <c r="C278" s="30" t="s">
        <v>1412</v>
      </c>
      <c r="D278" s="5" t="s">
        <v>795</v>
      </c>
      <c r="E278" s="2" t="s">
        <v>528</v>
      </c>
      <c r="F278" s="5" t="s">
        <v>796</v>
      </c>
      <c r="G278" s="2" t="s">
        <v>529</v>
      </c>
      <c r="H278" s="2" t="s">
        <v>23</v>
      </c>
      <c r="I278" s="5"/>
      <c r="J278" s="6" t="s">
        <v>87</v>
      </c>
      <c r="K278" s="2" t="s">
        <v>1028</v>
      </c>
      <c r="L278" s="9" t="s">
        <v>968</v>
      </c>
      <c r="M278" s="6" t="s">
        <v>26</v>
      </c>
      <c r="N278" s="2" t="s">
        <v>996</v>
      </c>
      <c r="O278" s="9">
        <v>1.64</v>
      </c>
      <c r="P278" s="9">
        <v>1.1499999999999999</v>
      </c>
      <c r="Q278" s="10" t="s">
        <v>1008</v>
      </c>
      <c r="R278" s="2" t="s">
        <v>413</v>
      </c>
      <c r="S278" s="2" t="s">
        <v>413</v>
      </c>
      <c r="T278" s="30" t="s">
        <v>64</v>
      </c>
      <c r="U278" s="30" t="s">
        <v>469</v>
      </c>
      <c r="V278" s="5" t="s">
        <v>598</v>
      </c>
      <c r="W278" s="12" t="s">
        <v>432</v>
      </c>
      <c r="X278" s="3" t="s">
        <v>28</v>
      </c>
      <c r="Y278" s="3" t="s">
        <v>655</v>
      </c>
      <c r="Z278" s="18">
        <v>133.69999999999999</v>
      </c>
      <c r="AA278" s="18">
        <v>4.8</v>
      </c>
      <c r="AB278" s="35">
        <v>2</v>
      </c>
      <c r="AC278" s="6" t="s">
        <v>413</v>
      </c>
      <c r="AD278" s="6" t="s">
        <v>413</v>
      </c>
      <c r="AE278" s="6" t="s">
        <v>413</v>
      </c>
      <c r="AF278" s="27" t="s">
        <v>1569</v>
      </c>
      <c r="AG278" s="27" t="s">
        <v>1569</v>
      </c>
      <c r="AH278" s="27" t="s">
        <v>1569</v>
      </c>
      <c r="AI278" s="27" t="s">
        <v>1569</v>
      </c>
      <c r="AJ278" s="95" t="s">
        <v>1569</v>
      </c>
      <c r="AK278" s="95" t="s">
        <v>1569</v>
      </c>
      <c r="AL278" s="8" t="s">
        <v>1569</v>
      </c>
      <c r="AM278" s="9" t="s">
        <v>413</v>
      </c>
      <c r="AN278" s="9" t="s">
        <v>413</v>
      </c>
      <c r="AO278" s="9" t="s">
        <v>413</v>
      </c>
      <c r="AP278" s="2" t="s">
        <v>413</v>
      </c>
      <c r="AQ278" s="2" t="str">
        <f t="shared" si="29"/>
        <v>-</v>
      </c>
      <c r="AR278" s="2" t="str">
        <f t="shared" si="30"/>
        <v>-</v>
      </c>
      <c r="AS278" s="2" t="str">
        <f t="shared" si="31"/>
        <v>-</v>
      </c>
      <c r="AT278" s="6" t="s">
        <v>60</v>
      </c>
      <c r="AU278" s="6">
        <v>28.02</v>
      </c>
      <c r="AV278" s="52" t="s">
        <v>1081</v>
      </c>
      <c r="AW278" s="15">
        <f t="shared" si="28"/>
        <v>28.294</v>
      </c>
      <c r="AX278" s="47">
        <v>5.72E-11</v>
      </c>
      <c r="AY278" s="47">
        <v>8.7999999999999999E-13</v>
      </c>
      <c r="AZ278" s="47">
        <v>4.962E-10</v>
      </c>
      <c r="BA278" s="47">
        <v>5.5430000000000004E-10</v>
      </c>
      <c r="BB278" s="48">
        <v>5.7570000000000001E-11</v>
      </c>
      <c r="BC278" s="48">
        <v>4.9548000000000003E-10</v>
      </c>
      <c r="BD278" s="48">
        <v>5.5304999999999997E-10</v>
      </c>
      <c r="BE278" s="14" t="str">
        <f t="shared" si="32"/>
        <v>-</v>
      </c>
      <c r="BF278" s="14" t="str">
        <f t="shared" si="33"/>
        <v>-</v>
      </c>
      <c r="BG278" s="68" t="s">
        <v>1593</v>
      </c>
      <c r="BH278" s="68" t="s">
        <v>321</v>
      </c>
      <c r="BI278" s="68" t="s">
        <v>321</v>
      </c>
      <c r="BJ278" s="68" t="s">
        <v>321</v>
      </c>
      <c r="BK278" s="68" t="s">
        <v>597</v>
      </c>
      <c r="BL278" s="68" t="s">
        <v>597</v>
      </c>
      <c r="BM278" s="30" t="s">
        <v>844</v>
      </c>
    </row>
    <row r="279" spans="1:65" s="9" customFormat="1" ht="14.4" customHeight="1" x14ac:dyDescent="0.3">
      <c r="A279" s="59" t="s">
        <v>775</v>
      </c>
      <c r="B279" s="2">
        <v>278</v>
      </c>
      <c r="C279" s="30" t="s">
        <v>1412</v>
      </c>
      <c r="D279" s="5" t="s">
        <v>797</v>
      </c>
      <c r="E279" s="2" t="s">
        <v>528</v>
      </c>
      <c r="F279" s="5" t="s">
        <v>798</v>
      </c>
      <c r="G279" s="2" t="s">
        <v>529</v>
      </c>
      <c r="H279" s="2" t="s">
        <v>23</v>
      </c>
      <c r="I279" s="5"/>
      <c r="J279" s="6" t="s">
        <v>87</v>
      </c>
      <c r="K279" s="2" t="s">
        <v>1028</v>
      </c>
      <c r="L279" s="9" t="s">
        <v>968</v>
      </c>
      <c r="M279" s="6" t="s">
        <v>26</v>
      </c>
      <c r="N279" s="2" t="s">
        <v>996</v>
      </c>
      <c r="O279" s="9">
        <v>1.99</v>
      </c>
      <c r="P279" s="9">
        <v>0.67</v>
      </c>
      <c r="Q279" s="5" t="s">
        <v>96</v>
      </c>
      <c r="R279" s="2" t="s">
        <v>413</v>
      </c>
      <c r="S279" s="2" t="s">
        <v>413</v>
      </c>
      <c r="T279" s="30" t="s">
        <v>55</v>
      </c>
      <c r="U279" s="30" t="s">
        <v>469</v>
      </c>
      <c r="V279" s="5" t="s">
        <v>597</v>
      </c>
      <c r="W279" s="12" t="s">
        <v>432</v>
      </c>
      <c r="X279" s="3" t="s">
        <v>28</v>
      </c>
      <c r="Y279" s="3" t="s">
        <v>655</v>
      </c>
      <c r="Z279" s="18">
        <v>120.7</v>
      </c>
      <c r="AA279" s="18">
        <v>0.6</v>
      </c>
      <c r="AB279" s="35">
        <v>2</v>
      </c>
      <c r="AC279" s="6" t="s">
        <v>413</v>
      </c>
      <c r="AD279" s="6" t="s">
        <v>413</v>
      </c>
      <c r="AE279" s="6" t="s">
        <v>413</v>
      </c>
      <c r="AF279" s="18">
        <v>118.7</v>
      </c>
      <c r="AG279" s="18">
        <v>0.6</v>
      </c>
      <c r="AH279" s="6">
        <v>2</v>
      </c>
      <c r="AI279" s="27" t="s">
        <v>1569</v>
      </c>
      <c r="AJ279" s="93">
        <v>306</v>
      </c>
      <c r="AK279" s="93">
        <v>6</v>
      </c>
      <c r="AL279" s="6">
        <v>2</v>
      </c>
      <c r="AM279" s="9" t="s">
        <v>413</v>
      </c>
      <c r="AN279" s="9" t="s">
        <v>413</v>
      </c>
      <c r="AO279" s="9" t="s">
        <v>413</v>
      </c>
      <c r="AP279" s="2" t="s">
        <v>413</v>
      </c>
      <c r="AQ279" s="2" t="str">
        <f t="shared" si="29"/>
        <v>-</v>
      </c>
      <c r="AR279" s="2" t="str">
        <f t="shared" si="30"/>
        <v>-</v>
      </c>
      <c r="AS279" s="2" t="str">
        <f t="shared" si="31"/>
        <v>-</v>
      </c>
      <c r="AT279" s="6" t="s">
        <v>60</v>
      </c>
      <c r="AU279" s="6">
        <v>28.02</v>
      </c>
      <c r="AV279" s="52" t="s">
        <v>1081</v>
      </c>
      <c r="AW279" s="15">
        <f t="shared" si="28"/>
        <v>28.294</v>
      </c>
      <c r="AX279" s="47">
        <v>5.72E-11</v>
      </c>
      <c r="AY279" s="47">
        <v>8.7999999999999999E-13</v>
      </c>
      <c r="AZ279" s="47">
        <v>4.962E-10</v>
      </c>
      <c r="BA279" s="47">
        <v>5.5430000000000004E-10</v>
      </c>
      <c r="BB279" s="48">
        <v>5.7570000000000001E-11</v>
      </c>
      <c r="BC279" s="48">
        <v>4.9548000000000003E-10</v>
      </c>
      <c r="BD279" s="48">
        <v>5.5304999999999997E-10</v>
      </c>
      <c r="BE279" s="14" t="str">
        <f t="shared" si="32"/>
        <v>-</v>
      </c>
      <c r="BF279" s="14" t="str">
        <f t="shared" si="33"/>
        <v>-</v>
      </c>
      <c r="BG279" s="68" t="s">
        <v>1593</v>
      </c>
      <c r="BH279" s="68" t="s">
        <v>321</v>
      </c>
      <c r="BI279" s="68" t="s">
        <v>321</v>
      </c>
      <c r="BJ279" s="68" t="s">
        <v>1580</v>
      </c>
      <c r="BK279" s="68" t="s">
        <v>597</v>
      </c>
      <c r="BL279" s="68" t="s">
        <v>597</v>
      </c>
      <c r="BM279" s="30" t="s">
        <v>1236</v>
      </c>
    </row>
    <row r="280" spans="1:65" s="9" customFormat="1" ht="14.4" customHeight="1" x14ac:dyDescent="0.3">
      <c r="A280" s="59" t="s">
        <v>776</v>
      </c>
      <c r="B280" s="2">
        <v>279</v>
      </c>
      <c r="C280" s="30" t="s">
        <v>1412</v>
      </c>
      <c r="D280" s="5" t="s">
        <v>799</v>
      </c>
      <c r="E280" s="2" t="s">
        <v>528</v>
      </c>
      <c r="F280" s="5" t="s">
        <v>800</v>
      </c>
      <c r="G280" s="2" t="s">
        <v>529</v>
      </c>
      <c r="H280" s="2" t="s">
        <v>23</v>
      </c>
      <c r="I280" s="5"/>
      <c r="J280" s="6" t="s">
        <v>87</v>
      </c>
      <c r="K280" s="2" t="s">
        <v>1028</v>
      </c>
      <c r="L280" s="9" t="s">
        <v>968</v>
      </c>
      <c r="M280" s="6" t="s">
        <v>26</v>
      </c>
      <c r="N280" s="2" t="s">
        <v>996</v>
      </c>
      <c r="O280" s="9">
        <v>1.78</v>
      </c>
      <c r="P280" s="9">
        <v>0.45</v>
      </c>
      <c r="Q280" s="5" t="s">
        <v>96</v>
      </c>
      <c r="R280" s="2" t="s">
        <v>413</v>
      </c>
      <c r="S280" s="2" t="s">
        <v>413</v>
      </c>
      <c r="T280" s="30" t="s">
        <v>64</v>
      </c>
      <c r="U280" s="30" t="s">
        <v>469</v>
      </c>
      <c r="V280" s="5" t="s">
        <v>598</v>
      </c>
      <c r="W280" s="12" t="s">
        <v>432</v>
      </c>
      <c r="X280" s="3" t="s">
        <v>28</v>
      </c>
      <c r="Y280" s="3" t="s">
        <v>655</v>
      </c>
      <c r="Z280" s="18">
        <v>133.4</v>
      </c>
      <c r="AA280" s="18">
        <v>5.5</v>
      </c>
      <c r="AB280" s="35">
        <v>2</v>
      </c>
      <c r="AC280" s="6" t="s">
        <v>413</v>
      </c>
      <c r="AD280" s="6" t="s">
        <v>413</v>
      </c>
      <c r="AE280" s="6" t="s">
        <v>413</v>
      </c>
      <c r="AF280" s="27" t="s">
        <v>1569</v>
      </c>
      <c r="AG280" s="27" t="s">
        <v>1569</v>
      </c>
      <c r="AH280" s="27" t="s">
        <v>1569</v>
      </c>
      <c r="AI280" s="27" t="s">
        <v>1569</v>
      </c>
      <c r="AJ280" s="95" t="s">
        <v>1569</v>
      </c>
      <c r="AK280" s="95" t="s">
        <v>1569</v>
      </c>
      <c r="AL280" s="8" t="s">
        <v>1569</v>
      </c>
      <c r="AM280" s="9" t="s">
        <v>413</v>
      </c>
      <c r="AN280" s="9" t="s">
        <v>413</v>
      </c>
      <c r="AO280" s="9" t="s">
        <v>413</v>
      </c>
      <c r="AP280" s="2" t="s">
        <v>413</v>
      </c>
      <c r="AQ280" s="2" t="str">
        <f t="shared" si="29"/>
        <v>-</v>
      </c>
      <c r="AR280" s="2" t="str">
        <f t="shared" si="30"/>
        <v>-</v>
      </c>
      <c r="AS280" s="2" t="str">
        <f t="shared" si="31"/>
        <v>-</v>
      </c>
      <c r="AT280" s="6" t="s">
        <v>60</v>
      </c>
      <c r="AU280" s="6">
        <v>28.02</v>
      </c>
      <c r="AV280" s="52" t="s">
        <v>1081</v>
      </c>
      <c r="AW280" s="15">
        <f t="shared" si="28"/>
        <v>28.294</v>
      </c>
      <c r="AX280" s="47">
        <v>5.72E-11</v>
      </c>
      <c r="AY280" s="47">
        <v>8.7999999999999999E-13</v>
      </c>
      <c r="AZ280" s="47">
        <v>4.962E-10</v>
      </c>
      <c r="BA280" s="47">
        <v>5.5430000000000004E-10</v>
      </c>
      <c r="BB280" s="48">
        <v>5.7570000000000001E-11</v>
      </c>
      <c r="BC280" s="48">
        <v>4.9548000000000003E-10</v>
      </c>
      <c r="BD280" s="48">
        <v>5.5304999999999997E-10</v>
      </c>
      <c r="BE280" s="14" t="str">
        <f t="shared" si="32"/>
        <v>-</v>
      </c>
      <c r="BF280" s="14" t="str">
        <f t="shared" si="33"/>
        <v>-</v>
      </c>
      <c r="BG280" s="68" t="s">
        <v>1593</v>
      </c>
      <c r="BH280" s="68" t="s">
        <v>321</v>
      </c>
      <c r="BI280" s="68" t="s">
        <v>321</v>
      </c>
      <c r="BJ280" s="68" t="s">
        <v>321</v>
      </c>
      <c r="BK280" s="68" t="s">
        <v>597</v>
      </c>
      <c r="BL280" s="68" t="s">
        <v>597</v>
      </c>
      <c r="BM280" s="30" t="s">
        <v>1237</v>
      </c>
    </row>
    <row r="281" spans="1:65" s="9" customFormat="1" ht="14.4" customHeight="1" x14ac:dyDescent="0.3">
      <c r="A281" s="59" t="s">
        <v>777</v>
      </c>
      <c r="B281" s="2">
        <v>280</v>
      </c>
      <c r="C281" s="30" t="s">
        <v>1412</v>
      </c>
      <c r="D281" s="5" t="s">
        <v>801</v>
      </c>
      <c r="E281" s="2" t="s">
        <v>528</v>
      </c>
      <c r="F281" s="5" t="s">
        <v>802</v>
      </c>
      <c r="G281" s="2" t="s">
        <v>529</v>
      </c>
      <c r="H281" s="2" t="s">
        <v>23</v>
      </c>
      <c r="I281" s="5"/>
      <c r="J281" s="6" t="s">
        <v>87</v>
      </c>
      <c r="K281" s="2" t="s">
        <v>1028</v>
      </c>
      <c r="L281" s="9" t="s">
        <v>968</v>
      </c>
      <c r="M281" s="6" t="s">
        <v>26</v>
      </c>
      <c r="N281" s="5" t="s">
        <v>987</v>
      </c>
      <c r="O281" s="9">
        <v>1.87</v>
      </c>
      <c r="P281" s="9">
        <v>0</v>
      </c>
      <c r="Q281" s="5" t="s">
        <v>96</v>
      </c>
      <c r="R281" s="2" t="s">
        <v>413</v>
      </c>
      <c r="S281" s="2" t="s">
        <v>413</v>
      </c>
      <c r="T281" s="30" t="s">
        <v>55</v>
      </c>
      <c r="U281" s="30" t="s">
        <v>469</v>
      </c>
      <c r="V281" s="5" t="s">
        <v>597</v>
      </c>
      <c r="W281" s="12" t="s">
        <v>432</v>
      </c>
      <c r="X281" s="3" t="s">
        <v>28</v>
      </c>
      <c r="Y281" s="3" t="s">
        <v>655</v>
      </c>
      <c r="Z281" s="18">
        <v>134.4</v>
      </c>
      <c r="AA281" s="18">
        <v>6.6</v>
      </c>
      <c r="AB281" s="35">
        <v>2</v>
      </c>
      <c r="AC281" s="6" t="s">
        <v>413</v>
      </c>
      <c r="AD281" s="6" t="s">
        <v>413</v>
      </c>
      <c r="AE281" s="6" t="s">
        <v>413</v>
      </c>
      <c r="AF281" s="27" t="s">
        <v>1569</v>
      </c>
      <c r="AG281" s="27" t="s">
        <v>1569</v>
      </c>
      <c r="AH281" s="27" t="s">
        <v>1569</v>
      </c>
      <c r="AI281" s="27" t="s">
        <v>1569</v>
      </c>
      <c r="AJ281" s="95" t="s">
        <v>1569</v>
      </c>
      <c r="AK281" s="95" t="s">
        <v>1569</v>
      </c>
      <c r="AL281" s="8" t="s">
        <v>1569</v>
      </c>
      <c r="AM281" s="9" t="s">
        <v>413</v>
      </c>
      <c r="AN281" s="9" t="s">
        <v>413</v>
      </c>
      <c r="AO281" s="9" t="s">
        <v>413</v>
      </c>
      <c r="AP281" s="2" t="s">
        <v>413</v>
      </c>
      <c r="AQ281" s="2" t="str">
        <f t="shared" si="29"/>
        <v>-</v>
      </c>
      <c r="AR281" s="2" t="str">
        <f t="shared" si="30"/>
        <v>-</v>
      </c>
      <c r="AS281" s="2" t="str">
        <f t="shared" si="31"/>
        <v>-</v>
      </c>
      <c r="AT281" s="6" t="s">
        <v>60</v>
      </c>
      <c r="AU281" s="6">
        <v>28.02</v>
      </c>
      <c r="AV281" s="52" t="s">
        <v>1081</v>
      </c>
      <c r="AW281" s="15">
        <f t="shared" si="28"/>
        <v>28.294</v>
      </c>
      <c r="AX281" s="47">
        <v>5.72E-11</v>
      </c>
      <c r="AY281" s="47">
        <v>8.7999999999999999E-13</v>
      </c>
      <c r="AZ281" s="47">
        <v>4.962E-10</v>
      </c>
      <c r="BA281" s="47">
        <v>5.5430000000000004E-10</v>
      </c>
      <c r="BB281" s="48">
        <v>5.7570000000000001E-11</v>
      </c>
      <c r="BC281" s="48">
        <v>4.9548000000000003E-10</v>
      </c>
      <c r="BD281" s="48">
        <v>5.5304999999999997E-10</v>
      </c>
      <c r="BE281" s="14" t="str">
        <f t="shared" si="32"/>
        <v>-</v>
      </c>
      <c r="BF281" s="14" t="str">
        <f t="shared" si="33"/>
        <v>-</v>
      </c>
      <c r="BG281" s="68" t="s">
        <v>1593</v>
      </c>
      <c r="BH281" s="68" t="s">
        <v>321</v>
      </c>
      <c r="BI281" s="68" t="s">
        <v>321</v>
      </c>
      <c r="BJ281" s="68" t="s">
        <v>321</v>
      </c>
      <c r="BK281" s="68" t="s">
        <v>597</v>
      </c>
      <c r="BL281" s="68" t="s">
        <v>597</v>
      </c>
      <c r="BM281" s="30" t="s">
        <v>1238</v>
      </c>
    </row>
    <row r="282" spans="1:65" s="9" customFormat="1" ht="14.4" customHeight="1" x14ac:dyDescent="0.3">
      <c r="A282" s="59" t="s">
        <v>778</v>
      </c>
      <c r="B282" s="2">
        <v>281</v>
      </c>
      <c r="C282" s="30" t="s">
        <v>1412</v>
      </c>
      <c r="D282" s="5" t="s">
        <v>803</v>
      </c>
      <c r="E282" s="2" t="s">
        <v>528</v>
      </c>
      <c r="F282" s="5" t="s">
        <v>804</v>
      </c>
      <c r="G282" s="2" t="s">
        <v>529</v>
      </c>
      <c r="H282" s="2" t="s">
        <v>23</v>
      </c>
      <c r="I282" s="5"/>
      <c r="J282" s="6" t="s">
        <v>87</v>
      </c>
      <c r="K282" s="2" t="s">
        <v>1028</v>
      </c>
      <c r="L282" s="9" t="s">
        <v>968</v>
      </c>
      <c r="M282" s="6" t="s">
        <v>26</v>
      </c>
      <c r="N282" s="5" t="s">
        <v>987</v>
      </c>
      <c r="O282" s="9">
        <v>2.06</v>
      </c>
      <c r="P282" s="9">
        <v>0.17</v>
      </c>
      <c r="Q282" s="5" t="s">
        <v>96</v>
      </c>
      <c r="R282" s="2" t="s">
        <v>413</v>
      </c>
      <c r="S282" s="2" t="s">
        <v>413</v>
      </c>
      <c r="T282" s="30" t="s">
        <v>55</v>
      </c>
      <c r="U282" s="30" t="s">
        <v>469</v>
      </c>
      <c r="V282" s="5" t="s">
        <v>597</v>
      </c>
      <c r="W282" s="12" t="s">
        <v>432</v>
      </c>
      <c r="X282" s="3" t="s">
        <v>28</v>
      </c>
      <c r="Y282" s="3" t="s">
        <v>655</v>
      </c>
      <c r="Z282" s="35">
        <v>127</v>
      </c>
      <c r="AA282" s="18">
        <v>7.2</v>
      </c>
      <c r="AB282" s="35">
        <v>2</v>
      </c>
      <c r="AC282" s="6" t="s">
        <v>413</v>
      </c>
      <c r="AD282" s="6" t="s">
        <v>413</v>
      </c>
      <c r="AE282" s="6" t="s">
        <v>413</v>
      </c>
      <c r="AF282" s="27" t="s">
        <v>1569</v>
      </c>
      <c r="AG282" s="27" t="s">
        <v>1569</v>
      </c>
      <c r="AH282" s="27" t="s">
        <v>1569</v>
      </c>
      <c r="AI282" s="27" t="s">
        <v>1569</v>
      </c>
      <c r="AJ282" s="95" t="s">
        <v>1569</v>
      </c>
      <c r="AK282" s="95" t="s">
        <v>1569</v>
      </c>
      <c r="AL282" s="8" t="s">
        <v>1569</v>
      </c>
      <c r="AM282" s="9" t="s">
        <v>413</v>
      </c>
      <c r="AN282" s="9" t="s">
        <v>413</v>
      </c>
      <c r="AO282" s="9" t="s">
        <v>413</v>
      </c>
      <c r="AP282" s="2" t="s">
        <v>413</v>
      </c>
      <c r="AQ282" s="2" t="str">
        <f t="shared" si="29"/>
        <v>-</v>
      </c>
      <c r="AR282" s="2" t="str">
        <f t="shared" si="30"/>
        <v>-</v>
      </c>
      <c r="AS282" s="2" t="str">
        <f t="shared" si="31"/>
        <v>-</v>
      </c>
      <c r="AT282" s="6" t="s">
        <v>60</v>
      </c>
      <c r="AU282" s="6">
        <v>28.02</v>
      </c>
      <c r="AV282" s="52" t="s">
        <v>1081</v>
      </c>
      <c r="AW282" s="15">
        <f t="shared" si="28"/>
        <v>28.294</v>
      </c>
      <c r="AX282" s="47">
        <v>5.72E-11</v>
      </c>
      <c r="AY282" s="47">
        <v>8.7999999999999999E-13</v>
      </c>
      <c r="AZ282" s="47">
        <v>4.962E-10</v>
      </c>
      <c r="BA282" s="47">
        <v>5.5430000000000004E-10</v>
      </c>
      <c r="BB282" s="48">
        <v>5.7570000000000001E-11</v>
      </c>
      <c r="BC282" s="48">
        <v>4.9548000000000003E-10</v>
      </c>
      <c r="BD282" s="48">
        <v>5.5304999999999997E-10</v>
      </c>
      <c r="BE282" s="14" t="str">
        <f t="shared" si="32"/>
        <v>-</v>
      </c>
      <c r="BF282" s="14" t="str">
        <f t="shared" si="33"/>
        <v>-</v>
      </c>
      <c r="BG282" s="68" t="s">
        <v>1593</v>
      </c>
      <c r="BH282" s="68" t="s">
        <v>321</v>
      </c>
      <c r="BI282" s="68" t="s">
        <v>321</v>
      </c>
      <c r="BJ282" s="68" t="s">
        <v>321</v>
      </c>
      <c r="BK282" s="68" t="s">
        <v>597</v>
      </c>
      <c r="BL282" s="68" t="s">
        <v>597</v>
      </c>
      <c r="BM282" s="30" t="s">
        <v>1239</v>
      </c>
    </row>
    <row r="283" spans="1:65" s="9" customFormat="1" ht="14.4" customHeight="1" x14ac:dyDescent="0.3">
      <c r="A283" s="59" t="s">
        <v>805</v>
      </c>
      <c r="B283" s="2">
        <v>282</v>
      </c>
      <c r="C283" s="30" t="s">
        <v>1412</v>
      </c>
      <c r="D283" s="5" t="s">
        <v>806</v>
      </c>
      <c r="E283" s="2" t="s">
        <v>528</v>
      </c>
      <c r="F283" s="5" t="s">
        <v>807</v>
      </c>
      <c r="G283" s="2" t="s">
        <v>529</v>
      </c>
      <c r="H283" s="2" t="s">
        <v>23</v>
      </c>
      <c r="I283" s="5"/>
      <c r="J283" s="6" t="s">
        <v>87</v>
      </c>
      <c r="K283" s="2" t="s">
        <v>1028</v>
      </c>
      <c r="L283" s="9" t="s">
        <v>968</v>
      </c>
      <c r="M283" s="6" t="s">
        <v>26</v>
      </c>
      <c r="N283" s="5" t="s">
        <v>987</v>
      </c>
      <c r="O283" s="9">
        <v>1.78</v>
      </c>
      <c r="P283" s="9">
        <v>1.43</v>
      </c>
      <c r="Q283" s="5" t="s">
        <v>150</v>
      </c>
      <c r="R283" s="2" t="s">
        <v>413</v>
      </c>
      <c r="S283" s="2" t="s">
        <v>413</v>
      </c>
      <c r="T283" s="30" t="s">
        <v>55</v>
      </c>
      <c r="U283" s="30" t="s">
        <v>469</v>
      </c>
      <c r="V283" s="5" t="s">
        <v>597</v>
      </c>
      <c r="W283" s="12" t="s">
        <v>432</v>
      </c>
      <c r="X283" s="3" t="s">
        <v>28</v>
      </c>
      <c r="Y283" s="3" t="s">
        <v>655</v>
      </c>
      <c r="Z283" s="35">
        <v>138</v>
      </c>
      <c r="AA283" s="35">
        <v>5</v>
      </c>
      <c r="AB283" s="35">
        <v>2</v>
      </c>
      <c r="AC283" s="6" t="s">
        <v>413</v>
      </c>
      <c r="AD283" s="6" t="s">
        <v>413</v>
      </c>
      <c r="AE283" s="6" t="s">
        <v>413</v>
      </c>
      <c r="AF283" s="35">
        <v>121</v>
      </c>
      <c r="AG283" s="35">
        <v>4</v>
      </c>
      <c r="AH283" s="6">
        <v>2</v>
      </c>
      <c r="AI283" s="27" t="s">
        <v>1569</v>
      </c>
      <c r="AJ283" s="93">
        <v>820</v>
      </c>
      <c r="AK283" s="95" t="s">
        <v>1569</v>
      </c>
      <c r="AL283" s="8" t="s">
        <v>1569</v>
      </c>
      <c r="AM283" s="9" t="s">
        <v>413</v>
      </c>
      <c r="AN283" s="9" t="s">
        <v>413</v>
      </c>
      <c r="AO283" s="9" t="s">
        <v>413</v>
      </c>
      <c r="AP283" s="2" t="s">
        <v>413</v>
      </c>
      <c r="AQ283" s="2" t="str">
        <f t="shared" si="29"/>
        <v>-</v>
      </c>
      <c r="AR283" s="2" t="str">
        <f t="shared" si="30"/>
        <v>-</v>
      </c>
      <c r="AS283" s="2" t="str">
        <f t="shared" si="31"/>
        <v>-</v>
      </c>
      <c r="AT283" s="6" t="s">
        <v>60</v>
      </c>
      <c r="AU283" s="6">
        <v>28.02</v>
      </c>
      <c r="AV283" s="52" t="s">
        <v>1081</v>
      </c>
      <c r="AW283" s="15">
        <f t="shared" si="28"/>
        <v>28.294</v>
      </c>
      <c r="AX283" s="47">
        <v>5.72E-11</v>
      </c>
      <c r="AY283" s="47">
        <v>8.7999999999999999E-13</v>
      </c>
      <c r="AZ283" s="47">
        <v>4.962E-10</v>
      </c>
      <c r="BA283" s="47">
        <v>5.5430000000000004E-10</v>
      </c>
      <c r="BB283" s="48">
        <v>5.7570000000000001E-11</v>
      </c>
      <c r="BC283" s="48">
        <v>4.9548000000000003E-10</v>
      </c>
      <c r="BD283" s="48">
        <v>5.5304999999999997E-10</v>
      </c>
      <c r="BE283" s="14" t="str">
        <f t="shared" si="32"/>
        <v>-</v>
      </c>
      <c r="BF283" s="14" t="str">
        <f t="shared" si="33"/>
        <v>-</v>
      </c>
      <c r="BG283" s="68" t="s">
        <v>1593</v>
      </c>
      <c r="BH283" s="68" t="s">
        <v>321</v>
      </c>
      <c r="BI283" s="68" t="s">
        <v>321</v>
      </c>
      <c r="BJ283" s="68" t="s">
        <v>321</v>
      </c>
      <c r="BK283" s="68" t="s">
        <v>597</v>
      </c>
      <c r="BL283" s="68" t="s">
        <v>597</v>
      </c>
      <c r="BM283" s="30" t="s">
        <v>1240</v>
      </c>
    </row>
    <row r="284" spans="1:65" s="9" customFormat="1" ht="14.4" customHeight="1" x14ac:dyDescent="0.3">
      <c r="A284" s="59" t="s">
        <v>779</v>
      </c>
      <c r="B284" s="2">
        <v>283</v>
      </c>
      <c r="C284" s="30" t="s">
        <v>1412</v>
      </c>
      <c r="D284" s="5" t="s">
        <v>808</v>
      </c>
      <c r="E284" s="2" t="s">
        <v>528</v>
      </c>
      <c r="F284" s="5" t="s">
        <v>809</v>
      </c>
      <c r="G284" s="2" t="s">
        <v>529</v>
      </c>
      <c r="H284" s="2" t="s">
        <v>23</v>
      </c>
      <c r="I284" s="5"/>
      <c r="J284" s="6" t="s">
        <v>87</v>
      </c>
      <c r="K284" s="2" t="s">
        <v>1028</v>
      </c>
      <c r="L284" s="9" t="s">
        <v>968</v>
      </c>
      <c r="M284" s="6" t="s">
        <v>26</v>
      </c>
      <c r="N284" s="2" t="s">
        <v>996</v>
      </c>
      <c r="O284" s="29">
        <v>2.2000000000000002</v>
      </c>
      <c r="P284" s="9">
        <v>1.37</v>
      </c>
      <c r="Q284" s="5" t="s">
        <v>150</v>
      </c>
      <c r="R284" s="2" t="s">
        <v>413</v>
      </c>
      <c r="S284" s="2" t="s">
        <v>413</v>
      </c>
      <c r="T284" s="30" t="s">
        <v>55</v>
      </c>
      <c r="U284" s="30" t="s">
        <v>469</v>
      </c>
      <c r="V284" s="5" t="s">
        <v>598</v>
      </c>
      <c r="W284" s="12" t="s">
        <v>432</v>
      </c>
      <c r="X284" s="3" t="s">
        <v>28</v>
      </c>
      <c r="Y284" s="3" t="s">
        <v>655</v>
      </c>
      <c r="Z284" s="18">
        <v>147.5</v>
      </c>
      <c r="AA284" s="18">
        <v>4.3</v>
      </c>
      <c r="AB284" s="35">
        <v>2</v>
      </c>
      <c r="AC284" s="6" t="s">
        <v>413</v>
      </c>
      <c r="AD284" s="6" t="s">
        <v>413</v>
      </c>
      <c r="AE284" s="6" t="s">
        <v>413</v>
      </c>
      <c r="AF284" s="27" t="s">
        <v>1569</v>
      </c>
      <c r="AG284" s="27" t="s">
        <v>1569</v>
      </c>
      <c r="AH284" s="27" t="s">
        <v>1569</v>
      </c>
      <c r="AI284" s="27" t="s">
        <v>1569</v>
      </c>
      <c r="AJ284" s="95" t="s">
        <v>1569</v>
      </c>
      <c r="AK284" s="95" t="s">
        <v>1569</v>
      </c>
      <c r="AL284" s="8" t="s">
        <v>1569</v>
      </c>
      <c r="AM284" s="9" t="s">
        <v>413</v>
      </c>
      <c r="AN284" s="9" t="s">
        <v>413</v>
      </c>
      <c r="AO284" s="9" t="s">
        <v>413</v>
      </c>
      <c r="AP284" s="2" t="s">
        <v>413</v>
      </c>
      <c r="AQ284" s="2" t="str">
        <f t="shared" si="29"/>
        <v>-</v>
      </c>
      <c r="AR284" s="2" t="str">
        <f t="shared" si="30"/>
        <v>-</v>
      </c>
      <c r="AS284" s="2" t="str">
        <f t="shared" si="31"/>
        <v>-</v>
      </c>
      <c r="AT284" s="6" t="s">
        <v>60</v>
      </c>
      <c r="AU284" s="6">
        <v>28.02</v>
      </c>
      <c r="AV284" s="52" t="s">
        <v>1081</v>
      </c>
      <c r="AW284" s="15">
        <f t="shared" si="28"/>
        <v>28.294</v>
      </c>
      <c r="AX284" s="47">
        <v>5.72E-11</v>
      </c>
      <c r="AY284" s="47">
        <v>8.7999999999999999E-13</v>
      </c>
      <c r="AZ284" s="47">
        <v>4.962E-10</v>
      </c>
      <c r="BA284" s="47">
        <v>5.5430000000000004E-10</v>
      </c>
      <c r="BB284" s="48">
        <v>5.7570000000000001E-11</v>
      </c>
      <c r="BC284" s="48">
        <v>4.9548000000000003E-10</v>
      </c>
      <c r="BD284" s="48">
        <v>5.5304999999999997E-10</v>
      </c>
      <c r="BE284" s="14" t="str">
        <f t="shared" si="32"/>
        <v>-</v>
      </c>
      <c r="BF284" s="14" t="str">
        <f t="shared" si="33"/>
        <v>-</v>
      </c>
      <c r="BG284" s="68" t="s">
        <v>1593</v>
      </c>
      <c r="BH284" s="68" t="s">
        <v>321</v>
      </c>
      <c r="BI284" s="68" t="s">
        <v>321</v>
      </c>
      <c r="BJ284" s="68" t="s">
        <v>321</v>
      </c>
      <c r="BK284" s="68" t="s">
        <v>597</v>
      </c>
      <c r="BL284" s="68" t="s">
        <v>597</v>
      </c>
      <c r="BM284" s="30" t="s">
        <v>1239</v>
      </c>
    </row>
    <row r="285" spans="1:65" s="9" customFormat="1" ht="14.4" customHeight="1" x14ac:dyDescent="0.3">
      <c r="A285" s="59" t="s">
        <v>780</v>
      </c>
      <c r="B285" s="2">
        <v>284</v>
      </c>
      <c r="C285" s="30" t="s">
        <v>1412</v>
      </c>
      <c r="D285" s="5" t="s">
        <v>810</v>
      </c>
      <c r="E285" s="2" t="s">
        <v>528</v>
      </c>
      <c r="F285" s="5" t="s">
        <v>811</v>
      </c>
      <c r="G285" s="2" t="s">
        <v>529</v>
      </c>
      <c r="H285" s="2" t="s">
        <v>23</v>
      </c>
      <c r="I285" s="5"/>
      <c r="J285" s="6" t="s">
        <v>87</v>
      </c>
      <c r="K285" s="2" t="s">
        <v>1028</v>
      </c>
      <c r="L285" s="9" t="s">
        <v>968</v>
      </c>
      <c r="M285" s="6" t="s">
        <v>26</v>
      </c>
      <c r="N285" s="2" t="s">
        <v>996</v>
      </c>
      <c r="O285" s="29">
        <v>2.4</v>
      </c>
      <c r="P285" s="9">
        <v>1.1599999999999999</v>
      </c>
      <c r="Q285" s="5" t="s">
        <v>150</v>
      </c>
      <c r="R285" s="2" t="s">
        <v>413</v>
      </c>
      <c r="S285" s="2" t="s">
        <v>413</v>
      </c>
      <c r="T285" s="7" t="s">
        <v>834</v>
      </c>
      <c r="U285" s="30" t="s">
        <v>469</v>
      </c>
      <c r="V285" s="5" t="s">
        <v>598</v>
      </c>
      <c r="W285" s="12" t="s">
        <v>432</v>
      </c>
      <c r="X285" s="3" t="s">
        <v>28</v>
      </c>
      <c r="Y285" s="3" t="s">
        <v>655</v>
      </c>
      <c r="Z285" s="18">
        <v>135.19999999999999</v>
      </c>
      <c r="AA285" s="18">
        <v>3.4</v>
      </c>
      <c r="AB285" s="35">
        <v>2</v>
      </c>
      <c r="AC285" s="6" t="s">
        <v>413</v>
      </c>
      <c r="AD285" s="6" t="s">
        <v>413</v>
      </c>
      <c r="AE285" s="6" t="s">
        <v>413</v>
      </c>
      <c r="AF285" s="27" t="s">
        <v>1569</v>
      </c>
      <c r="AG285" s="27" t="s">
        <v>1569</v>
      </c>
      <c r="AH285" s="27" t="s">
        <v>1569</v>
      </c>
      <c r="AI285" s="27" t="s">
        <v>1569</v>
      </c>
      <c r="AJ285" s="95" t="s">
        <v>1569</v>
      </c>
      <c r="AK285" s="95" t="s">
        <v>1569</v>
      </c>
      <c r="AL285" s="8" t="s">
        <v>1569</v>
      </c>
      <c r="AM285" s="9" t="s">
        <v>413</v>
      </c>
      <c r="AN285" s="9" t="s">
        <v>413</v>
      </c>
      <c r="AO285" s="9" t="s">
        <v>413</v>
      </c>
      <c r="AP285" s="2" t="s">
        <v>413</v>
      </c>
      <c r="AQ285" s="2" t="str">
        <f t="shared" si="29"/>
        <v>-</v>
      </c>
      <c r="AR285" s="2" t="str">
        <f t="shared" si="30"/>
        <v>-</v>
      </c>
      <c r="AS285" s="2" t="str">
        <f t="shared" si="31"/>
        <v>-</v>
      </c>
      <c r="AT285" s="6" t="s">
        <v>60</v>
      </c>
      <c r="AU285" s="6">
        <v>28.02</v>
      </c>
      <c r="AV285" s="52" t="s">
        <v>1081</v>
      </c>
      <c r="AW285" s="15">
        <f t="shared" si="28"/>
        <v>28.294</v>
      </c>
      <c r="AX285" s="47">
        <v>5.72E-11</v>
      </c>
      <c r="AY285" s="47">
        <v>8.7999999999999999E-13</v>
      </c>
      <c r="AZ285" s="47">
        <v>4.962E-10</v>
      </c>
      <c r="BA285" s="47">
        <v>5.5430000000000004E-10</v>
      </c>
      <c r="BB285" s="48">
        <v>5.7570000000000001E-11</v>
      </c>
      <c r="BC285" s="48">
        <v>4.9548000000000003E-10</v>
      </c>
      <c r="BD285" s="48">
        <v>5.5304999999999997E-10</v>
      </c>
      <c r="BE285" s="14" t="str">
        <f t="shared" si="32"/>
        <v>-</v>
      </c>
      <c r="BF285" s="14" t="str">
        <f t="shared" si="33"/>
        <v>-</v>
      </c>
      <c r="BG285" s="68" t="s">
        <v>1593</v>
      </c>
      <c r="BH285" s="68" t="s">
        <v>321</v>
      </c>
      <c r="BI285" s="68" t="s">
        <v>321</v>
      </c>
      <c r="BJ285" s="68" t="s">
        <v>321</v>
      </c>
      <c r="BK285" s="68" t="s">
        <v>597</v>
      </c>
      <c r="BL285" s="68" t="s">
        <v>597</v>
      </c>
      <c r="BM285" s="30" t="s">
        <v>1239</v>
      </c>
    </row>
    <row r="286" spans="1:65" s="9" customFormat="1" ht="14.4" customHeight="1" x14ac:dyDescent="0.3">
      <c r="A286" s="59" t="s">
        <v>781</v>
      </c>
      <c r="B286" s="2">
        <v>285</v>
      </c>
      <c r="C286" s="30" t="s">
        <v>1412</v>
      </c>
      <c r="D286" s="5" t="s">
        <v>810</v>
      </c>
      <c r="E286" s="2" t="s">
        <v>528</v>
      </c>
      <c r="F286" s="5" t="s">
        <v>811</v>
      </c>
      <c r="G286" s="2" t="s">
        <v>529</v>
      </c>
      <c r="H286" s="2" t="s">
        <v>23</v>
      </c>
      <c r="I286" s="5"/>
      <c r="J286" s="6" t="s">
        <v>87</v>
      </c>
      <c r="K286" s="2" t="s">
        <v>1028</v>
      </c>
      <c r="L286" s="9" t="s">
        <v>968</v>
      </c>
      <c r="M286" s="6" t="s">
        <v>26</v>
      </c>
      <c r="N286" s="2" t="s">
        <v>996</v>
      </c>
      <c r="O286" s="29">
        <v>2.4</v>
      </c>
      <c r="P286" s="9">
        <v>1.1599999999999999</v>
      </c>
      <c r="Q286" s="5" t="s">
        <v>150</v>
      </c>
      <c r="R286" s="2" t="s">
        <v>413</v>
      </c>
      <c r="S286" s="2" t="s">
        <v>413</v>
      </c>
      <c r="T286" s="30" t="s">
        <v>64</v>
      </c>
      <c r="U286" s="30" t="s">
        <v>469</v>
      </c>
      <c r="V286" s="5" t="s">
        <v>598</v>
      </c>
      <c r="W286" s="7" t="s">
        <v>1569</v>
      </c>
      <c r="X286" s="3" t="s">
        <v>28</v>
      </c>
      <c r="Y286" s="3" t="s">
        <v>833</v>
      </c>
      <c r="Z286" s="18">
        <v>155.4</v>
      </c>
      <c r="AA286" s="18">
        <v>4.5999999999999996</v>
      </c>
      <c r="AB286" s="35">
        <v>1</v>
      </c>
      <c r="AC286" s="6" t="s">
        <v>413</v>
      </c>
      <c r="AD286" s="6" t="s">
        <v>413</v>
      </c>
      <c r="AE286" s="6" t="s">
        <v>413</v>
      </c>
      <c r="AF286" s="27" t="s">
        <v>1569</v>
      </c>
      <c r="AG286" s="27" t="s">
        <v>1569</v>
      </c>
      <c r="AH286" s="27" t="s">
        <v>1569</v>
      </c>
      <c r="AI286" s="27" t="s">
        <v>1569</v>
      </c>
      <c r="AJ286" s="95" t="s">
        <v>1569</v>
      </c>
      <c r="AK286" s="95" t="s">
        <v>1569</v>
      </c>
      <c r="AL286" s="8" t="s">
        <v>1569</v>
      </c>
      <c r="AM286" s="9" t="s">
        <v>413</v>
      </c>
      <c r="AN286" s="9" t="s">
        <v>413</v>
      </c>
      <c r="AO286" s="9" t="s">
        <v>413</v>
      </c>
      <c r="AP286" s="2" t="s">
        <v>413</v>
      </c>
      <c r="AQ286" s="2" t="str">
        <f t="shared" si="29"/>
        <v>-</v>
      </c>
      <c r="AR286" s="2" t="str">
        <f t="shared" si="30"/>
        <v>-</v>
      </c>
      <c r="AS286" s="2" t="str">
        <f t="shared" si="31"/>
        <v>-</v>
      </c>
      <c r="AT286" s="9" t="s">
        <v>418</v>
      </c>
      <c r="AU286" s="9">
        <v>27.92</v>
      </c>
      <c r="AV286" s="52" t="s">
        <v>1081</v>
      </c>
      <c r="AW286" s="15">
        <f>28.608</f>
        <v>28.608000000000001</v>
      </c>
      <c r="AX286" s="47">
        <v>5.72E-11</v>
      </c>
      <c r="AY286" s="47">
        <v>8.7999999999999999E-13</v>
      </c>
      <c r="AZ286" s="47">
        <v>4.962E-10</v>
      </c>
      <c r="BA286" s="47">
        <v>5.5430000000000004E-10</v>
      </c>
      <c r="BB286" s="48">
        <v>5.7570000000000001E-11</v>
      </c>
      <c r="BC286" s="48">
        <v>4.9548000000000003E-10</v>
      </c>
      <c r="BD286" s="48">
        <v>5.5304999999999997E-10</v>
      </c>
      <c r="BE286" s="14" t="str">
        <f t="shared" si="32"/>
        <v>-</v>
      </c>
      <c r="BF286" s="14" t="str">
        <f t="shared" si="33"/>
        <v>-</v>
      </c>
      <c r="BG286" s="68" t="s">
        <v>1593</v>
      </c>
      <c r="BH286" s="68" t="s">
        <v>321</v>
      </c>
      <c r="BI286" s="68" t="s">
        <v>321</v>
      </c>
      <c r="BJ286" s="68" t="s">
        <v>321</v>
      </c>
      <c r="BK286" s="68" t="s">
        <v>597</v>
      </c>
      <c r="BL286" s="68" t="s">
        <v>597</v>
      </c>
      <c r="BM286" s="30" t="s">
        <v>1239</v>
      </c>
    </row>
    <row r="287" spans="1:65" s="9" customFormat="1" ht="14.4" customHeight="1" x14ac:dyDescent="0.3">
      <c r="A287" s="59" t="s">
        <v>782</v>
      </c>
      <c r="B287" s="2">
        <v>286</v>
      </c>
      <c r="C287" s="30" t="s">
        <v>1412</v>
      </c>
      <c r="D287" s="5" t="s">
        <v>810</v>
      </c>
      <c r="E287" s="2" t="s">
        <v>528</v>
      </c>
      <c r="F287" s="5" t="s">
        <v>811</v>
      </c>
      <c r="G287" s="2" t="s">
        <v>529</v>
      </c>
      <c r="H287" s="2" t="s">
        <v>23</v>
      </c>
      <c r="I287" s="5"/>
      <c r="J287" s="6" t="s">
        <v>87</v>
      </c>
      <c r="K287" s="2" t="s">
        <v>1028</v>
      </c>
      <c r="L287" s="9" t="s">
        <v>968</v>
      </c>
      <c r="M287" s="6" t="s">
        <v>26</v>
      </c>
      <c r="N287" s="2" t="s">
        <v>996</v>
      </c>
      <c r="O287" s="29">
        <v>2.4</v>
      </c>
      <c r="P287" s="9">
        <v>1.1599999999999999</v>
      </c>
      <c r="Q287" s="5" t="s">
        <v>150</v>
      </c>
      <c r="R287" s="2" t="s">
        <v>413</v>
      </c>
      <c r="S287" s="2" t="s">
        <v>413</v>
      </c>
      <c r="T287" s="30" t="s">
        <v>55</v>
      </c>
      <c r="U287" s="30" t="s">
        <v>469</v>
      </c>
      <c r="V287" s="5" t="s">
        <v>598</v>
      </c>
      <c r="W287" s="7" t="s">
        <v>1569</v>
      </c>
      <c r="X287" s="3" t="s">
        <v>28</v>
      </c>
      <c r="Y287" s="3" t="s">
        <v>833</v>
      </c>
      <c r="Z287" s="35">
        <v>152</v>
      </c>
      <c r="AA287" s="27" t="s">
        <v>1569</v>
      </c>
      <c r="AB287" s="35">
        <v>1</v>
      </c>
      <c r="AC287" s="6" t="s">
        <v>413</v>
      </c>
      <c r="AD287" s="6" t="s">
        <v>413</v>
      </c>
      <c r="AE287" s="6" t="s">
        <v>413</v>
      </c>
      <c r="AF287" s="27" t="s">
        <v>1569</v>
      </c>
      <c r="AG287" s="27" t="s">
        <v>1569</v>
      </c>
      <c r="AH287" s="27" t="s">
        <v>1569</v>
      </c>
      <c r="AI287" s="27" t="s">
        <v>1569</v>
      </c>
      <c r="AJ287" s="95" t="s">
        <v>1569</v>
      </c>
      <c r="AK287" s="95" t="s">
        <v>1569</v>
      </c>
      <c r="AL287" s="8" t="s">
        <v>1569</v>
      </c>
      <c r="AM287" s="9" t="s">
        <v>413</v>
      </c>
      <c r="AN287" s="9" t="s">
        <v>413</v>
      </c>
      <c r="AO287" s="9" t="s">
        <v>413</v>
      </c>
      <c r="AP287" s="2" t="s">
        <v>413</v>
      </c>
      <c r="AQ287" s="2" t="str">
        <f t="shared" si="29"/>
        <v>-</v>
      </c>
      <c r="AR287" s="2" t="str">
        <f t="shared" si="30"/>
        <v>-</v>
      </c>
      <c r="AS287" s="2" t="str">
        <f t="shared" si="31"/>
        <v>-</v>
      </c>
      <c r="AT287" s="9" t="s">
        <v>418</v>
      </c>
      <c r="AU287" s="9">
        <v>27.92</v>
      </c>
      <c r="AV287" s="52" t="s">
        <v>1081</v>
      </c>
      <c r="AW287" s="15">
        <f>28.608</f>
        <v>28.608000000000001</v>
      </c>
      <c r="AX287" s="47">
        <v>5.72E-11</v>
      </c>
      <c r="AY287" s="47">
        <v>8.7999999999999999E-13</v>
      </c>
      <c r="AZ287" s="47">
        <v>4.962E-10</v>
      </c>
      <c r="BA287" s="47">
        <v>5.5430000000000004E-10</v>
      </c>
      <c r="BB287" s="48">
        <v>5.7570000000000001E-11</v>
      </c>
      <c r="BC287" s="48">
        <v>4.9548000000000003E-10</v>
      </c>
      <c r="BD287" s="48">
        <v>5.5304999999999997E-10</v>
      </c>
      <c r="BE287" s="14" t="str">
        <f t="shared" si="32"/>
        <v>-</v>
      </c>
      <c r="BF287" s="14" t="str">
        <f t="shared" si="33"/>
        <v>-</v>
      </c>
      <c r="BG287" s="68" t="s">
        <v>321</v>
      </c>
      <c r="BH287" s="68" t="s">
        <v>321</v>
      </c>
      <c r="BI287" s="68" t="s">
        <v>321</v>
      </c>
      <c r="BJ287" s="68" t="s">
        <v>321</v>
      </c>
      <c r="BK287" s="68" t="s">
        <v>597</v>
      </c>
      <c r="BL287" s="68" t="s">
        <v>597</v>
      </c>
      <c r="BM287" s="30" t="s">
        <v>1242</v>
      </c>
    </row>
    <row r="288" spans="1:65" s="9" customFormat="1" ht="14.4" customHeight="1" x14ac:dyDescent="0.3">
      <c r="A288" s="59" t="s">
        <v>783</v>
      </c>
      <c r="B288" s="2">
        <v>287</v>
      </c>
      <c r="C288" s="30" t="s">
        <v>1412</v>
      </c>
      <c r="D288" s="5" t="s">
        <v>812</v>
      </c>
      <c r="E288" s="2" t="s">
        <v>528</v>
      </c>
      <c r="F288" s="5" t="s">
        <v>813</v>
      </c>
      <c r="G288" s="2" t="s">
        <v>529</v>
      </c>
      <c r="H288" s="2" t="s">
        <v>23</v>
      </c>
      <c r="I288" s="5"/>
      <c r="J288" s="6" t="s">
        <v>87</v>
      </c>
      <c r="K288" s="2" t="s">
        <v>1028</v>
      </c>
      <c r="L288" s="9" t="s">
        <v>968</v>
      </c>
      <c r="M288" s="6" t="s">
        <v>26</v>
      </c>
      <c r="N288" s="2" t="s">
        <v>996</v>
      </c>
      <c r="O288" s="29">
        <v>1.8</v>
      </c>
      <c r="P288" s="9">
        <v>0.78</v>
      </c>
      <c r="Q288" s="10" t="s">
        <v>1008</v>
      </c>
      <c r="R288" s="2" t="s">
        <v>413</v>
      </c>
      <c r="S288" s="2" t="s">
        <v>413</v>
      </c>
      <c r="T288" s="30" t="s">
        <v>64</v>
      </c>
      <c r="U288" s="30" t="s">
        <v>469</v>
      </c>
      <c r="V288" s="5" t="s">
        <v>597</v>
      </c>
      <c r="W288" s="12" t="s">
        <v>432</v>
      </c>
      <c r="X288" s="3" t="s">
        <v>28</v>
      </c>
      <c r="Y288" s="3" t="s">
        <v>655</v>
      </c>
      <c r="Z288" s="18">
        <v>125.1</v>
      </c>
      <c r="AA288" s="18">
        <v>2.2999999999999998</v>
      </c>
      <c r="AB288" s="35">
        <v>2</v>
      </c>
      <c r="AC288" s="6" t="s">
        <v>413</v>
      </c>
      <c r="AD288" s="6" t="s">
        <v>413</v>
      </c>
      <c r="AE288" s="6" t="s">
        <v>413</v>
      </c>
      <c r="AF288" s="27" t="s">
        <v>1569</v>
      </c>
      <c r="AG288" s="27" t="s">
        <v>1569</v>
      </c>
      <c r="AH288" s="27" t="s">
        <v>1569</v>
      </c>
      <c r="AI288" s="27" t="s">
        <v>1569</v>
      </c>
      <c r="AJ288" s="95" t="s">
        <v>1569</v>
      </c>
      <c r="AK288" s="95" t="s">
        <v>1569</v>
      </c>
      <c r="AL288" s="8" t="s">
        <v>1569</v>
      </c>
      <c r="AM288" s="9" t="s">
        <v>413</v>
      </c>
      <c r="AN288" s="9" t="s">
        <v>413</v>
      </c>
      <c r="AO288" s="9" t="s">
        <v>413</v>
      </c>
      <c r="AP288" s="2" t="s">
        <v>413</v>
      </c>
      <c r="AQ288" s="2" t="str">
        <f t="shared" si="29"/>
        <v>-</v>
      </c>
      <c r="AR288" s="2" t="str">
        <f t="shared" si="30"/>
        <v>-</v>
      </c>
      <c r="AS288" s="2" t="str">
        <f t="shared" si="31"/>
        <v>-</v>
      </c>
      <c r="AT288" s="6" t="s">
        <v>60</v>
      </c>
      <c r="AU288" s="6">
        <v>28.02</v>
      </c>
      <c r="AV288" s="52" t="s">
        <v>1081</v>
      </c>
      <c r="AW288" s="15">
        <f>28.294</f>
        <v>28.294</v>
      </c>
      <c r="AX288" s="47">
        <v>5.72E-11</v>
      </c>
      <c r="AY288" s="47">
        <v>8.7999999999999999E-13</v>
      </c>
      <c r="AZ288" s="47">
        <v>4.962E-10</v>
      </c>
      <c r="BA288" s="47">
        <v>5.5430000000000004E-10</v>
      </c>
      <c r="BB288" s="48">
        <v>5.7570000000000001E-11</v>
      </c>
      <c r="BC288" s="48">
        <v>4.9548000000000003E-10</v>
      </c>
      <c r="BD288" s="48">
        <v>5.5304999999999997E-10</v>
      </c>
      <c r="BE288" s="14" t="str">
        <f t="shared" si="32"/>
        <v>-</v>
      </c>
      <c r="BF288" s="14" t="str">
        <f t="shared" si="33"/>
        <v>-</v>
      </c>
      <c r="BG288" s="68" t="s">
        <v>1593</v>
      </c>
      <c r="BH288" s="68" t="s">
        <v>321</v>
      </c>
      <c r="BI288" s="68" t="s">
        <v>321</v>
      </c>
      <c r="BJ288" s="68" t="s">
        <v>321</v>
      </c>
      <c r="BK288" s="68" t="s">
        <v>597</v>
      </c>
      <c r="BL288" s="68" t="s">
        <v>597</v>
      </c>
      <c r="BM288" s="30" t="s">
        <v>844</v>
      </c>
    </row>
    <row r="289" spans="1:84" s="9" customFormat="1" ht="14.4" customHeight="1" x14ac:dyDescent="0.3">
      <c r="A289" s="59" t="s">
        <v>784</v>
      </c>
      <c r="B289" s="2">
        <v>288</v>
      </c>
      <c r="C289" s="30" t="s">
        <v>1412</v>
      </c>
      <c r="D289" s="5" t="s">
        <v>812</v>
      </c>
      <c r="E289" s="2" t="s">
        <v>528</v>
      </c>
      <c r="F289" s="5" t="s">
        <v>813</v>
      </c>
      <c r="G289" s="2" t="s">
        <v>529</v>
      </c>
      <c r="H289" s="2" t="s">
        <v>23</v>
      </c>
      <c r="I289" s="5"/>
      <c r="J289" s="6" t="s">
        <v>87</v>
      </c>
      <c r="K289" s="2" t="s">
        <v>1028</v>
      </c>
      <c r="L289" s="9" t="s">
        <v>968</v>
      </c>
      <c r="M289" s="6" t="s">
        <v>26</v>
      </c>
      <c r="N289" s="2" t="s">
        <v>996</v>
      </c>
      <c r="O289" s="29">
        <v>1.8</v>
      </c>
      <c r="P289" s="9">
        <v>0.78</v>
      </c>
      <c r="Q289" s="10" t="s">
        <v>1008</v>
      </c>
      <c r="R289" s="2" t="s">
        <v>413</v>
      </c>
      <c r="S289" s="2" t="s">
        <v>413</v>
      </c>
      <c r="T289" s="30" t="s">
        <v>55</v>
      </c>
      <c r="U289" s="30" t="s">
        <v>469</v>
      </c>
      <c r="V289" s="5" t="s">
        <v>598</v>
      </c>
      <c r="W289" s="12" t="s">
        <v>432</v>
      </c>
      <c r="X289" s="3" t="s">
        <v>28</v>
      </c>
      <c r="Y289" s="3" t="s">
        <v>655</v>
      </c>
      <c r="Z289" s="18">
        <v>139.5</v>
      </c>
      <c r="AA289" s="18">
        <v>2.9</v>
      </c>
      <c r="AB289" s="35">
        <v>2</v>
      </c>
      <c r="AC289" s="6" t="s">
        <v>413</v>
      </c>
      <c r="AD289" s="6" t="s">
        <v>413</v>
      </c>
      <c r="AE289" s="6" t="s">
        <v>413</v>
      </c>
      <c r="AF289" s="27" t="s">
        <v>1569</v>
      </c>
      <c r="AG289" s="27" t="s">
        <v>1569</v>
      </c>
      <c r="AH289" s="27" t="s">
        <v>1569</v>
      </c>
      <c r="AI289" s="27" t="s">
        <v>1569</v>
      </c>
      <c r="AJ289" s="95" t="s">
        <v>1569</v>
      </c>
      <c r="AK289" s="95" t="s">
        <v>1569</v>
      </c>
      <c r="AL289" s="8" t="s">
        <v>1569</v>
      </c>
      <c r="AM289" s="9" t="s">
        <v>413</v>
      </c>
      <c r="AN289" s="9" t="s">
        <v>413</v>
      </c>
      <c r="AO289" s="9" t="s">
        <v>413</v>
      </c>
      <c r="AP289" s="2" t="s">
        <v>413</v>
      </c>
      <c r="AQ289" s="2" t="str">
        <f t="shared" si="29"/>
        <v>-</v>
      </c>
      <c r="AR289" s="2" t="str">
        <f t="shared" si="30"/>
        <v>-</v>
      </c>
      <c r="AS289" s="2" t="str">
        <f t="shared" si="31"/>
        <v>-</v>
      </c>
      <c r="AT289" s="6" t="s">
        <v>60</v>
      </c>
      <c r="AU289" s="6">
        <v>28.02</v>
      </c>
      <c r="AV289" s="52" t="s">
        <v>1081</v>
      </c>
      <c r="AW289" s="15">
        <f>28.294</f>
        <v>28.294</v>
      </c>
      <c r="AX289" s="47">
        <v>5.72E-11</v>
      </c>
      <c r="AY289" s="47">
        <v>8.7999999999999999E-13</v>
      </c>
      <c r="AZ289" s="47">
        <v>4.962E-10</v>
      </c>
      <c r="BA289" s="47">
        <v>5.5430000000000004E-10</v>
      </c>
      <c r="BB289" s="48">
        <v>5.7570000000000001E-11</v>
      </c>
      <c r="BC289" s="48">
        <v>4.9548000000000003E-10</v>
      </c>
      <c r="BD289" s="48">
        <v>5.5304999999999997E-10</v>
      </c>
      <c r="BE289" s="14" t="str">
        <f t="shared" si="32"/>
        <v>-</v>
      </c>
      <c r="BF289" s="14" t="str">
        <f t="shared" si="33"/>
        <v>-</v>
      </c>
      <c r="BG289" s="68" t="s">
        <v>321</v>
      </c>
      <c r="BH289" s="68" t="s">
        <v>321</v>
      </c>
      <c r="BI289" s="68" t="s">
        <v>321</v>
      </c>
      <c r="BJ289" s="68" t="s">
        <v>321</v>
      </c>
      <c r="BK289" s="68" t="s">
        <v>597</v>
      </c>
      <c r="BL289" s="68" t="s">
        <v>597</v>
      </c>
      <c r="BM289" s="30" t="s">
        <v>1241</v>
      </c>
    </row>
    <row r="290" spans="1:84" s="9" customFormat="1" ht="14.4" customHeight="1" x14ac:dyDescent="0.3">
      <c r="A290" s="59" t="s">
        <v>785</v>
      </c>
      <c r="B290" s="2">
        <v>289</v>
      </c>
      <c r="C290" s="30" t="s">
        <v>1412</v>
      </c>
      <c r="D290" s="5" t="s">
        <v>814</v>
      </c>
      <c r="E290" s="2" t="s">
        <v>528</v>
      </c>
      <c r="F290" s="5" t="s">
        <v>815</v>
      </c>
      <c r="G290" s="2" t="s">
        <v>529</v>
      </c>
      <c r="H290" s="2" t="s">
        <v>23</v>
      </c>
      <c r="I290" s="5"/>
      <c r="J290" s="6" t="s">
        <v>87</v>
      </c>
      <c r="K290" s="2" t="s">
        <v>1028</v>
      </c>
      <c r="L290" s="9" t="s">
        <v>968</v>
      </c>
      <c r="M290" s="6" t="s">
        <v>26</v>
      </c>
      <c r="N290" s="2" t="s">
        <v>996</v>
      </c>
      <c r="O290" s="9">
        <v>2.1800000000000002</v>
      </c>
      <c r="P290" s="9">
        <v>0.95</v>
      </c>
      <c r="Q290" s="5" t="s">
        <v>150</v>
      </c>
      <c r="R290" s="2" t="s">
        <v>413</v>
      </c>
      <c r="S290" s="2" t="s">
        <v>413</v>
      </c>
      <c r="T290" s="30" t="s">
        <v>64</v>
      </c>
      <c r="U290" s="30" t="s">
        <v>469</v>
      </c>
      <c r="V290" s="5" t="s">
        <v>598</v>
      </c>
      <c r="W290" s="7" t="s">
        <v>1569</v>
      </c>
      <c r="X290" s="3" t="s">
        <v>28</v>
      </c>
      <c r="Y290" s="3" t="s">
        <v>833</v>
      </c>
      <c r="Z290" s="18">
        <v>149.9</v>
      </c>
      <c r="AA290" s="29">
        <v>0.15</v>
      </c>
      <c r="AB290" s="35">
        <v>1</v>
      </c>
      <c r="AC290" s="6" t="s">
        <v>413</v>
      </c>
      <c r="AD290" s="6" t="s">
        <v>413</v>
      </c>
      <c r="AE290" s="6" t="s">
        <v>413</v>
      </c>
      <c r="AF290" s="18">
        <v>146.4</v>
      </c>
      <c r="AG290" s="18">
        <v>2.4</v>
      </c>
      <c r="AH290" s="27" t="s">
        <v>1569</v>
      </c>
      <c r="AI290" s="27" t="s">
        <v>1569</v>
      </c>
      <c r="AJ290" s="93">
        <v>285</v>
      </c>
      <c r="AK290" s="93">
        <v>35</v>
      </c>
      <c r="AL290" s="8" t="s">
        <v>1569</v>
      </c>
      <c r="AM290" s="9" t="s">
        <v>413</v>
      </c>
      <c r="AN290" s="9" t="s">
        <v>413</v>
      </c>
      <c r="AO290" s="9" t="s">
        <v>413</v>
      </c>
      <c r="AP290" s="2" t="s">
        <v>413</v>
      </c>
      <c r="AQ290" s="2" t="str">
        <f t="shared" si="29"/>
        <v>-</v>
      </c>
      <c r="AR290" s="2" t="str">
        <f t="shared" si="30"/>
        <v>-</v>
      </c>
      <c r="AS290" s="2" t="str">
        <f t="shared" si="31"/>
        <v>-</v>
      </c>
      <c r="AT290" s="9" t="s">
        <v>418</v>
      </c>
      <c r="AU290" s="9">
        <v>27.92</v>
      </c>
      <c r="AV290" s="52" t="s">
        <v>1081</v>
      </c>
      <c r="AW290" s="15">
        <f t="shared" ref="AW290:AW296" si="34">28.608</f>
        <v>28.608000000000001</v>
      </c>
      <c r="AX290" s="47">
        <v>5.72E-11</v>
      </c>
      <c r="AY290" s="47">
        <v>8.7999999999999999E-13</v>
      </c>
      <c r="AZ290" s="47">
        <v>4.962E-10</v>
      </c>
      <c r="BA290" s="47">
        <v>5.5430000000000004E-10</v>
      </c>
      <c r="BB290" s="48">
        <v>5.7570000000000001E-11</v>
      </c>
      <c r="BC290" s="48">
        <v>4.9548000000000003E-10</v>
      </c>
      <c r="BD290" s="48">
        <v>5.5304999999999997E-10</v>
      </c>
      <c r="BE290" s="14" t="str">
        <f t="shared" si="32"/>
        <v>-</v>
      </c>
      <c r="BF290" s="14" t="str">
        <f t="shared" si="33"/>
        <v>-</v>
      </c>
      <c r="BG290" s="68" t="s">
        <v>1593</v>
      </c>
      <c r="BH290" s="68" t="s">
        <v>321</v>
      </c>
      <c r="BI290" s="68" t="s">
        <v>321</v>
      </c>
      <c r="BJ290" s="68" t="s">
        <v>1580</v>
      </c>
      <c r="BK290" s="68" t="s">
        <v>597</v>
      </c>
      <c r="BL290" s="68" t="s">
        <v>597</v>
      </c>
      <c r="BM290" s="30" t="s">
        <v>1243</v>
      </c>
    </row>
    <row r="291" spans="1:84" s="9" customFormat="1" ht="14.4" customHeight="1" x14ac:dyDescent="0.3">
      <c r="A291" s="59" t="s">
        <v>786</v>
      </c>
      <c r="B291" s="2">
        <v>290</v>
      </c>
      <c r="C291" s="30" t="s">
        <v>1412</v>
      </c>
      <c r="D291" s="5" t="s">
        <v>816</v>
      </c>
      <c r="E291" s="2" t="s">
        <v>528</v>
      </c>
      <c r="F291" s="5" t="s">
        <v>817</v>
      </c>
      <c r="G291" s="2" t="s">
        <v>529</v>
      </c>
      <c r="H291" s="2" t="s">
        <v>23</v>
      </c>
      <c r="I291" s="5"/>
      <c r="J291" s="6" t="s">
        <v>87</v>
      </c>
      <c r="K291" s="2" t="s">
        <v>1028</v>
      </c>
      <c r="L291" s="9" t="s">
        <v>968</v>
      </c>
      <c r="M291" s="6" t="s">
        <v>26</v>
      </c>
      <c r="N291" s="5" t="s">
        <v>987</v>
      </c>
      <c r="O291" s="9">
        <v>2.21</v>
      </c>
      <c r="P291" s="9">
        <v>2.37</v>
      </c>
      <c r="Q291" s="5" t="s">
        <v>150</v>
      </c>
      <c r="R291" s="2" t="s">
        <v>413</v>
      </c>
      <c r="S291" s="2" t="s">
        <v>413</v>
      </c>
      <c r="T291" s="30" t="s">
        <v>64</v>
      </c>
      <c r="U291" s="30" t="s">
        <v>469</v>
      </c>
      <c r="V291" s="5" t="s">
        <v>598</v>
      </c>
      <c r="W291" s="7" t="s">
        <v>1569</v>
      </c>
      <c r="X291" s="3" t="s">
        <v>28</v>
      </c>
      <c r="Y291" s="3" t="s">
        <v>833</v>
      </c>
      <c r="Z291" s="18">
        <v>149.9</v>
      </c>
      <c r="AA291" s="29">
        <v>0.15</v>
      </c>
      <c r="AB291" s="35">
        <v>1</v>
      </c>
      <c r="AC291" s="6" t="s">
        <v>413</v>
      </c>
      <c r="AD291" s="6" t="s">
        <v>413</v>
      </c>
      <c r="AE291" s="6" t="s">
        <v>413</v>
      </c>
      <c r="AF291" s="18">
        <v>150.9</v>
      </c>
      <c r="AG291" s="18">
        <v>4.7</v>
      </c>
      <c r="AH291" s="27" t="s">
        <v>1569</v>
      </c>
      <c r="AI291" s="27" t="s">
        <v>1569</v>
      </c>
      <c r="AJ291" s="93">
        <v>324</v>
      </c>
      <c r="AK291" s="93">
        <v>2</v>
      </c>
      <c r="AL291" s="8" t="s">
        <v>1569</v>
      </c>
      <c r="AM291" s="9" t="s">
        <v>413</v>
      </c>
      <c r="AN291" s="9" t="s">
        <v>413</v>
      </c>
      <c r="AO291" s="9" t="s">
        <v>413</v>
      </c>
      <c r="AP291" s="2" t="s">
        <v>413</v>
      </c>
      <c r="AQ291" s="2" t="str">
        <f t="shared" si="29"/>
        <v>-</v>
      </c>
      <c r="AR291" s="2" t="str">
        <f t="shared" si="30"/>
        <v>-</v>
      </c>
      <c r="AS291" s="2" t="str">
        <f t="shared" si="31"/>
        <v>-</v>
      </c>
      <c r="AT291" s="9" t="s">
        <v>418</v>
      </c>
      <c r="AU291" s="9">
        <v>27.92</v>
      </c>
      <c r="AV291" s="52" t="s">
        <v>1081</v>
      </c>
      <c r="AW291" s="15">
        <f t="shared" si="34"/>
        <v>28.608000000000001</v>
      </c>
      <c r="AX291" s="47">
        <v>5.72E-11</v>
      </c>
      <c r="AY291" s="47">
        <v>8.7999999999999999E-13</v>
      </c>
      <c r="AZ291" s="47">
        <v>4.962E-10</v>
      </c>
      <c r="BA291" s="47">
        <v>5.5430000000000004E-10</v>
      </c>
      <c r="BB291" s="48">
        <v>5.7570000000000001E-11</v>
      </c>
      <c r="BC291" s="48">
        <v>4.9548000000000003E-10</v>
      </c>
      <c r="BD291" s="48">
        <v>5.5304999999999997E-10</v>
      </c>
      <c r="BE291" s="14" t="str">
        <f t="shared" si="32"/>
        <v>-</v>
      </c>
      <c r="BF291" s="14" t="str">
        <f t="shared" si="33"/>
        <v>-</v>
      </c>
      <c r="BG291" s="68" t="s">
        <v>1593</v>
      </c>
      <c r="BH291" s="68" t="s">
        <v>321</v>
      </c>
      <c r="BI291" s="68" t="s">
        <v>321</v>
      </c>
      <c r="BJ291" s="68" t="s">
        <v>1566</v>
      </c>
      <c r="BK291" s="68" t="s">
        <v>597</v>
      </c>
      <c r="BL291" s="68" t="s">
        <v>597</v>
      </c>
      <c r="BM291" s="30" t="s">
        <v>1240</v>
      </c>
    </row>
    <row r="292" spans="1:84" s="9" customFormat="1" ht="14.4" customHeight="1" x14ac:dyDescent="0.3">
      <c r="A292" s="59" t="s">
        <v>787</v>
      </c>
      <c r="B292" s="2">
        <v>291</v>
      </c>
      <c r="C292" s="30" t="s">
        <v>1412</v>
      </c>
      <c r="D292" s="5" t="s">
        <v>818</v>
      </c>
      <c r="E292" s="2" t="s">
        <v>528</v>
      </c>
      <c r="F292" s="5" t="s">
        <v>819</v>
      </c>
      <c r="G292" s="2" t="s">
        <v>529</v>
      </c>
      <c r="H292" s="2" t="s">
        <v>23</v>
      </c>
      <c r="I292" s="5"/>
      <c r="J292" s="6" t="s">
        <v>87</v>
      </c>
      <c r="K292" s="2" t="s">
        <v>1028</v>
      </c>
      <c r="L292" s="9" t="s">
        <v>968</v>
      </c>
      <c r="M292" s="6" t="s">
        <v>26</v>
      </c>
      <c r="N292" s="5" t="s">
        <v>987</v>
      </c>
      <c r="O292" s="9" t="s">
        <v>832</v>
      </c>
      <c r="P292" s="9" t="s">
        <v>832</v>
      </c>
      <c r="Q292" s="5" t="s">
        <v>832</v>
      </c>
      <c r="R292" s="2" t="s">
        <v>413</v>
      </c>
      <c r="S292" s="2" t="s">
        <v>413</v>
      </c>
      <c r="T292" s="30" t="s">
        <v>64</v>
      </c>
      <c r="U292" s="30" t="s">
        <v>469</v>
      </c>
      <c r="V292" s="5" t="s">
        <v>598</v>
      </c>
      <c r="W292" s="7" t="s">
        <v>1569</v>
      </c>
      <c r="X292" s="3" t="s">
        <v>28</v>
      </c>
      <c r="Y292" s="3" t="s">
        <v>833</v>
      </c>
      <c r="Z292" s="18">
        <v>153.5</v>
      </c>
      <c r="AA292" s="29">
        <v>0.15</v>
      </c>
      <c r="AB292" s="35">
        <v>1</v>
      </c>
      <c r="AC292" s="6" t="s">
        <v>413</v>
      </c>
      <c r="AD292" s="6" t="s">
        <v>413</v>
      </c>
      <c r="AE292" s="6" t="s">
        <v>413</v>
      </c>
      <c r="AF292" s="18">
        <v>151</v>
      </c>
      <c r="AG292" s="18">
        <v>5.4</v>
      </c>
      <c r="AH292" s="27" t="s">
        <v>1569</v>
      </c>
      <c r="AI292" s="27" t="s">
        <v>1569</v>
      </c>
      <c r="AJ292" s="93">
        <v>299</v>
      </c>
      <c r="AK292" s="93">
        <v>48</v>
      </c>
      <c r="AL292" s="8" t="s">
        <v>1569</v>
      </c>
      <c r="AM292" s="9" t="s">
        <v>413</v>
      </c>
      <c r="AN292" s="9" t="s">
        <v>413</v>
      </c>
      <c r="AO292" s="9" t="s">
        <v>413</v>
      </c>
      <c r="AP292" s="2" t="s">
        <v>413</v>
      </c>
      <c r="AQ292" s="2" t="str">
        <f t="shared" si="29"/>
        <v>-</v>
      </c>
      <c r="AR292" s="2" t="str">
        <f t="shared" si="30"/>
        <v>-</v>
      </c>
      <c r="AS292" s="2" t="str">
        <f t="shared" si="31"/>
        <v>-</v>
      </c>
      <c r="AT292" s="9" t="s">
        <v>418</v>
      </c>
      <c r="AU292" s="9">
        <v>27.92</v>
      </c>
      <c r="AV292" s="52" t="s">
        <v>1081</v>
      </c>
      <c r="AW292" s="15">
        <f t="shared" si="34"/>
        <v>28.608000000000001</v>
      </c>
      <c r="AX292" s="47">
        <v>5.72E-11</v>
      </c>
      <c r="AY292" s="47">
        <v>8.7999999999999999E-13</v>
      </c>
      <c r="AZ292" s="47">
        <v>4.962E-10</v>
      </c>
      <c r="BA292" s="47">
        <v>5.5430000000000004E-10</v>
      </c>
      <c r="BB292" s="48">
        <v>5.7570000000000001E-11</v>
      </c>
      <c r="BC292" s="48">
        <v>4.9548000000000003E-10</v>
      </c>
      <c r="BD292" s="48">
        <v>5.5304999999999997E-10</v>
      </c>
      <c r="BE292" s="14" t="str">
        <f t="shared" si="32"/>
        <v>-</v>
      </c>
      <c r="BF292" s="14" t="str">
        <f t="shared" si="33"/>
        <v>-</v>
      </c>
      <c r="BG292" s="68" t="s">
        <v>1593</v>
      </c>
      <c r="BH292" s="68" t="s">
        <v>321</v>
      </c>
      <c r="BI292" s="68" t="s">
        <v>321</v>
      </c>
      <c r="BJ292" s="68" t="s">
        <v>1580</v>
      </c>
      <c r="BK292" s="68" t="s">
        <v>597</v>
      </c>
      <c r="BL292" s="68" t="s">
        <v>321</v>
      </c>
      <c r="BM292" s="30" t="s">
        <v>1243</v>
      </c>
    </row>
    <row r="293" spans="1:84" s="9" customFormat="1" ht="14.4" customHeight="1" x14ac:dyDescent="0.3">
      <c r="A293" s="59" t="s">
        <v>788</v>
      </c>
      <c r="B293" s="2">
        <v>292</v>
      </c>
      <c r="C293" s="30" t="s">
        <v>1412</v>
      </c>
      <c r="D293" s="5" t="s">
        <v>820</v>
      </c>
      <c r="E293" s="2" t="s">
        <v>528</v>
      </c>
      <c r="F293" s="5" t="s">
        <v>821</v>
      </c>
      <c r="G293" s="2" t="s">
        <v>529</v>
      </c>
      <c r="H293" s="2" t="s">
        <v>23</v>
      </c>
      <c r="I293" s="5"/>
      <c r="J293" s="6" t="s">
        <v>87</v>
      </c>
      <c r="K293" s="2" t="s">
        <v>1028</v>
      </c>
      <c r="L293" s="9" t="s">
        <v>968</v>
      </c>
      <c r="M293" s="6" t="s">
        <v>26</v>
      </c>
      <c r="N293" s="5" t="s">
        <v>987</v>
      </c>
      <c r="O293" s="9">
        <v>1.78</v>
      </c>
      <c r="P293" s="9">
        <v>0.79</v>
      </c>
      <c r="Q293" s="5" t="s">
        <v>150</v>
      </c>
      <c r="R293" s="2" t="s">
        <v>413</v>
      </c>
      <c r="S293" s="2" t="s">
        <v>413</v>
      </c>
      <c r="T293" s="30" t="s">
        <v>64</v>
      </c>
      <c r="U293" s="30" t="s">
        <v>469</v>
      </c>
      <c r="V293" s="5" t="s">
        <v>598</v>
      </c>
      <c r="W293" s="7" t="s">
        <v>1569</v>
      </c>
      <c r="X293" s="3" t="s">
        <v>28</v>
      </c>
      <c r="Y293" s="3" t="s">
        <v>833</v>
      </c>
      <c r="Z293" s="18">
        <v>157</v>
      </c>
      <c r="AA293" s="29">
        <v>0.16</v>
      </c>
      <c r="AB293" s="35">
        <v>1</v>
      </c>
      <c r="AC293" s="6" t="s">
        <v>413</v>
      </c>
      <c r="AD293" s="6" t="s">
        <v>413</v>
      </c>
      <c r="AE293" s="6" t="s">
        <v>413</v>
      </c>
      <c r="AF293" s="18">
        <v>158.69999999999999</v>
      </c>
      <c r="AG293" s="18">
        <v>5.7</v>
      </c>
      <c r="AH293" s="27" t="s">
        <v>1569</v>
      </c>
      <c r="AI293" s="27" t="s">
        <v>1569</v>
      </c>
      <c r="AJ293" s="93">
        <v>267</v>
      </c>
      <c r="AK293" s="93">
        <v>26</v>
      </c>
      <c r="AL293" s="8" t="s">
        <v>1569</v>
      </c>
      <c r="AM293" s="9" t="s">
        <v>413</v>
      </c>
      <c r="AN293" s="9" t="s">
        <v>413</v>
      </c>
      <c r="AO293" s="9" t="s">
        <v>413</v>
      </c>
      <c r="AP293" s="2" t="s">
        <v>413</v>
      </c>
      <c r="AQ293" s="2" t="str">
        <f t="shared" si="29"/>
        <v>-</v>
      </c>
      <c r="AR293" s="2" t="str">
        <f t="shared" si="30"/>
        <v>-</v>
      </c>
      <c r="AS293" s="2" t="str">
        <f t="shared" si="31"/>
        <v>-</v>
      </c>
      <c r="AT293" s="9" t="s">
        <v>418</v>
      </c>
      <c r="AU293" s="9">
        <v>27.92</v>
      </c>
      <c r="AV293" s="52" t="s">
        <v>1081</v>
      </c>
      <c r="AW293" s="15">
        <f t="shared" si="34"/>
        <v>28.608000000000001</v>
      </c>
      <c r="AX293" s="47">
        <v>5.72E-11</v>
      </c>
      <c r="AY293" s="47">
        <v>8.7999999999999999E-13</v>
      </c>
      <c r="AZ293" s="47">
        <v>4.962E-10</v>
      </c>
      <c r="BA293" s="47">
        <v>5.5430000000000004E-10</v>
      </c>
      <c r="BB293" s="48">
        <v>5.7570000000000001E-11</v>
      </c>
      <c r="BC293" s="48">
        <v>4.9548000000000003E-10</v>
      </c>
      <c r="BD293" s="48">
        <v>5.5304999999999997E-10</v>
      </c>
      <c r="BE293" s="14" t="str">
        <f t="shared" si="32"/>
        <v>-</v>
      </c>
      <c r="BF293" s="14" t="str">
        <f t="shared" si="33"/>
        <v>-</v>
      </c>
      <c r="BG293" s="68" t="s">
        <v>1593</v>
      </c>
      <c r="BH293" s="68" t="s">
        <v>321</v>
      </c>
      <c r="BI293" s="68" t="s">
        <v>321</v>
      </c>
      <c r="BJ293" s="68" t="s">
        <v>1580</v>
      </c>
      <c r="BK293" s="68" t="s">
        <v>597</v>
      </c>
      <c r="BL293" s="68" t="s">
        <v>597</v>
      </c>
      <c r="BM293" s="30" t="s">
        <v>1244</v>
      </c>
    </row>
    <row r="294" spans="1:84" s="9" customFormat="1" ht="14.4" customHeight="1" x14ac:dyDescent="0.3">
      <c r="A294" s="59" t="s">
        <v>789</v>
      </c>
      <c r="B294" s="2">
        <v>293</v>
      </c>
      <c r="C294" s="30" t="s">
        <v>1412</v>
      </c>
      <c r="D294" s="5" t="s">
        <v>822</v>
      </c>
      <c r="E294" s="2" t="s">
        <v>528</v>
      </c>
      <c r="F294" s="5" t="s">
        <v>823</v>
      </c>
      <c r="G294" s="2" t="s">
        <v>529</v>
      </c>
      <c r="H294" s="2" t="s">
        <v>23</v>
      </c>
      <c r="I294" s="5"/>
      <c r="J294" s="6" t="s">
        <v>87</v>
      </c>
      <c r="K294" s="2" t="s">
        <v>1028</v>
      </c>
      <c r="L294" s="9" t="s">
        <v>968</v>
      </c>
      <c r="M294" s="6" t="s">
        <v>26</v>
      </c>
      <c r="N294" s="2" t="s">
        <v>996</v>
      </c>
      <c r="O294" s="9">
        <v>3.52</v>
      </c>
      <c r="P294" s="9">
        <v>1.32</v>
      </c>
      <c r="Q294" s="5" t="s">
        <v>150</v>
      </c>
      <c r="R294" s="2" t="s">
        <v>413</v>
      </c>
      <c r="S294" s="2" t="s">
        <v>413</v>
      </c>
      <c r="T294" s="30" t="s">
        <v>64</v>
      </c>
      <c r="U294" s="30" t="s">
        <v>469</v>
      </c>
      <c r="V294" s="5" t="s">
        <v>598</v>
      </c>
      <c r="W294" s="7" t="s">
        <v>1569</v>
      </c>
      <c r="X294" s="3" t="s">
        <v>28</v>
      </c>
      <c r="Y294" s="3" t="s">
        <v>833</v>
      </c>
      <c r="Z294" s="35">
        <v>148</v>
      </c>
      <c r="AA294" s="18">
        <v>3.3</v>
      </c>
      <c r="AB294" s="35">
        <v>1</v>
      </c>
      <c r="AC294" s="6" t="s">
        <v>413</v>
      </c>
      <c r="AD294" s="6" t="s">
        <v>413</v>
      </c>
      <c r="AE294" s="6" t="s">
        <v>413</v>
      </c>
      <c r="AF294" s="35">
        <v>149</v>
      </c>
      <c r="AG294" s="35">
        <v>1</v>
      </c>
      <c r="AH294" s="27" t="s">
        <v>1569</v>
      </c>
      <c r="AI294" s="27" t="s">
        <v>1569</v>
      </c>
      <c r="AJ294" s="93">
        <v>334</v>
      </c>
      <c r="AK294" s="93">
        <v>68</v>
      </c>
      <c r="AL294" s="8" t="s">
        <v>1569</v>
      </c>
      <c r="AM294" s="9" t="s">
        <v>413</v>
      </c>
      <c r="AN294" s="9" t="s">
        <v>413</v>
      </c>
      <c r="AO294" s="9" t="s">
        <v>413</v>
      </c>
      <c r="AP294" s="2" t="s">
        <v>413</v>
      </c>
      <c r="AQ294" s="2" t="str">
        <f t="shared" si="29"/>
        <v>-</v>
      </c>
      <c r="AR294" s="2" t="str">
        <f t="shared" si="30"/>
        <v>-</v>
      </c>
      <c r="AS294" s="2" t="str">
        <f t="shared" si="31"/>
        <v>-</v>
      </c>
      <c r="AT294" s="9" t="s">
        <v>418</v>
      </c>
      <c r="AU294" s="9">
        <v>27.92</v>
      </c>
      <c r="AV294" s="52" t="s">
        <v>1081</v>
      </c>
      <c r="AW294" s="15">
        <f t="shared" si="34"/>
        <v>28.608000000000001</v>
      </c>
      <c r="AX294" s="47">
        <v>5.72E-11</v>
      </c>
      <c r="AY294" s="47">
        <v>8.7999999999999999E-13</v>
      </c>
      <c r="AZ294" s="47">
        <v>4.962E-10</v>
      </c>
      <c r="BA294" s="47">
        <v>5.5430000000000004E-10</v>
      </c>
      <c r="BB294" s="48">
        <v>5.7570000000000001E-11</v>
      </c>
      <c r="BC294" s="48">
        <v>4.9548000000000003E-10</v>
      </c>
      <c r="BD294" s="48">
        <v>5.5304999999999997E-10</v>
      </c>
      <c r="BE294" s="14" t="str">
        <f t="shared" si="32"/>
        <v>-</v>
      </c>
      <c r="BF294" s="14" t="str">
        <f t="shared" si="33"/>
        <v>-</v>
      </c>
      <c r="BG294" s="68" t="s">
        <v>1593</v>
      </c>
      <c r="BH294" s="68" t="s">
        <v>321</v>
      </c>
      <c r="BI294" s="68" t="s">
        <v>321</v>
      </c>
      <c r="BJ294" s="68" t="s">
        <v>1580</v>
      </c>
      <c r="BK294" s="68" t="s">
        <v>597</v>
      </c>
      <c r="BL294" s="68" t="s">
        <v>597</v>
      </c>
      <c r="BM294" s="30" t="s">
        <v>1244</v>
      </c>
    </row>
    <row r="295" spans="1:84" s="9" customFormat="1" ht="14.4" customHeight="1" x14ac:dyDescent="0.3">
      <c r="A295" s="59" t="s">
        <v>790</v>
      </c>
      <c r="B295" s="2">
        <v>294</v>
      </c>
      <c r="C295" s="30" t="s">
        <v>1412</v>
      </c>
      <c r="D295" s="5" t="s">
        <v>824</v>
      </c>
      <c r="E295" s="2" t="s">
        <v>528</v>
      </c>
      <c r="F295" s="5" t="s">
        <v>825</v>
      </c>
      <c r="G295" s="2" t="s">
        <v>529</v>
      </c>
      <c r="H295" s="2" t="s">
        <v>23</v>
      </c>
      <c r="I295" s="5"/>
      <c r="J295" s="6" t="s">
        <v>87</v>
      </c>
      <c r="K295" s="2" t="s">
        <v>1028</v>
      </c>
      <c r="L295" s="9" t="s">
        <v>968</v>
      </c>
      <c r="M295" s="6" t="s">
        <v>26</v>
      </c>
      <c r="N295" s="2" t="s">
        <v>996</v>
      </c>
      <c r="O295" s="9">
        <v>1.41</v>
      </c>
      <c r="P295" s="29">
        <v>1.8</v>
      </c>
      <c r="Q295" s="10" t="s">
        <v>1008</v>
      </c>
      <c r="R295" s="2" t="s">
        <v>413</v>
      </c>
      <c r="S295" s="2" t="s">
        <v>413</v>
      </c>
      <c r="T295" s="30" t="s">
        <v>64</v>
      </c>
      <c r="U295" s="30" t="s">
        <v>469</v>
      </c>
      <c r="V295" s="5" t="s">
        <v>598</v>
      </c>
      <c r="W295" s="7" t="s">
        <v>1569</v>
      </c>
      <c r="X295" s="3" t="s">
        <v>28</v>
      </c>
      <c r="Y295" s="3" t="s">
        <v>833</v>
      </c>
      <c r="Z295" s="18">
        <v>144</v>
      </c>
      <c r="AA295" s="18">
        <v>3.2</v>
      </c>
      <c r="AB295" s="35">
        <v>1</v>
      </c>
      <c r="AC295" s="6" t="s">
        <v>413</v>
      </c>
      <c r="AD295" s="6" t="s">
        <v>413</v>
      </c>
      <c r="AE295" s="6" t="s">
        <v>413</v>
      </c>
      <c r="AF295" s="18">
        <v>149</v>
      </c>
      <c r="AG295" s="18">
        <v>4.0999999999999996</v>
      </c>
      <c r="AH295" s="27" t="s">
        <v>1569</v>
      </c>
      <c r="AI295" s="27" t="s">
        <v>1569</v>
      </c>
      <c r="AJ295" s="93">
        <v>247</v>
      </c>
      <c r="AK295" s="93">
        <v>27</v>
      </c>
      <c r="AL295" s="8" t="s">
        <v>1569</v>
      </c>
      <c r="AM295" s="9" t="s">
        <v>413</v>
      </c>
      <c r="AN295" s="9" t="s">
        <v>413</v>
      </c>
      <c r="AO295" s="9" t="s">
        <v>413</v>
      </c>
      <c r="AP295" s="2" t="s">
        <v>413</v>
      </c>
      <c r="AQ295" s="2" t="str">
        <f t="shared" si="29"/>
        <v>-</v>
      </c>
      <c r="AR295" s="2" t="str">
        <f t="shared" si="30"/>
        <v>-</v>
      </c>
      <c r="AS295" s="2" t="str">
        <f t="shared" si="31"/>
        <v>-</v>
      </c>
      <c r="AT295" s="9" t="s">
        <v>418</v>
      </c>
      <c r="AU295" s="9">
        <v>27.92</v>
      </c>
      <c r="AV295" s="52" t="s">
        <v>1081</v>
      </c>
      <c r="AW295" s="15">
        <f t="shared" si="34"/>
        <v>28.608000000000001</v>
      </c>
      <c r="AX295" s="47">
        <v>5.72E-11</v>
      </c>
      <c r="AY295" s="47">
        <v>8.7999999999999999E-13</v>
      </c>
      <c r="AZ295" s="47">
        <v>4.962E-10</v>
      </c>
      <c r="BA295" s="47">
        <v>5.5430000000000004E-10</v>
      </c>
      <c r="BB295" s="48">
        <v>5.7570000000000001E-11</v>
      </c>
      <c r="BC295" s="48">
        <v>4.9548000000000003E-10</v>
      </c>
      <c r="BD295" s="48">
        <v>5.5304999999999997E-10</v>
      </c>
      <c r="BE295" s="14" t="str">
        <f t="shared" si="32"/>
        <v>-</v>
      </c>
      <c r="BF295" s="14" t="str">
        <f t="shared" si="33"/>
        <v>-</v>
      </c>
      <c r="BG295" s="68" t="s">
        <v>1593</v>
      </c>
      <c r="BH295" s="68" t="s">
        <v>321</v>
      </c>
      <c r="BI295" s="68" t="s">
        <v>321</v>
      </c>
      <c r="BJ295" s="68" t="s">
        <v>1529</v>
      </c>
      <c r="BK295" s="68" t="s">
        <v>597</v>
      </c>
      <c r="BL295" s="68" t="s">
        <v>597</v>
      </c>
      <c r="BM295" s="30" t="s">
        <v>1244</v>
      </c>
    </row>
    <row r="296" spans="1:84" s="9" customFormat="1" ht="14.4" customHeight="1" x14ac:dyDescent="0.3">
      <c r="A296" s="59" t="s">
        <v>791</v>
      </c>
      <c r="B296" s="2">
        <v>295</v>
      </c>
      <c r="C296" s="30" t="s">
        <v>1412</v>
      </c>
      <c r="D296" s="5" t="s">
        <v>826</v>
      </c>
      <c r="E296" s="2" t="s">
        <v>528</v>
      </c>
      <c r="F296" s="5" t="s">
        <v>827</v>
      </c>
      <c r="G296" s="2" t="s">
        <v>529</v>
      </c>
      <c r="H296" s="2" t="s">
        <v>23</v>
      </c>
      <c r="I296" s="5"/>
      <c r="J296" s="6" t="s">
        <v>87</v>
      </c>
      <c r="K296" s="2" t="s">
        <v>1028</v>
      </c>
      <c r="L296" s="9" t="s">
        <v>968</v>
      </c>
      <c r="M296" s="6" t="s">
        <v>26</v>
      </c>
      <c r="N296" s="5" t="s">
        <v>987</v>
      </c>
      <c r="O296" s="9">
        <v>2.23</v>
      </c>
      <c r="P296" s="9">
        <v>0.12</v>
      </c>
      <c r="Q296" s="10" t="s">
        <v>1008</v>
      </c>
      <c r="R296" s="2" t="s">
        <v>413</v>
      </c>
      <c r="S296" s="2" t="s">
        <v>413</v>
      </c>
      <c r="T296" s="30" t="s">
        <v>64</v>
      </c>
      <c r="U296" s="30" t="s">
        <v>469</v>
      </c>
      <c r="V296" s="5" t="s">
        <v>597</v>
      </c>
      <c r="W296" s="7" t="s">
        <v>1569</v>
      </c>
      <c r="X296" s="3" t="s">
        <v>28</v>
      </c>
      <c r="Y296" s="3" t="s">
        <v>833</v>
      </c>
      <c r="Z296" s="29">
        <v>149.59</v>
      </c>
      <c r="AA296" s="29">
        <v>0.21</v>
      </c>
      <c r="AB296" s="35">
        <v>1</v>
      </c>
      <c r="AC296" s="6" t="s">
        <v>413</v>
      </c>
      <c r="AD296" s="6" t="s">
        <v>413</v>
      </c>
      <c r="AE296" s="6" t="s">
        <v>413</v>
      </c>
      <c r="AF296" s="27" t="s">
        <v>1569</v>
      </c>
      <c r="AG296" s="27" t="s">
        <v>1569</v>
      </c>
      <c r="AH296" s="27" t="s">
        <v>1569</v>
      </c>
      <c r="AI296" s="27" t="s">
        <v>1569</v>
      </c>
      <c r="AJ296" s="95" t="s">
        <v>1569</v>
      </c>
      <c r="AK296" s="95" t="s">
        <v>1569</v>
      </c>
      <c r="AL296" s="8" t="s">
        <v>1569</v>
      </c>
      <c r="AM296" s="9" t="s">
        <v>413</v>
      </c>
      <c r="AN296" s="9" t="s">
        <v>413</v>
      </c>
      <c r="AO296" s="9" t="s">
        <v>413</v>
      </c>
      <c r="AP296" s="2" t="s">
        <v>413</v>
      </c>
      <c r="AQ296" s="2" t="str">
        <f t="shared" si="29"/>
        <v>-</v>
      </c>
      <c r="AR296" s="2" t="str">
        <f t="shared" si="30"/>
        <v>-</v>
      </c>
      <c r="AS296" s="2" t="str">
        <f t="shared" si="31"/>
        <v>-</v>
      </c>
      <c r="AT296" s="9" t="s">
        <v>418</v>
      </c>
      <c r="AU296" s="9">
        <v>27.92</v>
      </c>
      <c r="AV296" s="52" t="s">
        <v>1081</v>
      </c>
      <c r="AW296" s="15">
        <f t="shared" si="34"/>
        <v>28.608000000000001</v>
      </c>
      <c r="AX296" s="47">
        <v>5.72E-11</v>
      </c>
      <c r="AY296" s="47">
        <v>8.7999999999999999E-13</v>
      </c>
      <c r="AZ296" s="47">
        <v>4.962E-10</v>
      </c>
      <c r="BA296" s="47">
        <v>5.5430000000000004E-10</v>
      </c>
      <c r="BB296" s="48">
        <v>5.7570000000000001E-11</v>
      </c>
      <c r="BC296" s="48">
        <v>4.9548000000000003E-10</v>
      </c>
      <c r="BD296" s="48">
        <v>5.5304999999999997E-10</v>
      </c>
      <c r="BE296" s="14" t="str">
        <f t="shared" si="32"/>
        <v>-</v>
      </c>
      <c r="BF296" s="14" t="str">
        <f t="shared" si="33"/>
        <v>-</v>
      </c>
      <c r="BG296" s="68" t="s">
        <v>597</v>
      </c>
      <c r="BH296" s="76" t="s">
        <v>413</v>
      </c>
      <c r="BI296" s="68" t="s">
        <v>321</v>
      </c>
      <c r="BJ296" s="68" t="s">
        <v>321</v>
      </c>
      <c r="BK296" s="68" t="s">
        <v>597</v>
      </c>
      <c r="BL296" s="68" t="s">
        <v>597</v>
      </c>
      <c r="BM296" s="30" t="s">
        <v>1245</v>
      </c>
    </row>
    <row r="297" spans="1:84" s="9" customFormat="1" ht="14.4" customHeight="1" x14ac:dyDescent="0.3">
      <c r="A297" s="59" t="s">
        <v>792</v>
      </c>
      <c r="B297" s="2">
        <v>296</v>
      </c>
      <c r="C297" s="30" t="s">
        <v>1412</v>
      </c>
      <c r="D297" s="5" t="s">
        <v>828</v>
      </c>
      <c r="E297" s="2" t="s">
        <v>528</v>
      </c>
      <c r="F297" s="5" t="s">
        <v>829</v>
      </c>
      <c r="G297" s="2" t="s">
        <v>529</v>
      </c>
      <c r="H297" s="2" t="s">
        <v>23</v>
      </c>
      <c r="I297" s="5"/>
      <c r="J297" s="6" t="s">
        <v>87</v>
      </c>
      <c r="K297" s="2" t="s">
        <v>1028</v>
      </c>
      <c r="L297" s="9" t="s">
        <v>968</v>
      </c>
      <c r="M297" s="6" t="s">
        <v>26</v>
      </c>
      <c r="N297" s="5" t="s">
        <v>987</v>
      </c>
      <c r="O297" s="9">
        <v>1.28</v>
      </c>
      <c r="P297" s="9">
        <v>1.82</v>
      </c>
      <c r="Q297" s="5" t="s">
        <v>150</v>
      </c>
      <c r="R297" s="2" t="s">
        <v>413</v>
      </c>
      <c r="S297" s="2" t="s">
        <v>413</v>
      </c>
      <c r="T297" s="30" t="s">
        <v>64</v>
      </c>
      <c r="U297" s="30" t="s">
        <v>469</v>
      </c>
      <c r="V297" s="5" t="s">
        <v>597</v>
      </c>
      <c r="W297" s="12" t="s">
        <v>432</v>
      </c>
      <c r="X297" s="3" t="s">
        <v>28</v>
      </c>
      <c r="Y297" s="3" t="s">
        <v>655</v>
      </c>
      <c r="Z297" s="18">
        <v>131.30000000000001</v>
      </c>
      <c r="AA297" s="18">
        <v>3.7</v>
      </c>
      <c r="AB297" s="35">
        <v>2</v>
      </c>
      <c r="AC297" s="6" t="s">
        <v>413</v>
      </c>
      <c r="AD297" s="6" t="s">
        <v>413</v>
      </c>
      <c r="AE297" s="6" t="s">
        <v>413</v>
      </c>
      <c r="AF297" s="27" t="s">
        <v>1569</v>
      </c>
      <c r="AG297" s="27" t="s">
        <v>1569</v>
      </c>
      <c r="AH297" s="27" t="s">
        <v>1569</v>
      </c>
      <c r="AI297" s="27" t="s">
        <v>1569</v>
      </c>
      <c r="AJ297" s="95" t="s">
        <v>1569</v>
      </c>
      <c r="AK297" s="95" t="s">
        <v>1569</v>
      </c>
      <c r="AL297" s="8" t="s">
        <v>1569</v>
      </c>
      <c r="AM297" s="9" t="s">
        <v>413</v>
      </c>
      <c r="AN297" s="9" t="s">
        <v>413</v>
      </c>
      <c r="AO297" s="9" t="s">
        <v>413</v>
      </c>
      <c r="AP297" s="2" t="s">
        <v>413</v>
      </c>
      <c r="AQ297" s="2" t="str">
        <f t="shared" si="29"/>
        <v>-</v>
      </c>
      <c r="AR297" s="2" t="str">
        <f t="shared" si="30"/>
        <v>-</v>
      </c>
      <c r="AS297" s="2" t="str">
        <f t="shared" si="31"/>
        <v>-</v>
      </c>
      <c r="AT297" s="6" t="s">
        <v>60</v>
      </c>
      <c r="AU297" s="6">
        <v>28.02</v>
      </c>
      <c r="AV297" s="52" t="s">
        <v>1081</v>
      </c>
      <c r="AW297" s="15">
        <f>28.294</f>
        <v>28.294</v>
      </c>
      <c r="AX297" s="47">
        <v>5.72E-11</v>
      </c>
      <c r="AY297" s="47">
        <v>8.7999999999999999E-13</v>
      </c>
      <c r="AZ297" s="47">
        <v>4.962E-10</v>
      </c>
      <c r="BA297" s="47">
        <v>5.5430000000000004E-10</v>
      </c>
      <c r="BB297" s="48">
        <v>5.7570000000000001E-11</v>
      </c>
      <c r="BC297" s="48">
        <v>4.9548000000000003E-10</v>
      </c>
      <c r="BD297" s="48">
        <v>5.5304999999999997E-10</v>
      </c>
      <c r="BE297" s="14" t="str">
        <f t="shared" si="32"/>
        <v>-</v>
      </c>
      <c r="BF297" s="14" t="str">
        <f t="shared" si="33"/>
        <v>-</v>
      </c>
      <c r="BG297" s="68" t="s">
        <v>1593</v>
      </c>
      <c r="BH297" s="68" t="s">
        <v>321</v>
      </c>
      <c r="BI297" s="68" t="s">
        <v>321</v>
      </c>
      <c r="BJ297" s="68" t="s">
        <v>321</v>
      </c>
      <c r="BK297" s="68" t="s">
        <v>597</v>
      </c>
      <c r="BL297" s="68" t="s">
        <v>597</v>
      </c>
      <c r="BM297" s="30" t="s">
        <v>1246</v>
      </c>
    </row>
    <row r="298" spans="1:84" s="9" customFormat="1" ht="14.4" customHeight="1" x14ac:dyDescent="0.3">
      <c r="A298" s="59" t="s">
        <v>436</v>
      </c>
      <c r="B298" s="2">
        <v>297</v>
      </c>
      <c r="C298" s="30" t="s">
        <v>1412</v>
      </c>
      <c r="D298" s="5" t="s">
        <v>830</v>
      </c>
      <c r="E298" s="2" t="s">
        <v>528</v>
      </c>
      <c r="F298" s="5" t="s">
        <v>831</v>
      </c>
      <c r="G298" s="2" t="s">
        <v>529</v>
      </c>
      <c r="H298" s="2" t="s">
        <v>23</v>
      </c>
      <c r="I298" s="5"/>
      <c r="J298" s="6" t="s">
        <v>87</v>
      </c>
      <c r="K298" s="2" t="s">
        <v>1028</v>
      </c>
      <c r="L298" s="9" t="s">
        <v>968</v>
      </c>
      <c r="M298" s="6" t="s">
        <v>26</v>
      </c>
      <c r="N298" s="2" t="s">
        <v>997</v>
      </c>
      <c r="O298" s="9">
        <v>2.2400000000000002</v>
      </c>
      <c r="P298" s="9">
        <v>1.44</v>
      </c>
      <c r="Q298" s="5" t="s">
        <v>150</v>
      </c>
      <c r="R298" s="2" t="s">
        <v>413</v>
      </c>
      <c r="S298" s="2" t="s">
        <v>413</v>
      </c>
      <c r="T298" s="30" t="s">
        <v>64</v>
      </c>
      <c r="U298" s="30" t="s">
        <v>469</v>
      </c>
      <c r="V298" s="5" t="s">
        <v>598</v>
      </c>
      <c r="W298" s="12" t="s">
        <v>432</v>
      </c>
      <c r="X298" s="3" t="s">
        <v>28</v>
      </c>
      <c r="Y298" s="3" t="s">
        <v>655</v>
      </c>
      <c r="Z298" s="18">
        <v>133.9</v>
      </c>
      <c r="AA298" s="18">
        <v>1.8</v>
      </c>
      <c r="AB298" s="35">
        <v>2</v>
      </c>
      <c r="AC298" s="6" t="s">
        <v>413</v>
      </c>
      <c r="AD298" s="6" t="s">
        <v>413</v>
      </c>
      <c r="AE298" s="6" t="s">
        <v>413</v>
      </c>
      <c r="AF298" s="27" t="s">
        <v>1569</v>
      </c>
      <c r="AG298" s="27" t="s">
        <v>1569</v>
      </c>
      <c r="AH298" s="27" t="s">
        <v>1569</v>
      </c>
      <c r="AI298" s="27" t="s">
        <v>1569</v>
      </c>
      <c r="AJ298" s="95" t="s">
        <v>1569</v>
      </c>
      <c r="AK298" s="95" t="s">
        <v>1569</v>
      </c>
      <c r="AL298" s="8" t="s">
        <v>1569</v>
      </c>
      <c r="AM298" s="9" t="s">
        <v>413</v>
      </c>
      <c r="AN298" s="9" t="s">
        <v>413</v>
      </c>
      <c r="AO298" s="9" t="s">
        <v>413</v>
      </c>
      <c r="AP298" s="2" t="s">
        <v>413</v>
      </c>
      <c r="AQ298" s="2" t="str">
        <f t="shared" si="29"/>
        <v>-</v>
      </c>
      <c r="AR298" s="2" t="str">
        <f t="shared" si="30"/>
        <v>-</v>
      </c>
      <c r="AS298" s="2" t="str">
        <f t="shared" si="31"/>
        <v>-</v>
      </c>
      <c r="AT298" s="6" t="s">
        <v>60</v>
      </c>
      <c r="AU298" s="6">
        <v>28.02</v>
      </c>
      <c r="AV298" s="52" t="s">
        <v>1081</v>
      </c>
      <c r="AW298" s="15">
        <f>28.294</f>
        <v>28.294</v>
      </c>
      <c r="AX298" s="47">
        <v>5.72E-11</v>
      </c>
      <c r="AY298" s="47">
        <v>8.7999999999999999E-13</v>
      </c>
      <c r="AZ298" s="47">
        <v>4.962E-10</v>
      </c>
      <c r="BA298" s="47">
        <v>5.5430000000000004E-10</v>
      </c>
      <c r="BB298" s="48">
        <v>5.7570000000000001E-11</v>
      </c>
      <c r="BC298" s="48">
        <v>4.9548000000000003E-10</v>
      </c>
      <c r="BD298" s="48">
        <v>5.5304999999999997E-10</v>
      </c>
      <c r="BE298" s="14" t="str">
        <f t="shared" si="32"/>
        <v>-</v>
      </c>
      <c r="BF298" s="14" t="str">
        <f t="shared" si="33"/>
        <v>-</v>
      </c>
      <c r="BG298" s="68" t="s">
        <v>1593</v>
      </c>
      <c r="BH298" s="68" t="s">
        <v>321</v>
      </c>
      <c r="BI298" s="68" t="s">
        <v>321</v>
      </c>
      <c r="BJ298" s="68" t="s">
        <v>321</v>
      </c>
      <c r="BK298" s="68" t="s">
        <v>597</v>
      </c>
      <c r="BL298" s="68" t="s">
        <v>597</v>
      </c>
      <c r="BM298" s="30" t="s">
        <v>1237</v>
      </c>
    </row>
    <row r="299" spans="1:84" ht="14.4" customHeight="1" x14ac:dyDescent="0.3">
      <c r="A299" s="59" t="s">
        <v>453</v>
      </c>
      <c r="B299" s="2">
        <v>298</v>
      </c>
      <c r="C299" s="3" t="s">
        <v>1413</v>
      </c>
      <c r="D299" s="4" t="s">
        <v>454</v>
      </c>
      <c r="E299" s="2" t="s">
        <v>528</v>
      </c>
      <c r="F299" s="4" t="s">
        <v>455</v>
      </c>
      <c r="G299" s="2" t="s">
        <v>529</v>
      </c>
      <c r="H299" s="2" t="s">
        <v>456</v>
      </c>
      <c r="I299" s="5">
        <v>-3003.4</v>
      </c>
      <c r="J299" s="6" t="s">
        <v>24</v>
      </c>
      <c r="K299" s="2" t="s">
        <v>1028</v>
      </c>
      <c r="L299" s="6" t="s">
        <v>25</v>
      </c>
      <c r="M299" s="6" t="s">
        <v>139</v>
      </c>
      <c r="N299" s="2" t="s">
        <v>1088</v>
      </c>
      <c r="O299" s="9">
        <v>0.73</v>
      </c>
      <c r="P299" s="9">
        <v>4.8600000000000003</v>
      </c>
      <c r="Q299" s="5" t="s">
        <v>46</v>
      </c>
      <c r="R299" s="2" t="s">
        <v>413</v>
      </c>
      <c r="S299" s="2" t="s">
        <v>413</v>
      </c>
      <c r="T299" s="3" t="s">
        <v>64</v>
      </c>
      <c r="U299" s="7" t="s">
        <v>1569</v>
      </c>
      <c r="V299" s="5" t="s">
        <v>597</v>
      </c>
      <c r="W299" s="3" t="s">
        <v>319</v>
      </c>
      <c r="X299" s="3" t="s">
        <v>28</v>
      </c>
      <c r="Y299" s="3" t="s">
        <v>457</v>
      </c>
      <c r="Z299" s="19">
        <v>129.80000000000001</v>
      </c>
      <c r="AA299" s="6">
        <v>1.3</v>
      </c>
      <c r="AB299" s="8" t="s">
        <v>1569</v>
      </c>
      <c r="AC299" s="6" t="s">
        <v>413</v>
      </c>
      <c r="AD299" s="6" t="s">
        <v>413</v>
      </c>
      <c r="AE299" s="6" t="s">
        <v>413</v>
      </c>
      <c r="AF299" s="6" t="s">
        <v>413</v>
      </c>
      <c r="AG299" s="6" t="s">
        <v>413</v>
      </c>
      <c r="AH299" s="6" t="s">
        <v>413</v>
      </c>
      <c r="AI299" s="6" t="s">
        <v>413</v>
      </c>
      <c r="AJ299" s="72">
        <v>295.5</v>
      </c>
      <c r="AK299" s="91" t="s">
        <v>1569</v>
      </c>
      <c r="AL299" s="9" t="s">
        <v>413</v>
      </c>
      <c r="AM299" s="9" t="s">
        <v>413</v>
      </c>
      <c r="AN299" s="9" t="s">
        <v>413</v>
      </c>
      <c r="AO299" s="9" t="s">
        <v>413</v>
      </c>
      <c r="AP299" s="2" t="s">
        <v>413</v>
      </c>
      <c r="AQ299" s="2" t="str">
        <f t="shared" si="29"/>
        <v>-</v>
      </c>
      <c r="AR299" s="2" t="str">
        <f t="shared" si="30"/>
        <v>-</v>
      </c>
      <c r="AS299" s="2" t="str">
        <f t="shared" si="31"/>
        <v>-</v>
      </c>
      <c r="AT299" s="8" t="s">
        <v>1569</v>
      </c>
      <c r="AU299" s="8" t="s">
        <v>1569</v>
      </c>
      <c r="AV299" s="30" t="s">
        <v>321</v>
      </c>
      <c r="AW299" s="9" t="s">
        <v>321</v>
      </c>
      <c r="AX299" s="47">
        <v>5.72E-11</v>
      </c>
      <c r="AY299" s="47">
        <v>8.7999999999999999E-13</v>
      </c>
      <c r="AZ299" s="47">
        <v>4.962E-10</v>
      </c>
      <c r="BA299" s="47">
        <v>5.5430000000000004E-10</v>
      </c>
      <c r="BB299" s="48">
        <v>5.7570000000000001E-11</v>
      </c>
      <c r="BC299" s="48">
        <v>4.9548000000000003E-10</v>
      </c>
      <c r="BD299" s="48">
        <v>5.5304999999999997E-10</v>
      </c>
      <c r="BE299" s="14" t="str">
        <f t="shared" si="32"/>
        <v>-</v>
      </c>
      <c r="BF299" s="14" t="str">
        <f t="shared" si="33"/>
        <v>-</v>
      </c>
      <c r="BG299" s="68" t="s">
        <v>1593</v>
      </c>
      <c r="BH299" s="68" t="s">
        <v>321</v>
      </c>
      <c r="BI299" s="68" t="s">
        <v>321</v>
      </c>
      <c r="BJ299" s="68" t="s">
        <v>1580</v>
      </c>
      <c r="BK299" s="68" t="s">
        <v>1614</v>
      </c>
      <c r="BL299" s="68" t="s">
        <v>597</v>
      </c>
      <c r="BM299" s="3" t="s">
        <v>1250</v>
      </c>
      <c r="CF299" s="6" t="s">
        <v>458</v>
      </c>
    </row>
    <row r="300" spans="1:84" ht="14.4" customHeight="1" x14ac:dyDescent="0.3">
      <c r="A300" s="59" t="s">
        <v>459</v>
      </c>
      <c r="B300" s="2">
        <v>299</v>
      </c>
      <c r="C300" s="3" t="s">
        <v>1413</v>
      </c>
      <c r="D300" s="4" t="s">
        <v>454</v>
      </c>
      <c r="E300" s="2" t="s">
        <v>528</v>
      </c>
      <c r="F300" s="4" t="s">
        <v>455</v>
      </c>
      <c r="G300" s="2" t="s">
        <v>529</v>
      </c>
      <c r="H300" s="2" t="s">
        <v>456</v>
      </c>
      <c r="I300" s="5">
        <v>-3003.4</v>
      </c>
      <c r="J300" s="6" t="s">
        <v>24</v>
      </c>
      <c r="K300" s="2" t="s">
        <v>1028</v>
      </c>
      <c r="L300" s="6" t="s">
        <v>25</v>
      </c>
      <c r="M300" s="6" t="s">
        <v>139</v>
      </c>
      <c r="N300" s="2" t="s">
        <v>1088</v>
      </c>
      <c r="O300" s="9">
        <v>0.73</v>
      </c>
      <c r="P300" s="9">
        <v>4.8600000000000003</v>
      </c>
      <c r="Q300" s="5" t="s">
        <v>46</v>
      </c>
      <c r="R300" s="2" t="s">
        <v>413</v>
      </c>
      <c r="S300" s="2" t="s">
        <v>413</v>
      </c>
      <c r="T300" s="3" t="s">
        <v>55</v>
      </c>
      <c r="U300" s="7" t="s">
        <v>1569</v>
      </c>
      <c r="V300" s="5" t="s">
        <v>597</v>
      </c>
      <c r="W300" s="3" t="s">
        <v>319</v>
      </c>
      <c r="X300" s="3" t="s">
        <v>28</v>
      </c>
      <c r="Y300" s="3" t="s">
        <v>457</v>
      </c>
      <c r="Z300" s="19">
        <v>134.80000000000001</v>
      </c>
      <c r="AA300" s="6">
        <v>5.7</v>
      </c>
      <c r="AB300" s="8" t="s">
        <v>1569</v>
      </c>
      <c r="AC300" s="6" t="s">
        <v>413</v>
      </c>
      <c r="AD300" s="6" t="s">
        <v>413</v>
      </c>
      <c r="AE300" s="6" t="s">
        <v>413</v>
      </c>
      <c r="AF300" s="6" t="s">
        <v>413</v>
      </c>
      <c r="AG300" s="6" t="s">
        <v>413</v>
      </c>
      <c r="AH300" s="6" t="s">
        <v>413</v>
      </c>
      <c r="AI300" s="6" t="s">
        <v>413</v>
      </c>
      <c r="AJ300" s="72">
        <v>295.5</v>
      </c>
      <c r="AK300" s="91" t="s">
        <v>1569</v>
      </c>
      <c r="AL300" s="9" t="s">
        <v>413</v>
      </c>
      <c r="AM300" s="9" t="s">
        <v>413</v>
      </c>
      <c r="AN300" s="9" t="s">
        <v>413</v>
      </c>
      <c r="AO300" s="9" t="s">
        <v>413</v>
      </c>
      <c r="AP300" s="2" t="s">
        <v>413</v>
      </c>
      <c r="AQ300" s="2" t="str">
        <f t="shared" si="29"/>
        <v>-</v>
      </c>
      <c r="AR300" s="2" t="str">
        <f t="shared" si="30"/>
        <v>-</v>
      </c>
      <c r="AS300" s="2" t="str">
        <f t="shared" si="31"/>
        <v>-</v>
      </c>
      <c r="AT300" s="8" t="s">
        <v>1569</v>
      </c>
      <c r="AU300" s="8" t="s">
        <v>1569</v>
      </c>
      <c r="AV300" s="30" t="s">
        <v>321</v>
      </c>
      <c r="AW300" s="9" t="s">
        <v>321</v>
      </c>
      <c r="AX300" s="47">
        <v>5.72E-11</v>
      </c>
      <c r="AY300" s="47">
        <v>8.7999999999999999E-13</v>
      </c>
      <c r="AZ300" s="47">
        <v>4.962E-10</v>
      </c>
      <c r="BA300" s="47">
        <v>5.5430000000000004E-10</v>
      </c>
      <c r="BB300" s="48">
        <v>5.7570000000000001E-11</v>
      </c>
      <c r="BC300" s="48">
        <v>4.9548000000000003E-10</v>
      </c>
      <c r="BD300" s="48">
        <v>5.5304999999999997E-10</v>
      </c>
      <c r="BE300" s="14" t="str">
        <f t="shared" si="32"/>
        <v>-</v>
      </c>
      <c r="BF300" s="14" t="str">
        <f t="shared" si="33"/>
        <v>-</v>
      </c>
      <c r="BG300" s="68" t="s">
        <v>1593</v>
      </c>
      <c r="BH300" s="68" t="s">
        <v>321</v>
      </c>
      <c r="BI300" s="68" t="s">
        <v>321</v>
      </c>
      <c r="BJ300" s="68" t="s">
        <v>1580</v>
      </c>
      <c r="BK300" s="68" t="s">
        <v>1614</v>
      </c>
      <c r="BL300" s="68" t="s">
        <v>597</v>
      </c>
      <c r="BM300" s="3" t="s">
        <v>1251</v>
      </c>
    </row>
    <row r="301" spans="1:84" ht="14.4" customHeight="1" x14ac:dyDescent="0.3">
      <c r="A301" s="59" t="s">
        <v>460</v>
      </c>
      <c r="B301" s="2">
        <v>300</v>
      </c>
      <c r="C301" s="3" t="s">
        <v>1413</v>
      </c>
      <c r="D301" s="4" t="s">
        <v>461</v>
      </c>
      <c r="E301" s="2" t="s">
        <v>528</v>
      </c>
      <c r="F301" s="4" t="s">
        <v>462</v>
      </c>
      <c r="G301" s="2" t="s">
        <v>529</v>
      </c>
      <c r="H301" s="2" t="s">
        <v>456</v>
      </c>
      <c r="I301" s="5">
        <v>-3550.15</v>
      </c>
      <c r="J301" s="6" t="s">
        <v>24</v>
      </c>
      <c r="K301" s="2" t="s">
        <v>1028</v>
      </c>
      <c r="L301" s="6" t="s">
        <v>25</v>
      </c>
      <c r="M301" s="6" t="s">
        <v>139</v>
      </c>
      <c r="N301" s="2" t="s">
        <v>1088</v>
      </c>
      <c r="O301" s="9">
        <v>0.48</v>
      </c>
      <c r="P301" s="9">
        <v>2.52</v>
      </c>
      <c r="Q301" s="10" t="s">
        <v>1002</v>
      </c>
      <c r="R301" s="2" t="s">
        <v>413</v>
      </c>
      <c r="S301" s="2" t="s">
        <v>413</v>
      </c>
      <c r="T301" s="3" t="s">
        <v>64</v>
      </c>
      <c r="U301" s="7" t="s">
        <v>1569</v>
      </c>
      <c r="V301" s="5" t="s">
        <v>597</v>
      </c>
      <c r="W301" s="3" t="s">
        <v>319</v>
      </c>
      <c r="X301" s="3" t="s">
        <v>28</v>
      </c>
      <c r="Y301" s="3" t="s">
        <v>457</v>
      </c>
      <c r="Z301" s="19">
        <v>118.3</v>
      </c>
      <c r="AA301" s="6">
        <v>1.9</v>
      </c>
      <c r="AB301" s="8" t="s">
        <v>1569</v>
      </c>
      <c r="AC301" s="6" t="s">
        <v>413</v>
      </c>
      <c r="AD301" s="6" t="s">
        <v>413</v>
      </c>
      <c r="AE301" s="6" t="s">
        <v>413</v>
      </c>
      <c r="AF301" s="6" t="s">
        <v>413</v>
      </c>
      <c r="AG301" s="6" t="s">
        <v>413</v>
      </c>
      <c r="AH301" s="6" t="s">
        <v>413</v>
      </c>
      <c r="AI301" s="6" t="s">
        <v>413</v>
      </c>
      <c r="AJ301" s="72">
        <v>295.5</v>
      </c>
      <c r="AK301" s="91" t="s">
        <v>1569</v>
      </c>
      <c r="AL301" s="9" t="s">
        <v>413</v>
      </c>
      <c r="AM301" s="9" t="s">
        <v>413</v>
      </c>
      <c r="AN301" s="9" t="s">
        <v>413</v>
      </c>
      <c r="AO301" s="9" t="s">
        <v>413</v>
      </c>
      <c r="AP301" s="2" t="s">
        <v>413</v>
      </c>
      <c r="AQ301" s="2" t="str">
        <f t="shared" si="29"/>
        <v>-</v>
      </c>
      <c r="AR301" s="2" t="str">
        <f t="shared" si="30"/>
        <v>-</v>
      </c>
      <c r="AS301" s="2" t="str">
        <f t="shared" si="31"/>
        <v>-</v>
      </c>
      <c r="AT301" s="8" t="s">
        <v>1569</v>
      </c>
      <c r="AU301" s="8" t="s">
        <v>1569</v>
      </c>
      <c r="AV301" s="30" t="s">
        <v>321</v>
      </c>
      <c r="AW301" s="9" t="s">
        <v>321</v>
      </c>
      <c r="AX301" s="47">
        <v>5.72E-11</v>
      </c>
      <c r="AY301" s="47">
        <v>8.7999999999999999E-13</v>
      </c>
      <c r="AZ301" s="47">
        <v>4.962E-10</v>
      </c>
      <c r="BA301" s="47">
        <v>5.5430000000000004E-10</v>
      </c>
      <c r="BB301" s="48">
        <v>5.7570000000000001E-11</v>
      </c>
      <c r="BC301" s="48">
        <v>4.9548000000000003E-10</v>
      </c>
      <c r="BD301" s="48">
        <v>5.5304999999999997E-10</v>
      </c>
      <c r="BE301" s="14" t="str">
        <f t="shared" si="32"/>
        <v>-</v>
      </c>
      <c r="BF301" s="14" t="str">
        <f t="shared" si="33"/>
        <v>-</v>
      </c>
      <c r="BG301" s="68" t="s">
        <v>598</v>
      </c>
      <c r="BH301" s="68" t="s">
        <v>321</v>
      </c>
      <c r="BI301" s="68" t="s">
        <v>321</v>
      </c>
      <c r="BJ301" s="68" t="s">
        <v>1580</v>
      </c>
      <c r="BK301" s="68" t="s">
        <v>1614</v>
      </c>
      <c r="BL301" s="68" t="s">
        <v>597</v>
      </c>
      <c r="BM301" s="3" t="s">
        <v>1247</v>
      </c>
    </row>
    <row r="302" spans="1:84" ht="14.4" customHeight="1" x14ac:dyDescent="0.3">
      <c r="A302" s="59" t="s">
        <v>463</v>
      </c>
      <c r="B302" s="2">
        <v>301</v>
      </c>
      <c r="C302" s="3" t="s">
        <v>1413</v>
      </c>
      <c r="D302" s="4" t="s">
        <v>461</v>
      </c>
      <c r="E302" s="2" t="s">
        <v>528</v>
      </c>
      <c r="F302" s="4" t="s">
        <v>462</v>
      </c>
      <c r="G302" s="2" t="s">
        <v>529</v>
      </c>
      <c r="H302" s="2" t="s">
        <v>456</v>
      </c>
      <c r="I302" s="5">
        <v>-3907.75</v>
      </c>
      <c r="J302" s="6" t="s">
        <v>24</v>
      </c>
      <c r="K302" s="2" t="s">
        <v>1028</v>
      </c>
      <c r="L302" s="6" t="s">
        <v>25</v>
      </c>
      <c r="M302" s="6" t="s">
        <v>139</v>
      </c>
      <c r="N302" s="2" t="s">
        <v>1088</v>
      </c>
      <c r="O302" s="9">
        <v>1.22</v>
      </c>
      <c r="P302" s="9">
        <v>5.01</v>
      </c>
      <c r="Q302" s="5" t="s">
        <v>150</v>
      </c>
      <c r="R302" s="2" t="s">
        <v>413</v>
      </c>
      <c r="S302" s="2" t="s">
        <v>413</v>
      </c>
      <c r="T302" s="3" t="s">
        <v>64</v>
      </c>
      <c r="U302" s="7" t="s">
        <v>1569</v>
      </c>
      <c r="V302" s="5" t="s">
        <v>597</v>
      </c>
      <c r="W302" s="3" t="s">
        <v>319</v>
      </c>
      <c r="X302" s="3" t="s">
        <v>28</v>
      </c>
      <c r="Y302" s="3" t="s">
        <v>457</v>
      </c>
      <c r="Z302" s="19">
        <v>125.3</v>
      </c>
      <c r="AA302" s="6">
        <v>0.7</v>
      </c>
      <c r="AB302" s="8" t="s">
        <v>1569</v>
      </c>
      <c r="AC302" s="6" t="s">
        <v>413</v>
      </c>
      <c r="AD302" s="6" t="s">
        <v>413</v>
      </c>
      <c r="AE302" s="6" t="s">
        <v>413</v>
      </c>
      <c r="AF302" s="6" t="s">
        <v>413</v>
      </c>
      <c r="AG302" s="6" t="s">
        <v>413</v>
      </c>
      <c r="AH302" s="6" t="s">
        <v>413</v>
      </c>
      <c r="AI302" s="6" t="s">
        <v>413</v>
      </c>
      <c r="AJ302" s="72">
        <v>295.5</v>
      </c>
      <c r="AK302" s="91" t="s">
        <v>1569</v>
      </c>
      <c r="AL302" s="9" t="s">
        <v>413</v>
      </c>
      <c r="AM302" s="9" t="s">
        <v>413</v>
      </c>
      <c r="AN302" s="9" t="s">
        <v>413</v>
      </c>
      <c r="AO302" s="9" t="s">
        <v>413</v>
      </c>
      <c r="AP302" s="2" t="s">
        <v>413</v>
      </c>
      <c r="AQ302" s="2" t="str">
        <f t="shared" si="29"/>
        <v>-</v>
      </c>
      <c r="AR302" s="2" t="str">
        <f t="shared" si="30"/>
        <v>-</v>
      </c>
      <c r="AS302" s="2" t="str">
        <f t="shared" si="31"/>
        <v>-</v>
      </c>
      <c r="AT302" s="8" t="s">
        <v>1569</v>
      </c>
      <c r="AU302" s="8" t="s">
        <v>1569</v>
      </c>
      <c r="AV302" s="30" t="s">
        <v>321</v>
      </c>
      <c r="AW302" s="9" t="s">
        <v>321</v>
      </c>
      <c r="AX302" s="47">
        <v>5.72E-11</v>
      </c>
      <c r="AY302" s="47">
        <v>8.7999999999999999E-13</v>
      </c>
      <c r="AZ302" s="47">
        <v>4.962E-10</v>
      </c>
      <c r="BA302" s="47">
        <v>5.5430000000000004E-10</v>
      </c>
      <c r="BB302" s="48">
        <v>5.7570000000000001E-11</v>
      </c>
      <c r="BC302" s="48">
        <v>4.9548000000000003E-10</v>
      </c>
      <c r="BD302" s="48">
        <v>5.5304999999999997E-10</v>
      </c>
      <c r="BE302" s="14" t="str">
        <f t="shared" si="32"/>
        <v>-</v>
      </c>
      <c r="BF302" s="14" t="str">
        <f t="shared" si="33"/>
        <v>-</v>
      </c>
      <c r="BG302" s="68" t="s">
        <v>1593</v>
      </c>
      <c r="BH302" s="68" t="s">
        <v>321</v>
      </c>
      <c r="BI302" s="68" t="s">
        <v>321</v>
      </c>
      <c r="BJ302" s="68" t="s">
        <v>1580</v>
      </c>
      <c r="BK302" s="68" t="s">
        <v>1614</v>
      </c>
      <c r="BL302" s="68" t="s">
        <v>597</v>
      </c>
      <c r="BM302" s="3" t="s">
        <v>1252</v>
      </c>
    </row>
    <row r="303" spans="1:84" ht="14.4" customHeight="1" x14ac:dyDescent="0.3">
      <c r="A303" s="59" t="s">
        <v>464</v>
      </c>
      <c r="B303" s="2">
        <v>302</v>
      </c>
      <c r="C303" s="3" t="s">
        <v>1413</v>
      </c>
      <c r="D303" s="4" t="s">
        <v>465</v>
      </c>
      <c r="E303" s="2" t="s">
        <v>528</v>
      </c>
      <c r="F303" s="4" t="s">
        <v>466</v>
      </c>
      <c r="G303" s="2" t="s">
        <v>529</v>
      </c>
      <c r="H303" s="2" t="s">
        <v>456</v>
      </c>
      <c r="I303" s="5">
        <v>-6161.1</v>
      </c>
      <c r="J303" s="6" t="s">
        <v>24</v>
      </c>
      <c r="K303" s="2" t="s">
        <v>1028</v>
      </c>
      <c r="L303" s="6" t="s">
        <v>25</v>
      </c>
      <c r="M303" s="6" t="s">
        <v>139</v>
      </c>
      <c r="N303" s="2" t="s">
        <v>1088</v>
      </c>
      <c r="O303" s="29">
        <v>0.8</v>
      </c>
      <c r="P303" s="9">
        <v>2.92</v>
      </c>
      <c r="Q303" s="10" t="s">
        <v>1005</v>
      </c>
      <c r="R303" s="2" t="s">
        <v>413</v>
      </c>
      <c r="S303" s="2" t="s">
        <v>413</v>
      </c>
      <c r="T303" s="3" t="s">
        <v>64</v>
      </c>
      <c r="U303" s="7" t="s">
        <v>1569</v>
      </c>
      <c r="V303" s="5" t="s">
        <v>597</v>
      </c>
      <c r="W303" s="3" t="s">
        <v>319</v>
      </c>
      <c r="X303" s="3" t="s">
        <v>28</v>
      </c>
      <c r="Y303" s="3" t="s">
        <v>457</v>
      </c>
      <c r="Z303" s="20">
        <v>138</v>
      </c>
      <c r="AA303" s="6">
        <v>5</v>
      </c>
      <c r="AB303" s="8" t="s">
        <v>1569</v>
      </c>
      <c r="AC303" s="6" t="s">
        <v>413</v>
      </c>
      <c r="AD303" s="6" t="s">
        <v>413</v>
      </c>
      <c r="AE303" s="6" t="s">
        <v>413</v>
      </c>
      <c r="AF303" s="6" t="s">
        <v>413</v>
      </c>
      <c r="AG303" s="6" t="s">
        <v>413</v>
      </c>
      <c r="AH303" s="6" t="s">
        <v>413</v>
      </c>
      <c r="AI303" s="6" t="s">
        <v>413</v>
      </c>
      <c r="AJ303" s="72">
        <v>295.5</v>
      </c>
      <c r="AK303" s="91" t="s">
        <v>1569</v>
      </c>
      <c r="AL303" s="9" t="s">
        <v>413</v>
      </c>
      <c r="AM303" s="9" t="s">
        <v>413</v>
      </c>
      <c r="AN303" s="9" t="s">
        <v>413</v>
      </c>
      <c r="AO303" s="9" t="s">
        <v>413</v>
      </c>
      <c r="AP303" s="2" t="s">
        <v>413</v>
      </c>
      <c r="AQ303" s="2" t="str">
        <f t="shared" si="29"/>
        <v>-</v>
      </c>
      <c r="AR303" s="2" t="str">
        <f t="shared" si="30"/>
        <v>-</v>
      </c>
      <c r="AS303" s="2" t="str">
        <f t="shared" si="31"/>
        <v>-</v>
      </c>
      <c r="AT303" s="8" t="s">
        <v>1569</v>
      </c>
      <c r="AU303" s="8" t="s">
        <v>1569</v>
      </c>
      <c r="AV303" s="30" t="s">
        <v>321</v>
      </c>
      <c r="AW303" s="9" t="s">
        <v>321</v>
      </c>
      <c r="AX303" s="47">
        <v>5.72E-11</v>
      </c>
      <c r="AY303" s="47">
        <v>8.7999999999999999E-13</v>
      </c>
      <c r="AZ303" s="47">
        <v>4.962E-10</v>
      </c>
      <c r="BA303" s="47">
        <v>5.5430000000000004E-10</v>
      </c>
      <c r="BB303" s="48">
        <v>5.7570000000000001E-11</v>
      </c>
      <c r="BC303" s="48">
        <v>4.9548000000000003E-10</v>
      </c>
      <c r="BD303" s="48">
        <v>5.5304999999999997E-10</v>
      </c>
      <c r="BE303" s="14" t="str">
        <f t="shared" si="32"/>
        <v>-</v>
      </c>
      <c r="BF303" s="14" t="str">
        <f t="shared" si="33"/>
        <v>-</v>
      </c>
      <c r="BG303" s="68" t="s">
        <v>597</v>
      </c>
      <c r="BH303" s="76" t="s">
        <v>413</v>
      </c>
      <c r="BI303" s="68" t="s">
        <v>321</v>
      </c>
      <c r="BJ303" s="68" t="s">
        <v>1580</v>
      </c>
      <c r="BK303" s="68" t="s">
        <v>1614</v>
      </c>
      <c r="BL303" s="68" t="s">
        <v>597</v>
      </c>
      <c r="BM303" s="3" t="s">
        <v>1253</v>
      </c>
    </row>
    <row r="304" spans="1:84" ht="14.4" customHeight="1" x14ac:dyDescent="0.3">
      <c r="A304" s="62">
        <v>9021</v>
      </c>
      <c r="B304" s="2">
        <v>303</v>
      </c>
      <c r="C304" s="3" t="s">
        <v>1414</v>
      </c>
      <c r="D304" s="4" t="s">
        <v>863</v>
      </c>
      <c r="E304" s="5" t="s">
        <v>528</v>
      </c>
      <c r="F304" s="4" t="s">
        <v>864</v>
      </c>
      <c r="G304" s="5" t="s">
        <v>529</v>
      </c>
      <c r="H304" s="2" t="s">
        <v>23</v>
      </c>
      <c r="J304" s="6" t="s">
        <v>87</v>
      </c>
      <c r="K304" s="2" t="s">
        <v>1028</v>
      </c>
      <c r="L304" s="6" t="s">
        <v>968</v>
      </c>
      <c r="M304" s="6" t="s">
        <v>26</v>
      </c>
      <c r="N304" s="2" t="s">
        <v>1041</v>
      </c>
      <c r="O304" s="6">
        <v>2.09</v>
      </c>
      <c r="P304" s="6">
        <v>1.86</v>
      </c>
      <c r="Q304" s="5" t="s">
        <v>150</v>
      </c>
      <c r="R304" s="2" t="s">
        <v>413</v>
      </c>
      <c r="S304" s="2" t="s">
        <v>413</v>
      </c>
      <c r="T304" s="3" t="s">
        <v>112</v>
      </c>
      <c r="U304" s="3" t="s">
        <v>56</v>
      </c>
      <c r="V304" s="5" t="s">
        <v>597</v>
      </c>
      <c r="W304" s="12" t="s">
        <v>57</v>
      </c>
      <c r="X304" s="3" t="s">
        <v>28</v>
      </c>
      <c r="Y304" s="13" t="s">
        <v>58</v>
      </c>
      <c r="Z304" s="19">
        <v>130.30000000000001</v>
      </c>
      <c r="AA304" s="6">
        <v>0.6</v>
      </c>
      <c r="AB304" s="6">
        <v>1</v>
      </c>
      <c r="AC304" s="6" t="s">
        <v>413</v>
      </c>
      <c r="AD304" s="6" t="s">
        <v>413</v>
      </c>
      <c r="AE304" s="6" t="s">
        <v>413</v>
      </c>
      <c r="AF304" s="8" t="s">
        <v>1569</v>
      </c>
      <c r="AG304" s="8" t="s">
        <v>1569</v>
      </c>
      <c r="AH304" s="8" t="s">
        <v>1569</v>
      </c>
      <c r="AI304" s="8" t="s">
        <v>1569</v>
      </c>
      <c r="AJ304" s="91" t="s">
        <v>1569</v>
      </c>
      <c r="AK304" s="91" t="s">
        <v>1569</v>
      </c>
      <c r="AL304" s="8" t="s">
        <v>1569</v>
      </c>
      <c r="AM304" s="9" t="s">
        <v>413</v>
      </c>
      <c r="AN304" s="9" t="s">
        <v>413</v>
      </c>
      <c r="AO304" s="9" t="s">
        <v>413</v>
      </c>
      <c r="AP304" s="2" t="s">
        <v>59</v>
      </c>
      <c r="AQ304" s="2">
        <f t="shared" si="29"/>
        <v>130.30000000000001</v>
      </c>
      <c r="AR304" s="2">
        <f t="shared" si="30"/>
        <v>0.6</v>
      </c>
      <c r="AS304" s="2">
        <f t="shared" si="31"/>
        <v>1</v>
      </c>
      <c r="AT304" s="6" t="s">
        <v>60</v>
      </c>
      <c r="AU304" s="6">
        <v>27.84</v>
      </c>
      <c r="AV304" s="52" t="s">
        <v>1081</v>
      </c>
      <c r="AW304" s="15">
        <f>28.294</f>
        <v>28.294</v>
      </c>
      <c r="AX304" s="47">
        <v>5.72E-11</v>
      </c>
      <c r="AY304" s="47">
        <v>8.7999999999999999E-13</v>
      </c>
      <c r="AZ304" s="47">
        <v>4.962E-10</v>
      </c>
      <c r="BA304" s="47">
        <v>5.5430000000000004E-10</v>
      </c>
      <c r="BB304" s="48">
        <v>5.7570000000000001E-11</v>
      </c>
      <c r="BC304" s="48">
        <v>4.9548000000000003E-10</v>
      </c>
      <c r="BD304" s="48">
        <v>5.5304999999999997E-10</v>
      </c>
      <c r="BE304" s="14">
        <f t="shared" si="32"/>
        <v>132.37330446354338</v>
      </c>
      <c r="BF304" s="14">
        <f t="shared" si="33"/>
        <v>1.2</v>
      </c>
      <c r="BG304" s="68" t="s">
        <v>1591</v>
      </c>
      <c r="BH304" s="68" t="s">
        <v>598</v>
      </c>
      <c r="BI304" s="68" t="s">
        <v>321</v>
      </c>
      <c r="BJ304" s="68" t="s">
        <v>321</v>
      </c>
      <c r="BK304" s="68" t="s">
        <v>597</v>
      </c>
      <c r="BL304" s="68" t="s">
        <v>597</v>
      </c>
      <c r="BM304" s="3" t="s">
        <v>1248</v>
      </c>
    </row>
    <row r="305" spans="1:65" ht="14.4" customHeight="1" x14ac:dyDescent="0.3">
      <c r="A305" s="62">
        <v>9024</v>
      </c>
      <c r="B305" s="2">
        <v>304</v>
      </c>
      <c r="C305" s="3" t="s">
        <v>1414</v>
      </c>
      <c r="D305" s="4" t="s">
        <v>863</v>
      </c>
      <c r="E305" s="5" t="s">
        <v>528</v>
      </c>
      <c r="F305" s="4" t="s">
        <v>864</v>
      </c>
      <c r="G305" s="5" t="s">
        <v>529</v>
      </c>
      <c r="H305" s="2" t="s">
        <v>23</v>
      </c>
      <c r="J305" s="6" t="s">
        <v>87</v>
      </c>
      <c r="K305" s="2" t="s">
        <v>1028</v>
      </c>
      <c r="L305" s="6" t="s">
        <v>968</v>
      </c>
      <c r="M305" s="6" t="s">
        <v>26</v>
      </c>
      <c r="N305" s="2" t="s">
        <v>1041</v>
      </c>
      <c r="O305" s="6">
        <v>2.09</v>
      </c>
      <c r="P305" s="6">
        <v>1.84</v>
      </c>
      <c r="Q305" s="5" t="s">
        <v>150</v>
      </c>
      <c r="R305" s="2" t="s">
        <v>413</v>
      </c>
      <c r="S305" s="2" t="s">
        <v>413</v>
      </c>
      <c r="T305" s="3" t="s">
        <v>112</v>
      </c>
      <c r="U305" s="3" t="s">
        <v>56</v>
      </c>
      <c r="V305" s="5" t="s">
        <v>597</v>
      </c>
      <c r="W305" s="12" t="s">
        <v>57</v>
      </c>
      <c r="X305" s="3" t="s">
        <v>28</v>
      </c>
      <c r="Y305" s="13" t="s">
        <v>58</v>
      </c>
      <c r="Z305" s="19">
        <v>129.80000000000001</v>
      </c>
      <c r="AA305" s="6">
        <v>0.3</v>
      </c>
      <c r="AB305" s="6">
        <v>1</v>
      </c>
      <c r="AC305" s="6" t="s">
        <v>413</v>
      </c>
      <c r="AD305" s="6" t="s">
        <v>413</v>
      </c>
      <c r="AE305" s="6" t="s">
        <v>413</v>
      </c>
      <c r="AF305" s="8" t="s">
        <v>1569</v>
      </c>
      <c r="AG305" s="8" t="s">
        <v>1569</v>
      </c>
      <c r="AH305" s="8" t="s">
        <v>1569</v>
      </c>
      <c r="AI305" s="8" t="s">
        <v>1569</v>
      </c>
      <c r="AJ305" s="91" t="s">
        <v>1569</v>
      </c>
      <c r="AK305" s="91" t="s">
        <v>1569</v>
      </c>
      <c r="AL305" s="8" t="s">
        <v>1569</v>
      </c>
      <c r="AM305" s="9" t="s">
        <v>413</v>
      </c>
      <c r="AN305" s="9" t="s">
        <v>413</v>
      </c>
      <c r="AO305" s="9" t="s">
        <v>413</v>
      </c>
      <c r="AP305" s="2" t="s">
        <v>59</v>
      </c>
      <c r="AQ305" s="2">
        <f t="shared" si="29"/>
        <v>129.80000000000001</v>
      </c>
      <c r="AR305" s="2">
        <f t="shared" si="30"/>
        <v>0.3</v>
      </c>
      <c r="AS305" s="2">
        <f t="shared" si="31"/>
        <v>1</v>
      </c>
      <c r="AT305" s="6" t="s">
        <v>60</v>
      </c>
      <c r="AU305" s="6">
        <v>27.84</v>
      </c>
      <c r="AV305" s="52" t="s">
        <v>1081</v>
      </c>
      <c r="AW305" s="15">
        <f>28.294</f>
        <v>28.294</v>
      </c>
      <c r="AX305" s="47">
        <v>5.72E-11</v>
      </c>
      <c r="AY305" s="47">
        <v>8.7999999999999999E-13</v>
      </c>
      <c r="AZ305" s="47">
        <v>4.962E-10</v>
      </c>
      <c r="BA305" s="47">
        <v>5.5430000000000004E-10</v>
      </c>
      <c r="BB305" s="48">
        <v>5.7570000000000001E-11</v>
      </c>
      <c r="BC305" s="48">
        <v>4.9548000000000003E-10</v>
      </c>
      <c r="BD305" s="48">
        <v>5.5304999999999997E-10</v>
      </c>
      <c r="BE305" s="14">
        <f t="shared" si="32"/>
        <v>131.86559441866197</v>
      </c>
      <c r="BF305" s="14">
        <f t="shared" si="33"/>
        <v>0.6</v>
      </c>
      <c r="BG305" s="68" t="s">
        <v>1591</v>
      </c>
      <c r="BH305" s="68" t="s">
        <v>598</v>
      </c>
      <c r="BI305" s="68" t="s">
        <v>321</v>
      </c>
      <c r="BJ305" s="68" t="s">
        <v>321</v>
      </c>
      <c r="BK305" s="68" t="s">
        <v>597</v>
      </c>
      <c r="BL305" s="68" t="s">
        <v>597</v>
      </c>
      <c r="BM305" s="3" t="s">
        <v>1249</v>
      </c>
    </row>
    <row r="306" spans="1:65" s="69" customFormat="1" ht="14.4" customHeight="1" x14ac:dyDescent="0.3">
      <c r="A306" s="62" t="s">
        <v>1478</v>
      </c>
      <c r="B306" s="2">
        <v>305</v>
      </c>
      <c r="C306" s="67" t="s">
        <v>1477</v>
      </c>
      <c r="D306" s="4" t="s">
        <v>1480</v>
      </c>
      <c r="E306" s="5" t="s">
        <v>528</v>
      </c>
      <c r="F306" s="4" t="s">
        <v>1481</v>
      </c>
      <c r="G306" s="5" t="s">
        <v>529</v>
      </c>
      <c r="H306" s="66" t="s">
        <v>23</v>
      </c>
      <c r="I306" s="68"/>
      <c r="J306" s="69" t="s">
        <v>267</v>
      </c>
      <c r="K306" s="66" t="s">
        <v>1030</v>
      </c>
      <c r="L306" s="69" t="s">
        <v>498</v>
      </c>
      <c r="M306" s="69" t="s">
        <v>26</v>
      </c>
      <c r="N306" s="66" t="s">
        <v>1479</v>
      </c>
      <c r="O306" s="8" t="s">
        <v>1569</v>
      </c>
      <c r="P306" s="8" t="s">
        <v>1569</v>
      </c>
      <c r="Q306" s="2" t="s">
        <v>413</v>
      </c>
      <c r="R306" s="2" t="s">
        <v>413</v>
      </c>
      <c r="S306" s="2" t="s">
        <v>413</v>
      </c>
      <c r="T306" s="67" t="s">
        <v>131</v>
      </c>
      <c r="U306" s="7" t="s">
        <v>1569</v>
      </c>
      <c r="V306" s="5" t="s">
        <v>597</v>
      </c>
      <c r="W306" s="12" t="s">
        <v>432</v>
      </c>
      <c r="X306" s="3" t="s">
        <v>28</v>
      </c>
      <c r="Y306" s="3" t="s">
        <v>655</v>
      </c>
      <c r="Z306" s="70">
        <v>138.1</v>
      </c>
      <c r="AA306" s="69">
        <v>0.3</v>
      </c>
      <c r="AB306" s="69">
        <v>2</v>
      </c>
      <c r="AC306" s="69" t="s">
        <v>413</v>
      </c>
      <c r="AD306" s="69" t="s">
        <v>413</v>
      </c>
      <c r="AE306" s="69" t="s">
        <v>413</v>
      </c>
      <c r="AF306" s="8" t="s">
        <v>1569</v>
      </c>
      <c r="AG306" s="8" t="s">
        <v>1569</v>
      </c>
      <c r="AH306" s="8" t="s">
        <v>1569</v>
      </c>
      <c r="AI306" s="8" t="s">
        <v>1569</v>
      </c>
      <c r="AJ306" s="91" t="s">
        <v>1569</v>
      </c>
      <c r="AK306" s="91" t="s">
        <v>1569</v>
      </c>
      <c r="AL306" s="8" t="s">
        <v>1569</v>
      </c>
      <c r="AM306" s="72" t="s">
        <v>413</v>
      </c>
      <c r="AN306" s="72" t="s">
        <v>413</v>
      </c>
      <c r="AO306" s="72" t="s">
        <v>413</v>
      </c>
      <c r="AP306" s="66" t="s">
        <v>59</v>
      </c>
      <c r="AQ306" s="66">
        <f t="shared" si="29"/>
        <v>138.1</v>
      </c>
      <c r="AR306" s="66">
        <f t="shared" si="30"/>
        <v>0.3</v>
      </c>
      <c r="AS306" s="66">
        <f t="shared" si="31"/>
        <v>2</v>
      </c>
      <c r="AT306" s="6" t="s">
        <v>60</v>
      </c>
      <c r="AU306" s="6">
        <v>28.02</v>
      </c>
      <c r="AV306" s="52" t="s">
        <v>1081</v>
      </c>
      <c r="AW306" s="15">
        <f>28.294</f>
        <v>28.294</v>
      </c>
      <c r="AX306" s="47">
        <v>5.72E-11</v>
      </c>
      <c r="AY306" s="47">
        <v>8.7999999999999999E-13</v>
      </c>
      <c r="AZ306" s="47">
        <v>4.962E-10</v>
      </c>
      <c r="BA306" s="47">
        <v>5.5430000000000004E-10</v>
      </c>
      <c r="BB306" s="48">
        <v>5.7570000000000001E-11</v>
      </c>
      <c r="BC306" s="48">
        <v>4.9548000000000003E-10</v>
      </c>
      <c r="BD306" s="48">
        <v>5.5304999999999997E-10</v>
      </c>
      <c r="BE306" s="82">
        <f t="shared" si="32"/>
        <v>139.41925736735789</v>
      </c>
      <c r="BF306" s="82">
        <f t="shared" si="33"/>
        <v>0.3</v>
      </c>
      <c r="BG306" s="68" t="s">
        <v>598</v>
      </c>
      <c r="BH306" s="68" t="s">
        <v>321</v>
      </c>
      <c r="BI306" s="68" t="s">
        <v>321</v>
      </c>
      <c r="BJ306" s="68" t="s">
        <v>321</v>
      </c>
      <c r="BK306" s="102" t="s">
        <v>598</v>
      </c>
      <c r="BL306" s="68" t="s">
        <v>598</v>
      </c>
      <c r="BM306" s="67" t="s">
        <v>1482</v>
      </c>
    </row>
    <row r="307" spans="1:65" s="9" customFormat="1" ht="14.4" customHeight="1" x14ac:dyDescent="0.3">
      <c r="A307" s="62" t="s">
        <v>835</v>
      </c>
      <c r="B307" s="2">
        <v>306</v>
      </c>
      <c r="C307" s="30" t="s">
        <v>1415</v>
      </c>
      <c r="D307" s="10" t="s">
        <v>1569</v>
      </c>
      <c r="E307" s="10"/>
      <c r="F307" s="10" t="s">
        <v>1569</v>
      </c>
      <c r="G307" s="10"/>
      <c r="H307" s="2" t="s">
        <v>23</v>
      </c>
      <c r="I307" s="5"/>
      <c r="J307" s="6" t="s">
        <v>87</v>
      </c>
      <c r="K307" s="2" t="s">
        <v>1028</v>
      </c>
      <c r="L307" s="6" t="s">
        <v>968</v>
      </c>
      <c r="M307" s="6" t="s">
        <v>26</v>
      </c>
      <c r="N307" s="2" t="s">
        <v>987</v>
      </c>
      <c r="O307" s="9">
        <v>0.86</v>
      </c>
      <c r="P307" s="9">
        <v>0.68</v>
      </c>
      <c r="Q307" s="5" t="s">
        <v>46</v>
      </c>
      <c r="R307" s="2" t="s">
        <v>413</v>
      </c>
      <c r="S307" s="2" t="s">
        <v>413</v>
      </c>
      <c r="T307" s="30" t="s">
        <v>55</v>
      </c>
      <c r="U307" s="7" t="s">
        <v>1569</v>
      </c>
      <c r="V307" s="5" t="s">
        <v>597</v>
      </c>
      <c r="W307" s="7" t="s">
        <v>1569</v>
      </c>
      <c r="X307" s="30" t="s">
        <v>28</v>
      </c>
      <c r="Y307" s="30" t="s">
        <v>833</v>
      </c>
      <c r="Z307" s="8" t="s">
        <v>1569</v>
      </c>
      <c r="AA307" s="8" t="s">
        <v>1569</v>
      </c>
      <c r="AB307" s="8" t="s">
        <v>1569</v>
      </c>
      <c r="AC307" s="9" t="s">
        <v>413</v>
      </c>
      <c r="AD307" s="9" t="s">
        <v>413</v>
      </c>
      <c r="AE307" s="9" t="s">
        <v>413</v>
      </c>
      <c r="AF307" s="9">
        <v>126.5</v>
      </c>
      <c r="AG307" s="9">
        <v>3.9</v>
      </c>
      <c r="AH307" s="8" t="s">
        <v>1569</v>
      </c>
      <c r="AI307" s="9">
        <v>50</v>
      </c>
      <c r="AJ307" s="72">
        <v>502</v>
      </c>
      <c r="AK307" s="72">
        <v>68</v>
      </c>
      <c r="AL307" s="8" t="s">
        <v>1569</v>
      </c>
      <c r="AM307" s="9" t="s">
        <v>413</v>
      </c>
      <c r="AN307" s="9" t="s">
        <v>413</v>
      </c>
      <c r="AO307" s="9" t="s">
        <v>413</v>
      </c>
      <c r="AP307" s="2" t="s">
        <v>413</v>
      </c>
      <c r="AQ307" s="2" t="str">
        <f t="shared" si="29"/>
        <v>-</v>
      </c>
      <c r="AR307" s="2" t="str">
        <f t="shared" si="30"/>
        <v>-</v>
      </c>
      <c r="AS307" s="2" t="str">
        <f t="shared" si="31"/>
        <v>-</v>
      </c>
      <c r="AT307" s="8" t="s">
        <v>1569</v>
      </c>
      <c r="AU307" s="8" t="s">
        <v>1569</v>
      </c>
      <c r="AV307" s="30" t="s">
        <v>321</v>
      </c>
      <c r="AW307" s="9" t="s">
        <v>321</v>
      </c>
      <c r="AX307" s="47">
        <v>5.72E-11</v>
      </c>
      <c r="AY307" s="47">
        <v>8.7999999999999999E-13</v>
      </c>
      <c r="AZ307" s="47">
        <v>4.962E-10</v>
      </c>
      <c r="BA307" s="47">
        <v>5.5430000000000004E-10</v>
      </c>
      <c r="BB307" s="48">
        <v>5.7570000000000001E-11</v>
      </c>
      <c r="BC307" s="48">
        <v>4.9548000000000003E-10</v>
      </c>
      <c r="BD307" s="48">
        <v>5.5304999999999997E-10</v>
      </c>
      <c r="BE307" s="14" t="str">
        <f t="shared" si="32"/>
        <v>-</v>
      </c>
      <c r="BF307" s="14" t="str">
        <f t="shared" si="33"/>
        <v>-</v>
      </c>
      <c r="BG307" s="68" t="s">
        <v>321</v>
      </c>
      <c r="BH307" s="68" t="s">
        <v>321</v>
      </c>
      <c r="BI307" s="68" t="s">
        <v>597</v>
      </c>
      <c r="BJ307" s="68" t="s">
        <v>1566</v>
      </c>
      <c r="BK307" s="68" t="s">
        <v>1614</v>
      </c>
      <c r="BL307" s="68" t="s">
        <v>597</v>
      </c>
      <c r="BM307" s="30" t="s">
        <v>1254</v>
      </c>
    </row>
    <row r="308" spans="1:65" s="9" customFormat="1" ht="14.4" customHeight="1" x14ac:dyDescent="0.3">
      <c r="A308" s="62" t="s">
        <v>836</v>
      </c>
      <c r="B308" s="2">
        <v>307</v>
      </c>
      <c r="C308" s="30" t="s">
        <v>1415</v>
      </c>
      <c r="D308" s="10" t="s">
        <v>1569</v>
      </c>
      <c r="E308" s="10"/>
      <c r="F308" s="10" t="s">
        <v>1569</v>
      </c>
      <c r="G308" s="10"/>
      <c r="H308" s="2" t="s">
        <v>23</v>
      </c>
      <c r="I308" s="5"/>
      <c r="J308" s="6" t="s">
        <v>87</v>
      </c>
      <c r="K308" s="2" t="s">
        <v>1028</v>
      </c>
      <c r="L308" s="6" t="s">
        <v>968</v>
      </c>
      <c r="M308" s="6" t="s">
        <v>26</v>
      </c>
      <c r="N308" s="2" t="s">
        <v>987</v>
      </c>
      <c r="O308" s="9">
        <v>0.27</v>
      </c>
      <c r="P308" s="9">
        <v>0.61</v>
      </c>
      <c r="Q308" s="10" t="s">
        <v>956</v>
      </c>
      <c r="R308" s="2" t="s">
        <v>413</v>
      </c>
      <c r="S308" s="2" t="s">
        <v>413</v>
      </c>
      <c r="T308" s="30" t="s">
        <v>55</v>
      </c>
      <c r="U308" s="7" t="s">
        <v>1569</v>
      </c>
      <c r="V308" s="5" t="s">
        <v>597</v>
      </c>
      <c r="W308" s="7" t="s">
        <v>1569</v>
      </c>
      <c r="X308" s="30" t="s">
        <v>28</v>
      </c>
      <c r="Y308" s="30" t="s">
        <v>833</v>
      </c>
      <c r="Z308" s="8" t="s">
        <v>1569</v>
      </c>
      <c r="AA308" s="8" t="s">
        <v>1569</v>
      </c>
      <c r="AB308" s="8" t="s">
        <v>1569</v>
      </c>
      <c r="AC308" s="9" t="s">
        <v>413</v>
      </c>
      <c r="AD308" s="9" t="s">
        <v>413</v>
      </c>
      <c r="AE308" s="9" t="s">
        <v>413</v>
      </c>
      <c r="AF308" s="9">
        <v>138.4</v>
      </c>
      <c r="AG308" s="9">
        <v>6</v>
      </c>
      <c r="AH308" s="8" t="s">
        <v>1569</v>
      </c>
      <c r="AI308" s="9">
        <v>7.5</v>
      </c>
      <c r="AJ308" s="72">
        <v>752</v>
      </c>
      <c r="AK308" s="72">
        <v>270</v>
      </c>
      <c r="AL308" s="8" t="s">
        <v>1569</v>
      </c>
      <c r="AM308" s="9" t="s">
        <v>413</v>
      </c>
      <c r="AN308" s="9" t="s">
        <v>413</v>
      </c>
      <c r="AO308" s="9" t="s">
        <v>413</v>
      </c>
      <c r="AP308" s="2" t="s">
        <v>413</v>
      </c>
      <c r="AQ308" s="2" t="str">
        <f t="shared" si="29"/>
        <v>-</v>
      </c>
      <c r="AR308" s="2" t="str">
        <f t="shared" si="30"/>
        <v>-</v>
      </c>
      <c r="AS308" s="2" t="str">
        <f t="shared" si="31"/>
        <v>-</v>
      </c>
      <c r="AT308" s="8" t="s">
        <v>1569</v>
      </c>
      <c r="AU308" s="8" t="s">
        <v>1569</v>
      </c>
      <c r="AV308" s="30" t="s">
        <v>321</v>
      </c>
      <c r="AW308" s="9" t="s">
        <v>321</v>
      </c>
      <c r="AX308" s="47">
        <v>5.72E-11</v>
      </c>
      <c r="AY308" s="47">
        <v>8.7999999999999999E-13</v>
      </c>
      <c r="AZ308" s="47">
        <v>4.962E-10</v>
      </c>
      <c r="BA308" s="47">
        <v>5.5430000000000004E-10</v>
      </c>
      <c r="BB308" s="48">
        <v>5.7570000000000001E-11</v>
      </c>
      <c r="BC308" s="48">
        <v>4.9548000000000003E-10</v>
      </c>
      <c r="BD308" s="48">
        <v>5.5304999999999997E-10</v>
      </c>
      <c r="BE308" s="14" t="str">
        <f t="shared" si="32"/>
        <v>-</v>
      </c>
      <c r="BF308" s="14" t="str">
        <f t="shared" si="33"/>
        <v>-</v>
      </c>
      <c r="BG308" s="68" t="s">
        <v>321</v>
      </c>
      <c r="BH308" s="68" t="s">
        <v>321</v>
      </c>
      <c r="BI308" s="68" t="s">
        <v>597</v>
      </c>
      <c r="BJ308" s="68" t="s">
        <v>1566</v>
      </c>
      <c r="BK308" s="68" t="s">
        <v>1614</v>
      </c>
      <c r="BL308" s="68" t="s">
        <v>597</v>
      </c>
      <c r="BM308" s="30" t="s">
        <v>1256</v>
      </c>
    </row>
    <row r="309" spans="1:65" s="9" customFormat="1" ht="14.4" customHeight="1" x14ac:dyDescent="0.3">
      <c r="A309" s="62" t="s">
        <v>837</v>
      </c>
      <c r="B309" s="2">
        <v>308</v>
      </c>
      <c r="C309" s="30" t="s">
        <v>1415</v>
      </c>
      <c r="D309" s="10" t="s">
        <v>1569</v>
      </c>
      <c r="E309" s="10"/>
      <c r="F309" s="10" t="s">
        <v>1569</v>
      </c>
      <c r="G309" s="10"/>
      <c r="H309" s="2" t="s">
        <v>23</v>
      </c>
      <c r="I309" s="5"/>
      <c r="J309" s="6" t="s">
        <v>87</v>
      </c>
      <c r="K309" s="2" t="s">
        <v>1028</v>
      </c>
      <c r="L309" s="6" t="s">
        <v>968</v>
      </c>
      <c r="M309" s="6" t="s">
        <v>26</v>
      </c>
      <c r="N309" s="2" t="s">
        <v>987</v>
      </c>
      <c r="O309" s="9">
        <v>1.21</v>
      </c>
      <c r="P309" s="9">
        <v>2.79</v>
      </c>
      <c r="Q309" s="10" t="s">
        <v>956</v>
      </c>
      <c r="R309" s="2" t="s">
        <v>413</v>
      </c>
      <c r="S309" s="2" t="s">
        <v>413</v>
      </c>
      <c r="T309" s="30" t="s">
        <v>64</v>
      </c>
      <c r="U309" s="7" t="s">
        <v>1569</v>
      </c>
      <c r="V309" s="5" t="s">
        <v>597</v>
      </c>
      <c r="W309" s="7" t="s">
        <v>1569</v>
      </c>
      <c r="X309" s="30" t="s">
        <v>28</v>
      </c>
      <c r="Y309" s="30" t="s">
        <v>833</v>
      </c>
      <c r="Z309" s="8" t="s">
        <v>1569</v>
      </c>
      <c r="AA309" s="8" t="s">
        <v>1569</v>
      </c>
      <c r="AB309" s="8" t="s">
        <v>1569</v>
      </c>
      <c r="AC309" s="9" t="s">
        <v>413</v>
      </c>
      <c r="AD309" s="9" t="s">
        <v>413</v>
      </c>
      <c r="AE309" s="9" t="s">
        <v>413</v>
      </c>
      <c r="AF309" s="8" t="s">
        <v>1569</v>
      </c>
      <c r="AG309" s="8" t="s">
        <v>1569</v>
      </c>
      <c r="AH309" s="8" t="s">
        <v>1569</v>
      </c>
      <c r="AI309" s="8" t="s">
        <v>1569</v>
      </c>
      <c r="AJ309" s="91" t="s">
        <v>1569</v>
      </c>
      <c r="AK309" s="91" t="s">
        <v>1569</v>
      </c>
      <c r="AL309" s="8" t="s">
        <v>1569</v>
      </c>
      <c r="AM309" s="9" t="s">
        <v>413</v>
      </c>
      <c r="AN309" s="9" t="s">
        <v>413</v>
      </c>
      <c r="AO309" s="9" t="s">
        <v>413</v>
      </c>
      <c r="AP309" s="2" t="s">
        <v>413</v>
      </c>
      <c r="AQ309" s="2" t="str">
        <f t="shared" si="29"/>
        <v>-</v>
      </c>
      <c r="AR309" s="2" t="str">
        <f t="shared" si="30"/>
        <v>-</v>
      </c>
      <c r="AS309" s="2" t="str">
        <f t="shared" si="31"/>
        <v>-</v>
      </c>
      <c r="AT309" s="8" t="s">
        <v>1569</v>
      </c>
      <c r="AU309" s="8" t="s">
        <v>1569</v>
      </c>
      <c r="AV309" s="30" t="s">
        <v>321</v>
      </c>
      <c r="AW309" s="9" t="s">
        <v>321</v>
      </c>
      <c r="AX309" s="47">
        <v>5.72E-11</v>
      </c>
      <c r="AY309" s="47">
        <v>8.7999999999999999E-13</v>
      </c>
      <c r="AZ309" s="47">
        <v>4.962E-10</v>
      </c>
      <c r="BA309" s="47">
        <v>5.5430000000000004E-10</v>
      </c>
      <c r="BB309" s="48">
        <v>5.7570000000000001E-11</v>
      </c>
      <c r="BC309" s="48">
        <v>4.9548000000000003E-10</v>
      </c>
      <c r="BD309" s="48">
        <v>5.5304999999999997E-10</v>
      </c>
      <c r="BE309" s="14" t="str">
        <f t="shared" si="32"/>
        <v>-</v>
      </c>
      <c r="BF309" s="14" t="str">
        <f t="shared" si="33"/>
        <v>-</v>
      </c>
      <c r="BG309" s="68" t="s">
        <v>321</v>
      </c>
      <c r="BH309" s="68" t="s">
        <v>321</v>
      </c>
      <c r="BI309" s="68" t="s">
        <v>321</v>
      </c>
      <c r="BJ309" s="68" t="s">
        <v>321</v>
      </c>
      <c r="BK309" s="68" t="s">
        <v>1614</v>
      </c>
      <c r="BL309" s="68" t="s">
        <v>597</v>
      </c>
      <c r="BM309" s="30" t="s">
        <v>1255</v>
      </c>
    </row>
    <row r="310" spans="1:65" s="9" customFormat="1" ht="14.4" customHeight="1" x14ac:dyDescent="0.3">
      <c r="A310" s="62" t="s">
        <v>1009</v>
      </c>
      <c r="B310" s="2">
        <v>309</v>
      </c>
      <c r="C310" s="30" t="s">
        <v>1415</v>
      </c>
      <c r="D310" s="10" t="s">
        <v>1569</v>
      </c>
      <c r="E310" s="10"/>
      <c r="F310" s="10" t="s">
        <v>1569</v>
      </c>
      <c r="G310" s="10"/>
      <c r="H310" s="2" t="s">
        <v>23</v>
      </c>
      <c r="I310" s="5"/>
      <c r="J310" s="6" t="s">
        <v>87</v>
      </c>
      <c r="K310" s="2" t="s">
        <v>1028</v>
      </c>
      <c r="L310" s="6" t="s">
        <v>968</v>
      </c>
      <c r="M310" s="6" t="s">
        <v>26</v>
      </c>
      <c r="N310" s="2" t="s">
        <v>987</v>
      </c>
      <c r="O310" s="9">
        <v>0.88</v>
      </c>
      <c r="P310" s="29">
        <v>0.4</v>
      </c>
      <c r="Q310" s="10" t="s">
        <v>1010</v>
      </c>
      <c r="R310" s="2" t="s">
        <v>413</v>
      </c>
      <c r="S310" s="2" t="s">
        <v>413</v>
      </c>
      <c r="T310" s="30" t="s">
        <v>64</v>
      </c>
      <c r="U310" s="7" t="s">
        <v>1569</v>
      </c>
      <c r="V310" s="5" t="s">
        <v>597</v>
      </c>
      <c r="W310" s="7" t="s">
        <v>1569</v>
      </c>
      <c r="X310" s="30" t="s">
        <v>28</v>
      </c>
      <c r="Y310" s="30" t="s">
        <v>833</v>
      </c>
      <c r="Z310" s="8" t="s">
        <v>1569</v>
      </c>
      <c r="AA310" s="8" t="s">
        <v>1569</v>
      </c>
      <c r="AB310" s="8" t="s">
        <v>1569</v>
      </c>
      <c r="AC310" s="9" t="s">
        <v>413</v>
      </c>
      <c r="AD310" s="9" t="s">
        <v>413</v>
      </c>
      <c r="AE310" s="9" t="s">
        <v>413</v>
      </c>
      <c r="AF310" s="9">
        <v>142.69999999999999</v>
      </c>
      <c r="AG310" s="9">
        <v>8.3000000000000007</v>
      </c>
      <c r="AH310" s="8" t="s">
        <v>1569</v>
      </c>
      <c r="AI310" s="9">
        <v>173</v>
      </c>
      <c r="AJ310" s="72">
        <v>278</v>
      </c>
      <c r="AK310" s="72">
        <v>25</v>
      </c>
      <c r="AL310" s="8" t="s">
        <v>1569</v>
      </c>
      <c r="AM310" s="9" t="s">
        <v>413</v>
      </c>
      <c r="AN310" s="9" t="s">
        <v>413</v>
      </c>
      <c r="AO310" s="9" t="s">
        <v>413</v>
      </c>
      <c r="AP310" s="2" t="s">
        <v>413</v>
      </c>
      <c r="AQ310" s="2" t="str">
        <f t="shared" si="29"/>
        <v>-</v>
      </c>
      <c r="AR310" s="2" t="str">
        <f t="shared" si="30"/>
        <v>-</v>
      </c>
      <c r="AS310" s="2" t="str">
        <f t="shared" si="31"/>
        <v>-</v>
      </c>
      <c r="AT310" s="8" t="s">
        <v>1569</v>
      </c>
      <c r="AU310" s="8" t="s">
        <v>1569</v>
      </c>
      <c r="AV310" s="30" t="s">
        <v>321</v>
      </c>
      <c r="AW310" s="9" t="s">
        <v>321</v>
      </c>
      <c r="AX310" s="47">
        <v>5.72E-11</v>
      </c>
      <c r="AY310" s="47">
        <v>8.7999999999999999E-13</v>
      </c>
      <c r="AZ310" s="47">
        <v>4.962E-10</v>
      </c>
      <c r="BA310" s="47">
        <v>5.5430000000000004E-10</v>
      </c>
      <c r="BB310" s="48">
        <v>5.7570000000000001E-11</v>
      </c>
      <c r="BC310" s="48">
        <v>4.9548000000000003E-10</v>
      </c>
      <c r="BD310" s="48">
        <v>5.5304999999999997E-10</v>
      </c>
      <c r="BE310" s="14" t="str">
        <f t="shared" si="32"/>
        <v>-</v>
      </c>
      <c r="BF310" s="14" t="str">
        <f t="shared" si="33"/>
        <v>-</v>
      </c>
      <c r="BG310" s="68" t="s">
        <v>321</v>
      </c>
      <c r="BH310" s="68" t="s">
        <v>321</v>
      </c>
      <c r="BI310" s="68" t="s">
        <v>597</v>
      </c>
      <c r="BJ310" s="68" t="s">
        <v>1580</v>
      </c>
      <c r="BK310" s="68" t="s">
        <v>1614</v>
      </c>
      <c r="BL310" s="68" t="s">
        <v>597</v>
      </c>
      <c r="BM310" s="30" t="s">
        <v>1257</v>
      </c>
    </row>
    <row r="311" spans="1:65" s="9" customFormat="1" ht="14.4" customHeight="1" x14ac:dyDescent="0.3">
      <c r="A311" s="62" t="s">
        <v>838</v>
      </c>
      <c r="B311" s="2">
        <v>310</v>
      </c>
      <c r="C311" s="30" t="s">
        <v>1415</v>
      </c>
      <c r="D311" s="10" t="s">
        <v>1569</v>
      </c>
      <c r="E311" s="10"/>
      <c r="F311" s="10" t="s">
        <v>1569</v>
      </c>
      <c r="G311" s="10"/>
      <c r="H311" s="2" t="s">
        <v>23</v>
      </c>
      <c r="I311" s="5"/>
      <c r="J311" s="6" t="s">
        <v>87</v>
      </c>
      <c r="K311" s="2" t="s">
        <v>1028</v>
      </c>
      <c r="L311" s="6" t="s">
        <v>968</v>
      </c>
      <c r="M311" s="6" t="s">
        <v>26</v>
      </c>
      <c r="N311" s="2" t="s">
        <v>987</v>
      </c>
      <c r="O311" s="9">
        <v>0.21</v>
      </c>
      <c r="P311" s="9">
        <v>0.99</v>
      </c>
      <c r="Q311" s="10" t="s">
        <v>1011</v>
      </c>
      <c r="R311" s="2" t="s">
        <v>413</v>
      </c>
      <c r="S311" s="2" t="s">
        <v>413</v>
      </c>
      <c r="T311" s="30" t="s">
        <v>64</v>
      </c>
      <c r="U311" s="7" t="s">
        <v>1569</v>
      </c>
      <c r="V311" s="5" t="s">
        <v>597</v>
      </c>
      <c r="W311" s="7" t="s">
        <v>1569</v>
      </c>
      <c r="X311" s="30" t="s">
        <v>28</v>
      </c>
      <c r="Y311" s="30" t="s">
        <v>833</v>
      </c>
      <c r="Z311" s="18">
        <v>60.7</v>
      </c>
      <c r="AA311" s="9">
        <v>4.5999999999999996</v>
      </c>
      <c r="AB311" s="9">
        <v>2</v>
      </c>
      <c r="AC311" s="9" t="s">
        <v>413</v>
      </c>
      <c r="AD311" s="9" t="s">
        <v>413</v>
      </c>
      <c r="AE311" s="9" t="s">
        <v>413</v>
      </c>
      <c r="AF311" s="8" t="s">
        <v>1569</v>
      </c>
      <c r="AG311" s="8" t="s">
        <v>1569</v>
      </c>
      <c r="AH311" s="8" t="s">
        <v>1569</v>
      </c>
      <c r="AI311" s="8" t="s">
        <v>1569</v>
      </c>
      <c r="AJ311" s="91" t="s">
        <v>1569</v>
      </c>
      <c r="AK311" s="91" t="s">
        <v>1569</v>
      </c>
      <c r="AL311" s="8" t="s">
        <v>1569</v>
      </c>
      <c r="AM311" s="9" t="s">
        <v>413</v>
      </c>
      <c r="AN311" s="9" t="s">
        <v>413</v>
      </c>
      <c r="AO311" s="9" t="s">
        <v>413</v>
      </c>
      <c r="AP311" s="2" t="s">
        <v>413</v>
      </c>
      <c r="AQ311" s="2" t="str">
        <f t="shared" si="29"/>
        <v>-</v>
      </c>
      <c r="AR311" s="2" t="str">
        <f t="shared" si="30"/>
        <v>-</v>
      </c>
      <c r="AS311" s="2" t="str">
        <f t="shared" si="31"/>
        <v>-</v>
      </c>
      <c r="AT311" s="8" t="s">
        <v>1569</v>
      </c>
      <c r="AU311" s="8" t="s">
        <v>1569</v>
      </c>
      <c r="AV311" s="30" t="s">
        <v>321</v>
      </c>
      <c r="AW311" s="9" t="s">
        <v>321</v>
      </c>
      <c r="AX311" s="47">
        <v>5.72E-11</v>
      </c>
      <c r="AY311" s="47">
        <v>8.7999999999999999E-13</v>
      </c>
      <c r="AZ311" s="47">
        <v>4.962E-10</v>
      </c>
      <c r="BA311" s="47">
        <v>5.5430000000000004E-10</v>
      </c>
      <c r="BB311" s="48">
        <v>5.7570000000000001E-11</v>
      </c>
      <c r="BC311" s="48">
        <v>4.9548000000000003E-10</v>
      </c>
      <c r="BD311" s="48">
        <v>5.5304999999999997E-10</v>
      </c>
      <c r="BE311" s="14" t="str">
        <f t="shared" si="32"/>
        <v>-</v>
      </c>
      <c r="BF311" s="14" t="str">
        <f t="shared" si="33"/>
        <v>-</v>
      </c>
      <c r="BG311" s="68" t="s">
        <v>1593</v>
      </c>
      <c r="BH311" s="68" t="s">
        <v>598</v>
      </c>
      <c r="BI311" s="68" t="s">
        <v>321</v>
      </c>
      <c r="BJ311" s="68" t="s">
        <v>321</v>
      </c>
      <c r="BK311" s="68" t="s">
        <v>1614</v>
      </c>
      <c r="BL311" s="68" t="s">
        <v>597</v>
      </c>
      <c r="BM311" s="30" t="s">
        <v>1258</v>
      </c>
    </row>
    <row r="312" spans="1:65" s="9" customFormat="1" ht="14.4" customHeight="1" x14ac:dyDescent="0.3">
      <c r="A312" s="62" t="s">
        <v>839</v>
      </c>
      <c r="B312" s="2">
        <v>311</v>
      </c>
      <c r="C312" s="30" t="s">
        <v>1415</v>
      </c>
      <c r="D312" s="10" t="s">
        <v>1569</v>
      </c>
      <c r="E312" s="10"/>
      <c r="F312" s="10" t="s">
        <v>1569</v>
      </c>
      <c r="G312" s="10"/>
      <c r="H312" s="2" t="s">
        <v>23</v>
      </c>
      <c r="I312" s="5"/>
      <c r="J312" s="6" t="s">
        <v>87</v>
      </c>
      <c r="K312" s="2" t="s">
        <v>1028</v>
      </c>
      <c r="L312" s="6" t="s">
        <v>968</v>
      </c>
      <c r="M312" s="6" t="s">
        <v>26</v>
      </c>
      <c r="N312" s="2" t="s">
        <v>987</v>
      </c>
      <c r="O312" s="29">
        <v>1.4</v>
      </c>
      <c r="P312" s="9">
        <v>1.1599999999999999</v>
      </c>
      <c r="Q312" s="10" t="s">
        <v>1008</v>
      </c>
      <c r="R312" s="2" t="s">
        <v>413</v>
      </c>
      <c r="S312" s="2" t="s">
        <v>413</v>
      </c>
      <c r="T312" s="30" t="s">
        <v>64</v>
      </c>
      <c r="U312" s="7" t="s">
        <v>1569</v>
      </c>
      <c r="V312" s="5" t="s">
        <v>597</v>
      </c>
      <c r="W312" s="7" t="s">
        <v>1569</v>
      </c>
      <c r="X312" s="30" t="s">
        <v>28</v>
      </c>
      <c r="Y312" s="30" t="s">
        <v>833</v>
      </c>
      <c r="Z312" s="18">
        <v>128.9</v>
      </c>
      <c r="AA312" s="9">
        <v>1.3</v>
      </c>
      <c r="AB312" s="9">
        <v>2</v>
      </c>
      <c r="AC312" s="9" t="s">
        <v>413</v>
      </c>
      <c r="AD312" s="9" t="s">
        <v>413</v>
      </c>
      <c r="AE312" s="9" t="s">
        <v>413</v>
      </c>
      <c r="AF312" s="9">
        <v>128.9</v>
      </c>
      <c r="AG312" s="9">
        <v>1.3</v>
      </c>
      <c r="AH312" s="8" t="s">
        <v>1569</v>
      </c>
      <c r="AI312" s="9">
        <v>5.6</v>
      </c>
      <c r="AJ312" s="72">
        <v>295</v>
      </c>
      <c r="AK312" s="72">
        <v>12</v>
      </c>
      <c r="AL312" s="8" t="s">
        <v>1569</v>
      </c>
      <c r="AM312" s="9" t="s">
        <v>413</v>
      </c>
      <c r="AN312" s="9" t="s">
        <v>413</v>
      </c>
      <c r="AO312" s="9" t="s">
        <v>413</v>
      </c>
      <c r="AP312" s="2" t="s">
        <v>413</v>
      </c>
      <c r="AQ312" s="2" t="str">
        <f t="shared" si="29"/>
        <v>-</v>
      </c>
      <c r="AR312" s="2" t="str">
        <f t="shared" si="30"/>
        <v>-</v>
      </c>
      <c r="AS312" s="2" t="str">
        <f t="shared" si="31"/>
        <v>-</v>
      </c>
      <c r="AT312" s="8" t="s">
        <v>1569</v>
      </c>
      <c r="AU312" s="8" t="s">
        <v>1569</v>
      </c>
      <c r="AV312" s="30" t="s">
        <v>321</v>
      </c>
      <c r="AW312" s="9" t="s">
        <v>321</v>
      </c>
      <c r="AX312" s="47">
        <v>5.72E-11</v>
      </c>
      <c r="AY312" s="47">
        <v>8.7999999999999999E-13</v>
      </c>
      <c r="AZ312" s="47">
        <v>4.962E-10</v>
      </c>
      <c r="BA312" s="47">
        <v>5.5430000000000004E-10</v>
      </c>
      <c r="BB312" s="48">
        <v>5.7570000000000001E-11</v>
      </c>
      <c r="BC312" s="48">
        <v>4.9548000000000003E-10</v>
      </c>
      <c r="BD312" s="48">
        <v>5.5304999999999997E-10</v>
      </c>
      <c r="BE312" s="14" t="str">
        <f t="shared" si="32"/>
        <v>-</v>
      </c>
      <c r="BF312" s="14" t="str">
        <f t="shared" si="33"/>
        <v>-</v>
      </c>
      <c r="BG312" s="68" t="s">
        <v>598</v>
      </c>
      <c r="BH312" s="68" t="s">
        <v>598</v>
      </c>
      <c r="BI312" s="68" t="s">
        <v>597</v>
      </c>
      <c r="BJ312" s="68" t="s">
        <v>1580</v>
      </c>
      <c r="BK312" s="68" t="s">
        <v>1614</v>
      </c>
      <c r="BL312" s="68" t="s">
        <v>321</v>
      </c>
      <c r="BM312" s="30" t="s">
        <v>1494</v>
      </c>
    </row>
    <row r="313" spans="1:65" s="9" customFormat="1" ht="14.4" customHeight="1" x14ac:dyDescent="0.3">
      <c r="A313" s="62" t="s">
        <v>840</v>
      </c>
      <c r="B313" s="2">
        <v>312</v>
      </c>
      <c r="C313" s="30" t="s">
        <v>1415</v>
      </c>
      <c r="D313" s="10" t="s">
        <v>1569</v>
      </c>
      <c r="E313" s="10"/>
      <c r="F313" s="10" t="s">
        <v>1569</v>
      </c>
      <c r="G313" s="10"/>
      <c r="H313" s="2" t="s">
        <v>23</v>
      </c>
      <c r="I313" s="5"/>
      <c r="J313" s="6" t="s">
        <v>87</v>
      </c>
      <c r="K313" s="2" t="s">
        <v>1028</v>
      </c>
      <c r="L313" s="6" t="s">
        <v>968</v>
      </c>
      <c r="M313" s="6" t="s">
        <v>26</v>
      </c>
      <c r="N313" s="2" t="s">
        <v>987</v>
      </c>
      <c r="O313" s="9">
        <v>1.26</v>
      </c>
      <c r="P313" s="9">
        <v>0.41</v>
      </c>
      <c r="Q313" s="5" t="s">
        <v>88</v>
      </c>
      <c r="R313" s="2" t="s">
        <v>413</v>
      </c>
      <c r="S313" s="2" t="s">
        <v>413</v>
      </c>
      <c r="T313" s="30" t="s">
        <v>55</v>
      </c>
      <c r="U313" s="7" t="s">
        <v>1569</v>
      </c>
      <c r="V313" s="5" t="s">
        <v>597</v>
      </c>
      <c r="W313" s="7" t="s">
        <v>1569</v>
      </c>
      <c r="X313" s="30" t="s">
        <v>28</v>
      </c>
      <c r="Y313" s="30" t="s">
        <v>457</v>
      </c>
      <c r="Z313" s="8" t="s">
        <v>1569</v>
      </c>
      <c r="AA313" s="8" t="s">
        <v>1569</v>
      </c>
      <c r="AB313" s="8" t="s">
        <v>1569</v>
      </c>
      <c r="AC313" s="9" t="s">
        <v>413</v>
      </c>
      <c r="AD313" s="9" t="s">
        <v>413</v>
      </c>
      <c r="AE313" s="9" t="s">
        <v>413</v>
      </c>
      <c r="AF313" s="8" t="s">
        <v>1569</v>
      </c>
      <c r="AG313" s="8" t="s">
        <v>1569</v>
      </c>
      <c r="AH313" s="8" t="s">
        <v>1569</v>
      </c>
      <c r="AI313" s="8" t="s">
        <v>1569</v>
      </c>
      <c r="AJ313" s="91" t="s">
        <v>1569</v>
      </c>
      <c r="AK313" s="91" t="s">
        <v>1569</v>
      </c>
      <c r="AL313" s="8" t="s">
        <v>1569</v>
      </c>
      <c r="AM313" s="9" t="s">
        <v>413</v>
      </c>
      <c r="AN313" s="9" t="s">
        <v>413</v>
      </c>
      <c r="AO313" s="9" t="s">
        <v>413</v>
      </c>
      <c r="AP313" s="2" t="s">
        <v>413</v>
      </c>
      <c r="AQ313" s="2" t="str">
        <f t="shared" si="29"/>
        <v>-</v>
      </c>
      <c r="AR313" s="2" t="str">
        <f t="shared" si="30"/>
        <v>-</v>
      </c>
      <c r="AS313" s="2" t="str">
        <f t="shared" si="31"/>
        <v>-</v>
      </c>
      <c r="AT313" s="8" t="s">
        <v>1569</v>
      </c>
      <c r="AU313" s="8" t="s">
        <v>1569</v>
      </c>
      <c r="AV313" s="30" t="s">
        <v>321</v>
      </c>
      <c r="AW313" s="9" t="s">
        <v>321</v>
      </c>
      <c r="AX313" s="47">
        <v>5.72E-11</v>
      </c>
      <c r="AY313" s="47">
        <v>8.7999999999999999E-13</v>
      </c>
      <c r="AZ313" s="47">
        <v>4.962E-10</v>
      </c>
      <c r="BA313" s="47">
        <v>5.5430000000000004E-10</v>
      </c>
      <c r="BB313" s="48">
        <v>5.7570000000000001E-11</v>
      </c>
      <c r="BC313" s="48">
        <v>4.9548000000000003E-10</v>
      </c>
      <c r="BD313" s="48">
        <v>5.5304999999999997E-10</v>
      </c>
      <c r="BE313" s="14" t="str">
        <f t="shared" si="32"/>
        <v>-</v>
      </c>
      <c r="BF313" s="14" t="str">
        <f t="shared" si="33"/>
        <v>-</v>
      </c>
      <c r="BG313" s="68" t="s">
        <v>321</v>
      </c>
      <c r="BH313" s="68" t="s">
        <v>321</v>
      </c>
      <c r="BI313" s="68" t="s">
        <v>321</v>
      </c>
      <c r="BJ313" s="68" t="s">
        <v>321</v>
      </c>
      <c r="BK313" s="68" t="s">
        <v>1614</v>
      </c>
      <c r="BL313" s="68" t="s">
        <v>321</v>
      </c>
      <c r="BM313" s="30" t="s">
        <v>1259</v>
      </c>
    </row>
    <row r="314" spans="1:65" s="9" customFormat="1" ht="14.4" customHeight="1" x14ac:dyDescent="0.3">
      <c r="A314" s="62" t="s">
        <v>841</v>
      </c>
      <c r="B314" s="2">
        <v>313</v>
      </c>
      <c r="C314" s="30" t="s">
        <v>1415</v>
      </c>
      <c r="D314" s="10" t="s">
        <v>1569</v>
      </c>
      <c r="E314" s="10"/>
      <c r="F314" s="10" t="s">
        <v>1569</v>
      </c>
      <c r="G314" s="10"/>
      <c r="H314" s="2" t="s">
        <v>23</v>
      </c>
      <c r="I314" s="5"/>
      <c r="J314" s="6" t="s">
        <v>87</v>
      </c>
      <c r="K314" s="2" t="s">
        <v>1028</v>
      </c>
      <c r="L314" s="6" t="s">
        <v>968</v>
      </c>
      <c r="M314" s="6" t="s">
        <v>26</v>
      </c>
      <c r="N314" s="2" t="s">
        <v>987</v>
      </c>
      <c r="O314" s="9">
        <v>2.02</v>
      </c>
      <c r="P314" s="9">
        <v>1.52</v>
      </c>
      <c r="Q314" s="10" t="s">
        <v>1008</v>
      </c>
      <c r="R314" s="2" t="s">
        <v>413</v>
      </c>
      <c r="S314" s="2" t="s">
        <v>413</v>
      </c>
      <c r="T314" s="30" t="s">
        <v>55</v>
      </c>
      <c r="U314" s="7" t="s">
        <v>1569</v>
      </c>
      <c r="V314" s="5" t="s">
        <v>597</v>
      </c>
      <c r="W314" s="7" t="s">
        <v>1569</v>
      </c>
      <c r="X314" s="30" t="s">
        <v>28</v>
      </c>
      <c r="Y314" s="30" t="s">
        <v>457</v>
      </c>
      <c r="Z314" s="8" t="s">
        <v>1569</v>
      </c>
      <c r="AA314" s="8" t="s">
        <v>1569</v>
      </c>
      <c r="AB314" s="8" t="s">
        <v>1569</v>
      </c>
      <c r="AC314" s="9" t="s">
        <v>413</v>
      </c>
      <c r="AD314" s="9" t="s">
        <v>413</v>
      </c>
      <c r="AE314" s="9" t="s">
        <v>413</v>
      </c>
      <c r="AF314" s="8" t="s">
        <v>1569</v>
      </c>
      <c r="AG314" s="8" t="s">
        <v>1569</v>
      </c>
      <c r="AH314" s="8" t="s">
        <v>1569</v>
      </c>
      <c r="AI314" s="8" t="s">
        <v>1569</v>
      </c>
      <c r="AJ314" s="91" t="s">
        <v>1569</v>
      </c>
      <c r="AK314" s="91" t="s">
        <v>1569</v>
      </c>
      <c r="AL314" s="8" t="s">
        <v>1569</v>
      </c>
      <c r="AM314" s="9" t="s">
        <v>413</v>
      </c>
      <c r="AN314" s="9" t="s">
        <v>413</v>
      </c>
      <c r="AO314" s="9" t="s">
        <v>413</v>
      </c>
      <c r="AP314" s="2" t="s">
        <v>413</v>
      </c>
      <c r="AQ314" s="2" t="str">
        <f t="shared" si="29"/>
        <v>-</v>
      </c>
      <c r="AR314" s="2" t="str">
        <f t="shared" si="30"/>
        <v>-</v>
      </c>
      <c r="AS314" s="2" t="str">
        <f t="shared" si="31"/>
        <v>-</v>
      </c>
      <c r="AT314" s="8" t="s">
        <v>1569</v>
      </c>
      <c r="AU314" s="8" t="s">
        <v>1569</v>
      </c>
      <c r="AV314" s="30" t="s">
        <v>321</v>
      </c>
      <c r="AW314" s="9" t="s">
        <v>321</v>
      </c>
      <c r="AX314" s="47">
        <v>5.72E-11</v>
      </c>
      <c r="AY314" s="47">
        <v>8.7999999999999999E-13</v>
      </c>
      <c r="AZ314" s="47">
        <v>4.962E-10</v>
      </c>
      <c r="BA314" s="47">
        <v>5.5430000000000004E-10</v>
      </c>
      <c r="BB314" s="48">
        <v>5.7570000000000001E-11</v>
      </c>
      <c r="BC314" s="48">
        <v>4.9548000000000003E-10</v>
      </c>
      <c r="BD314" s="48">
        <v>5.5304999999999997E-10</v>
      </c>
      <c r="BE314" s="14" t="str">
        <f t="shared" si="32"/>
        <v>-</v>
      </c>
      <c r="BF314" s="14" t="str">
        <f t="shared" si="33"/>
        <v>-</v>
      </c>
      <c r="BG314" s="68" t="s">
        <v>321</v>
      </c>
      <c r="BH314" s="68" t="s">
        <v>321</v>
      </c>
      <c r="BI314" s="68" t="s">
        <v>321</v>
      </c>
      <c r="BJ314" s="68" t="s">
        <v>321</v>
      </c>
      <c r="BK314" s="68" t="s">
        <v>1614</v>
      </c>
      <c r="BL314" s="68" t="s">
        <v>597</v>
      </c>
      <c r="BM314" s="30" t="s">
        <v>1260</v>
      </c>
    </row>
    <row r="315" spans="1:65" s="9" customFormat="1" ht="14.4" customHeight="1" x14ac:dyDescent="0.3">
      <c r="A315" s="62" t="s">
        <v>842</v>
      </c>
      <c r="B315" s="2">
        <v>314</v>
      </c>
      <c r="C315" s="30" t="s">
        <v>1415</v>
      </c>
      <c r="D315" s="10" t="s">
        <v>1569</v>
      </c>
      <c r="E315" s="10"/>
      <c r="F315" s="10" t="s">
        <v>1569</v>
      </c>
      <c r="G315" s="10"/>
      <c r="H315" s="2" t="s">
        <v>23</v>
      </c>
      <c r="I315" s="5"/>
      <c r="J315" s="6" t="s">
        <v>87</v>
      </c>
      <c r="K315" s="2" t="s">
        <v>1028</v>
      </c>
      <c r="L315" s="6" t="s">
        <v>968</v>
      </c>
      <c r="M315" s="6" t="s">
        <v>26</v>
      </c>
      <c r="N315" s="2" t="s">
        <v>987</v>
      </c>
      <c r="O315" s="9">
        <v>1.73</v>
      </c>
      <c r="P315" s="29">
        <v>1.8</v>
      </c>
      <c r="Q315" s="5" t="s">
        <v>150</v>
      </c>
      <c r="R315" s="2" t="s">
        <v>413</v>
      </c>
      <c r="S315" s="2" t="s">
        <v>413</v>
      </c>
      <c r="T315" s="30" t="s">
        <v>55</v>
      </c>
      <c r="U315" s="7" t="s">
        <v>1569</v>
      </c>
      <c r="V315" s="5" t="s">
        <v>597</v>
      </c>
      <c r="W315" s="7" t="s">
        <v>1569</v>
      </c>
      <c r="X315" s="30" t="s">
        <v>28</v>
      </c>
      <c r="Y315" s="30" t="s">
        <v>457</v>
      </c>
      <c r="Z315" s="8" t="s">
        <v>1569</v>
      </c>
      <c r="AA315" s="8" t="s">
        <v>1569</v>
      </c>
      <c r="AB315" s="8" t="s">
        <v>1569</v>
      </c>
      <c r="AC315" s="9" t="s">
        <v>413</v>
      </c>
      <c r="AD315" s="9" t="s">
        <v>413</v>
      </c>
      <c r="AE315" s="9" t="s">
        <v>413</v>
      </c>
      <c r="AF315" s="8" t="s">
        <v>1569</v>
      </c>
      <c r="AG315" s="8" t="s">
        <v>1569</v>
      </c>
      <c r="AH315" s="8" t="s">
        <v>1569</v>
      </c>
      <c r="AI315" s="8" t="s">
        <v>1569</v>
      </c>
      <c r="AJ315" s="91" t="s">
        <v>1569</v>
      </c>
      <c r="AK315" s="91" t="s">
        <v>1569</v>
      </c>
      <c r="AL315" s="8" t="s">
        <v>1569</v>
      </c>
      <c r="AM315" s="9" t="s">
        <v>413</v>
      </c>
      <c r="AN315" s="9" t="s">
        <v>413</v>
      </c>
      <c r="AO315" s="9" t="s">
        <v>413</v>
      </c>
      <c r="AP315" s="2" t="s">
        <v>413</v>
      </c>
      <c r="AQ315" s="2" t="str">
        <f t="shared" si="29"/>
        <v>-</v>
      </c>
      <c r="AR315" s="2" t="str">
        <f t="shared" si="30"/>
        <v>-</v>
      </c>
      <c r="AS315" s="2" t="str">
        <f t="shared" si="31"/>
        <v>-</v>
      </c>
      <c r="AT315" s="8" t="s">
        <v>1569</v>
      </c>
      <c r="AU315" s="8" t="s">
        <v>1569</v>
      </c>
      <c r="AV315" s="30" t="s">
        <v>321</v>
      </c>
      <c r="AW315" s="9" t="s">
        <v>321</v>
      </c>
      <c r="AX315" s="47">
        <v>5.72E-11</v>
      </c>
      <c r="AY315" s="47">
        <v>8.7999999999999999E-13</v>
      </c>
      <c r="AZ315" s="47">
        <v>4.962E-10</v>
      </c>
      <c r="BA315" s="47">
        <v>5.5430000000000004E-10</v>
      </c>
      <c r="BB315" s="48">
        <v>5.7570000000000001E-11</v>
      </c>
      <c r="BC315" s="48">
        <v>4.9548000000000003E-10</v>
      </c>
      <c r="BD315" s="48">
        <v>5.5304999999999997E-10</v>
      </c>
      <c r="BE315" s="14" t="str">
        <f t="shared" si="32"/>
        <v>-</v>
      </c>
      <c r="BF315" s="14" t="str">
        <f t="shared" si="33"/>
        <v>-</v>
      </c>
      <c r="BG315" s="68" t="s">
        <v>321</v>
      </c>
      <c r="BH315" s="68" t="s">
        <v>321</v>
      </c>
      <c r="BI315" s="68" t="s">
        <v>321</v>
      </c>
      <c r="BJ315" s="68" t="s">
        <v>321</v>
      </c>
      <c r="BK315" s="68" t="s">
        <v>1614</v>
      </c>
      <c r="BL315" s="68" t="s">
        <v>597</v>
      </c>
      <c r="BM315" s="30" t="s">
        <v>1261</v>
      </c>
    </row>
    <row r="316" spans="1:65" s="9" customFormat="1" ht="14.4" customHeight="1" x14ac:dyDescent="0.3">
      <c r="A316" s="62" t="s">
        <v>1132</v>
      </c>
      <c r="B316" s="2">
        <v>315</v>
      </c>
      <c r="C316" s="30" t="s">
        <v>1416</v>
      </c>
      <c r="D316" s="4" t="s">
        <v>1128</v>
      </c>
      <c r="E316" s="2" t="s">
        <v>528</v>
      </c>
      <c r="F316" s="4" t="s">
        <v>1129</v>
      </c>
      <c r="G316" s="2" t="s">
        <v>529</v>
      </c>
      <c r="H316" s="2" t="s">
        <v>23</v>
      </c>
      <c r="I316" s="5"/>
      <c r="J316" s="9" t="s">
        <v>1130</v>
      </c>
      <c r="K316" s="2" t="s">
        <v>413</v>
      </c>
      <c r="L316" s="6" t="s">
        <v>488</v>
      </c>
      <c r="M316" s="6" t="s">
        <v>26</v>
      </c>
      <c r="N316" s="2" t="s">
        <v>1063</v>
      </c>
      <c r="O316" s="8" t="s">
        <v>1569</v>
      </c>
      <c r="P316" s="8" t="s">
        <v>1569</v>
      </c>
      <c r="Q316" s="2" t="s">
        <v>413</v>
      </c>
      <c r="R316" s="2" t="s">
        <v>413</v>
      </c>
      <c r="S316" s="2" t="s">
        <v>413</v>
      </c>
      <c r="T316" s="30" t="s">
        <v>277</v>
      </c>
      <c r="U316" s="7" t="s">
        <v>1569</v>
      </c>
      <c r="V316" s="5" t="s">
        <v>597</v>
      </c>
      <c r="W316" s="12" t="s">
        <v>57</v>
      </c>
      <c r="X316" s="3" t="s">
        <v>28</v>
      </c>
      <c r="Y316" s="13" t="s">
        <v>58</v>
      </c>
      <c r="Z316" s="9">
        <v>130.44999999999999</v>
      </c>
      <c r="AA316" s="9">
        <v>0.05</v>
      </c>
      <c r="AB316" s="6">
        <v>2</v>
      </c>
      <c r="AC316" s="9" t="s">
        <v>413</v>
      </c>
      <c r="AD316" s="9" t="s">
        <v>413</v>
      </c>
      <c r="AE316" s="9" t="s">
        <v>413</v>
      </c>
      <c r="AF316" s="8" t="s">
        <v>1569</v>
      </c>
      <c r="AG316" s="8" t="s">
        <v>1569</v>
      </c>
      <c r="AH316" s="8" t="s">
        <v>1569</v>
      </c>
      <c r="AI316" s="8" t="s">
        <v>1569</v>
      </c>
      <c r="AJ316" s="91" t="s">
        <v>1569</v>
      </c>
      <c r="AK316" s="91" t="s">
        <v>1569</v>
      </c>
      <c r="AL316" s="8" t="s">
        <v>1569</v>
      </c>
      <c r="AM316" s="18">
        <v>130.47</v>
      </c>
      <c r="AN316" s="29">
        <v>0.03</v>
      </c>
      <c r="AO316" s="9">
        <v>2</v>
      </c>
      <c r="AP316" s="2" t="s">
        <v>1299</v>
      </c>
      <c r="AQ316" s="2">
        <f t="shared" si="29"/>
        <v>130.47</v>
      </c>
      <c r="AR316" s="2">
        <f t="shared" si="30"/>
        <v>0.03</v>
      </c>
      <c r="AS316" s="2">
        <f t="shared" si="31"/>
        <v>2</v>
      </c>
      <c r="AT316" s="6" t="s">
        <v>60</v>
      </c>
      <c r="AU316" s="9">
        <v>28.305</v>
      </c>
      <c r="AV316" s="52" t="s">
        <v>1081</v>
      </c>
      <c r="AW316" s="15">
        <f t="shared" ref="AW316:AW334" si="35">28.294</f>
        <v>28.294</v>
      </c>
      <c r="AX316" s="47">
        <v>5.7550000000000004E-11</v>
      </c>
      <c r="AY316" s="51">
        <f>0</f>
        <v>0</v>
      </c>
      <c r="AZ316" s="47">
        <v>4.9737000000000001E-10</v>
      </c>
      <c r="BA316" s="47">
        <v>5.5491999999999998E-10</v>
      </c>
      <c r="BB316" s="48">
        <v>5.7570000000000001E-11</v>
      </c>
      <c r="BC316" s="48">
        <v>4.9548000000000003E-10</v>
      </c>
      <c r="BD316" s="48">
        <v>5.5304999999999997E-10</v>
      </c>
      <c r="BE316" s="14">
        <f t="shared" si="32"/>
        <v>130.43289430892654</v>
      </c>
      <c r="BF316" s="39">
        <f t="shared" si="33"/>
        <v>0.03</v>
      </c>
      <c r="BG316" s="68" t="s">
        <v>598</v>
      </c>
      <c r="BH316" s="68" t="s">
        <v>598</v>
      </c>
      <c r="BI316" s="68" t="s">
        <v>321</v>
      </c>
      <c r="BJ316" s="68" t="s">
        <v>321</v>
      </c>
      <c r="BK316" s="68" t="s">
        <v>1616</v>
      </c>
      <c r="BL316" s="68" t="s">
        <v>597</v>
      </c>
      <c r="BM316" s="30" t="s">
        <v>1138</v>
      </c>
    </row>
    <row r="317" spans="1:65" s="9" customFormat="1" ht="14.4" customHeight="1" x14ac:dyDescent="0.3">
      <c r="A317" s="62" t="s">
        <v>1133</v>
      </c>
      <c r="B317" s="2">
        <v>316</v>
      </c>
      <c r="C317" s="30" t="s">
        <v>1416</v>
      </c>
      <c r="D317" s="4" t="s">
        <v>1128</v>
      </c>
      <c r="E317" s="2" t="s">
        <v>528</v>
      </c>
      <c r="F317" s="4" t="s">
        <v>1129</v>
      </c>
      <c r="G317" s="2" t="s">
        <v>529</v>
      </c>
      <c r="H317" s="2" t="s">
        <v>23</v>
      </c>
      <c r="I317" s="5"/>
      <c r="J317" s="9" t="s">
        <v>1130</v>
      </c>
      <c r="K317" s="2" t="s">
        <v>413</v>
      </c>
      <c r="L317" s="6" t="s">
        <v>488</v>
      </c>
      <c r="M317" s="6" t="s">
        <v>26</v>
      </c>
      <c r="N317" s="2" t="s">
        <v>1063</v>
      </c>
      <c r="O317" s="8" t="s">
        <v>1569</v>
      </c>
      <c r="P317" s="8" t="s">
        <v>1569</v>
      </c>
      <c r="Q317" s="2" t="s">
        <v>413</v>
      </c>
      <c r="R317" s="2" t="s">
        <v>413</v>
      </c>
      <c r="S317" s="2" t="s">
        <v>413</v>
      </c>
      <c r="T317" s="30" t="s">
        <v>277</v>
      </c>
      <c r="U317" s="7" t="s">
        <v>1569</v>
      </c>
      <c r="V317" s="5" t="s">
        <v>598</v>
      </c>
      <c r="W317" s="12" t="s">
        <v>57</v>
      </c>
      <c r="X317" s="3" t="s">
        <v>28</v>
      </c>
      <c r="Y317" s="13" t="s">
        <v>58</v>
      </c>
      <c r="Z317" s="9">
        <v>130.43</v>
      </c>
      <c r="AA317" s="9">
        <v>0.26</v>
      </c>
      <c r="AB317" s="6">
        <v>2</v>
      </c>
      <c r="AC317" s="9" t="s">
        <v>413</v>
      </c>
      <c r="AD317" s="9" t="s">
        <v>413</v>
      </c>
      <c r="AE317" s="9" t="s">
        <v>413</v>
      </c>
      <c r="AF317" s="8" t="s">
        <v>1569</v>
      </c>
      <c r="AG317" s="8" t="s">
        <v>1569</v>
      </c>
      <c r="AH317" s="8" t="s">
        <v>1569</v>
      </c>
      <c r="AI317" s="8" t="s">
        <v>1569</v>
      </c>
      <c r="AJ317" s="91" t="s">
        <v>1569</v>
      </c>
      <c r="AK317" s="91" t="s">
        <v>1569</v>
      </c>
      <c r="AL317" s="8" t="s">
        <v>1569</v>
      </c>
      <c r="AM317" s="18">
        <v>130.47</v>
      </c>
      <c r="AN317" s="29">
        <v>0.03</v>
      </c>
      <c r="AO317" s="9">
        <v>2</v>
      </c>
      <c r="AP317" s="2" t="s">
        <v>1299</v>
      </c>
      <c r="AQ317" s="2">
        <f t="shared" si="29"/>
        <v>130.47</v>
      </c>
      <c r="AR317" s="2">
        <f t="shared" si="30"/>
        <v>0.03</v>
      </c>
      <c r="AS317" s="2">
        <f t="shared" si="31"/>
        <v>2</v>
      </c>
      <c r="AT317" s="6" t="s">
        <v>60</v>
      </c>
      <c r="AU317" s="9">
        <v>28.305</v>
      </c>
      <c r="AV317" s="52" t="s">
        <v>1081</v>
      </c>
      <c r="AW317" s="15">
        <f t="shared" si="35"/>
        <v>28.294</v>
      </c>
      <c r="AX317" s="47">
        <v>5.7550000000000004E-11</v>
      </c>
      <c r="AY317" s="51">
        <f>0</f>
        <v>0</v>
      </c>
      <c r="AZ317" s="47">
        <v>4.9737000000000001E-10</v>
      </c>
      <c r="BA317" s="47">
        <v>5.5491999999999998E-10</v>
      </c>
      <c r="BB317" s="48">
        <v>5.7570000000000001E-11</v>
      </c>
      <c r="BC317" s="48">
        <v>4.9548000000000003E-10</v>
      </c>
      <c r="BD317" s="48">
        <v>5.5304999999999997E-10</v>
      </c>
      <c r="BE317" s="14">
        <f t="shared" si="32"/>
        <v>130.43289430892654</v>
      </c>
      <c r="BF317" s="39">
        <f t="shared" si="33"/>
        <v>0.03</v>
      </c>
      <c r="BG317" s="68" t="s">
        <v>598</v>
      </c>
      <c r="BH317" s="68" t="s">
        <v>598</v>
      </c>
      <c r="BI317" s="68" t="s">
        <v>321</v>
      </c>
      <c r="BJ317" s="68" t="s">
        <v>321</v>
      </c>
      <c r="BK317" s="102" t="s">
        <v>598</v>
      </c>
      <c r="BL317" s="68" t="s">
        <v>597</v>
      </c>
      <c r="BM317" s="30" t="s">
        <v>1138</v>
      </c>
    </row>
    <row r="318" spans="1:65" s="9" customFormat="1" ht="14.4" customHeight="1" x14ac:dyDescent="0.3">
      <c r="A318" s="62" t="s">
        <v>1134</v>
      </c>
      <c r="B318" s="2">
        <v>317</v>
      </c>
      <c r="C318" s="30" t="s">
        <v>1416</v>
      </c>
      <c r="D318" s="4" t="s">
        <v>1128</v>
      </c>
      <c r="E318" s="2" t="s">
        <v>528</v>
      </c>
      <c r="F318" s="4" t="s">
        <v>1129</v>
      </c>
      <c r="G318" s="2" t="s">
        <v>529</v>
      </c>
      <c r="H318" s="2" t="s">
        <v>23</v>
      </c>
      <c r="I318" s="5"/>
      <c r="J318" s="9" t="s">
        <v>1130</v>
      </c>
      <c r="K318" s="2" t="s">
        <v>413</v>
      </c>
      <c r="L318" s="6" t="s">
        <v>488</v>
      </c>
      <c r="M318" s="6" t="s">
        <v>26</v>
      </c>
      <c r="N318" s="2" t="s">
        <v>1063</v>
      </c>
      <c r="O318" s="8" t="s">
        <v>1569</v>
      </c>
      <c r="P318" s="8" t="s">
        <v>1569</v>
      </c>
      <c r="Q318" s="2" t="s">
        <v>413</v>
      </c>
      <c r="R318" s="2" t="s">
        <v>413</v>
      </c>
      <c r="S318" s="2" t="s">
        <v>413</v>
      </c>
      <c r="T318" s="30" t="s">
        <v>277</v>
      </c>
      <c r="U318" s="7" t="s">
        <v>1569</v>
      </c>
      <c r="V318" s="5" t="s">
        <v>598</v>
      </c>
      <c r="W318" s="12" t="s">
        <v>57</v>
      </c>
      <c r="X318" s="3" t="s">
        <v>28</v>
      </c>
      <c r="Y318" s="13" t="s">
        <v>58</v>
      </c>
      <c r="Z318" s="9">
        <v>130.51</v>
      </c>
      <c r="AA318" s="9">
        <v>0.23</v>
      </c>
      <c r="AB318" s="6">
        <v>2</v>
      </c>
      <c r="AC318" s="9" t="s">
        <v>413</v>
      </c>
      <c r="AD318" s="9" t="s">
        <v>413</v>
      </c>
      <c r="AE318" s="9" t="s">
        <v>413</v>
      </c>
      <c r="AF318" s="8" t="s">
        <v>1569</v>
      </c>
      <c r="AG318" s="8" t="s">
        <v>1569</v>
      </c>
      <c r="AH318" s="8" t="s">
        <v>1569</v>
      </c>
      <c r="AI318" s="8" t="s">
        <v>1569</v>
      </c>
      <c r="AJ318" s="91" t="s">
        <v>1569</v>
      </c>
      <c r="AK318" s="91" t="s">
        <v>1569</v>
      </c>
      <c r="AL318" s="8" t="s">
        <v>1569</v>
      </c>
      <c r="AM318" s="18">
        <v>130.47</v>
      </c>
      <c r="AN318" s="29">
        <v>0.03</v>
      </c>
      <c r="AO318" s="9">
        <v>2</v>
      </c>
      <c r="AP318" s="2" t="s">
        <v>1299</v>
      </c>
      <c r="AQ318" s="2">
        <f t="shared" si="29"/>
        <v>130.47</v>
      </c>
      <c r="AR318" s="2">
        <f t="shared" si="30"/>
        <v>0.03</v>
      </c>
      <c r="AS318" s="2">
        <f t="shared" si="31"/>
        <v>2</v>
      </c>
      <c r="AT318" s="6" t="s">
        <v>60</v>
      </c>
      <c r="AU318" s="9">
        <v>28.305</v>
      </c>
      <c r="AV318" s="52" t="s">
        <v>1081</v>
      </c>
      <c r="AW318" s="15">
        <f t="shared" si="35"/>
        <v>28.294</v>
      </c>
      <c r="AX318" s="47">
        <v>5.7550000000000004E-11</v>
      </c>
      <c r="AY318" s="51">
        <f>0</f>
        <v>0</v>
      </c>
      <c r="AZ318" s="47">
        <v>4.9737000000000001E-10</v>
      </c>
      <c r="BA318" s="47">
        <v>5.5491999999999998E-10</v>
      </c>
      <c r="BB318" s="48">
        <v>5.7570000000000001E-11</v>
      </c>
      <c r="BC318" s="48">
        <v>4.9548000000000003E-10</v>
      </c>
      <c r="BD318" s="48">
        <v>5.5304999999999997E-10</v>
      </c>
      <c r="BE318" s="14">
        <f t="shared" si="32"/>
        <v>130.43289430892654</v>
      </c>
      <c r="BF318" s="39">
        <f t="shared" si="33"/>
        <v>0.03</v>
      </c>
      <c r="BG318" s="68" t="s">
        <v>598</v>
      </c>
      <c r="BH318" s="68" t="s">
        <v>598</v>
      </c>
      <c r="BI318" s="68" t="s">
        <v>321</v>
      </c>
      <c r="BJ318" s="68" t="s">
        <v>321</v>
      </c>
      <c r="BK318" s="102" t="s">
        <v>598</v>
      </c>
      <c r="BL318" s="68" t="s">
        <v>597</v>
      </c>
      <c r="BM318" s="30" t="s">
        <v>1138</v>
      </c>
    </row>
    <row r="319" spans="1:65" s="9" customFormat="1" ht="14.4" customHeight="1" x14ac:dyDescent="0.3">
      <c r="A319" s="62" t="s">
        <v>1135</v>
      </c>
      <c r="B319" s="2">
        <v>318</v>
      </c>
      <c r="C319" s="30" t="s">
        <v>1416</v>
      </c>
      <c r="D319" s="4" t="s">
        <v>1128</v>
      </c>
      <c r="E319" s="2" t="s">
        <v>528</v>
      </c>
      <c r="F319" s="4" t="s">
        <v>1129</v>
      </c>
      <c r="G319" s="2" t="s">
        <v>529</v>
      </c>
      <c r="H319" s="2" t="s">
        <v>23</v>
      </c>
      <c r="I319" s="5"/>
      <c r="J319" s="9" t="s">
        <v>1130</v>
      </c>
      <c r="K319" s="2" t="s">
        <v>413</v>
      </c>
      <c r="L319" s="6" t="s">
        <v>488</v>
      </c>
      <c r="M319" s="6" t="s">
        <v>26</v>
      </c>
      <c r="N319" s="2" t="s">
        <v>1063</v>
      </c>
      <c r="O319" s="8" t="s">
        <v>1569</v>
      </c>
      <c r="P319" s="8" t="s">
        <v>1569</v>
      </c>
      <c r="Q319" s="2" t="s">
        <v>413</v>
      </c>
      <c r="R319" s="2" t="s">
        <v>413</v>
      </c>
      <c r="S319" s="2" t="s">
        <v>413</v>
      </c>
      <c r="T319" s="30" t="s">
        <v>277</v>
      </c>
      <c r="U319" s="7" t="s">
        <v>1569</v>
      </c>
      <c r="V319" s="5" t="s">
        <v>598</v>
      </c>
      <c r="W319" s="12" t="s">
        <v>57</v>
      </c>
      <c r="X319" s="3" t="s">
        <v>28</v>
      </c>
      <c r="Y319" s="13" t="s">
        <v>58</v>
      </c>
      <c r="Z319" s="9">
        <v>130.34</v>
      </c>
      <c r="AA319" s="9">
        <v>0.26</v>
      </c>
      <c r="AB319" s="6">
        <v>2</v>
      </c>
      <c r="AC319" s="9" t="s">
        <v>413</v>
      </c>
      <c r="AD319" s="9" t="s">
        <v>413</v>
      </c>
      <c r="AE319" s="9" t="s">
        <v>413</v>
      </c>
      <c r="AF319" s="8" t="s">
        <v>1569</v>
      </c>
      <c r="AG319" s="8" t="s">
        <v>1569</v>
      </c>
      <c r="AH319" s="8" t="s">
        <v>1569</v>
      </c>
      <c r="AI319" s="8" t="s">
        <v>1569</v>
      </c>
      <c r="AJ319" s="91" t="s">
        <v>1569</v>
      </c>
      <c r="AK319" s="91" t="s">
        <v>1569</v>
      </c>
      <c r="AL319" s="8" t="s">
        <v>1569</v>
      </c>
      <c r="AM319" s="18">
        <v>130.47</v>
      </c>
      <c r="AN319" s="29">
        <v>0.03</v>
      </c>
      <c r="AO319" s="9">
        <v>2</v>
      </c>
      <c r="AP319" s="2" t="s">
        <v>1299</v>
      </c>
      <c r="AQ319" s="2">
        <f t="shared" si="29"/>
        <v>130.47</v>
      </c>
      <c r="AR319" s="2">
        <f t="shared" si="30"/>
        <v>0.03</v>
      </c>
      <c r="AS319" s="2">
        <f t="shared" si="31"/>
        <v>2</v>
      </c>
      <c r="AT319" s="6" t="s">
        <v>60</v>
      </c>
      <c r="AU319" s="9">
        <v>28.305</v>
      </c>
      <c r="AV319" s="52" t="s">
        <v>1081</v>
      </c>
      <c r="AW319" s="15">
        <f t="shared" si="35"/>
        <v>28.294</v>
      </c>
      <c r="AX319" s="47">
        <v>5.7550000000000004E-11</v>
      </c>
      <c r="AY319" s="51">
        <f>0</f>
        <v>0</v>
      </c>
      <c r="AZ319" s="47">
        <v>4.9737000000000001E-10</v>
      </c>
      <c r="BA319" s="47">
        <v>5.5491999999999998E-10</v>
      </c>
      <c r="BB319" s="48">
        <v>5.7570000000000001E-11</v>
      </c>
      <c r="BC319" s="48">
        <v>4.9548000000000003E-10</v>
      </c>
      <c r="BD319" s="48">
        <v>5.5304999999999997E-10</v>
      </c>
      <c r="BE319" s="14">
        <f t="shared" si="32"/>
        <v>130.43289430892654</v>
      </c>
      <c r="BF319" s="39">
        <f t="shared" si="33"/>
        <v>0.03</v>
      </c>
      <c r="BG319" s="68" t="s">
        <v>598</v>
      </c>
      <c r="BH319" s="68" t="s">
        <v>598</v>
      </c>
      <c r="BI319" s="68" t="s">
        <v>321</v>
      </c>
      <c r="BJ319" s="68" t="s">
        <v>321</v>
      </c>
      <c r="BK319" s="102" t="s">
        <v>598</v>
      </c>
      <c r="BL319" s="68" t="s">
        <v>597</v>
      </c>
      <c r="BM319" s="30" t="s">
        <v>1138</v>
      </c>
    </row>
    <row r="320" spans="1:65" s="9" customFormat="1" ht="14.4" customHeight="1" x14ac:dyDescent="0.3">
      <c r="A320" s="62" t="s">
        <v>1136</v>
      </c>
      <c r="B320" s="2">
        <v>319</v>
      </c>
      <c r="C320" s="30" t="s">
        <v>1416</v>
      </c>
      <c r="D320" s="4" t="s">
        <v>1128</v>
      </c>
      <c r="E320" s="2" t="s">
        <v>528</v>
      </c>
      <c r="F320" s="4" t="s">
        <v>1129</v>
      </c>
      <c r="G320" s="2" t="s">
        <v>529</v>
      </c>
      <c r="H320" s="2" t="s">
        <v>23</v>
      </c>
      <c r="I320" s="5"/>
      <c r="J320" s="9" t="s">
        <v>1130</v>
      </c>
      <c r="K320" s="2" t="s">
        <v>413</v>
      </c>
      <c r="L320" s="6" t="s">
        <v>488</v>
      </c>
      <c r="M320" s="6" t="s">
        <v>26</v>
      </c>
      <c r="N320" s="2" t="s">
        <v>1063</v>
      </c>
      <c r="O320" s="8" t="s">
        <v>1569</v>
      </c>
      <c r="P320" s="8" t="s">
        <v>1569</v>
      </c>
      <c r="Q320" s="2" t="s">
        <v>413</v>
      </c>
      <c r="R320" s="2" t="s">
        <v>413</v>
      </c>
      <c r="S320" s="2" t="s">
        <v>413</v>
      </c>
      <c r="T320" s="30" t="s">
        <v>277</v>
      </c>
      <c r="U320" s="7" t="s">
        <v>1569</v>
      </c>
      <c r="V320" s="5" t="s">
        <v>598</v>
      </c>
      <c r="W320" s="12" t="s">
        <v>57</v>
      </c>
      <c r="X320" s="3" t="s">
        <v>28</v>
      </c>
      <c r="Y320" s="13" t="s">
        <v>58</v>
      </c>
      <c r="Z320" s="9">
        <v>130.4</v>
      </c>
      <c r="AA320" s="9">
        <v>0.25</v>
      </c>
      <c r="AB320" s="6">
        <v>2</v>
      </c>
      <c r="AC320" s="9" t="s">
        <v>413</v>
      </c>
      <c r="AD320" s="9" t="s">
        <v>413</v>
      </c>
      <c r="AE320" s="9" t="s">
        <v>413</v>
      </c>
      <c r="AF320" s="8" t="s">
        <v>1569</v>
      </c>
      <c r="AG320" s="8" t="s">
        <v>1569</v>
      </c>
      <c r="AH320" s="8" t="s">
        <v>1569</v>
      </c>
      <c r="AI320" s="8" t="s">
        <v>1569</v>
      </c>
      <c r="AJ320" s="91" t="s">
        <v>1569</v>
      </c>
      <c r="AK320" s="91" t="s">
        <v>1569</v>
      </c>
      <c r="AL320" s="8" t="s">
        <v>1569</v>
      </c>
      <c r="AM320" s="18">
        <v>130.47</v>
      </c>
      <c r="AN320" s="29">
        <v>0.03</v>
      </c>
      <c r="AO320" s="9">
        <v>2</v>
      </c>
      <c r="AP320" s="2" t="s">
        <v>1299</v>
      </c>
      <c r="AQ320" s="2">
        <f t="shared" si="29"/>
        <v>130.47</v>
      </c>
      <c r="AR320" s="2">
        <f t="shared" si="30"/>
        <v>0.03</v>
      </c>
      <c r="AS320" s="2">
        <f t="shared" si="31"/>
        <v>2</v>
      </c>
      <c r="AT320" s="6" t="s">
        <v>60</v>
      </c>
      <c r="AU320" s="9">
        <v>28.305</v>
      </c>
      <c r="AV320" s="52" t="s">
        <v>1081</v>
      </c>
      <c r="AW320" s="15">
        <f t="shared" si="35"/>
        <v>28.294</v>
      </c>
      <c r="AX320" s="47">
        <v>5.7550000000000004E-11</v>
      </c>
      <c r="AY320" s="51">
        <f>0</f>
        <v>0</v>
      </c>
      <c r="AZ320" s="47">
        <v>4.9737000000000001E-10</v>
      </c>
      <c r="BA320" s="47">
        <v>5.5491999999999998E-10</v>
      </c>
      <c r="BB320" s="48">
        <v>5.7570000000000001E-11</v>
      </c>
      <c r="BC320" s="48">
        <v>4.9548000000000003E-10</v>
      </c>
      <c r="BD320" s="48">
        <v>5.5304999999999997E-10</v>
      </c>
      <c r="BE320" s="14">
        <f t="shared" si="32"/>
        <v>130.43289430892654</v>
      </c>
      <c r="BF320" s="39">
        <f t="shared" si="33"/>
        <v>0.03</v>
      </c>
      <c r="BG320" s="68" t="s">
        <v>598</v>
      </c>
      <c r="BH320" s="68" t="s">
        <v>598</v>
      </c>
      <c r="BI320" s="68" t="s">
        <v>321</v>
      </c>
      <c r="BJ320" s="68" t="s">
        <v>321</v>
      </c>
      <c r="BK320" s="102" t="s">
        <v>598</v>
      </c>
      <c r="BL320" s="68" t="s">
        <v>597</v>
      </c>
      <c r="BM320" s="30" t="s">
        <v>1138</v>
      </c>
    </row>
    <row r="321" spans="1:65" s="9" customFormat="1" ht="14.4" customHeight="1" x14ac:dyDescent="0.3">
      <c r="A321" s="62" t="s">
        <v>1137</v>
      </c>
      <c r="B321" s="2">
        <v>320</v>
      </c>
      <c r="C321" s="30" t="s">
        <v>1416</v>
      </c>
      <c r="D321" s="4" t="s">
        <v>1128</v>
      </c>
      <c r="E321" s="2" t="s">
        <v>528</v>
      </c>
      <c r="F321" s="4" t="s">
        <v>1129</v>
      </c>
      <c r="G321" s="2" t="s">
        <v>529</v>
      </c>
      <c r="H321" s="2" t="s">
        <v>23</v>
      </c>
      <c r="I321" s="5"/>
      <c r="J321" s="9" t="s">
        <v>1130</v>
      </c>
      <c r="K321" s="2" t="s">
        <v>413</v>
      </c>
      <c r="L321" s="6" t="s">
        <v>488</v>
      </c>
      <c r="M321" s="6" t="s">
        <v>26</v>
      </c>
      <c r="N321" s="2" t="s">
        <v>1063</v>
      </c>
      <c r="O321" s="8" t="s">
        <v>1569</v>
      </c>
      <c r="P321" s="8" t="s">
        <v>1569</v>
      </c>
      <c r="Q321" s="2" t="s">
        <v>413</v>
      </c>
      <c r="R321" s="2" t="s">
        <v>413</v>
      </c>
      <c r="S321" s="2" t="s">
        <v>413</v>
      </c>
      <c r="T321" s="30" t="s">
        <v>277</v>
      </c>
      <c r="U321" s="7" t="s">
        <v>1569</v>
      </c>
      <c r="V321" s="5" t="s">
        <v>598</v>
      </c>
      <c r="W321" s="12" t="s">
        <v>57</v>
      </c>
      <c r="X321" s="3" t="s">
        <v>28</v>
      </c>
      <c r="Y321" s="13" t="s">
        <v>58</v>
      </c>
      <c r="Z321" s="9">
        <v>130.6</v>
      </c>
      <c r="AA321" s="9">
        <v>0.26</v>
      </c>
      <c r="AB321" s="6">
        <v>2</v>
      </c>
      <c r="AC321" s="9" t="s">
        <v>413</v>
      </c>
      <c r="AD321" s="9" t="s">
        <v>413</v>
      </c>
      <c r="AE321" s="9" t="s">
        <v>413</v>
      </c>
      <c r="AF321" s="8" t="s">
        <v>1569</v>
      </c>
      <c r="AG321" s="8" t="s">
        <v>1569</v>
      </c>
      <c r="AH321" s="8" t="s">
        <v>1569</v>
      </c>
      <c r="AI321" s="8" t="s">
        <v>1569</v>
      </c>
      <c r="AJ321" s="91" t="s">
        <v>1569</v>
      </c>
      <c r="AK321" s="91" t="s">
        <v>1569</v>
      </c>
      <c r="AL321" s="8" t="s">
        <v>1569</v>
      </c>
      <c r="AM321" s="18">
        <v>130.47</v>
      </c>
      <c r="AN321" s="29">
        <v>0.03</v>
      </c>
      <c r="AO321" s="9">
        <v>2</v>
      </c>
      <c r="AP321" s="2" t="s">
        <v>1299</v>
      </c>
      <c r="AQ321" s="2">
        <f t="shared" si="29"/>
        <v>130.47</v>
      </c>
      <c r="AR321" s="2">
        <f t="shared" si="30"/>
        <v>0.03</v>
      </c>
      <c r="AS321" s="2">
        <f t="shared" si="31"/>
        <v>2</v>
      </c>
      <c r="AT321" s="6" t="s">
        <v>60</v>
      </c>
      <c r="AU321" s="9">
        <v>28.305</v>
      </c>
      <c r="AV321" s="52" t="s">
        <v>1081</v>
      </c>
      <c r="AW321" s="15">
        <f t="shared" si="35"/>
        <v>28.294</v>
      </c>
      <c r="AX321" s="47">
        <v>5.7550000000000004E-11</v>
      </c>
      <c r="AY321" s="51">
        <f>0</f>
        <v>0</v>
      </c>
      <c r="AZ321" s="47">
        <v>4.9737000000000001E-10</v>
      </c>
      <c r="BA321" s="47">
        <v>5.5491999999999998E-10</v>
      </c>
      <c r="BB321" s="48">
        <v>5.7570000000000001E-11</v>
      </c>
      <c r="BC321" s="48">
        <v>4.9548000000000003E-10</v>
      </c>
      <c r="BD321" s="48">
        <v>5.5304999999999997E-10</v>
      </c>
      <c r="BE321" s="14">
        <f t="shared" si="32"/>
        <v>130.43289430892654</v>
      </c>
      <c r="BF321" s="39">
        <f t="shared" si="33"/>
        <v>0.03</v>
      </c>
      <c r="BG321" s="68" t="s">
        <v>598</v>
      </c>
      <c r="BH321" s="68" t="s">
        <v>598</v>
      </c>
      <c r="BI321" s="68" t="s">
        <v>321</v>
      </c>
      <c r="BJ321" s="68" t="s">
        <v>321</v>
      </c>
      <c r="BK321" s="102" t="s">
        <v>598</v>
      </c>
      <c r="BL321" s="68" t="s">
        <v>597</v>
      </c>
      <c r="BM321" s="30" t="s">
        <v>1138</v>
      </c>
    </row>
    <row r="322" spans="1:65" ht="14.4" customHeight="1" x14ac:dyDescent="0.3">
      <c r="A322" s="59" t="s">
        <v>467</v>
      </c>
      <c r="B322" s="2">
        <v>321</v>
      </c>
      <c r="C322" s="3" t="s">
        <v>1417</v>
      </c>
      <c r="D322" s="23" t="s">
        <v>153</v>
      </c>
      <c r="E322" s="2" t="s">
        <v>528</v>
      </c>
      <c r="F322" s="23" t="s">
        <v>468</v>
      </c>
      <c r="G322" s="2" t="s">
        <v>529</v>
      </c>
      <c r="H322" s="2" t="s">
        <v>23</v>
      </c>
      <c r="I322" s="5">
        <v>1435</v>
      </c>
      <c r="J322" s="6" t="s">
        <v>87</v>
      </c>
      <c r="K322" s="2" t="s">
        <v>1028</v>
      </c>
      <c r="L322" s="6" t="s">
        <v>157</v>
      </c>
      <c r="M322" s="6" t="s">
        <v>26</v>
      </c>
      <c r="N322" s="2" t="s">
        <v>1087</v>
      </c>
      <c r="O322" s="11">
        <v>0.51</v>
      </c>
      <c r="P322" s="11">
        <v>0.06</v>
      </c>
      <c r="Q322" s="2" t="s">
        <v>27</v>
      </c>
      <c r="R322" s="2" t="s">
        <v>413</v>
      </c>
      <c r="S322" s="2" t="s">
        <v>413</v>
      </c>
      <c r="T322" s="3" t="s">
        <v>64</v>
      </c>
      <c r="U322" s="3" t="s">
        <v>469</v>
      </c>
      <c r="V322" s="5" t="s">
        <v>598</v>
      </c>
      <c r="W322" s="12" t="s">
        <v>57</v>
      </c>
      <c r="X322" s="3" t="s">
        <v>28</v>
      </c>
      <c r="Y322" s="13" t="s">
        <v>470</v>
      </c>
      <c r="Z322" s="19">
        <v>134.9</v>
      </c>
      <c r="AA322" s="6">
        <v>1.7</v>
      </c>
      <c r="AB322" s="6">
        <v>2</v>
      </c>
      <c r="AC322" s="6" t="s">
        <v>413</v>
      </c>
      <c r="AD322" s="6" t="s">
        <v>413</v>
      </c>
      <c r="AE322" s="6" t="s">
        <v>413</v>
      </c>
      <c r="AF322" s="6">
        <v>134.4</v>
      </c>
      <c r="AG322" s="6">
        <v>1.1000000000000001</v>
      </c>
      <c r="AH322" s="6">
        <v>2</v>
      </c>
      <c r="AI322" s="6">
        <v>0.89</v>
      </c>
      <c r="AJ322" s="72">
        <v>301</v>
      </c>
      <c r="AK322" s="72">
        <v>5</v>
      </c>
      <c r="AL322" s="9">
        <v>2</v>
      </c>
      <c r="AM322" s="6">
        <v>134.6</v>
      </c>
      <c r="AN322" s="6">
        <v>1.1000000000000001</v>
      </c>
      <c r="AO322" s="6">
        <v>2</v>
      </c>
      <c r="AP322" s="2" t="s">
        <v>1299</v>
      </c>
      <c r="AQ322" s="2">
        <f t="shared" ref="AQ322:AQ385" si="36">IF(AP322="Plateau age",Z322,IF(AP322="Isochron age",AF322,IF(AP322="Ideogram age",AM322,"-")))</f>
        <v>134.6</v>
      </c>
      <c r="AR322" s="2">
        <f t="shared" ref="AR322:AR385" si="37">IF(AP322="Plateau age",AA322,IF(AP322="Isochron age",AG322,IF(AP322="Ideogram age",AN322,"-")))</f>
        <v>1.1000000000000001</v>
      </c>
      <c r="AS322" s="2">
        <f t="shared" ref="AS322:AS385" si="38">IF(AP322="Plateau age",AB322,IF(AP322="Isochron age",AH322,IF(AP322="Ideogram age",AO322,"-")))</f>
        <v>2</v>
      </c>
      <c r="AT322" s="6" t="s">
        <v>60</v>
      </c>
      <c r="AU322" s="6">
        <v>28.201000000000001</v>
      </c>
      <c r="AV322" s="52" t="s">
        <v>1081</v>
      </c>
      <c r="AW322" s="15">
        <f t="shared" si="35"/>
        <v>28.294</v>
      </c>
      <c r="AX322" s="47">
        <v>5.72E-11</v>
      </c>
      <c r="AY322" s="47">
        <v>8.7999999999999999E-13</v>
      </c>
      <c r="AZ322" s="47">
        <v>4.962E-10</v>
      </c>
      <c r="BA322" s="47">
        <v>5.5430000000000004E-10</v>
      </c>
      <c r="BB322" s="48">
        <v>5.7570000000000001E-11</v>
      </c>
      <c r="BC322" s="48">
        <v>4.9548000000000003E-10</v>
      </c>
      <c r="BD322" s="48">
        <v>5.5304999999999997E-10</v>
      </c>
      <c r="BE322" s="14">
        <f t="shared" ref="BE322:BE385" si="39">IF(AQ322="-","-",(LN(((EXP(BD322*(((1/BD322)*LN(((EXP(BA322*(AQ322*1000000))-1)*((AX322+AY322)/BA322)*(BD322/BB322))+1)/1000000)*1000000))-1)/(EXP(BD322*(((1/BD322)*LN(((EXP(BA322*(AU322*1000000))-1)*((AX322+AY322)/BA322)*(BD322/BB322))+1)/1000000)*1000000))-1))*(EXP(BD322*(AW322*1000000))-1)+1)/BD322)/1000000)</f>
        <v>135.03984584804897</v>
      </c>
      <c r="BF322" s="14">
        <f t="shared" ref="BF322:BF385" si="40">IF(AR322="-","-",IF(AS322=1,AR322*2,AR322))</f>
        <v>1.1000000000000001</v>
      </c>
      <c r="BG322" s="68" t="s">
        <v>598</v>
      </c>
      <c r="BH322" s="68" t="s">
        <v>321</v>
      </c>
      <c r="BI322" s="68" t="s">
        <v>598</v>
      </c>
      <c r="BJ322" s="68" t="s">
        <v>1580</v>
      </c>
      <c r="BK322" s="102" t="s">
        <v>598</v>
      </c>
      <c r="BL322" s="68" t="s">
        <v>598</v>
      </c>
      <c r="BM322" s="3" t="s">
        <v>1262</v>
      </c>
    </row>
    <row r="323" spans="1:65" ht="14.4" customHeight="1" x14ac:dyDescent="0.3">
      <c r="A323" s="59" t="s">
        <v>471</v>
      </c>
      <c r="B323" s="2">
        <v>322</v>
      </c>
      <c r="C323" s="3" t="s">
        <v>1417</v>
      </c>
      <c r="D323" s="23" t="s">
        <v>153</v>
      </c>
      <c r="E323" s="2" t="s">
        <v>528</v>
      </c>
      <c r="F323" s="23" t="s">
        <v>468</v>
      </c>
      <c r="G323" s="2" t="s">
        <v>529</v>
      </c>
      <c r="H323" s="2" t="s">
        <v>23</v>
      </c>
      <c r="I323" s="5">
        <v>1435</v>
      </c>
      <c r="J323" s="6" t="s">
        <v>87</v>
      </c>
      <c r="K323" s="2" t="s">
        <v>1028</v>
      </c>
      <c r="L323" s="6" t="s">
        <v>157</v>
      </c>
      <c r="M323" s="6" t="s">
        <v>26</v>
      </c>
      <c r="N323" s="2" t="s">
        <v>1087</v>
      </c>
      <c r="O323" s="11">
        <v>0.51</v>
      </c>
      <c r="P323" s="11">
        <v>0.06</v>
      </c>
      <c r="Q323" s="2" t="s">
        <v>27</v>
      </c>
      <c r="R323" s="2" t="s">
        <v>413</v>
      </c>
      <c r="S323" s="2" t="s">
        <v>413</v>
      </c>
      <c r="T323" s="3" t="s">
        <v>64</v>
      </c>
      <c r="U323" s="3" t="s">
        <v>469</v>
      </c>
      <c r="V323" s="5" t="s">
        <v>598</v>
      </c>
      <c r="W323" s="12" t="s">
        <v>57</v>
      </c>
      <c r="X323" s="3" t="s">
        <v>28</v>
      </c>
      <c r="Y323" s="13" t="s">
        <v>470</v>
      </c>
      <c r="Z323" s="19">
        <v>134.80000000000001</v>
      </c>
      <c r="AA323" s="6">
        <v>1.7</v>
      </c>
      <c r="AB323" s="6">
        <v>2</v>
      </c>
      <c r="AC323" s="6" t="s">
        <v>413</v>
      </c>
      <c r="AD323" s="6" t="s">
        <v>413</v>
      </c>
      <c r="AE323" s="6" t="s">
        <v>413</v>
      </c>
      <c r="AF323" s="6">
        <v>134.4</v>
      </c>
      <c r="AG323" s="6">
        <v>1.1000000000000001</v>
      </c>
      <c r="AH323" s="6">
        <v>2</v>
      </c>
      <c r="AI323" s="6">
        <v>0.89</v>
      </c>
      <c r="AJ323" s="72">
        <v>301</v>
      </c>
      <c r="AK323" s="72">
        <v>5</v>
      </c>
      <c r="AL323" s="9">
        <v>2</v>
      </c>
      <c r="AM323" s="6">
        <v>134.6</v>
      </c>
      <c r="AN323" s="6">
        <v>1.1000000000000001</v>
      </c>
      <c r="AO323" s="6">
        <v>2</v>
      </c>
      <c r="AP323" s="2" t="s">
        <v>1299</v>
      </c>
      <c r="AQ323" s="2">
        <f t="shared" si="36"/>
        <v>134.6</v>
      </c>
      <c r="AR323" s="2">
        <f t="shared" si="37"/>
        <v>1.1000000000000001</v>
      </c>
      <c r="AS323" s="2">
        <f t="shared" si="38"/>
        <v>2</v>
      </c>
      <c r="AT323" s="6" t="s">
        <v>60</v>
      </c>
      <c r="AU323" s="6">
        <v>28.201000000000001</v>
      </c>
      <c r="AV323" s="52" t="s">
        <v>1081</v>
      </c>
      <c r="AW323" s="15">
        <f t="shared" si="35"/>
        <v>28.294</v>
      </c>
      <c r="AX323" s="47">
        <v>5.72E-11</v>
      </c>
      <c r="AY323" s="47">
        <v>8.7999999999999999E-13</v>
      </c>
      <c r="AZ323" s="47">
        <v>4.962E-10</v>
      </c>
      <c r="BA323" s="47">
        <v>5.5430000000000004E-10</v>
      </c>
      <c r="BB323" s="48">
        <v>5.7570000000000001E-11</v>
      </c>
      <c r="BC323" s="48">
        <v>4.9548000000000003E-10</v>
      </c>
      <c r="BD323" s="48">
        <v>5.5304999999999997E-10</v>
      </c>
      <c r="BE323" s="14">
        <f t="shared" si="39"/>
        <v>135.03984584804897</v>
      </c>
      <c r="BF323" s="14">
        <f t="shared" si="40"/>
        <v>1.1000000000000001</v>
      </c>
      <c r="BG323" s="68" t="s">
        <v>598</v>
      </c>
      <c r="BH323" s="68" t="s">
        <v>321</v>
      </c>
      <c r="BI323" s="68" t="s">
        <v>598</v>
      </c>
      <c r="BJ323" s="68" t="s">
        <v>1580</v>
      </c>
      <c r="BK323" s="102" t="s">
        <v>598</v>
      </c>
      <c r="BL323" s="68" t="s">
        <v>598</v>
      </c>
      <c r="BM323" s="3" t="s">
        <v>1262</v>
      </c>
    </row>
    <row r="324" spans="1:65" ht="14.4" customHeight="1" x14ac:dyDescent="0.3">
      <c r="A324" s="59" t="s">
        <v>472</v>
      </c>
      <c r="B324" s="2">
        <v>323</v>
      </c>
      <c r="C324" s="3" t="s">
        <v>1417</v>
      </c>
      <c r="D324" s="23" t="s">
        <v>153</v>
      </c>
      <c r="E324" s="2" t="s">
        <v>528</v>
      </c>
      <c r="F324" s="23" t="s">
        <v>468</v>
      </c>
      <c r="G324" s="2" t="s">
        <v>529</v>
      </c>
      <c r="H324" s="2" t="s">
        <v>23</v>
      </c>
      <c r="I324" s="5">
        <v>1435</v>
      </c>
      <c r="J324" s="6" t="s">
        <v>87</v>
      </c>
      <c r="K324" s="2" t="s">
        <v>1028</v>
      </c>
      <c r="L324" s="6" t="s">
        <v>157</v>
      </c>
      <c r="M324" s="6" t="s">
        <v>26</v>
      </c>
      <c r="N324" s="2" t="s">
        <v>1087</v>
      </c>
      <c r="O324" s="11">
        <v>0.51</v>
      </c>
      <c r="P324" s="11">
        <v>0.06</v>
      </c>
      <c r="Q324" s="2" t="s">
        <v>27</v>
      </c>
      <c r="R324" s="2" t="s">
        <v>413</v>
      </c>
      <c r="S324" s="2" t="s">
        <v>413</v>
      </c>
      <c r="T324" s="3" t="s">
        <v>64</v>
      </c>
      <c r="U324" s="3" t="s">
        <v>469</v>
      </c>
      <c r="V324" s="5" t="s">
        <v>598</v>
      </c>
      <c r="W324" s="12" t="s">
        <v>57</v>
      </c>
      <c r="X324" s="3" t="s">
        <v>28</v>
      </c>
      <c r="Y324" s="13" t="s">
        <v>470</v>
      </c>
      <c r="Z324" s="19">
        <v>134</v>
      </c>
      <c r="AA324" s="6">
        <v>1.7</v>
      </c>
      <c r="AB324" s="6">
        <v>2</v>
      </c>
      <c r="AC324" s="6" t="s">
        <v>413</v>
      </c>
      <c r="AD324" s="6" t="s">
        <v>413</v>
      </c>
      <c r="AE324" s="6" t="s">
        <v>413</v>
      </c>
      <c r="AF324" s="6">
        <v>134.4</v>
      </c>
      <c r="AG324" s="6">
        <v>1.1000000000000001</v>
      </c>
      <c r="AH324" s="6">
        <v>2</v>
      </c>
      <c r="AI324" s="6">
        <v>0.89</v>
      </c>
      <c r="AJ324" s="72">
        <v>301</v>
      </c>
      <c r="AK324" s="72">
        <v>5</v>
      </c>
      <c r="AL324" s="9">
        <v>2</v>
      </c>
      <c r="AM324" s="6">
        <v>134.6</v>
      </c>
      <c r="AN324" s="6">
        <v>1.1000000000000001</v>
      </c>
      <c r="AO324" s="6">
        <v>2</v>
      </c>
      <c r="AP324" s="2" t="s">
        <v>1299</v>
      </c>
      <c r="AQ324" s="2">
        <f t="shared" si="36"/>
        <v>134.6</v>
      </c>
      <c r="AR324" s="2">
        <f t="shared" si="37"/>
        <v>1.1000000000000001</v>
      </c>
      <c r="AS324" s="2">
        <f t="shared" si="38"/>
        <v>2</v>
      </c>
      <c r="AT324" s="6" t="s">
        <v>60</v>
      </c>
      <c r="AU324" s="6">
        <v>28.201000000000001</v>
      </c>
      <c r="AV324" s="52" t="s">
        <v>1081</v>
      </c>
      <c r="AW324" s="15">
        <f t="shared" si="35"/>
        <v>28.294</v>
      </c>
      <c r="AX324" s="47">
        <v>5.72E-11</v>
      </c>
      <c r="AY324" s="47">
        <v>8.7999999999999999E-13</v>
      </c>
      <c r="AZ324" s="47">
        <v>4.962E-10</v>
      </c>
      <c r="BA324" s="47">
        <v>5.5430000000000004E-10</v>
      </c>
      <c r="BB324" s="48">
        <v>5.7570000000000001E-11</v>
      </c>
      <c r="BC324" s="48">
        <v>4.9548000000000003E-10</v>
      </c>
      <c r="BD324" s="48">
        <v>5.5304999999999997E-10</v>
      </c>
      <c r="BE324" s="14">
        <f t="shared" si="39"/>
        <v>135.03984584804897</v>
      </c>
      <c r="BF324" s="14">
        <f t="shared" si="40"/>
        <v>1.1000000000000001</v>
      </c>
      <c r="BG324" s="68" t="s">
        <v>598</v>
      </c>
      <c r="BH324" s="68" t="s">
        <v>321</v>
      </c>
      <c r="BI324" s="68" t="s">
        <v>598</v>
      </c>
      <c r="BJ324" s="68" t="s">
        <v>1580</v>
      </c>
      <c r="BK324" s="102" t="s">
        <v>598</v>
      </c>
      <c r="BL324" s="68" t="s">
        <v>598</v>
      </c>
      <c r="BM324" s="3" t="s">
        <v>1262</v>
      </c>
    </row>
    <row r="325" spans="1:65" ht="14.4" customHeight="1" x14ac:dyDescent="0.3">
      <c r="A325" s="59" t="s">
        <v>473</v>
      </c>
      <c r="B325" s="2">
        <v>324</v>
      </c>
      <c r="C325" s="3" t="s">
        <v>1417</v>
      </c>
      <c r="D325" s="23" t="s">
        <v>153</v>
      </c>
      <c r="E325" s="2" t="s">
        <v>528</v>
      </c>
      <c r="F325" s="23" t="s">
        <v>468</v>
      </c>
      <c r="G325" s="2" t="s">
        <v>529</v>
      </c>
      <c r="H325" s="2" t="s">
        <v>23</v>
      </c>
      <c r="I325" s="5">
        <v>1775</v>
      </c>
      <c r="J325" s="6" t="s">
        <v>24</v>
      </c>
      <c r="K325" s="2" t="s">
        <v>1028</v>
      </c>
      <c r="L325" s="6" t="s">
        <v>25</v>
      </c>
      <c r="M325" s="6" t="s">
        <v>26</v>
      </c>
      <c r="N325" s="2" t="s">
        <v>1087</v>
      </c>
      <c r="O325" s="11">
        <v>1.44</v>
      </c>
      <c r="P325" s="11">
        <v>0.75</v>
      </c>
      <c r="Q325" s="5" t="s">
        <v>27</v>
      </c>
      <c r="R325" s="2" t="s">
        <v>413</v>
      </c>
      <c r="S325" s="2" t="s">
        <v>413</v>
      </c>
      <c r="T325" s="3" t="s">
        <v>64</v>
      </c>
      <c r="U325" s="3" t="s">
        <v>469</v>
      </c>
      <c r="V325" s="5" t="s">
        <v>598</v>
      </c>
      <c r="W325" s="12" t="s">
        <v>57</v>
      </c>
      <c r="X325" s="3" t="s">
        <v>28</v>
      </c>
      <c r="Y325" s="13" t="s">
        <v>470</v>
      </c>
      <c r="Z325" s="19">
        <v>133.69999999999999</v>
      </c>
      <c r="AA325" s="6">
        <v>1.4</v>
      </c>
      <c r="AB325" s="6">
        <v>2</v>
      </c>
      <c r="AC325" s="6" t="s">
        <v>413</v>
      </c>
      <c r="AD325" s="6" t="s">
        <v>413</v>
      </c>
      <c r="AE325" s="6" t="s">
        <v>413</v>
      </c>
      <c r="AF325" s="6">
        <v>134.6</v>
      </c>
      <c r="AG325" s="6">
        <v>1.4</v>
      </c>
      <c r="AH325" s="6">
        <v>2</v>
      </c>
      <c r="AI325" s="6">
        <v>1.8</v>
      </c>
      <c r="AJ325" s="72">
        <v>286</v>
      </c>
      <c r="AK325" s="72">
        <v>34</v>
      </c>
      <c r="AL325" s="9">
        <v>2</v>
      </c>
      <c r="AM325" s="6">
        <v>134.19999999999999</v>
      </c>
      <c r="AN325" s="6">
        <v>0.8</v>
      </c>
      <c r="AO325" s="6">
        <v>2</v>
      </c>
      <c r="AP325" s="2" t="s">
        <v>1299</v>
      </c>
      <c r="AQ325" s="2">
        <f t="shared" si="36"/>
        <v>134.19999999999999</v>
      </c>
      <c r="AR325" s="2">
        <f t="shared" si="37"/>
        <v>0.8</v>
      </c>
      <c r="AS325" s="2">
        <f t="shared" si="38"/>
        <v>2</v>
      </c>
      <c r="AT325" s="6" t="s">
        <v>60</v>
      </c>
      <c r="AU325" s="6">
        <v>28.201000000000001</v>
      </c>
      <c r="AV325" s="52" t="s">
        <v>1081</v>
      </c>
      <c r="AW325" s="15">
        <f t="shared" si="35"/>
        <v>28.294</v>
      </c>
      <c r="AX325" s="47">
        <v>5.72E-11</v>
      </c>
      <c r="AY325" s="47">
        <v>8.7999999999999999E-13</v>
      </c>
      <c r="AZ325" s="47">
        <v>4.962E-10</v>
      </c>
      <c r="BA325" s="47">
        <v>5.5430000000000004E-10</v>
      </c>
      <c r="BB325" s="48">
        <v>5.7570000000000001E-11</v>
      </c>
      <c r="BC325" s="48">
        <v>4.9548000000000003E-10</v>
      </c>
      <c r="BD325" s="48">
        <v>5.5304999999999997E-10</v>
      </c>
      <c r="BE325" s="14">
        <f t="shared" si="39"/>
        <v>134.63855354793591</v>
      </c>
      <c r="BF325" s="14">
        <f t="shared" si="40"/>
        <v>0.8</v>
      </c>
      <c r="BG325" s="68" t="s">
        <v>598</v>
      </c>
      <c r="BH325" s="68" t="s">
        <v>321</v>
      </c>
      <c r="BI325" s="68" t="s">
        <v>598</v>
      </c>
      <c r="BJ325" s="68" t="s">
        <v>1580</v>
      </c>
      <c r="BK325" s="102" t="s">
        <v>598</v>
      </c>
      <c r="BL325" s="68" t="s">
        <v>598</v>
      </c>
      <c r="BM325" s="3" t="s">
        <v>1262</v>
      </c>
    </row>
    <row r="326" spans="1:65" ht="14.4" customHeight="1" x14ac:dyDescent="0.3">
      <c r="A326" s="59" t="s">
        <v>474</v>
      </c>
      <c r="B326" s="2">
        <v>325</v>
      </c>
      <c r="C326" s="3" t="s">
        <v>1417</v>
      </c>
      <c r="D326" s="23" t="s">
        <v>153</v>
      </c>
      <c r="E326" s="2" t="s">
        <v>528</v>
      </c>
      <c r="F326" s="23" t="s">
        <v>468</v>
      </c>
      <c r="G326" s="2" t="s">
        <v>529</v>
      </c>
      <c r="H326" s="2" t="s">
        <v>23</v>
      </c>
      <c r="I326" s="5">
        <v>1775</v>
      </c>
      <c r="J326" s="6" t="s">
        <v>24</v>
      </c>
      <c r="K326" s="2" t="s">
        <v>1028</v>
      </c>
      <c r="L326" s="6" t="s">
        <v>25</v>
      </c>
      <c r="M326" s="6" t="s">
        <v>26</v>
      </c>
      <c r="N326" s="2" t="s">
        <v>1087</v>
      </c>
      <c r="O326" s="11">
        <v>1.44</v>
      </c>
      <c r="P326" s="11">
        <v>0.75</v>
      </c>
      <c r="Q326" s="5" t="s">
        <v>27</v>
      </c>
      <c r="R326" s="2" t="s">
        <v>413</v>
      </c>
      <c r="S326" s="2" t="s">
        <v>413</v>
      </c>
      <c r="T326" s="3" t="s">
        <v>64</v>
      </c>
      <c r="U326" s="3" t="s">
        <v>469</v>
      </c>
      <c r="V326" s="5" t="s">
        <v>598</v>
      </c>
      <c r="W326" s="12" t="s">
        <v>57</v>
      </c>
      <c r="X326" s="3" t="s">
        <v>28</v>
      </c>
      <c r="Y326" s="13" t="s">
        <v>470</v>
      </c>
      <c r="Z326" s="19">
        <v>134.30000000000001</v>
      </c>
      <c r="AA326" s="19">
        <v>1</v>
      </c>
      <c r="AB326" s="6">
        <v>2</v>
      </c>
      <c r="AC326" s="6" t="s">
        <v>413</v>
      </c>
      <c r="AD326" s="6" t="s">
        <v>413</v>
      </c>
      <c r="AE326" s="6" t="s">
        <v>413</v>
      </c>
      <c r="AF326" s="6">
        <v>134.6</v>
      </c>
      <c r="AG326" s="6">
        <v>1.4</v>
      </c>
      <c r="AH326" s="6">
        <v>2</v>
      </c>
      <c r="AI326" s="6">
        <v>1.8</v>
      </c>
      <c r="AJ326" s="72">
        <v>286</v>
      </c>
      <c r="AK326" s="72">
        <v>34</v>
      </c>
      <c r="AL326" s="9">
        <v>2</v>
      </c>
      <c r="AM326" s="6">
        <v>134.19999999999999</v>
      </c>
      <c r="AN326" s="6">
        <v>0.8</v>
      </c>
      <c r="AO326" s="6">
        <v>2</v>
      </c>
      <c r="AP326" s="2" t="s">
        <v>1299</v>
      </c>
      <c r="AQ326" s="2">
        <f t="shared" si="36"/>
        <v>134.19999999999999</v>
      </c>
      <c r="AR326" s="2">
        <f t="shared" si="37"/>
        <v>0.8</v>
      </c>
      <c r="AS326" s="2">
        <f t="shared" si="38"/>
        <v>2</v>
      </c>
      <c r="AT326" s="6" t="s">
        <v>60</v>
      </c>
      <c r="AU326" s="6">
        <v>28.201000000000001</v>
      </c>
      <c r="AV326" s="52" t="s">
        <v>1081</v>
      </c>
      <c r="AW326" s="15">
        <f t="shared" si="35"/>
        <v>28.294</v>
      </c>
      <c r="AX326" s="47">
        <v>5.72E-11</v>
      </c>
      <c r="AY326" s="47">
        <v>8.7999999999999999E-13</v>
      </c>
      <c r="AZ326" s="47">
        <v>4.962E-10</v>
      </c>
      <c r="BA326" s="47">
        <v>5.5430000000000004E-10</v>
      </c>
      <c r="BB326" s="48">
        <v>5.7570000000000001E-11</v>
      </c>
      <c r="BC326" s="48">
        <v>4.9548000000000003E-10</v>
      </c>
      <c r="BD326" s="48">
        <v>5.5304999999999997E-10</v>
      </c>
      <c r="BE326" s="14">
        <f t="shared" si="39"/>
        <v>134.63855354793591</v>
      </c>
      <c r="BF326" s="14">
        <f t="shared" si="40"/>
        <v>0.8</v>
      </c>
      <c r="BG326" s="68" t="s">
        <v>598</v>
      </c>
      <c r="BH326" s="68" t="s">
        <v>321</v>
      </c>
      <c r="BI326" s="68" t="s">
        <v>598</v>
      </c>
      <c r="BJ326" s="68" t="s">
        <v>1580</v>
      </c>
      <c r="BK326" s="102" t="s">
        <v>598</v>
      </c>
      <c r="BL326" s="68" t="s">
        <v>598</v>
      </c>
      <c r="BM326" s="3" t="s">
        <v>1262</v>
      </c>
    </row>
    <row r="327" spans="1:65" ht="14.4" customHeight="1" x14ac:dyDescent="0.3">
      <c r="A327" s="59" t="s">
        <v>475</v>
      </c>
      <c r="B327" s="2">
        <v>326</v>
      </c>
      <c r="C327" s="3" t="s">
        <v>1417</v>
      </c>
      <c r="D327" s="23" t="s">
        <v>153</v>
      </c>
      <c r="E327" s="2" t="s">
        <v>528</v>
      </c>
      <c r="F327" s="23" t="s">
        <v>468</v>
      </c>
      <c r="G327" s="2" t="s">
        <v>529</v>
      </c>
      <c r="H327" s="2" t="s">
        <v>23</v>
      </c>
      <c r="I327" s="5">
        <v>1775</v>
      </c>
      <c r="J327" s="6" t="s">
        <v>24</v>
      </c>
      <c r="K327" s="2" t="s">
        <v>1028</v>
      </c>
      <c r="L327" s="6" t="s">
        <v>25</v>
      </c>
      <c r="M327" s="6" t="s">
        <v>26</v>
      </c>
      <c r="N327" s="2" t="s">
        <v>1087</v>
      </c>
      <c r="O327" s="11">
        <v>1.44</v>
      </c>
      <c r="P327" s="11">
        <v>0.75</v>
      </c>
      <c r="Q327" s="5" t="s">
        <v>27</v>
      </c>
      <c r="R327" s="2" t="s">
        <v>413</v>
      </c>
      <c r="S327" s="2" t="s">
        <v>413</v>
      </c>
      <c r="T327" s="3" t="s">
        <v>64</v>
      </c>
      <c r="U327" s="3" t="s">
        <v>469</v>
      </c>
      <c r="V327" s="5" t="s">
        <v>598</v>
      </c>
      <c r="W327" s="12" t="s">
        <v>57</v>
      </c>
      <c r="X327" s="3" t="s">
        <v>28</v>
      </c>
      <c r="Y327" s="13" t="s">
        <v>470</v>
      </c>
      <c r="Z327" s="19">
        <v>134.30000000000001</v>
      </c>
      <c r="AA327" s="19">
        <v>1.1000000000000001</v>
      </c>
      <c r="AB327" s="6">
        <v>2</v>
      </c>
      <c r="AC327" s="6" t="s">
        <v>413</v>
      </c>
      <c r="AD327" s="6" t="s">
        <v>413</v>
      </c>
      <c r="AE327" s="6" t="s">
        <v>413</v>
      </c>
      <c r="AF327" s="6">
        <v>134.6</v>
      </c>
      <c r="AG327" s="6">
        <v>1.4</v>
      </c>
      <c r="AH327" s="6">
        <v>2</v>
      </c>
      <c r="AI327" s="6">
        <v>1.8</v>
      </c>
      <c r="AJ327" s="72">
        <v>286</v>
      </c>
      <c r="AK327" s="72">
        <v>34</v>
      </c>
      <c r="AL327" s="9">
        <v>2</v>
      </c>
      <c r="AM327" s="6">
        <v>134.19999999999999</v>
      </c>
      <c r="AN327" s="6">
        <v>0.8</v>
      </c>
      <c r="AO327" s="6">
        <v>2</v>
      </c>
      <c r="AP327" s="2" t="s">
        <v>1299</v>
      </c>
      <c r="AQ327" s="2">
        <f t="shared" si="36"/>
        <v>134.19999999999999</v>
      </c>
      <c r="AR327" s="2">
        <f t="shared" si="37"/>
        <v>0.8</v>
      </c>
      <c r="AS327" s="2">
        <f t="shared" si="38"/>
        <v>2</v>
      </c>
      <c r="AT327" s="6" t="s">
        <v>60</v>
      </c>
      <c r="AU327" s="6">
        <v>28.201000000000001</v>
      </c>
      <c r="AV327" s="52" t="s">
        <v>1081</v>
      </c>
      <c r="AW327" s="15">
        <f t="shared" si="35"/>
        <v>28.294</v>
      </c>
      <c r="AX327" s="47">
        <v>5.72E-11</v>
      </c>
      <c r="AY327" s="47">
        <v>8.7999999999999999E-13</v>
      </c>
      <c r="AZ327" s="47">
        <v>4.962E-10</v>
      </c>
      <c r="BA327" s="47">
        <v>5.5430000000000004E-10</v>
      </c>
      <c r="BB327" s="48">
        <v>5.7570000000000001E-11</v>
      </c>
      <c r="BC327" s="48">
        <v>4.9548000000000003E-10</v>
      </c>
      <c r="BD327" s="48">
        <v>5.5304999999999997E-10</v>
      </c>
      <c r="BE327" s="14">
        <f t="shared" si="39"/>
        <v>134.63855354793591</v>
      </c>
      <c r="BF327" s="14">
        <f t="shared" si="40"/>
        <v>0.8</v>
      </c>
      <c r="BG327" s="68" t="s">
        <v>598</v>
      </c>
      <c r="BH327" s="68" t="s">
        <v>321</v>
      </c>
      <c r="BI327" s="68" t="s">
        <v>598</v>
      </c>
      <c r="BJ327" s="68" t="s">
        <v>1580</v>
      </c>
      <c r="BK327" s="102" t="s">
        <v>598</v>
      </c>
      <c r="BL327" s="68" t="s">
        <v>598</v>
      </c>
      <c r="BM327" s="3" t="s">
        <v>1262</v>
      </c>
    </row>
    <row r="328" spans="1:65" ht="14.4" customHeight="1" x14ac:dyDescent="0.3">
      <c r="A328" s="59" t="s">
        <v>476</v>
      </c>
      <c r="B328" s="2">
        <v>327</v>
      </c>
      <c r="C328" s="3" t="s">
        <v>1417</v>
      </c>
      <c r="D328" s="31" t="s">
        <v>245</v>
      </c>
      <c r="E328" s="2" t="s">
        <v>528</v>
      </c>
      <c r="F328" s="31" t="s">
        <v>246</v>
      </c>
      <c r="G328" s="2" t="s">
        <v>529</v>
      </c>
      <c r="H328" s="2" t="s">
        <v>23</v>
      </c>
      <c r="I328" s="5">
        <v>204</v>
      </c>
      <c r="J328" s="6" t="s">
        <v>24</v>
      </c>
      <c r="K328" s="2" t="s">
        <v>1028</v>
      </c>
      <c r="L328" s="6" t="s">
        <v>25</v>
      </c>
      <c r="M328" s="6" t="s">
        <v>26</v>
      </c>
      <c r="N328" s="2" t="s">
        <v>1087</v>
      </c>
      <c r="O328" s="6">
        <v>1.17</v>
      </c>
      <c r="P328" s="6">
        <v>0.27</v>
      </c>
      <c r="Q328" s="2" t="s">
        <v>96</v>
      </c>
      <c r="R328" s="2" t="s">
        <v>413</v>
      </c>
      <c r="S328" s="2" t="s">
        <v>413</v>
      </c>
      <c r="T328" s="3" t="s">
        <v>64</v>
      </c>
      <c r="U328" s="3" t="s">
        <v>469</v>
      </c>
      <c r="V328" s="5" t="s">
        <v>598</v>
      </c>
      <c r="W328" s="12" t="s">
        <v>57</v>
      </c>
      <c r="X328" s="3" t="s">
        <v>28</v>
      </c>
      <c r="Y328" s="13" t="s">
        <v>470</v>
      </c>
      <c r="Z328" s="19">
        <v>134.80000000000001</v>
      </c>
      <c r="AA328" s="19">
        <v>1.1000000000000001</v>
      </c>
      <c r="AB328" s="6">
        <v>2</v>
      </c>
      <c r="AC328" s="6" t="s">
        <v>413</v>
      </c>
      <c r="AD328" s="6" t="s">
        <v>413</v>
      </c>
      <c r="AE328" s="6" t="s">
        <v>413</v>
      </c>
      <c r="AF328" s="6">
        <v>134.80000000000001</v>
      </c>
      <c r="AG328" s="6">
        <v>0.8</v>
      </c>
      <c r="AH328" s="6">
        <v>2</v>
      </c>
      <c r="AI328" s="6">
        <v>1.6</v>
      </c>
      <c r="AJ328" s="72">
        <v>310</v>
      </c>
      <c r="AK328" s="72">
        <v>90</v>
      </c>
      <c r="AL328" s="9">
        <v>2</v>
      </c>
      <c r="AM328" s="6">
        <v>134.80000000000001</v>
      </c>
      <c r="AN328" s="6">
        <v>0.7</v>
      </c>
      <c r="AO328" s="6">
        <v>2</v>
      </c>
      <c r="AP328" s="2" t="s">
        <v>1299</v>
      </c>
      <c r="AQ328" s="2">
        <f t="shared" si="36"/>
        <v>134.80000000000001</v>
      </c>
      <c r="AR328" s="2">
        <f t="shared" si="37"/>
        <v>0.7</v>
      </c>
      <c r="AS328" s="2">
        <f t="shared" si="38"/>
        <v>2</v>
      </c>
      <c r="AT328" s="6" t="s">
        <v>60</v>
      </c>
      <c r="AU328" s="6">
        <v>28.201000000000001</v>
      </c>
      <c r="AV328" s="52" t="s">
        <v>1081</v>
      </c>
      <c r="AW328" s="15">
        <f t="shared" si="35"/>
        <v>28.294</v>
      </c>
      <c r="AX328" s="47">
        <v>5.72E-11</v>
      </c>
      <c r="AY328" s="47">
        <v>8.7999999999999999E-13</v>
      </c>
      <c r="AZ328" s="47">
        <v>4.962E-10</v>
      </c>
      <c r="BA328" s="47">
        <v>5.5430000000000004E-10</v>
      </c>
      <c r="BB328" s="48">
        <v>5.7570000000000001E-11</v>
      </c>
      <c r="BC328" s="48">
        <v>4.9548000000000003E-10</v>
      </c>
      <c r="BD328" s="48">
        <v>5.5304999999999997E-10</v>
      </c>
      <c r="BE328" s="14">
        <f t="shared" si="39"/>
        <v>135.2404919657979</v>
      </c>
      <c r="BF328" s="14">
        <f t="shared" si="40"/>
        <v>0.7</v>
      </c>
      <c r="BG328" s="68" t="s">
        <v>598</v>
      </c>
      <c r="BH328" s="68" t="s">
        <v>321</v>
      </c>
      <c r="BI328" s="68" t="s">
        <v>598</v>
      </c>
      <c r="BJ328" s="68" t="s">
        <v>1580</v>
      </c>
      <c r="BK328" s="102" t="s">
        <v>598</v>
      </c>
      <c r="BL328" s="68" t="s">
        <v>321</v>
      </c>
      <c r="BM328" s="3" t="s">
        <v>1263</v>
      </c>
    </row>
    <row r="329" spans="1:65" ht="14.4" customHeight="1" x14ac:dyDescent="0.3">
      <c r="A329" s="59" t="s">
        <v>477</v>
      </c>
      <c r="B329" s="2">
        <v>328</v>
      </c>
      <c r="C329" s="3" t="s">
        <v>1417</v>
      </c>
      <c r="D329" s="31" t="s">
        <v>245</v>
      </c>
      <c r="E329" s="2" t="s">
        <v>528</v>
      </c>
      <c r="F329" s="31" t="s">
        <v>246</v>
      </c>
      <c r="G329" s="2" t="s">
        <v>529</v>
      </c>
      <c r="H329" s="2" t="s">
        <v>23</v>
      </c>
      <c r="I329" s="5">
        <v>204</v>
      </c>
      <c r="J329" s="6" t="s">
        <v>24</v>
      </c>
      <c r="K329" s="2" t="s">
        <v>1028</v>
      </c>
      <c r="L329" s="6" t="s">
        <v>25</v>
      </c>
      <c r="M329" s="6" t="s">
        <v>26</v>
      </c>
      <c r="N329" s="2" t="s">
        <v>1087</v>
      </c>
      <c r="O329" s="6">
        <v>1.17</v>
      </c>
      <c r="P329" s="6">
        <v>0.27</v>
      </c>
      <c r="Q329" s="2" t="s">
        <v>96</v>
      </c>
      <c r="R329" s="2" t="s">
        <v>413</v>
      </c>
      <c r="S329" s="2" t="s">
        <v>413</v>
      </c>
      <c r="T329" s="3" t="s">
        <v>64</v>
      </c>
      <c r="U329" s="3" t="s">
        <v>469</v>
      </c>
      <c r="V329" s="5" t="s">
        <v>598</v>
      </c>
      <c r="W329" s="12" t="s">
        <v>57</v>
      </c>
      <c r="X329" s="3" t="s">
        <v>28</v>
      </c>
      <c r="Y329" s="13" t="s">
        <v>470</v>
      </c>
      <c r="Z329" s="19">
        <v>134.80000000000001</v>
      </c>
      <c r="AA329" s="19">
        <v>1.1000000000000001</v>
      </c>
      <c r="AB329" s="6">
        <v>2</v>
      </c>
      <c r="AC329" s="6" t="s">
        <v>413</v>
      </c>
      <c r="AD329" s="6" t="s">
        <v>413</v>
      </c>
      <c r="AE329" s="6" t="s">
        <v>413</v>
      </c>
      <c r="AF329" s="6">
        <v>134.80000000000001</v>
      </c>
      <c r="AG329" s="6">
        <v>0.8</v>
      </c>
      <c r="AH329" s="6">
        <v>2</v>
      </c>
      <c r="AI329" s="6">
        <v>1.6</v>
      </c>
      <c r="AJ329" s="72">
        <v>310</v>
      </c>
      <c r="AK329" s="72">
        <v>90</v>
      </c>
      <c r="AL329" s="9">
        <v>2</v>
      </c>
      <c r="AM329" s="6">
        <v>134.80000000000001</v>
      </c>
      <c r="AN329" s="6">
        <v>0.7</v>
      </c>
      <c r="AO329" s="6">
        <v>2</v>
      </c>
      <c r="AP329" s="2" t="s">
        <v>1299</v>
      </c>
      <c r="AQ329" s="2">
        <f t="shared" si="36"/>
        <v>134.80000000000001</v>
      </c>
      <c r="AR329" s="2">
        <f t="shared" si="37"/>
        <v>0.7</v>
      </c>
      <c r="AS329" s="2">
        <f t="shared" si="38"/>
        <v>2</v>
      </c>
      <c r="AT329" s="6" t="s">
        <v>60</v>
      </c>
      <c r="AU329" s="6">
        <v>28.201000000000001</v>
      </c>
      <c r="AV329" s="52" t="s">
        <v>1081</v>
      </c>
      <c r="AW329" s="15">
        <f t="shared" si="35"/>
        <v>28.294</v>
      </c>
      <c r="AX329" s="47">
        <v>5.72E-11</v>
      </c>
      <c r="AY329" s="47">
        <v>8.7999999999999999E-13</v>
      </c>
      <c r="AZ329" s="47">
        <v>4.962E-10</v>
      </c>
      <c r="BA329" s="47">
        <v>5.5430000000000004E-10</v>
      </c>
      <c r="BB329" s="48">
        <v>5.7570000000000001E-11</v>
      </c>
      <c r="BC329" s="48">
        <v>4.9548000000000003E-10</v>
      </c>
      <c r="BD329" s="48">
        <v>5.5304999999999997E-10</v>
      </c>
      <c r="BE329" s="14">
        <f t="shared" si="39"/>
        <v>135.2404919657979</v>
      </c>
      <c r="BF329" s="14">
        <f t="shared" si="40"/>
        <v>0.7</v>
      </c>
      <c r="BG329" s="68" t="s">
        <v>598</v>
      </c>
      <c r="BH329" s="68" t="s">
        <v>321</v>
      </c>
      <c r="BI329" s="68" t="s">
        <v>598</v>
      </c>
      <c r="BJ329" s="68" t="s">
        <v>1580</v>
      </c>
      <c r="BK329" s="102" t="s">
        <v>598</v>
      </c>
      <c r="BL329" s="68" t="s">
        <v>321</v>
      </c>
      <c r="BM329" s="3" t="s">
        <v>1263</v>
      </c>
    </row>
    <row r="330" spans="1:65" ht="14.4" customHeight="1" x14ac:dyDescent="0.3">
      <c r="A330" s="59" t="s">
        <v>478</v>
      </c>
      <c r="B330" s="2">
        <v>329</v>
      </c>
      <c r="C330" s="3" t="s">
        <v>1417</v>
      </c>
      <c r="D330" s="31" t="s">
        <v>245</v>
      </c>
      <c r="E330" s="2" t="s">
        <v>528</v>
      </c>
      <c r="F330" s="31" t="s">
        <v>246</v>
      </c>
      <c r="G330" s="2" t="s">
        <v>529</v>
      </c>
      <c r="H330" s="2" t="s">
        <v>23</v>
      </c>
      <c r="I330" s="5">
        <v>204</v>
      </c>
      <c r="J330" s="6" t="s">
        <v>24</v>
      </c>
      <c r="K330" s="2" t="s">
        <v>1028</v>
      </c>
      <c r="L330" s="6" t="s">
        <v>25</v>
      </c>
      <c r="M330" s="6" t="s">
        <v>26</v>
      </c>
      <c r="N330" s="2" t="s">
        <v>1087</v>
      </c>
      <c r="O330" s="6">
        <v>1.17</v>
      </c>
      <c r="P330" s="6">
        <v>0.27</v>
      </c>
      <c r="Q330" s="2" t="s">
        <v>96</v>
      </c>
      <c r="R330" s="2" t="s">
        <v>413</v>
      </c>
      <c r="S330" s="2" t="s">
        <v>413</v>
      </c>
      <c r="T330" s="3" t="s">
        <v>64</v>
      </c>
      <c r="U330" s="3" t="s">
        <v>469</v>
      </c>
      <c r="V330" s="5" t="s">
        <v>598</v>
      </c>
      <c r="W330" s="12" t="s">
        <v>57</v>
      </c>
      <c r="X330" s="3" t="s">
        <v>28</v>
      </c>
      <c r="Y330" s="13" t="s">
        <v>470</v>
      </c>
      <c r="Z330" s="19">
        <v>134.9</v>
      </c>
      <c r="AA330" s="19">
        <v>1</v>
      </c>
      <c r="AB330" s="6">
        <v>2</v>
      </c>
      <c r="AC330" s="6" t="s">
        <v>413</v>
      </c>
      <c r="AD330" s="6" t="s">
        <v>413</v>
      </c>
      <c r="AE330" s="6" t="s">
        <v>413</v>
      </c>
      <c r="AF330" s="6">
        <v>134.80000000000001</v>
      </c>
      <c r="AG330" s="6">
        <v>0.8</v>
      </c>
      <c r="AH330" s="6">
        <v>2</v>
      </c>
      <c r="AI330" s="6">
        <v>1.6</v>
      </c>
      <c r="AJ330" s="72">
        <v>310</v>
      </c>
      <c r="AK330" s="72">
        <v>90</v>
      </c>
      <c r="AL330" s="9">
        <v>2</v>
      </c>
      <c r="AM330" s="6">
        <v>134.80000000000001</v>
      </c>
      <c r="AN330" s="6">
        <v>0.7</v>
      </c>
      <c r="AO330" s="6">
        <v>2</v>
      </c>
      <c r="AP330" s="2" t="s">
        <v>1299</v>
      </c>
      <c r="AQ330" s="2">
        <f t="shared" si="36"/>
        <v>134.80000000000001</v>
      </c>
      <c r="AR330" s="2">
        <f t="shared" si="37"/>
        <v>0.7</v>
      </c>
      <c r="AS330" s="2">
        <f t="shared" si="38"/>
        <v>2</v>
      </c>
      <c r="AT330" s="6" t="s">
        <v>60</v>
      </c>
      <c r="AU330" s="6">
        <v>28.201000000000001</v>
      </c>
      <c r="AV330" s="52" t="s">
        <v>1081</v>
      </c>
      <c r="AW330" s="15">
        <f t="shared" si="35"/>
        <v>28.294</v>
      </c>
      <c r="AX330" s="47">
        <v>5.72E-11</v>
      </c>
      <c r="AY330" s="47">
        <v>8.7999999999999999E-13</v>
      </c>
      <c r="AZ330" s="47">
        <v>4.962E-10</v>
      </c>
      <c r="BA330" s="47">
        <v>5.5430000000000004E-10</v>
      </c>
      <c r="BB330" s="48">
        <v>5.7570000000000001E-11</v>
      </c>
      <c r="BC330" s="48">
        <v>4.9548000000000003E-10</v>
      </c>
      <c r="BD330" s="48">
        <v>5.5304999999999997E-10</v>
      </c>
      <c r="BE330" s="14">
        <f t="shared" si="39"/>
        <v>135.2404919657979</v>
      </c>
      <c r="BF330" s="14">
        <f t="shared" si="40"/>
        <v>0.7</v>
      </c>
      <c r="BG330" s="68" t="s">
        <v>598</v>
      </c>
      <c r="BH330" s="68" t="s">
        <v>321</v>
      </c>
      <c r="BI330" s="68" t="s">
        <v>598</v>
      </c>
      <c r="BJ330" s="68" t="s">
        <v>1580</v>
      </c>
      <c r="BK330" s="102" t="s">
        <v>598</v>
      </c>
      <c r="BL330" s="68" t="s">
        <v>321</v>
      </c>
      <c r="BM330" s="3" t="s">
        <v>1263</v>
      </c>
    </row>
    <row r="331" spans="1:65" ht="14.4" customHeight="1" x14ac:dyDescent="0.3">
      <c r="A331" s="62">
        <v>71907</v>
      </c>
      <c r="B331" s="2">
        <v>330</v>
      </c>
      <c r="C331" s="3" t="s">
        <v>1418</v>
      </c>
      <c r="D331" s="5" t="s">
        <v>1061</v>
      </c>
      <c r="E331" s="5" t="s">
        <v>528</v>
      </c>
      <c r="F331" s="5" t="s">
        <v>1074</v>
      </c>
      <c r="G331" s="2" t="s">
        <v>529</v>
      </c>
      <c r="H331" s="2" t="s">
        <v>23</v>
      </c>
      <c r="I331" s="5">
        <v>-433.7</v>
      </c>
      <c r="J331" s="6" t="s">
        <v>24</v>
      </c>
      <c r="K331" s="2" t="s">
        <v>1028</v>
      </c>
      <c r="L331" s="6" t="s">
        <v>25</v>
      </c>
      <c r="M331" s="6" t="s">
        <v>139</v>
      </c>
      <c r="N331" s="2" t="s">
        <v>1073</v>
      </c>
      <c r="O331" s="6">
        <v>1.22</v>
      </c>
      <c r="P331" s="6">
        <v>4.5</v>
      </c>
      <c r="Q331" s="5" t="s">
        <v>1055</v>
      </c>
      <c r="R331" s="5" t="s">
        <v>413</v>
      </c>
      <c r="S331" s="2" t="s">
        <v>413</v>
      </c>
      <c r="T331" s="3" t="s">
        <v>55</v>
      </c>
      <c r="U331" s="3" t="s">
        <v>859</v>
      </c>
      <c r="V331" s="5" t="s">
        <v>598</v>
      </c>
      <c r="W331" s="12" t="s">
        <v>57</v>
      </c>
      <c r="X331" s="3" t="s">
        <v>28</v>
      </c>
      <c r="Y331" s="13" t="s">
        <v>858</v>
      </c>
      <c r="Z331" s="11">
        <v>126.94</v>
      </c>
      <c r="AA331" s="11">
        <v>0.89</v>
      </c>
      <c r="AB331" s="6">
        <v>2</v>
      </c>
      <c r="AC331" s="6" t="s">
        <v>413</v>
      </c>
      <c r="AD331" s="6" t="s">
        <v>413</v>
      </c>
      <c r="AE331" s="6" t="s">
        <v>413</v>
      </c>
      <c r="AF331" s="6">
        <v>126.98</v>
      </c>
      <c r="AG331" s="6">
        <v>1.36</v>
      </c>
      <c r="AH331" s="6">
        <v>2</v>
      </c>
      <c r="AI331" s="6">
        <v>0.21</v>
      </c>
      <c r="AJ331" s="72" t="s">
        <v>1570</v>
      </c>
      <c r="AK331" s="91" t="s">
        <v>1569</v>
      </c>
      <c r="AL331" s="9">
        <v>2</v>
      </c>
      <c r="AM331" s="9" t="s">
        <v>413</v>
      </c>
      <c r="AN331" s="9" t="s">
        <v>413</v>
      </c>
      <c r="AO331" s="9" t="s">
        <v>413</v>
      </c>
      <c r="AP331" s="2" t="s">
        <v>59</v>
      </c>
      <c r="AQ331" s="2">
        <f t="shared" si="36"/>
        <v>126.94</v>
      </c>
      <c r="AR331" s="2">
        <f t="shared" si="37"/>
        <v>0.89</v>
      </c>
      <c r="AS331" s="2">
        <f t="shared" si="38"/>
        <v>2</v>
      </c>
      <c r="AT331" s="6" t="s">
        <v>860</v>
      </c>
      <c r="AU331" s="17">
        <v>28.03</v>
      </c>
      <c r="AV331" s="52" t="s">
        <v>1081</v>
      </c>
      <c r="AW331" s="15">
        <f t="shared" si="35"/>
        <v>28.294</v>
      </c>
      <c r="AX331" s="47">
        <v>5.72E-11</v>
      </c>
      <c r="AY331" s="47">
        <v>8.7999999999999999E-13</v>
      </c>
      <c r="AZ331" s="47">
        <v>4.962E-10</v>
      </c>
      <c r="BA331" s="47">
        <v>5.5430000000000004E-10</v>
      </c>
      <c r="BB331" s="48">
        <v>5.7570000000000001E-11</v>
      </c>
      <c r="BC331" s="48">
        <v>4.9548000000000003E-10</v>
      </c>
      <c r="BD331" s="48">
        <v>5.5304999999999997E-10</v>
      </c>
      <c r="BE331" s="14">
        <f t="shared" si="39"/>
        <v>128.11101721313932</v>
      </c>
      <c r="BF331" s="14">
        <f t="shared" si="40"/>
        <v>0.89</v>
      </c>
      <c r="BG331" s="68" t="s">
        <v>598</v>
      </c>
      <c r="BH331" s="68" t="s">
        <v>598</v>
      </c>
      <c r="BI331" s="68" t="s">
        <v>598</v>
      </c>
      <c r="BJ331" s="68" t="s">
        <v>1580</v>
      </c>
      <c r="BK331" s="102" t="s">
        <v>598</v>
      </c>
      <c r="BL331" s="68" t="s">
        <v>846</v>
      </c>
      <c r="BM331" s="3" t="s">
        <v>1265</v>
      </c>
    </row>
    <row r="332" spans="1:65" ht="14.4" customHeight="1" x14ac:dyDescent="0.3">
      <c r="A332" s="62">
        <v>79992</v>
      </c>
      <c r="B332" s="2">
        <v>331</v>
      </c>
      <c r="C332" s="3" t="s">
        <v>1418</v>
      </c>
      <c r="D332" s="5" t="s">
        <v>1060</v>
      </c>
      <c r="E332" s="5" t="s">
        <v>528</v>
      </c>
      <c r="F332" s="5" t="s">
        <v>1075</v>
      </c>
      <c r="G332" s="2" t="s">
        <v>529</v>
      </c>
      <c r="H332" s="2" t="s">
        <v>23</v>
      </c>
      <c r="I332" s="5">
        <v>-636.70000000000005</v>
      </c>
      <c r="J332" s="6" t="s">
        <v>32</v>
      </c>
      <c r="K332" s="2" t="s">
        <v>1028</v>
      </c>
      <c r="L332" s="6" t="s">
        <v>25</v>
      </c>
      <c r="M332" s="6" t="s">
        <v>139</v>
      </c>
      <c r="N332" s="2" t="s">
        <v>1073</v>
      </c>
      <c r="O332" s="6">
        <v>5.27</v>
      </c>
      <c r="P332" s="6">
        <v>2.7</v>
      </c>
      <c r="Q332" s="5" t="s">
        <v>1056</v>
      </c>
      <c r="R332" s="5" t="s">
        <v>1468</v>
      </c>
      <c r="S332" s="2" t="s">
        <v>413</v>
      </c>
      <c r="T332" s="3" t="s">
        <v>55</v>
      </c>
      <c r="U332" s="3" t="s">
        <v>859</v>
      </c>
      <c r="V332" s="5" t="s">
        <v>598</v>
      </c>
      <c r="W332" s="12" t="s">
        <v>57</v>
      </c>
      <c r="X332" s="3" t="s">
        <v>28</v>
      </c>
      <c r="Y332" s="13" t="s">
        <v>858</v>
      </c>
      <c r="Z332" s="11">
        <v>128.96</v>
      </c>
      <c r="AA332" s="11">
        <v>0.56000000000000005</v>
      </c>
      <c r="AB332" s="6">
        <v>2</v>
      </c>
      <c r="AC332" s="6" t="s">
        <v>413</v>
      </c>
      <c r="AD332" s="6" t="s">
        <v>413</v>
      </c>
      <c r="AE332" s="6" t="s">
        <v>413</v>
      </c>
      <c r="AF332" s="6">
        <v>128.97999999999999</v>
      </c>
      <c r="AG332" s="6">
        <v>1.59</v>
      </c>
      <c r="AH332" s="6">
        <v>2</v>
      </c>
      <c r="AI332" s="6">
        <v>0.21</v>
      </c>
      <c r="AJ332" s="72" t="s">
        <v>1570</v>
      </c>
      <c r="AK332" s="91" t="s">
        <v>1569</v>
      </c>
      <c r="AL332" s="9">
        <v>2</v>
      </c>
      <c r="AM332" s="9" t="s">
        <v>413</v>
      </c>
      <c r="AN332" s="9" t="s">
        <v>413</v>
      </c>
      <c r="AO332" s="9" t="s">
        <v>413</v>
      </c>
      <c r="AP332" s="2" t="s">
        <v>59</v>
      </c>
      <c r="AQ332" s="2">
        <f t="shared" si="36"/>
        <v>128.96</v>
      </c>
      <c r="AR332" s="2">
        <f t="shared" si="37"/>
        <v>0.56000000000000005</v>
      </c>
      <c r="AS332" s="2">
        <f t="shared" si="38"/>
        <v>2</v>
      </c>
      <c r="AT332" s="6" t="s">
        <v>860</v>
      </c>
      <c r="AU332" s="17">
        <v>28.03</v>
      </c>
      <c r="AV332" s="52" t="s">
        <v>1081</v>
      </c>
      <c r="AW332" s="15">
        <f t="shared" si="35"/>
        <v>28.294</v>
      </c>
      <c r="AX332" s="47">
        <v>5.72E-11</v>
      </c>
      <c r="AY332" s="47">
        <v>8.7999999999999999E-13</v>
      </c>
      <c r="AZ332" s="47">
        <v>4.962E-10</v>
      </c>
      <c r="BA332" s="47">
        <v>5.5430000000000004E-10</v>
      </c>
      <c r="BB332" s="48">
        <v>5.7570000000000001E-11</v>
      </c>
      <c r="BC332" s="48">
        <v>4.9548000000000003E-10</v>
      </c>
      <c r="BD332" s="48">
        <v>5.5304999999999997E-10</v>
      </c>
      <c r="BE332" s="14">
        <f t="shared" si="39"/>
        <v>130.14915151901232</v>
      </c>
      <c r="BF332" s="14">
        <f t="shared" si="40"/>
        <v>0.56000000000000005</v>
      </c>
      <c r="BG332" s="68" t="s">
        <v>598</v>
      </c>
      <c r="BH332" s="68" t="s">
        <v>598</v>
      </c>
      <c r="BI332" s="68" t="s">
        <v>598</v>
      </c>
      <c r="BJ332" s="68" t="s">
        <v>1580</v>
      </c>
      <c r="BK332" s="102" t="s">
        <v>598</v>
      </c>
      <c r="BL332" s="68" t="s">
        <v>846</v>
      </c>
      <c r="BM332" s="3" t="s">
        <v>1264</v>
      </c>
    </row>
    <row r="333" spans="1:65" ht="14.4" customHeight="1" x14ac:dyDescent="0.3">
      <c r="A333" s="62">
        <v>80002</v>
      </c>
      <c r="B333" s="2">
        <v>332</v>
      </c>
      <c r="C333" s="3" t="s">
        <v>1418</v>
      </c>
      <c r="D333" s="5" t="s">
        <v>1058</v>
      </c>
      <c r="E333" s="5" t="s">
        <v>528</v>
      </c>
      <c r="F333" s="5" t="s">
        <v>1076</v>
      </c>
      <c r="G333" s="2" t="s">
        <v>529</v>
      </c>
      <c r="H333" s="2" t="s">
        <v>23</v>
      </c>
      <c r="I333" s="5">
        <v>-219.1</v>
      </c>
      <c r="J333" s="6" t="s">
        <v>566</v>
      </c>
      <c r="K333" s="10" t="s">
        <v>1029</v>
      </c>
      <c r="L333" s="6" t="s">
        <v>498</v>
      </c>
      <c r="M333" s="6" t="s">
        <v>139</v>
      </c>
      <c r="N333" s="2" t="s">
        <v>1073</v>
      </c>
      <c r="O333" s="6">
        <v>1.46</v>
      </c>
      <c r="P333" s="6">
        <v>1.5</v>
      </c>
      <c r="Q333" s="5" t="s">
        <v>413</v>
      </c>
      <c r="R333" s="5" t="s">
        <v>413</v>
      </c>
      <c r="S333" s="2" t="s">
        <v>413</v>
      </c>
      <c r="T333" s="3" t="s">
        <v>55</v>
      </c>
      <c r="U333" s="3" t="s">
        <v>859</v>
      </c>
      <c r="V333" s="5" t="s">
        <v>598</v>
      </c>
      <c r="W333" s="12" t="s">
        <v>57</v>
      </c>
      <c r="X333" s="3" t="s">
        <v>28</v>
      </c>
      <c r="Y333" s="13" t="s">
        <v>858</v>
      </c>
      <c r="Z333" s="11">
        <v>127.78</v>
      </c>
      <c r="AA333" s="11">
        <v>0.9</v>
      </c>
      <c r="AB333" s="6">
        <v>2</v>
      </c>
      <c r="AC333" s="6" t="s">
        <v>413</v>
      </c>
      <c r="AD333" s="6" t="s">
        <v>413</v>
      </c>
      <c r="AE333" s="6" t="s">
        <v>413</v>
      </c>
      <c r="AF333" s="6">
        <v>126.45</v>
      </c>
      <c r="AG333" s="6">
        <v>4.4800000000000004</v>
      </c>
      <c r="AH333" s="6">
        <v>2</v>
      </c>
      <c r="AI333" s="6">
        <v>0.62</v>
      </c>
      <c r="AJ333" s="72" t="s">
        <v>1570</v>
      </c>
      <c r="AK333" s="91" t="s">
        <v>1569</v>
      </c>
      <c r="AL333" s="9">
        <v>2</v>
      </c>
      <c r="AM333" s="9" t="s">
        <v>413</v>
      </c>
      <c r="AN333" s="9" t="s">
        <v>413</v>
      </c>
      <c r="AO333" s="9" t="s">
        <v>413</v>
      </c>
      <c r="AP333" s="2" t="s">
        <v>59</v>
      </c>
      <c r="AQ333" s="2">
        <f t="shared" si="36"/>
        <v>127.78</v>
      </c>
      <c r="AR333" s="2">
        <f t="shared" si="37"/>
        <v>0.9</v>
      </c>
      <c r="AS333" s="2">
        <f t="shared" si="38"/>
        <v>2</v>
      </c>
      <c r="AT333" s="6" t="s">
        <v>860</v>
      </c>
      <c r="AU333" s="17">
        <v>28.03</v>
      </c>
      <c r="AV333" s="52" t="s">
        <v>1081</v>
      </c>
      <c r="AW333" s="15">
        <f t="shared" si="35"/>
        <v>28.294</v>
      </c>
      <c r="AX333" s="47">
        <v>5.72E-11</v>
      </c>
      <c r="AY333" s="47">
        <v>8.7999999999999999E-13</v>
      </c>
      <c r="AZ333" s="47">
        <v>4.962E-10</v>
      </c>
      <c r="BA333" s="47">
        <v>5.5430000000000004E-10</v>
      </c>
      <c r="BB333" s="48">
        <v>5.7570000000000001E-11</v>
      </c>
      <c r="BC333" s="48">
        <v>4.9548000000000003E-10</v>
      </c>
      <c r="BD333" s="48">
        <v>5.5304999999999997E-10</v>
      </c>
      <c r="BE333" s="14">
        <f t="shared" si="39"/>
        <v>128.95856006933235</v>
      </c>
      <c r="BF333" s="14">
        <f t="shared" si="40"/>
        <v>0.9</v>
      </c>
      <c r="BG333" s="68" t="s">
        <v>598</v>
      </c>
      <c r="BH333" s="68" t="s">
        <v>598</v>
      </c>
      <c r="BI333" s="68" t="s">
        <v>598</v>
      </c>
      <c r="BJ333" s="68" t="s">
        <v>1580</v>
      </c>
      <c r="BK333" s="102" t="s">
        <v>598</v>
      </c>
      <c r="BL333" s="68" t="s">
        <v>846</v>
      </c>
      <c r="BM333" s="3" t="s">
        <v>1264</v>
      </c>
    </row>
    <row r="334" spans="1:65" ht="14.4" customHeight="1" x14ac:dyDescent="0.3">
      <c r="A334" s="62">
        <v>80006</v>
      </c>
      <c r="B334" s="2">
        <v>333</v>
      </c>
      <c r="C334" s="3" t="s">
        <v>1418</v>
      </c>
      <c r="D334" s="5" t="s">
        <v>1059</v>
      </c>
      <c r="E334" s="5" t="s">
        <v>528</v>
      </c>
      <c r="F334" s="5" t="s">
        <v>1077</v>
      </c>
      <c r="G334" s="2" t="s">
        <v>529</v>
      </c>
      <c r="H334" s="2" t="s">
        <v>23</v>
      </c>
      <c r="I334" s="5">
        <v>-406.7</v>
      </c>
      <c r="J334" s="6" t="s">
        <v>32</v>
      </c>
      <c r="K334" s="2" t="s">
        <v>1028</v>
      </c>
      <c r="L334" s="6" t="s">
        <v>968</v>
      </c>
      <c r="M334" s="6" t="s">
        <v>139</v>
      </c>
      <c r="N334" s="2" t="s">
        <v>1073</v>
      </c>
      <c r="O334" s="6">
        <v>5.62</v>
      </c>
      <c r="P334" s="6">
        <v>0</v>
      </c>
      <c r="Q334" s="5" t="s">
        <v>1057</v>
      </c>
      <c r="R334" s="5" t="s">
        <v>1469</v>
      </c>
      <c r="S334" s="2" t="s">
        <v>413</v>
      </c>
      <c r="T334" s="3" t="s">
        <v>277</v>
      </c>
      <c r="U334" s="3" t="s">
        <v>859</v>
      </c>
      <c r="V334" s="5" t="s">
        <v>598</v>
      </c>
      <c r="W334" s="12" t="s">
        <v>57</v>
      </c>
      <c r="X334" s="3" t="s">
        <v>28</v>
      </c>
      <c r="Y334" s="13" t="s">
        <v>858</v>
      </c>
      <c r="Z334" s="11">
        <v>129.09</v>
      </c>
      <c r="AA334" s="11">
        <v>0.52</v>
      </c>
      <c r="AB334" s="6">
        <v>2</v>
      </c>
      <c r="AC334" s="6" t="s">
        <v>413</v>
      </c>
      <c r="AD334" s="6" t="s">
        <v>413</v>
      </c>
      <c r="AE334" s="6" t="s">
        <v>413</v>
      </c>
      <c r="AF334" s="6">
        <v>128.72</v>
      </c>
      <c r="AG334" s="6">
        <v>1.59</v>
      </c>
      <c r="AH334" s="6">
        <v>2</v>
      </c>
      <c r="AI334" s="6">
        <v>0.31</v>
      </c>
      <c r="AJ334" s="72" t="s">
        <v>1570</v>
      </c>
      <c r="AK334" s="91" t="s">
        <v>1569</v>
      </c>
      <c r="AL334" s="9">
        <v>2</v>
      </c>
      <c r="AM334" s="9" t="s">
        <v>413</v>
      </c>
      <c r="AN334" s="9" t="s">
        <v>413</v>
      </c>
      <c r="AO334" s="9" t="s">
        <v>413</v>
      </c>
      <c r="AP334" s="2" t="s">
        <v>59</v>
      </c>
      <c r="AQ334" s="2">
        <f t="shared" si="36"/>
        <v>129.09</v>
      </c>
      <c r="AR334" s="2">
        <f t="shared" si="37"/>
        <v>0.52</v>
      </c>
      <c r="AS334" s="2">
        <f t="shared" si="38"/>
        <v>2</v>
      </c>
      <c r="AT334" s="6" t="s">
        <v>860</v>
      </c>
      <c r="AU334" s="17">
        <v>28.03</v>
      </c>
      <c r="AV334" s="52" t="s">
        <v>1081</v>
      </c>
      <c r="AW334" s="15">
        <f t="shared" si="35"/>
        <v>28.294</v>
      </c>
      <c r="AX334" s="47">
        <v>5.72E-11</v>
      </c>
      <c r="AY334" s="47">
        <v>8.7999999999999999E-13</v>
      </c>
      <c r="AZ334" s="47">
        <v>4.962E-10</v>
      </c>
      <c r="BA334" s="47">
        <v>5.5430000000000004E-10</v>
      </c>
      <c r="BB334" s="48">
        <v>5.7570000000000001E-11</v>
      </c>
      <c r="BC334" s="48">
        <v>4.9548000000000003E-10</v>
      </c>
      <c r="BD334" s="48">
        <v>5.5304999999999997E-10</v>
      </c>
      <c r="BE334" s="14">
        <f t="shared" si="39"/>
        <v>130.28031805458903</v>
      </c>
      <c r="BF334" s="14">
        <f t="shared" si="40"/>
        <v>0.52</v>
      </c>
      <c r="BG334" s="68" t="s">
        <v>598</v>
      </c>
      <c r="BH334" s="68" t="s">
        <v>598</v>
      </c>
      <c r="BI334" s="68" t="s">
        <v>598</v>
      </c>
      <c r="BJ334" s="68" t="s">
        <v>1580</v>
      </c>
      <c r="BK334" s="102" t="s">
        <v>598</v>
      </c>
      <c r="BL334" s="68" t="s">
        <v>846</v>
      </c>
      <c r="BM334" s="3" t="s">
        <v>1264</v>
      </c>
    </row>
    <row r="335" spans="1:65" s="9" customFormat="1" ht="14.4" customHeight="1" x14ac:dyDescent="0.3">
      <c r="A335" s="59" t="s">
        <v>725</v>
      </c>
      <c r="B335" s="2">
        <v>334</v>
      </c>
      <c r="C335" s="30" t="s">
        <v>1419</v>
      </c>
      <c r="D335" s="38" t="s">
        <v>719</v>
      </c>
      <c r="E335" s="2" t="s">
        <v>528</v>
      </c>
      <c r="F335" s="38" t="s">
        <v>720</v>
      </c>
      <c r="G335" s="2" t="s">
        <v>529</v>
      </c>
      <c r="H335" s="2" t="s">
        <v>23</v>
      </c>
      <c r="I335" s="5"/>
      <c r="J335" s="9" t="s">
        <v>87</v>
      </c>
      <c r="K335" s="2" t="s">
        <v>1028</v>
      </c>
      <c r="L335" s="9" t="s">
        <v>968</v>
      </c>
      <c r="M335" s="9" t="s">
        <v>26</v>
      </c>
      <c r="N335" s="5" t="s">
        <v>999</v>
      </c>
      <c r="O335" s="8" t="s">
        <v>1569</v>
      </c>
      <c r="P335" s="8" t="s">
        <v>1569</v>
      </c>
      <c r="Q335" s="10" t="s">
        <v>1569</v>
      </c>
      <c r="R335" s="2" t="s">
        <v>413</v>
      </c>
      <c r="S335" s="2" t="s">
        <v>413</v>
      </c>
      <c r="T335" s="3" t="s">
        <v>55</v>
      </c>
      <c r="U335" s="7" t="s">
        <v>1569</v>
      </c>
      <c r="V335" s="5" t="s">
        <v>598</v>
      </c>
      <c r="W335" s="7" t="s">
        <v>1569</v>
      </c>
      <c r="X335" s="3" t="s">
        <v>28</v>
      </c>
      <c r="Y335" s="3" t="s">
        <v>489</v>
      </c>
      <c r="Z335" s="18">
        <v>163.5</v>
      </c>
      <c r="AA335" s="18">
        <v>1.8</v>
      </c>
      <c r="AB335" s="9">
        <v>1</v>
      </c>
      <c r="AC335" s="6" t="s">
        <v>413</v>
      </c>
      <c r="AD335" s="6" t="s">
        <v>413</v>
      </c>
      <c r="AE335" s="6" t="s">
        <v>413</v>
      </c>
      <c r="AF335" s="8" t="s">
        <v>1569</v>
      </c>
      <c r="AG335" s="8" t="s">
        <v>1569</v>
      </c>
      <c r="AH335" s="8" t="s">
        <v>1569</v>
      </c>
      <c r="AI335" s="8" t="s">
        <v>1569</v>
      </c>
      <c r="AJ335" s="91" t="s">
        <v>1569</v>
      </c>
      <c r="AK335" s="91" t="s">
        <v>1569</v>
      </c>
      <c r="AL335" s="8" t="s">
        <v>1569</v>
      </c>
      <c r="AM335" s="9" t="s">
        <v>413</v>
      </c>
      <c r="AN335" s="9" t="s">
        <v>413</v>
      </c>
      <c r="AO335" s="9" t="s">
        <v>413</v>
      </c>
      <c r="AP335" s="2" t="s">
        <v>413</v>
      </c>
      <c r="AQ335" s="2" t="str">
        <f t="shared" si="36"/>
        <v>-</v>
      </c>
      <c r="AR335" s="2" t="str">
        <f t="shared" si="37"/>
        <v>-</v>
      </c>
      <c r="AS335" s="2" t="str">
        <f t="shared" si="38"/>
        <v>-</v>
      </c>
      <c r="AT335" s="8" t="s">
        <v>1569</v>
      </c>
      <c r="AU335" s="8" t="s">
        <v>1569</v>
      </c>
      <c r="AV335" s="30" t="s">
        <v>321</v>
      </c>
      <c r="AW335" s="9" t="s">
        <v>321</v>
      </c>
      <c r="AX335" s="47">
        <v>5.72E-11</v>
      </c>
      <c r="AY335" s="47">
        <v>8.7999999999999999E-13</v>
      </c>
      <c r="AZ335" s="47">
        <v>4.962E-10</v>
      </c>
      <c r="BA335" s="47">
        <v>5.5430000000000004E-10</v>
      </c>
      <c r="BB335" s="48">
        <v>5.7570000000000001E-11</v>
      </c>
      <c r="BC335" s="48">
        <v>4.9548000000000003E-10</v>
      </c>
      <c r="BD335" s="48">
        <v>5.5304999999999997E-10</v>
      </c>
      <c r="BE335" s="14" t="str">
        <f t="shared" si="39"/>
        <v>-</v>
      </c>
      <c r="BF335" s="14" t="str">
        <f t="shared" si="40"/>
        <v>-</v>
      </c>
      <c r="BG335" s="68" t="s">
        <v>1593</v>
      </c>
      <c r="BH335" s="68" t="s">
        <v>598</v>
      </c>
      <c r="BI335" s="68" t="s">
        <v>321</v>
      </c>
      <c r="BJ335" s="68" t="s">
        <v>321</v>
      </c>
      <c r="BK335" s="68" t="s">
        <v>1614</v>
      </c>
      <c r="BL335" s="68" t="s">
        <v>597</v>
      </c>
      <c r="BM335" s="30" t="s">
        <v>1266</v>
      </c>
    </row>
    <row r="336" spans="1:65" s="9" customFormat="1" ht="14.4" customHeight="1" x14ac:dyDescent="0.3">
      <c r="A336" s="59" t="s">
        <v>726</v>
      </c>
      <c r="B336" s="2">
        <v>335</v>
      </c>
      <c r="C336" s="30" t="s">
        <v>1419</v>
      </c>
      <c r="D336" s="38" t="s">
        <v>719</v>
      </c>
      <c r="E336" s="2" t="s">
        <v>528</v>
      </c>
      <c r="F336" s="38" t="s">
        <v>720</v>
      </c>
      <c r="G336" s="2" t="s">
        <v>529</v>
      </c>
      <c r="H336" s="2" t="s">
        <v>23</v>
      </c>
      <c r="I336" s="5"/>
      <c r="J336" s="9" t="s">
        <v>87</v>
      </c>
      <c r="K336" s="2" t="s">
        <v>1028</v>
      </c>
      <c r="L336" s="9" t="s">
        <v>968</v>
      </c>
      <c r="M336" s="9" t="s">
        <v>26</v>
      </c>
      <c r="N336" s="5" t="s">
        <v>999</v>
      </c>
      <c r="O336" s="8" t="s">
        <v>1569</v>
      </c>
      <c r="P336" s="8" t="s">
        <v>1569</v>
      </c>
      <c r="Q336" s="10" t="s">
        <v>1569</v>
      </c>
      <c r="R336" s="2" t="s">
        <v>413</v>
      </c>
      <c r="S336" s="2" t="s">
        <v>413</v>
      </c>
      <c r="T336" s="3" t="s">
        <v>64</v>
      </c>
      <c r="U336" s="7" t="s">
        <v>1569</v>
      </c>
      <c r="V336" s="5" t="s">
        <v>597</v>
      </c>
      <c r="W336" s="7" t="s">
        <v>1569</v>
      </c>
      <c r="X336" s="3" t="s">
        <v>28</v>
      </c>
      <c r="Y336" s="3" t="s">
        <v>489</v>
      </c>
      <c r="Z336" s="29">
        <v>134.91999999999999</v>
      </c>
      <c r="AA336" s="29">
        <v>0.26</v>
      </c>
      <c r="AB336" s="9">
        <v>1</v>
      </c>
      <c r="AC336" s="6" t="s">
        <v>413</v>
      </c>
      <c r="AD336" s="6" t="s">
        <v>413</v>
      </c>
      <c r="AE336" s="6" t="s">
        <v>413</v>
      </c>
      <c r="AF336" s="8" t="s">
        <v>1569</v>
      </c>
      <c r="AG336" s="8" t="s">
        <v>1569</v>
      </c>
      <c r="AH336" s="8" t="s">
        <v>1569</v>
      </c>
      <c r="AI336" s="8" t="s">
        <v>1569</v>
      </c>
      <c r="AJ336" s="91" t="s">
        <v>1569</v>
      </c>
      <c r="AK336" s="91" t="s">
        <v>1569</v>
      </c>
      <c r="AL336" s="8" t="s">
        <v>1569</v>
      </c>
      <c r="AM336" s="9" t="s">
        <v>413</v>
      </c>
      <c r="AN336" s="9" t="s">
        <v>413</v>
      </c>
      <c r="AO336" s="9" t="s">
        <v>413</v>
      </c>
      <c r="AP336" s="2" t="s">
        <v>59</v>
      </c>
      <c r="AQ336" s="2">
        <f t="shared" si="36"/>
        <v>134.91999999999999</v>
      </c>
      <c r="AR336" s="2">
        <f t="shared" si="37"/>
        <v>0.26</v>
      </c>
      <c r="AS336" s="2">
        <f t="shared" si="38"/>
        <v>1</v>
      </c>
      <c r="AT336" s="8" t="s">
        <v>1569</v>
      </c>
      <c r="AU336" s="8" t="s">
        <v>1569</v>
      </c>
      <c r="AV336" s="30" t="s">
        <v>321</v>
      </c>
      <c r="AW336" s="9" t="s">
        <v>321</v>
      </c>
      <c r="AX336" s="47">
        <v>5.72E-11</v>
      </c>
      <c r="AY336" s="47">
        <v>8.7999999999999999E-13</v>
      </c>
      <c r="AZ336" s="47">
        <v>4.962E-10</v>
      </c>
      <c r="BA336" s="47">
        <v>5.5430000000000004E-10</v>
      </c>
      <c r="BB336" s="48">
        <v>5.7570000000000001E-11</v>
      </c>
      <c r="BC336" s="48">
        <v>4.9548000000000003E-10</v>
      </c>
      <c r="BD336" s="48">
        <v>5.5304999999999997E-10</v>
      </c>
      <c r="BE336" s="14" t="e">
        <f t="shared" si="39"/>
        <v>#VALUE!</v>
      </c>
      <c r="BF336" s="14">
        <f t="shared" si="40"/>
        <v>0.52</v>
      </c>
      <c r="BG336" s="68" t="s">
        <v>598</v>
      </c>
      <c r="BH336" s="68" t="s">
        <v>598</v>
      </c>
      <c r="BI336" s="68" t="s">
        <v>321</v>
      </c>
      <c r="BJ336" s="68" t="s">
        <v>321</v>
      </c>
      <c r="BK336" s="68" t="s">
        <v>1614</v>
      </c>
      <c r="BL336" s="68" t="s">
        <v>321</v>
      </c>
      <c r="BM336" s="30" t="s">
        <v>1268</v>
      </c>
    </row>
    <row r="337" spans="1:65" s="9" customFormat="1" ht="14.4" customHeight="1" x14ac:dyDescent="0.3">
      <c r="A337" s="59" t="s">
        <v>717</v>
      </c>
      <c r="B337" s="2">
        <v>336</v>
      </c>
      <c r="C337" s="30" t="s">
        <v>1419</v>
      </c>
      <c r="D337" s="38" t="s">
        <v>721</v>
      </c>
      <c r="E337" s="2" t="s">
        <v>528</v>
      </c>
      <c r="F337" s="38" t="s">
        <v>722</v>
      </c>
      <c r="G337" s="2" t="s">
        <v>529</v>
      </c>
      <c r="H337" s="2" t="s">
        <v>23</v>
      </c>
      <c r="I337" s="5"/>
      <c r="J337" s="9" t="s">
        <v>87</v>
      </c>
      <c r="K337" s="2" t="s">
        <v>1028</v>
      </c>
      <c r="L337" s="9" t="s">
        <v>968</v>
      </c>
      <c r="M337" s="9" t="s">
        <v>26</v>
      </c>
      <c r="N337" s="5" t="s">
        <v>999</v>
      </c>
      <c r="O337" s="8" t="s">
        <v>1569</v>
      </c>
      <c r="P337" s="8" t="s">
        <v>1569</v>
      </c>
      <c r="Q337" s="10" t="s">
        <v>1569</v>
      </c>
      <c r="R337" s="2" t="s">
        <v>413</v>
      </c>
      <c r="S337" s="2" t="s">
        <v>413</v>
      </c>
      <c r="T337" s="3" t="s">
        <v>64</v>
      </c>
      <c r="U337" s="7" t="s">
        <v>1569</v>
      </c>
      <c r="V337" s="5" t="s">
        <v>597</v>
      </c>
      <c r="W337" s="7" t="s">
        <v>1569</v>
      </c>
      <c r="X337" s="3" t="s">
        <v>28</v>
      </c>
      <c r="Y337" s="3" t="s">
        <v>489</v>
      </c>
      <c r="Z337" s="18">
        <v>133.5</v>
      </c>
      <c r="AA337" s="18">
        <v>0.4</v>
      </c>
      <c r="AB337" s="9">
        <v>1</v>
      </c>
      <c r="AC337" s="6" t="s">
        <v>413</v>
      </c>
      <c r="AD337" s="6" t="s">
        <v>413</v>
      </c>
      <c r="AE337" s="6" t="s">
        <v>413</v>
      </c>
      <c r="AF337" s="8" t="s">
        <v>1569</v>
      </c>
      <c r="AG337" s="8" t="s">
        <v>1569</v>
      </c>
      <c r="AH337" s="8" t="s">
        <v>1569</v>
      </c>
      <c r="AI337" s="8" t="s">
        <v>1569</v>
      </c>
      <c r="AJ337" s="91" t="s">
        <v>1569</v>
      </c>
      <c r="AK337" s="91" t="s">
        <v>1569</v>
      </c>
      <c r="AL337" s="8" t="s">
        <v>1569</v>
      </c>
      <c r="AM337" s="9" t="s">
        <v>413</v>
      </c>
      <c r="AN337" s="9" t="s">
        <v>413</v>
      </c>
      <c r="AO337" s="9" t="s">
        <v>413</v>
      </c>
      <c r="AP337" s="2" t="s">
        <v>413</v>
      </c>
      <c r="AQ337" s="2" t="str">
        <f t="shared" si="36"/>
        <v>-</v>
      </c>
      <c r="AR337" s="2" t="str">
        <f t="shared" si="37"/>
        <v>-</v>
      </c>
      <c r="AS337" s="2" t="str">
        <f t="shared" si="38"/>
        <v>-</v>
      </c>
      <c r="AT337" s="8" t="s">
        <v>1569</v>
      </c>
      <c r="AU337" s="8" t="s">
        <v>1569</v>
      </c>
      <c r="AV337" s="30" t="s">
        <v>321</v>
      </c>
      <c r="AW337" s="9" t="s">
        <v>321</v>
      </c>
      <c r="AX337" s="47">
        <v>5.72E-11</v>
      </c>
      <c r="AY337" s="47">
        <v>8.7999999999999999E-13</v>
      </c>
      <c r="AZ337" s="47">
        <v>4.962E-10</v>
      </c>
      <c r="BA337" s="47">
        <v>5.5430000000000004E-10</v>
      </c>
      <c r="BB337" s="48">
        <v>5.7570000000000001E-11</v>
      </c>
      <c r="BC337" s="48">
        <v>4.9548000000000003E-10</v>
      </c>
      <c r="BD337" s="48">
        <v>5.5304999999999997E-10</v>
      </c>
      <c r="BE337" s="14" t="str">
        <f t="shared" si="39"/>
        <v>-</v>
      </c>
      <c r="BF337" s="14" t="str">
        <f t="shared" si="40"/>
        <v>-</v>
      </c>
      <c r="BG337" s="68" t="s">
        <v>1591</v>
      </c>
      <c r="BH337" s="68" t="s">
        <v>321</v>
      </c>
      <c r="BI337" s="68" t="s">
        <v>321</v>
      </c>
      <c r="BJ337" s="68" t="s">
        <v>321</v>
      </c>
      <c r="BK337" s="68" t="s">
        <v>1614</v>
      </c>
      <c r="BL337" s="68" t="s">
        <v>597</v>
      </c>
      <c r="BM337" s="30" t="s">
        <v>1269</v>
      </c>
    </row>
    <row r="338" spans="1:65" s="9" customFormat="1" ht="14.4" customHeight="1" x14ac:dyDescent="0.3">
      <c r="A338" s="59" t="s">
        <v>718</v>
      </c>
      <c r="B338" s="2">
        <v>337</v>
      </c>
      <c r="C338" s="30" t="s">
        <v>1419</v>
      </c>
      <c r="D338" s="38" t="s">
        <v>723</v>
      </c>
      <c r="E338" s="2" t="s">
        <v>528</v>
      </c>
      <c r="F338" s="38" t="s">
        <v>724</v>
      </c>
      <c r="G338" s="2" t="s">
        <v>529</v>
      </c>
      <c r="H338" s="2" t="s">
        <v>23</v>
      </c>
      <c r="I338" s="5"/>
      <c r="J338" s="9" t="s">
        <v>87</v>
      </c>
      <c r="K338" s="2" t="s">
        <v>1028</v>
      </c>
      <c r="L338" s="9" t="s">
        <v>968</v>
      </c>
      <c r="M338" s="9" t="s">
        <v>26</v>
      </c>
      <c r="N338" s="5" t="s">
        <v>999</v>
      </c>
      <c r="O338" s="8" t="s">
        <v>1569</v>
      </c>
      <c r="P338" s="8" t="s">
        <v>1569</v>
      </c>
      <c r="Q338" s="10" t="s">
        <v>1569</v>
      </c>
      <c r="R338" s="2" t="s">
        <v>413</v>
      </c>
      <c r="S338" s="2" t="s">
        <v>413</v>
      </c>
      <c r="T338" s="3" t="s">
        <v>55</v>
      </c>
      <c r="U338" s="7" t="s">
        <v>1569</v>
      </c>
      <c r="V338" s="5" t="s">
        <v>597</v>
      </c>
      <c r="W338" s="7" t="s">
        <v>1569</v>
      </c>
      <c r="X338" s="3" t="s">
        <v>28</v>
      </c>
      <c r="Y338" s="3" t="s">
        <v>489</v>
      </c>
      <c r="Z338" s="18">
        <v>133.69999999999999</v>
      </c>
      <c r="AA338" s="18">
        <v>2.9</v>
      </c>
      <c r="AB338" s="9">
        <v>1</v>
      </c>
      <c r="AC338" s="6" t="s">
        <v>413</v>
      </c>
      <c r="AD338" s="6" t="s">
        <v>413</v>
      </c>
      <c r="AE338" s="6" t="s">
        <v>413</v>
      </c>
      <c r="AF338" s="8" t="s">
        <v>1569</v>
      </c>
      <c r="AG338" s="8" t="s">
        <v>1569</v>
      </c>
      <c r="AH338" s="8" t="s">
        <v>1569</v>
      </c>
      <c r="AI338" s="8" t="s">
        <v>1569</v>
      </c>
      <c r="AJ338" s="91" t="s">
        <v>1569</v>
      </c>
      <c r="AK338" s="91" t="s">
        <v>1569</v>
      </c>
      <c r="AL338" s="8" t="s">
        <v>1569</v>
      </c>
      <c r="AM338" s="9" t="s">
        <v>413</v>
      </c>
      <c r="AN338" s="9" t="s">
        <v>413</v>
      </c>
      <c r="AO338" s="9" t="s">
        <v>413</v>
      </c>
      <c r="AP338" s="2" t="s">
        <v>413</v>
      </c>
      <c r="AQ338" s="2" t="str">
        <f t="shared" si="36"/>
        <v>-</v>
      </c>
      <c r="AR338" s="2" t="str">
        <f t="shared" si="37"/>
        <v>-</v>
      </c>
      <c r="AS338" s="2" t="str">
        <f t="shared" si="38"/>
        <v>-</v>
      </c>
      <c r="AT338" s="8" t="s">
        <v>1569</v>
      </c>
      <c r="AU338" s="8" t="s">
        <v>1569</v>
      </c>
      <c r="AV338" s="30" t="s">
        <v>321</v>
      </c>
      <c r="AW338" s="9" t="s">
        <v>321</v>
      </c>
      <c r="AX338" s="47">
        <v>5.72E-11</v>
      </c>
      <c r="AY338" s="47">
        <v>8.7999999999999999E-13</v>
      </c>
      <c r="AZ338" s="47">
        <v>4.962E-10</v>
      </c>
      <c r="BA338" s="47">
        <v>5.5430000000000004E-10</v>
      </c>
      <c r="BB338" s="48">
        <v>5.7570000000000001E-11</v>
      </c>
      <c r="BC338" s="48">
        <v>4.9548000000000003E-10</v>
      </c>
      <c r="BD338" s="48">
        <v>5.5304999999999997E-10</v>
      </c>
      <c r="BE338" s="14" t="str">
        <f t="shared" si="39"/>
        <v>-</v>
      </c>
      <c r="BF338" s="14" t="str">
        <f t="shared" si="40"/>
        <v>-</v>
      </c>
      <c r="BG338" s="68" t="s">
        <v>1591</v>
      </c>
      <c r="BH338" s="68" t="s">
        <v>321</v>
      </c>
      <c r="BI338" s="68" t="s">
        <v>321</v>
      </c>
      <c r="BJ338" s="68" t="s">
        <v>321</v>
      </c>
      <c r="BK338" s="68" t="s">
        <v>1614</v>
      </c>
      <c r="BL338" s="68" t="s">
        <v>597</v>
      </c>
      <c r="BM338" s="30" t="s">
        <v>1267</v>
      </c>
    </row>
    <row r="339" spans="1:65" ht="14.4" customHeight="1" x14ac:dyDescent="0.3">
      <c r="A339" s="59" t="s">
        <v>479</v>
      </c>
      <c r="B339" s="2">
        <v>338</v>
      </c>
      <c r="C339" s="3" t="s">
        <v>1420</v>
      </c>
      <c r="D339" s="4" t="s">
        <v>922</v>
      </c>
      <c r="E339" s="2" t="s">
        <v>528</v>
      </c>
      <c r="F339" s="4" t="s">
        <v>923</v>
      </c>
      <c r="G339" s="2" t="s">
        <v>529</v>
      </c>
      <c r="H339" s="2" t="s">
        <v>23</v>
      </c>
      <c r="I339" s="5">
        <v>500</v>
      </c>
      <c r="J339" s="6" t="s">
        <v>24</v>
      </c>
      <c r="K339" s="2" t="s">
        <v>1028</v>
      </c>
      <c r="L339" s="6" t="s">
        <v>25</v>
      </c>
      <c r="M339" s="6" t="s">
        <v>139</v>
      </c>
      <c r="N339" s="2" t="s">
        <v>1087</v>
      </c>
      <c r="O339" s="8" t="s">
        <v>1569</v>
      </c>
      <c r="P339" s="8" t="s">
        <v>1569</v>
      </c>
      <c r="Q339" s="10" t="s">
        <v>1011</v>
      </c>
      <c r="R339" s="2" t="s">
        <v>413</v>
      </c>
      <c r="S339" s="2" t="s">
        <v>413</v>
      </c>
      <c r="T339" s="7" t="s">
        <v>1569</v>
      </c>
      <c r="U339" s="7" t="s">
        <v>1569</v>
      </c>
      <c r="V339" s="5" t="s">
        <v>597</v>
      </c>
      <c r="W339" s="12" t="s">
        <v>57</v>
      </c>
      <c r="X339" s="3" t="s">
        <v>28</v>
      </c>
      <c r="Y339" s="13" t="s">
        <v>470</v>
      </c>
      <c r="Z339" s="19">
        <v>135.19999999999999</v>
      </c>
      <c r="AA339" s="19">
        <v>1.1000000000000001</v>
      </c>
      <c r="AB339" s="8" t="s">
        <v>1569</v>
      </c>
      <c r="AC339" s="6" t="s">
        <v>413</v>
      </c>
      <c r="AD339" s="6" t="s">
        <v>413</v>
      </c>
      <c r="AE339" s="6" t="s">
        <v>413</v>
      </c>
      <c r="AF339" s="8" t="s">
        <v>1569</v>
      </c>
      <c r="AG339" s="8" t="s">
        <v>1569</v>
      </c>
      <c r="AH339" s="8" t="s">
        <v>1569</v>
      </c>
      <c r="AI339" s="8" t="s">
        <v>1569</v>
      </c>
      <c r="AJ339" s="91" t="s">
        <v>1569</v>
      </c>
      <c r="AK339" s="91" t="s">
        <v>1569</v>
      </c>
      <c r="AL339" s="8" t="s">
        <v>1569</v>
      </c>
      <c r="AM339" s="8" t="s">
        <v>1569</v>
      </c>
      <c r="AN339" s="8" t="s">
        <v>1569</v>
      </c>
      <c r="AO339" s="8" t="s">
        <v>1569</v>
      </c>
      <c r="AP339" s="2" t="s">
        <v>59</v>
      </c>
      <c r="AQ339" s="2">
        <f t="shared" si="36"/>
        <v>135.19999999999999</v>
      </c>
      <c r="AR339" s="2">
        <f t="shared" si="37"/>
        <v>1.1000000000000001</v>
      </c>
      <c r="AS339" s="2" t="str">
        <f t="shared" si="38"/>
        <v>not reported</v>
      </c>
      <c r="AT339" s="6" t="s">
        <v>60</v>
      </c>
      <c r="AU339" s="6">
        <v>28.201000000000001</v>
      </c>
      <c r="AV339" s="52" t="s">
        <v>1081</v>
      </c>
      <c r="AW339" s="15">
        <f t="shared" ref="AW339:AW346" si="41">28.294</f>
        <v>28.294</v>
      </c>
      <c r="AX339" s="47">
        <v>5.72E-11</v>
      </c>
      <c r="AY339" s="47">
        <v>8.7999999999999999E-13</v>
      </c>
      <c r="AZ339" s="47">
        <v>4.962E-10</v>
      </c>
      <c r="BA339" s="47">
        <v>5.5430000000000004E-10</v>
      </c>
      <c r="BB339" s="48">
        <v>5.7570000000000001E-11</v>
      </c>
      <c r="BC339" s="48">
        <v>4.9548000000000003E-10</v>
      </c>
      <c r="BD339" s="48">
        <v>5.5304999999999997E-10</v>
      </c>
      <c r="BE339" s="14">
        <f t="shared" si="39"/>
        <v>135.64178413669265</v>
      </c>
      <c r="BF339" s="14">
        <f t="shared" si="40"/>
        <v>1.1000000000000001</v>
      </c>
      <c r="BG339" s="68" t="s">
        <v>321</v>
      </c>
      <c r="BH339" s="68" t="s">
        <v>321</v>
      </c>
      <c r="BI339" s="68" t="s">
        <v>321</v>
      </c>
      <c r="BJ339" s="68" t="s">
        <v>321</v>
      </c>
      <c r="BK339" s="102" t="s">
        <v>598</v>
      </c>
      <c r="BL339" s="76" t="s">
        <v>846</v>
      </c>
      <c r="BM339" s="3" t="s">
        <v>480</v>
      </c>
    </row>
    <row r="340" spans="1:65" ht="14.4" customHeight="1" x14ac:dyDescent="0.3">
      <c r="A340" s="59" t="s">
        <v>481</v>
      </c>
      <c r="B340" s="2">
        <v>339</v>
      </c>
      <c r="C340" s="3" t="s">
        <v>1420</v>
      </c>
      <c r="D340" s="4" t="s">
        <v>922</v>
      </c>
      <c r="E340" s="2" t="s">
        <v>528</v>
      </c>
      <c r="F340" s="4" t="s">
        <v>923</v>
      </c>
      <c r="G340" s="2" t="s">
        <v>529</v>
      </c>
      <c r="H340" s="2" t="s">
        <v>23</v>
      </c>
      <c r="I340" s="5">
        <v>542</v>
      </c>
      <c r="J340" s="6" t="s">
        <v>24</v>
      </c>
      <c r="K340" s="2" t="s">
        <v>1028</v>
      </c>
      <c r="L340" s="6" t="s">
        <v>25</v>
      </c>
      <c r="M340" s="6" t="s">
        <v>139</v>
      </c>
      <c r="N340" s="2" t="s">
        <v>1087</v>
      </c>
      <c r="O340" s="8" t="s">
        <v>1569</v>
      </c>
      <c r="P340" s="8" t="s">
        <v>1569</v>
      </c>
      <c r="Q340" s="10" t="s">
        <v>1011</v>
      </c>
      <c r="R340" s="2" t="s">
        <v>413</v>
      </c>
      <c r="S340" s="2" t="s">
        <v>413</v>
      </c>
      <c r="T340" s="7" t="s">
        <v>1569</v>
      </c>
      <c r="U340" s="7" t="s">
        <v>1569</v>
      </c>
      <c r="V340" s="5" t="s">
        <v>597</v>
      </c>
      <c r="W340" s="12" t="s">
        <v>57</v>
      </c>
      <c r="X340" s="3" t="s">
        <v>28</v>
      </c>
      <c r="Y340" s="13" t="s">
        <v>470</v>
      </c>
      <c r="Z340" s="19">
        <v>134.9</v>
      </c>
      <c r="AA340" s="19">
        <v>2.4</v>
      </c>
      <c r="AB340" s="8" t="s">
        <v>1569</v>
      </c>
      <c r="AC340" s="6" t="s">
        <v>413</v>
      </c>
      <c r="AD340" s="6" t="s">
        <v>413</v>
      </c>
      <c r="AE340" s="6" t="s">
        <v>413</v>
      </c>
      <c r="AF340" s="8" t="s">
        <v>1569</v>
      </c>
      <c r="AG340" s="8" t="s">
        <v>1569</v>
      </c>
      <c r="AH340" s="8" t="s">
        <v>1569</v>
      </c>
      <c r="AI340" s="8" t="s">
        <v>1569</v>
      </c>
      <c r="AJ340" s="91" t="s">
        <v>1569</v>
      </c>
      <c r="AK340" s="91" t="s">
        <v>1569</v>
      </c>
      <c r="AL340" s="8" t="s">
        <v>1569</v>
      </c>
      <c r="AM340" s="8" t="s">
        <v>1569</v>
      </c>
      <c r="AN340" s="8" t="s">
        <v>1569</v>
      </c>
      <c r="AO340" s="8" t="s">
        <v>1569</v>
      </c>
      <c r="AP340" s="2" t="s">
        <v>59</v>
      </c>
      <c r="AQ340" s="2">
        <f t="shared" si="36"/>
        <v>134.9</v>
      </c>
      <c r="AR340" s="2">
        <f t="shared" si="37"/>
        <v>2.4</v>
      </c>
      <c r="AS340" s="2" t="str">
        <f t="shared" si="38"/>
        <v>not reported</v>
      </c>
      <c r="AT340" s="6" t="s">
        <v>60</v>
      </c>
      <c r="AU340" s="6">
        <v>28.201000000000001</v>
      </c>
      <c r="AV340" s="52" t="s">
        <v>1081</v>
      </c>
      <c r="AW340" s="15">
        <f t="shared" si="41"/>
        <v>28.294</v>
      </c>
      <c r="AX340" s="47">
        <v>5.72E-11</v>
      </c>
      <c r="AY340" s="47">
        <v>8.7999999999999999E-13</v>
      </c>
      <c r="AZ340" s="47">
        <v>4.962E-10</v>
      </c>
      <c r="BA340" s="47">
        <v>5.5430000000000004E-10</v>
      </c>
      <c r="BB340" s="48">
        <v>5.7570000000000001E-11</v>
      </c>
      <c r="BC340" s="48">
        <v>4.9548000000000003E-10</v>
      </c>
      <c r="BD340" s="48">
        <v>5.5304999999999997E-10</v>
      </c>
      <c r="BE340" s="14">
        <f t="shared" si="39"/>
        <v>135.34081501659634</v>
      </c>
      <c r="BF340" s="14">
        <f t="shared" si="40"/>
        <v>2.4</v>
      </c>
      <c r="BG340" s="68" t="s">
        <v>321</v>
      </c>
      <c r="BH340" s="68" t="s">
        <v>321</v>
      </c>
      <c r="BI340" s="68" t="s">
        <v>321</v>
      </c>
      <c r="BJ340" s="68" t="s">
        <v>321</v>
      </c>
      <c r="BK340" s="102" t="s">
        <v>598</v>
      </c>
      <c r="BL340" s="76" t="s">
        <v>846</v>
      </c>
      <c r="BM340" s="3" t="s">
        <v>480</v>
      </c>
    </row>
    <row r="341" spans="1:65" ht="14.4" customHeight="1" x14ac:dyDescent="0.3">
      <c r="A341" s="59" t="s">
        <v>482</v>
      </c>
      <c r="B341" s="2">
        <v>340</v>
      </c>
      <c r="C341" s="3" t="s">
        <v>1420</v>
      </c>
      <c r="D341" s="4" t="s">
        <v>922</v>
      </c>
      <c r="E341" s="2" t="s">
        <v>528</v>
      </c>
      <c r="F341" s="4" t="s">
        <v>923</v>
      </c>
      <c r="G341" s="2" t="s">
        <v>529</v>
      </c>
      <c r="H341" s="2" t="s">
        <v>23</v>
      </c>
      <c r="I341" s="5">
        <v>637</v>
      </c>
      <c r="J341" s="6" t="s">
        <v>24</v>
      </c>
      <c r="K341" s="2" t="s">
        <v>1028</v>
      </c>
      <c r="L341" s="6" t="s">
        <v>25</v>
      </c>
      <c r="M341" s="6" t="s">
        <v>139</v>
      </c>
      <c r="N341" s="2" t="s">
        <v>1087</v>
      </c>
      <c r="O341" s="8" t="s">
        <v>1569</v>
      </c>
      <c r="P341" s="8" t="s">
        <v>1569</v>
      </c>
      <c r="Q341" s="10" t="s">
        <v>1011</v>
      </c>
      <c r="R341" s="2" t="s">
        <v>413</v>
      </c>
      <c r="S341" s="2" t="s">
        <v>413</v>
      </c>
      <c r="T341" s="7" t="s">
        <v>1569</v>
      </c>
      <c r="U341" s="7" t="s">
        <v>1569</v>
      </c>
      <c r="V341" s="5" t="s">
        <v>597</v>
      </c>
      <c r="W341" s="12" t="s">
        <v>57</v>
      </c>
      <c r="X341" s="3" t="s">
        <v>28</v>
      </c>
      <c r="Y341" s="13" t="s">
        <v>470</v>
      </c>
      <c r="Z341" s="19">
        <v>134.6</v>
      </c>
      <c r="AA341" s="19">
        <v>0.8</v>
      </c>
      <c r="AB341" s="8" t="s">
        <v>1569</v>
      </c>
      <c r="AC341" s="6" t="s">
        <v>413</v>
      </c>
      <c r="AD341" s="6" t="s">
        <v>413</v>
      </c>
      <c r="AE341" s="6" t="s">
        <v>413</v>
      </c>
      <c r="AF341" s="8" t="s">
        <v>1569</v>
      </c>
      <c r="AG341" s="8" t="s">
        <v>1569</v>
      </c>
      <c r="AH341" s="8" t="s">
        <v>1569</v>
      </c>
      <c r="AI341" s="8" t="s">
        <v>1569</v>
      </c>
      <c r="AJ341" s="91" t="s">
        <v>1569</v>
      </c>
      <c r="AK341" s="91" t="s">
        <v>1569</v>
      </c>
      <c r="AL341" s="8" t="s">
        <v>1569</v>
      </c>
      <c r="AM341" s="8" t="s">
        <v>1569</v>
      </c>
      <c r="AN341" s="8" t="s">
        <v>1569</v>
      </c>
      <c r="AO341" s="8" t="s">
        <v>1569</v>
      </c>
      <c r="AP341" s="2" t="s">
        <v>59</v>
      </c>
      <c r="AQ341" s="2">
        <f t="shared" si="36"/>
        <v>134.6</v>
      </c>
      <c r="AR341" s="2">
        <f t="shared" si="37"/>
        <v>0.8</v>
      </c>
      <c r="AS341" s="2" t="str">
        <f t="shared" si="38"/>
        <v>not reported</v>
      </c>
      <c r="AT341" s="6" t="s">
        <v>60</v>
      </c>
      <c r="AU341" s="6">
        <v>28.201000000000001</v>
      </c>
      <c r="AV341" s="52" t="s">
        <v>1081</v>
      </c>
      <c r="AW341" s="15">
        <f t="shared" si="41"/>
        <v>28.294</v>
      </c>
      <c r="AX341" s="47">
        <v>5.72E-11</v>
      </c>
      <c r="AY341" s="47">
        <v>8.7999999999999999E-13</v>
      </c>
      <c r="AZ341" s="47">
        <v>4.962E-10</v>
      </c>
      <c r="BA341" s="47">
        <v>5.5430000000000004E-10</v>
      </c>
      <c r="BB341" s="48">
        <v>5.7570000000000001E-11</v>
      </c>
      <c r="BC341" s="48">
        <v>4.9548000000000003E-10</v>
      </c>
      <c r="BD341" s="48">
        <v>5.5304999999999997E-10</v>
      </c>
      <c r="BE341" s="14">
        <f t="shared" si="39"/>
        <v>135.03984584804897</v>
      </c>
      <c r="BF341" s="14">
        <f t="shared" si="40"/>
        <v>0.8</v>
      </c>
      <c r="BG341" s="68" t="s">
        <v>321</v>
      </c>
      <c r="BH341" s="68" t="s">
        <v>321</v>
      </c>
      <c r="BI341" s="68" t="s">
        <v>321</v>
      </c>
      <c r="BJ341" s="68" t="s">
        <v>321</v>
      </c>
      <c r="BK341" s="102" t="s">
        <v>598</v>
      </c>
      <c r="BL341" s="76" t="s">
        <v>846</v>
      </c>
      <c r="BM341" s="3" t="s">
        <v>480</v>
      </c>
    </row>
    <row r="342" spans="1:65" ht="14.4" customHeight="1" x14ac:dyDescent="0.3">
      <c r="A342" s="59" t="s">
        <v>483</v>
      </c>
      <c r="B342" s="2">
        <v>341</v>
      </c>
      <c r="C342" s="3" t="s">
        <v>1420</v>
      </c>
      <c r="D342" s="4" t="s">
        <v>922</v>
      </c>
      <c r="E342" s="2" t="s">
        <v>528</v>
      </c>
      <c r="F342" s="4" t="s">
        <v>923</v>
      </c>
      <c r="G342" s="2" t="s">
        <v>529</v>
      </c>
      <c r="H342" s="2" t="s">
        <v>23</v>
      </c>
      <c r="I342" s="5">
        <v>688</v>
      </c>
      <c r="J342" s="6" t="s">
        <v>24</v>
      </c>
      <c r="K342" s="2" t="s">
        <v>1028</v>
      </c>
      <c r="L342" s="6" t="s">
        <v>25</v>
      </c>
      <c r="M342" s="6" t="s">
        <v>139</v>
      </c>
      <c r="N342" s="2" t="s">
        <v>1087</v>
      </c>
      <c r="O342" s="8" t="s">
        <v>1569</v>
      </c>
      <c r="P342" s="8" t="s">
        <v>1569</v>
      </c>
      <c r="Q342" s="10" t="s">
        <v>1011</v>
      </c>
      <c r="R342" s="2" t="s">
        <v>413</v>
      </c>
      <c r="S342" s="2" t="s">
        <v>413</v>
      </c>
      <c r="T342" s="7" t="s">
        <v>1569</v>
      </c>
      <c r="U342" s="7" t="s">
        <v>1569</v>
      </c>
      <c r="V342" s="5" t="s">
        <v>597</v>
      </c>
      <c r="W342" s="12" t="s">
        <v>57</v>
      </c>
      <c r="X342" s="3" t="s">
        <v>28</v>
      </c>
      <c r="Y342" s="13" t="s">
        <v>470</v>
      </c>
      <c r="Z342" s="19">
        <v>133.30000000000001</v>
      </c>
      <c r="AA342" s="19">
        <v>1.3</v>
      </c>
      <c r="AB342" s="8" t="s">
        <v>1569</v>
      </c>
      <c r="AC342" s="6" t="s">
        <v>413</v>
      </c>
      <c r="AD342" s="6" t="s">
        <v>413</v>
      </c>
      <c r="AE342" s="6" t="s">
        <v>413</v>
      </c>
      <c r="AF342" s="8" t="s">
        <v>1569</v>
      </c>
      <c r="AG342" s="8" t="s">
        <v>1569</v>
      </c>
      <c r="AH342" s="8" t="s">
        <v>1569</v>
      </c>
      <c r="AI342" s="8" t="s">
        <v>1569</v>
      </c>
      <c r="AJ342" s="91" t="s">
        <v>1569</v>
      </c>
      <c r="AK342" s="91" t="s">
        <v>1569</v>
      </c>
      <c r="AL342" s="8" t="s">
        <v>1569</v>
      </c>
      <c r="AM342" s="8" t="s">
        <v>1569</v>
      </c>
      <c r="AN342" s="8" t="s">
        <v>1569</v>
      </c>
      <c r="AO342" s="8" t="s">
        <v>1569</v>
      </c>
      <c r="AP342" s="2" t="s">
        <v>59</v>
      </c>
      <c r="AQ342" s="2">
        <f t="shared" si="36"/>
        <v>133.30000000000001</v>
      </c>
      <c r="AR342" s="2">
        <f t="shared" si="37"/>
        <v>1.3</v>
      </c>
      <c r="AS342" s="2" t="str">
        <f t="shared" si="38"/>
        <v>not reported</v>
      </c>
      <c r="AT342" s="6" t="s">
        <v>60</v>
      </c>
      <c r="AU342" s="6">
        <v>28.201000000000001</v>
      </c>
      <c r="AV342" s="52" t="s">
        <v>1081</v>
      </c>
      <c r="AW342" s="15">
        <f t="shared" si="41"/>
        <v>28.294</v>
      </c>
      <c r="AX342" s="47">
        <v>5.72E-11</v>
      </c>
      <c r="AY342" s="47">
        <v>8.7999999999999999E-13</v>
      </c>
      <c r="AZ342" s="47">
        <v>4.962E-10</v>
      </c>
      <c r="BA342" s="47">
        <v>5.5430000000000004E-10</v>
      </c>
      <c r="BB342" s="48">
        <v>5.7570000000000001E-11</v>
      </c>
      <c r="BC342" s="48">
        <v>4.9548000000000003E-10</v>
      </c>
      <c r="BD342" s="48">
        <v>5.5304999999999997E-10</v>
      </c>
      <c r="BE342" s="14">
        <f t="shared" si="39"/>
        <v>133.73564555759444</v>
      </c>
      <c r="BF342" s="14">
        <f t="shared" si="40"/>
        <v>1.3</v>
      </c>
      <c r="BG342" s="68" t="s">
        <v>321</v>
      </c>
      <c r="BH342" s="68" t="s">
        <v>321</v>
      </c>
      <c r="BI342" s="68" t="s">
        <v>321</v>
      </c>
      <c r="BJ342" s="68" t="s">
        <v>321</v>
      </c>
      <c r="BK342" s="102" t="s">
        <v>598</v>
      </c>
      <c r="BL342" s="76" t="s">
        <v>846</v>
      </c>
      <c r="BM342" s="3" t="s">
        <v>480</v>
      </c>
    </row>
    <row r="343" spans="1:65" ht="14.4" customHeight="1" x14ac:dyDescent="0.3">
      <c r="A343" s="62">
        <v>71907</v>
      </c>
      <c r="B343" s="2">
        <v>342</v>
      </c>
      <c r="C343" s="3" t="s">
        <v>1421</v>
      </c>
      <c r="D343" s="5" t="s">
        <v>1061</v>
      </c>
      <c r="E343" s="5" t="s">
        <v>528</v>
      </c>
      <c r="F343" s="5" t="s">
        <v>1074</v>
      </c>
      <c r="G343" s="2" t="s">
        <v>529</v>
      </c>
      <c r="H343" s="2" t="s">
        <v>23</v>
      </c>
      <c r="I343" s="5">
        <v>-433.7</v>
      </c>
      <c r="J343" s="6" t="s">
        <v>24</v>
      </c>
      <c r="K343" s="2" t="s">
        <v>1028</v>
      </c>
      <c r="L343" s="6" t="s">
        <v>25</v>
      </c>
      <c r="M343" s="6" t="s">
        <v>139</v>
      </c>
      <c r="N343" s="2" t="s">
        <v>1073</v>
      </c>
      <c r="O343" s="6">
        <v>1.22</v>
      </c>
      <c r="P343" s="6">
        <v>4.5</v>
      </c>
      <c r="Q343" s="5" t="s">
        <v>1055</v>
      </c>
      <c r="R343" s="5" t="s">
        <v>413</v>
      </c>
      <c r="S343" s="2" t="s">
        <v>413</v>
      </c>
      <c r="T343" s="3" t="s">
        <v>55</v>
      </c>
      <c r="U343" s="3" t="s">
        <v>859</v>
      </c>
      <c r="V343" s="5" t="s">
        <v>597</v>
      </c>
      <c r="W343" s="12" t="s">
        <v>57</v>
      </c>
      <c r="X343" s="3" t="s">
        <v>28</v>
      </c>
      <c r="Y343" s="13" t="s">
        <v>858</v>
      </c>
      <c r="Z343" s="11">
        <v>126.94</v>
      </c>
      <c r="AA343" s="11">
        <v>0.89</v>
      </c>
      <c r="AB343" s="6">
        <v>2</v>
      </c>
      <c r="AC343" s="6" t="s">
        <v>413</v>
      </c>
      <c r="AD343" s="6" t="s">
        <v>413</v>
      </c>
      <c r="AE343" s="6" t="s">
        <v>413</v>
      </c>
      <c r="AF343" s="6">
        <v>126.98</v>
      </c>
      <c r="AG343" s="6">
        <v>1.36</v>
      </c>
      <c r="AH343" s="6">
        <v>2</v>
      </c>
      <c r="AI343" s="6">
        <v>0.21</v>
      </c>
      <c r="AJ343" s="72" t="s">
        <v>1570</v>
      </c>
      <c r="AK343" s="91" t="s">
        <v>1569</v>
      </c>
      <c r="AL343" s="9">
        <v>2</v>
      </c>
      <c r="AM343" s="9" t="s">
        <v>413</v>
      </c>
      <c r="AN343" s="9" t="s">
        <v>413</v>
      </c>
      <c r="AO343" s="9" t="s">
        <v>413</v>
      </c>
      <c r="AP343" s="2" t="s">
        <v>59</v>
      </c>
      <c r="AQ343" s="2">
        <f t="shared" si="36"/>
        <v>126.94</v>
      </c>
      <c r="AR343" s="2">
        <f t="shared" si="37"/>
        <v>0.89</v>
      </c>
      <c r="AS343" s="2">
        <f t="shared" si="38"/>
        <v>2</v>
      </c>
      <c r="AT343" s="6" t="s">
        <v>860</v>
      </c>
      <c r="AU343" s="17">
        <v>28.03</v>
      </c>
      <c r="AV343" s="52" t="s">
        <v>1081</v>
      </c>
      <c r="AW343" s="15">
        <f t="shared" si="41"/>
        <v>28.294</v>
      </c>
      <c r="AX343" s="47">
        <v>5.72E-11</v>
      </c>
      <c r="AY343" s="47">
        <v>8.7999999999999999E-13</v>
      </c>
      <c r="AZ343" s="47">
        <v>4.962E-10</v>
      </c>
      <c r="BA343" s="47">
        <v>5.5430000000000004E-10</v>
      </c>
      <c r="BB343" s="48">
        <v>5.7570000000000001E-11</v>
      </c>
      <c r="BC343" s="48">
        <v>4.9548000000000003E-10</v>
      </c>
      <c r="BD343" s="48">
        <v>5.5304999999999997E-10</v>
      </c>
      <c r="BE343" s="14">
        <f t="shared" si="39"/>
        <v>128.11101721313932</v>
      </c>
      <c r="BF343" s="14">
        <f t="shared" si="40"/>
        <v>0.89</v>
      </c>
      <c r="BG343" s="68" t="s">
        <v>598</v>
      </c>
      <c r="BH343" s="68" t="s">
        <v>598</v>
      </c>
      <c r="BI343" s="68" t="s">
        <v>598</v>
      </c>
      <c r="BJ343" s="68" t="s">
        <v>1580</v>
      </c>
      <c r="BK343" s="102" t="s">
        <v>598</v>
      </c>
      <c r="BL343" s="68" t="s">
        <v>846</v>
      </c>
      <c r="BM343" s="3" t="s">
        <v>1265</v>
      </c>
    </row>
    <row r="344" spans="1:65" ht="14.4" customHeight="1" x14ac:dyDescent="0.3">
      <c r="A344" s="62">
        <v>79992</v>
      </c>
      <c r="B344" s="2">
        <v>343</v>
      </c>
      <c r="C344" s="3" t="s">
        <v>1421</v>
      </c>
      <c r="D344" s="5" t="s">
        <v>1060</v>
      </c>
      <c r="E344" s="5" t="s">
        <v>528</v>
      </c>
      <c r="F344" s="5" t="s">
        <v>1075</v>
      </c>
      <c r="G344" s="2" t="s">
        <v>529</v>
      </c>
      <c r="H344" s="2" t="s">
        <v>23</v>
      </c>
      <c r="I344" s="5">
        <v>-636.70000000000005</v>
      </c>
      <c r="J344" s="6" t="s">
        <v>32</v>
      </c>
      <c r="K344" s="2" t="s">
        <v>1028</v>
      </c>
      <c r="L344" s="6" t="s">
        <v>25</v>
      </c>
      <c r="M344" s="6" t="s">
        <v>139</v>
      </c>
      <c r="N344" s="2" t="s">
        <v>1073</v>
      </c>
      <c r="O344" s="6">
        <v>5.27</v>
      </c>
      <c r="P344" s="6">
        <v>2.7</v>
      </c>
      <c r="Q344" s="5" t="s">
        <v>1056</v>
      </c>
      <c r="R344" s="5" t="s">
        <v>1468</v>
      </c>
      <c r="S344" s="2" t="s">
        <v>413</v>
      </c>
      <c r="T344" s="3" t="s">
        <v>55</v>
      </c>
      <c r="U344" s="3" t="s">
        <v>859</v>
      </c>
      <c r="V344" s="5" t="s">
        <v>597</v>
      </c>
      <c r="W344" s="12" t="s">
        <v>57</v>
      </c>
      <c r="X344" s="3" t="s">
        <v>28</v>
      </c>
      <c r="Y344" s="13" t="s">
        <v>858</v>
      </c>
      <c r="Z344" s="11">
        <v>128.96</v>
      </c>
      <c r="AA344" s="11">
        <v>0.56000000000000005</v>
      </c>
      <c r="AB344" s="6">
        <v>2</v>
      </c>
      <c r="AC344" s="6" t="s">
        <v>413</v>
      </c>
      <c r="AD344" s="6" t="s">
        <v>413</v>
      </c>
      <c r="AE344" s="6" t="s">
        <v>413</v>
      </c>
      <c r="AF344" s="6">
        <v>128.97999999999999</v>
      </c>
      <c r="AG344" s="6">
        <v>1.59</v>
      </c>
      <c r="AH344" s="6">
        <v>2</v>
      </c>
      <c r="AI344" s="6">
        <v>0.21</v>
      </c>
      <c r="AJ344" s="72" t="s">
        <v>1570</v>
      </c>
      <c r="AK344" s="91" t="s">
        <v>1569</v>
      </c>
      <c r="AL344" s="9">
        <v>2</v>
      </c>
      <c r="AM344" s="9" t="s">
        <v>413</v>
      </c>
      <c r="AN344" s="9" t="s">
        <v>413</v>
      </c>
      <c r="AO344" s="9" t="s">
        <v>413</v>
      </c>
      <c r="AP344" s="2" t="s">
        <v>59</v>
      </c>
      <c r="AQ344" s="2">
        <f t="shared" si="36"/>
        <v>128.96</v>
      </c>
      <c r="AR344" s="2">
        <f t="shared" si="37"/>
        <v>0.56000000000000005</v>
      </c>
      <c r="AS344" s="2">
        <f t="shared" si="38"/>
        <v>2</v>
      </c>
      <c r="AT344" s="6" t="s">
        <v>860</v>
      </c>
      <c r="AU344" s="17">
        <v>28.03</v>
      </c>
      <c r="AV344" s="52" t="s">
        <v>1081</v>
      </c>
      <c r="AW344" s="15">
        <f t="shared" si="41"/>
        <v>28.294</v>
      </c>
      <c r="AX344" s="47">
        <v>5.72E-11</v>
      </c>
      <c r="AY344" s="47">
        <v>8.7999999999999999E-13</v>
      </c>
      <c r="AZ344" s="47">
        <v>4.962E-10</v>
      </c>
      <c r="BA344" s="47">
        <v>5.5430000000000004E-10</v>
      </c>
      <c r="BB344" s="48">
        <v>5.7570000000000001E-11</v>
      </c>
      <c r="BC344" s="48">
        <v>4.9548000000000003E-10</v>
      </c>
      <c r="BD344" s="48">
        <v>5.5304999999999997E-10</v>
      </c>
      <c r="BE344" s="14">
        <f t="shared" si="39"/>
        <v>130.14915151901232</v>
      </c>
      <c r="BF344" s="14">
        <f t="shared" si="40"/>
        <v>0.56000000000000005</v>
      </c>
      <c r="BG344" s="68" t="s">
        <v>598</v>
      </c>
      <c r="BH344" s="68" t="s">
        <v>598</v>
      </c>
      <c r="BI344" s="68" t="s">
        <v>598</v>
      </c>
      <c r="BJ344" s="68" t="s">
        <v>1580</v>
      </c>
      <c r="BK344" s="102" t="s">
        <v>598</v>
      </c>
      <c r="BL344" s="68" t="s">
        <v>846</v>
      </c>
      <c r="BM344" s="3" t="s">
        <v>1264</v>
      </c>
    </row>
    <row r="345" spans="1:65" ht="14.4" customHeight="1" x14ac:dyDescent="0.3">
      <c r="A345" s="62">
        <v>80002</v>
      </c>
      <c r="B345" s="2">
        <v>344</v>
      </c>
      <c r="C345" s="3" t="s">
        <v>1421</v>
      </c>
      <c r="D345" s="5" t="s">
        <v>1058</v>
      </c>
      <c r="E345" s="5" t="s">
        <v>528</v>
      </c>
      <c r="F345" s="5" t="s">
        <v>1076</v>
      </c>
      <c r="G345" s="2" t="s">
        <v>529</v>
      </c>
      <c r="H345" s="2" t="s">
        <v>23</v>
      </c>
      <c r="I345" s="5">
        <v>-219.1</v>
      </c>
      <c r="J345" s="6" t="s">
        <v>566</v>
      </c>
      <c r="K345" s="10" t="s">
        <v>1029</v>
      </c>
      <c r="L345" s="6" t="s">
        <v>498</v>
      </c>
      <c r="M345" s="6" t="s">
        <v>139</v>
      </c>
      <c r="N345" s="2" t="s">
        <v>1073</v>
      </c>
      <c r="O345" s="6">
        <v>1.46</v>
      </c>
      <c r="P345" s="6">
        <v>1.5</v>
      </c>
      <c r="Q345" s="5" t="s">
        <v>1471</v>
      </c>
      <c r="R345" s="5" t="s">
        <v>413</v>
      </c>
      <c r="S345" s="2" t="s">
        <v>413</v>
      </c>
      <c r="T345" s="3" t="s">
        <v>55</v>
      </c>
      <c r="U345" s="3" t="s">
        <v>859</v>
      </c>
      <c r="V345" s="5" t="s">
        <v>597</v>
      </c>
      <c r="W345" s="12" t="s">
        <v>57</v>
      </c>
      <c r="X345" s="3" t="s">
        <v>28</v>
      </c>
      <c r="Y345" s="13" t="s">
        <v>858</v>
      </c>
      <c r="Z345" s="11">
        <v>127.78</v>
      </c>
      <c r="AA345" s="11">
        <v>0.9</v>
      </c>
      <c r="AB345" s="6">
        <v>2</v>
      </c>
      <c r="AC345" s="6" t="s">
        <v>413</v>
      </c>
      <c r="AD345" s="6" t="s">
        <v>413</v>
      </c>
      <c r="AE345" s="6" t="s">
        <v>413</v>
      </c>
      <c r="AF345" s="6">
        <v>126.45</v>
      </c>
      <c r="AG345" s="6">
        <v>4.4800000000000004</v>
      </c>
      <c r="AH345" s="6">
        <v>2</v>
      </c>
      <c r="AI345" s="6">
        <v>0.62</v>
      </c>
      <c r="AJ345" s="72" t="s">
        <v>1570</v>
      </c>
      <c r="AK345" s="91" t="s">
        <v>1569</v>
      </c>
      <c r="AL345" s="9">
        <v>2</v>
      </c>
      <c r="AM345" s="9" t="s">
        <v>413</v>
      </c>
      <c r="AN345" s="9" t="s">
        <v>413</v>
      </c>
      <c r="AO345" s="9" t="s">
        <v>413</v>
      </c>
      <c r="AP345" s="2" t="s">
        <v>59</v>
      </c>
      <c r="AQ345" s="2">
        <f t="shared" si="36"/>
        <v>127.78</v>
      </c>
      <c r="AR345" s="2">
        <f t="shared" si="37"/>
        <v>0.9</v>
      </c>
      <c r="AS345" s="2">
        <f t="shared" si="38"/>
        <v>2</v>
      </c>
      <c r="AT345" s="6" t="s">
        <v>860</v>
      </c>
      <c r="AU345" s="17">
        <v>28.03</v>
      </c>
      <c r="AV345" s="52" t="s">
        <v>1081</v>
      </c>
      <c r="AW345" s="15">
        <f t="shared" si="41"/>
        <v>28.294</v>
      </c>
      <c r="AX345" s="47">
        <v>5.72E-11</v>
      </c>
      <c r="AY345" s="47">
        <v>8.7999999999999999E-13</v>
      </c>
      <c r="AZ345" s="47">
        <v>4.962E-10</v>
      </c>
      <c r="BA345" s="47">
        <v>5.5430000000000004E-10</v>
      </c>
      <c r="BB345" s="48">
        <v>5.7570000000000001E-11</v>
      </c>
      <c r="BC345" s="48">
        <v>4.9548000000000003E-10</v>
      </c>
      <c r="BD345" s="48">
        <v>5.5304999999999997E-10</v>
      </c>
      <c r="BE345" s="14">
        <f t="shared" si="39"/>
        <v>128.95856006933235</v>
      </c>
      <c r="BF345" s="14">
        <f t="shared" si="40"/>
        <v>0.9</v>
      </c>
      <c r="BG345" s="68" t="s">
        <v>598</v>
      </c>
      <c r="BH345" s="68" t="s">
        <v>598</v>
      </c>
      <c r="BI345" s="68" t="s">
        <v>598</v>
      </c>
      <c r="BJ345" s="68" t="s">
        <v>1580</v>
      </c>
      <c r="BK345" s="102" t="s">
        <v>598</v>
      </c>
      <c r="BL345" s="68" t="s">
        <v>846</v>
      </c>
      <c r="BM345" s="3" t="s">
        <v>1264</v>
      </c>
    </row>
    <row r="346" spans="1:65" ht="14.4" customHeight="1" x14ac:dyDescent="0.3">
      <c r="A346" s="62">
        <v>80006</v>
      </c>
      <c r="B346" s="2">
        <v>345</v>
      </c>
      <c r="C346" s="3" t="s">
        <v>1421</v>
      </c>
      <c r="D346" s="5" t="s">
        <v>1059</v>
      </c>
      <c r="E346" s="5" t="s">
        <v>528</v>
      </c>
      <c r="F346" s="5" t="s">
        <v>1077</v>
      </c>
      <c r="G346" s="2" t="s">
        <v>529</v>
      </c>
      <c r="H346" s="2" t="s">
        <v>23</v>
      </c>
      <c r="I346" s="5">
        <v>-406.7</v>
      </c>
      <c r="J346" s="6" t="s">
        <v>32</v>
      </c>
      <c r="K346" s="2" t="s">
        <v>1028</v>
      </c>
      <c r="L346" s="6" t="s">
        <v>968</v>
      </c>
      <c r="M346" s="6" t="s">
        <v>139</v>
      </c>
      <c r="N346" s="2" t="s">
        <v>1073</v>
      </c>
      <c r="O346" s="6">
        <v>5.62</v>
      </c>
      <c r="P346" s="6">
        <v>0</v>
      </c>
      <c r="Q346" s="5" t="s">
        <v>1057</v>
      </c>
      <c r="R346" s="5" t="s">
        <v>1469</v>
      </c>
      <c r="S346" s="2" t="s">
        <v>413</v>
      </c>
      <c r="T346" s="3" t="s">
        <v>277</v>
      </c>
      <c r="U346" s="3" t="s">
        <v>859</v>
      </c>
      <c r="V346" s="5" t="s">
        <v>597</v>
      </c>
      <c r="W346" s="12" t="s">
        <v>57</v>
      </c>
      <c r="X346" s="3" t="s">
        <v>28</v>
      </c>
      <c r="Y346" s="13" t="s">
        <v>858</v>
      </c>
      <c r="Z346" s="11">
        <v>129.09</v>
      </c>
      <c r="AA346" s="11">
        <v>0.52</v>
      </c>
      <c r="AB346" s="6">
        <v>2</v>
      </c>
      <c r="AC346" s="6" t="s">
        <v>413</v>
      </c>
      <c r="AD346" s="6" t="s">
        <v>413</v>
      </c>
      <c r="AE346" s="6" t="s">
        <v>413</v>
      </c>
      <c r="AF346" s="6">
        <v>128.72</v>
      </c>
      <c r="AG346" s="6">
        <v>1.59</v>
      </c>
      <c r="AH346" s="6">
        <v>2</v>
      </c>
      <c r="AI346" s="6">
        <v>0.31</v>
      </c>
      <c r="AJ346" s="72" t="s">
        <v>1570</v>
      </c>
      <c r="AK346" s="91" t="s">
        <v>1569</v>
      </c>
      <c r="AL346" s="9">
        <v>2</v>
      </c>
      <c r="AM346" s="9" t="s">
        <v>413</v>
      </c>
      <c r="AN346" s="9" t="s">
        <v>413</v>
      </c>
      <c r="AO346" s="9" t="s">
        <v>413</v>
      </c>
      <c r="AP346" s="2" t="s">
        <v>59</v>
      </c>
      <c r="AQ346" s="2">
        <f t="shared" si="36"/>
        <v>129.09</v>
      </c>
      <c r="AR346" s="2">
        <f t="shared" si="37"/>
        <v>0.52</v>
      </c>
      <c r="AS346" s="2">
        <f t="shared" si="38"/>
        <v>2</v>
      </c>
      <c r="AT346" s="6" t="s">
        <v>860</v>
      </c>
      <c r="AU346" s="17">
        <v>28.03</v>
      </c>
      <c r="AV346" s="52" t="s">
        <v>1081</v>
      </c>
      <c r="AW346" s="15">
        <f t="shared" si="41"/>
        <v>28.294</v>
      </c>
      <c r="AX346" s="47">
        <v>5.72E-11</v>
      </c>
      <c r="AY346" s="47">
        <v>8.7999999999999999E-13</v>
      </c>
      <c r="AZ346" s="47">
        <v>4.962E-10</v>
      </c>
      <c r="BA346" s="47">
        <v>5.5430000000000004E-10</v>
      </c>
      <c r="BB346" s="48">
        <v>5.7570000000000001E-11</v>
      </c>
      <c r="BC346" s="48">
        <v>4.9548000000000003E-10</v>
      </c>
      <c r="BD346" s="48">
        <v>5.5304999999999997E-10</v>
      </c>
      <c r="BE346" s="14">
        <f t="shared" si="39"/>
        <v>130.28031805458903</v>
      </c>
      <c r="BF346" s="14">
        <f t="shared" si="40"/>
        <v>0.52</v>
      </c>
      <c r="BG346" s="68" t="s">
        <v>598</v>
      </c>
      <c r="BH346" s="68" t="s">
        <v>598</v>
      </c>
      <c r="BI346" s="68" t="s">
        <v>598</v>
      </c>
      <c r="BJ346" s="68" t="s">
        <v>1580</v>
      </c>
      <c r="BK346" s="102" t="s">
        <v>598</v>
      </c>
      <c r="BL346" s="68" t="s">
        <v>846</v>
      </c>
      <c r="BM346" s="3" t="s">
        <v>1264</v>
      </c>
    </row>
    <row r="347" spans="1:65" ht="14.4" customHeight="1" x14ac:dyDescent="0.3">
      <c r="A347" s="59" t="s">
        <v>484</v>
      </c>
      <c r="B347" s="2">
        <v>346</v>
      </c>
      <c r="C347" s="3" t="s">
        <v>1422</v>
      </c>
      <c r="D347" s="32" t="s">
        <v>485</v>
      </c>
      <c r="E347" s="2" t="s">
        <v>528</v>
      </c>
      <c r="F347" s="32" t="s">
        <v>486</v>
      </c>
      <c r="G347" s="2" t="s">
        <v>529</v>
      </c>
      <c r="H347" s="2" t="s">
        <v>23</v>
      </c>
      <c r="J347" s="6" t="s">
        <v>487</v>
      </c>
      <c r="K347" s="2" t="s">
        <v>413</v>
      </c>
      <c r="L347" s="6" t="s">
        <v>488</v>
      </c>
      <c r="M347" s="6" t="s">
        <v>26</v>
      </c>
      <c r="N347" s="2" t="s">
        <v>1087</v>
      </c>
      <c r="O347" s="8" t="s">
        <v>1569</v>
      </c>
      <c r="P347" s="8" t="s">
        <v>1569</v>
      </c>
      <c r="Q347" s="2" t="s">
        <v>413</v>
      </c>
      <c r="R347" s="2" t="s">
        <v>413</v>
      </c>
      <c r="S347" s="2" t="s">
        <v>413</v>
      </c>
      <c r="T347" s="3" t="s">
        <v>55</v>
      </c>
      <c r="U347" s="7" t="s">
        <v>1569</v>
      </c>
      <c r="V347" s="5" t="s">
        <v>597</v>
      </c>
      <c r="W347" s="7" t="s">
        <v>1569</v>
      </c>
      <c r="X347" s="3" t="s">
        <v>28</v>
      </c>
      <c r="Y347" s="3" t="s">
        <v>489</v>
      </c>
      <c r="Z347" s="19">
        <v>133.6</v>
      </c>
      <c r="AA347" s="19">
        <v>3.6</v>
      </c>
      <c r="AB347" s="8" t="s">
        <v>1569</v>
      </c>
      <c r="AC347" s="6" t="s">
        <v>413</v>
      </c>
      <c r="AD347" s="6" t="s">
        <v>413</v>
      </c>
      <c r="AE347" s="6" t="s">
        <v>413</v>
      </c>
      <c r="AF347" s="8" t="s">
        <v>1569</v>
      </c>
      <c r="AG347" s="8" t="s">
        <v>1569</v>
      </c>
      <c r="AH347" s="8" t="s">
        <v>1569</v>
      </c>
      <c r="AI347" s="8" t="s">
        <v>1569</v>
      </c>
      <c r="AJ347" s="72" t="s">
        <v>1570</v>
      </c>
      <c r="AK347" s="91" t="s">
        <v>1569</v>
      </c>
      <c r="AL347" s="8" t="s">
        <v>1569</v>
      </c>
      <c r="AM347" s="19">
        <v>135</v>
      </c>
      <c r="AN347" s="6">
        <v>1.1000000000000001</v>
      </c>
      <c r="AO347" s="8" t="s">
        <v>1569</v>
      </c>
      <c r="AP347" s="2" t="s">
        <v>1299</v>
      </c>
      <c r="AQ347" s="2">
        <f t="shared" si="36"/>
        <v>135</v>
      </c>
      <c r="AR347" s="2">
        <f t="shared" si="37"/>
        <v>1.1000000000000001</v>
      </c>
      <c r="AS347" s="2" t="str">
        <f t="shared" si="38"/>
        <v>not reported</v>
      </c>
      <c r="AT347" s="8" t="s">
        <v>1569</v>
      </c>
      <c r="AU347" s="8" t="s">
        <v>1569</v>
      </c>
      <c r="AV347" s="30" t="s">
        <v>321</v>
      </c>
      <c r="AW347" s="9" t="s">
        <v>321</v>
      </c>
      <c r="AX347" s="47">
        <v>5.72E-11</v>
      </c>
      <c r="AY347" s="47">
        <v>8.7999999999999999E-13</v>
      </c>
      <c r="AZ347" s="47">
        <v>4.962E-10</v>
      </c>
      <c r="BA347" s="47">
        <v>5.5430000000000004E-10</v>
      </c>
      <c r="BB347" s="48">
        <v>5.7570000000000001E-11</v>
      </c>
      <c r="BC347" s="48">
        <v>4.9548000000000003E-10</v>
      </c>
      <c r="BD347" s="48">
        <v>5.5304999999999997E-10</v>
      </c>
      <c r="BE347" s="14" t="e">
        <f t="shared" si="39"/>
        <v>#VALUE!</v>
      </c>
      <c r="BF347" s="14">
        <f t="shared" si="40"/>
        <v>1.1000000000000001</v>
      </c>
      <c r="BG347" s="76" t="s">
        <v>598</v>
      </c>
      <c r="BH347" s="76" t="s">
        <v>321</v>
      </c>
      <c r="BI347" s="76" t="s">
        <v>321</v>
      </c>
      <c r="BJ347" s="68" t="s">
        <v>1580</v>
      </c>
      <c r="BK347" s="68" t="s">
        <v>1614</v>
      </c>
      <c r="BL347" s="76" t="s">
        <v>846</v>
      </c>
      <c r="BM347" s="3" t="s">
        <v>1270</v>
      </c>
    </row>
    <row r="348" spans="1:65" ht="14.4" customHeight="1" x14ac:dyDescent="0.3">
      <c r="A348" s="59" t="s">
        <v>491</v>
      </c>
      <c r="B348" s="2">
        <v>347</v>
      </c>
      <c r="C348" s="3" t="s">
        <v>1422</v>
      </c>
      <c r="D348" s="32" t="s">
        <v>485</v>
      </c>
      <c r="E348" s="2" t="s">
        <v>528</v>
      </c>
      <c r="F348" s="32" t="s">
        <v>486</v>
      </c>
      <c r="G348" s="2" t="s">
        <v>529</v>
      </c>
      <c r="H348" s="2" t="s">
        <v>23</v>
      </c>
      <c r="J348" s="6" t="s">
        <v>487</v>
      </c>
      <c r="K348" s="2" t="s">
        <v>413</v>
      </c>
      <c r="L348" s="6" t="s">
        <v>488</v>
      </c>
      <c r="M348" s="6" t="s">
        <v>26</v>
      </c>
      <c r="N348" s="2" t="s">
        <v>1087</v>
      </c>
      <c r="O348" s="8" t="s">
        <v>1569</v>
      </c>
      <c r="P348" s="8" t="s">
        <v>1569</v>
      </c>
      <c r="Q348" s="2" t="s">
        <v>413</v>
      </c>
      <c r="R348" s="2" t="s">
        <v>413</v>
      </c>
      <c r="S348" s="2" t="s">
        <v>413</v>
      </c>
      <c r="T348" s="3" t="s">
        <v>55</v>
      </c>
      <c r="U348" s="7" t="s">
        <v>1569</v>
      </c>
      <c r="V348" s="5" t="s">
        <v>598</v>
      </c>
      <c r="W348" s="7" t="s">
        <v>1569</v>
      </c>
      <c r="X348" s="3" t="s">
        <v>28</v>
      </c>
      <c r="Y348" s="3" t="s">
        <v>489</v>
      </c>
      <c r="Z348" s="19">
        <v>135.30000000000001</v>
      </c>
      <c r="AA348" s="19">
        <v>1.8</v>
      </c>
      <c r="AB348" s="8" t="s">
        <v>1569</v>
      </c>
      <c r="AC348" s="6" t="s">
        <v>413</v>
      </c>
      <c r="AD348" s="6" t="s">
        <v>413</v>
      </c>
      <c r="AE348" s="6" t="s">
        <v>413</v>
      </c>
      <c r="AF348" s="8" t="s">
        <v>1569</v>
      </c>
      <c r="AG348" s="8" t="s">
        <v>1569</v>
      </c>
      <c r="AH348" s="8" t="s">
        <v>1569</v>
      </c>
      <c r="AI348" s="8" t="s">
        <v>1569</v>
      </c>
      <c r="AJ348" s="72" t="s">
        <v>1570</v>
      </c>
      <c r="AK348" s="91" t="s">
        <v>1569</v>
      </c>
      <c r="AL348" s="8" t="s">
        <v>1569</v>
      </c>
      <c r="AM348" s="19">
        <v>135</v>
      </c>
      <c r="AN348" s="6">
        <v>1.1000000000000001</v>
      </c>
      <c r="AO348" s="8" t="s">
        <v>1569</v>
      </c>
      <c r="AP348" s="2" t="s">
        <v>1299</v>
      </c>
      <c r="AQ348" s="2">
        <f t="shared" si="36"/>
        <v>135</v>
      </c>
      <c r="AR348" s="2">
        <f t="shared" si="37"/>
        <v>1.1000000000000001</v>
      </c>
      <c r="AS348" s="2" t="str">
        <f t="shared" si="38"/>
        <v>not reported</v>
      </c>
      <c r="AT348" s="8" t="s">
        <v>1569</v>
      </c>
      <c r="AU348" s="8" t="s">
        <v>1569</v>
      </c>
      <c r="AV348" s="30" t="s">
        <v>321</v>
      </c>
      <c r="AW348" s="9" t="s">
        <v>321</v>
      </c>
      <c r="AX348" s="47">
        <v>5.72E-11</v>
      </c>
      <c r="AY348" s="47">
        <v>8.7999999999999999E-13</v>
      </c>
      <c r="AZ348" s="47">
        <v>4.962E-10</v>
      </c>
      <c r="BA348" s="47">
        <v>5.5430000000000004E-10</v>
      </c>
      <c r="BB348" s="48">
        <v>5.7570000000000001E-11</v>
      </c>
      <c r="BC348" s="48">
        <v>4.9548000000000003E-10</v>
      </c>
      <c r="BD348" s="48">
        <v>5.5304999999999997E-10</v>
      </c>
      <c r="BE348" s="14" t="e">
        <f t="shared" si="39"/>
        <v>#VALUE!</v>
      </c>
      <c r="BF348" s="14">
        <f t="shared" si="40"/>
        <v>1.1000000000000001</v>
      </c>
      <c r="BG348" s="76" t="s">
        <v>598</v>
      </c>
      <c r="BH348" s="76" t="s">
        <v>321</v>
      </c>
      <c r="BI348" s="76" t="s">
        <v>321</v>
      </c>
      <c r="BJ348" s="68" t="s">
        <v>1580</v>
      </c>
      <c r="BK348" s="68" t="s">
        <v>1614</v>
      </c>
      <c r="BL348" s="76" t="s">
        <v>846</v>
      </c>
      <c r="BM348" s="3" t="s">
        <v>1270</v>
      </c>
    </row>
    <row r="349" spans="1:65" ht="14.4" customHeight="1" x14ac:dyDescent="0.3">
      <c r="A349" s="59" t="s">
        <v>492</v>
      </c>
      <c r="B349" s="2">
        <v>348</v>
      </c>
      <c r="C349" s="3" t="s">
        <v>1422</v>
      </c>
      <c r="D349" s="32" t="s">
        <v>485</v>
      </c>
      <c r="E349" s="2" t="s">
        <v>528</v>
      </c>
      <c r="F349" s="32" t="s">
        <v>486</v>
      </c>
      <c r="G349" s="2" t="s">
        <v>529</v>
      </c>
      <c r="H349" s="2" t="s">
        <v>23</v>
      </c>
      <c r="J349" s="6" t="s">
        <v>487</v>
      </c>
      <c r="K349" s="2" t="s">
        <v>413</v>
      </c>
      <c r="L349" s="6" t="s">
        <v>488</v>
      </c>
      <c r="M349" s="6" t="s">
        <v>26</v>
      </c>
      <c r="N349" s="2" t="s">
        <v>1087</v>
      </c>
      <c r="O349" s="8" t="s">
        <v>1569</v>
      </c>
      <c r="P349" s="8" t="s">
        <v>1569</v>
      </c>
      <c r="Q349" s="2" t="s">
        <v>413</v>
      </c>
      <c r="R349" s="2" t="s">
        <v>413</v>
      </c>
      <c r="S349" s="2" t="s">
        <v>413</v>
      </c>
      <c r="T349" s="3" t="s">
        <v>55</v>
      </c>
      <c r="U349" s="7" t="s">
        <v>1569</v>
      </c>
      <c r="V349" s="5" t="s">
        <v>598</v>
      </c>
      <c r="W349" s="7" t="s">
        <v>1569</v>
      </c>
      <c r="X349" s="3" t="s">
        <v>28</v>
      </c>
      <c r="Y349" s="3" t="s">
        <v>489</v>
      </c>
      <c r="Z349" s="19">
        <v>131.9</v>
      </c>
      <c r="AA349" s="19">
        <v>1.6</v>
      </c>
      <c r="AB349" s="8" t="s">
        <v>1569</v>
      </c>
      <c r="AC349" s="6" t="s">
        <v>413</v>
      </c>
      <c r="AD349" s="6" t="s">
        <v>413</v>
      </c>
      <c r="AE349" s="6" t="s">
        <v>413</v>
      </c>
      <c r="AF349" s="8" t="s">
        <v>1569</v>
      </c>
      <c r="AG349" s="8" t="s">
        <v>1569</v>
      </c>
      <c r="AH349" s="8" t="s">
        <v>1569</v>
      </c>
      <c r="AI349" s="8" t="s">
        <v>1569</v>
      </c>
      <c r="AJ349" s="72" t="s">
        <v>1570</v>
      </c>
      <c r="AK349" s="91" t="s">
        <v>1569</v>
      </c>
      <c r="AL349" s="8" t="s">
        <v>1569</v>
      </c>
      <c r="AM349" s="19">
        <v>135</v>
      </c>
      <c r="AN349" s="6">
        <v>1.1000000000000001</v>
      </c>
      <c r="AO349" s="8" t="s">
        <v>1569</v>
      </c>
      <c r="AP349" s="2" t="s">
        <v>1299</v>
      </c>
      <c r="AQ349" s="2">
        <f t="shared" si="36"/>
        <v>135</v>
      </c>
      <c r="AR349" s="2">
        <f t="shared" si="37"/>
        <v>1.1000000000000001</v>
      </c>
      <c r="AS349" s="2" t="str">
        <f t="shared" si="38"/>
        <v>not reported</v>
      </c>
      <c r="AT349" s="8" t="s">
        <v>1569</v>
      </c>
      <c r="AU349" s="8" t="s">
        <v>1569</v>
      </c>
      <c r="AV349" s="30" t="s">
        <v>321</v>
      </c>
      <c r="AW349" s="9" t="s">
        <v>321</v>
      </c>
      <c r="AX349" s="47">
        <v>5.72E-11</v>
      </c>
      <c r="AY349" s="47">
        <v>8.7999999999999999E-13</v>
      </c>
      <c r="AZ349" s="47">
        <v>4.962E-10</v>
      </c>
      <c r="BA349" s="47">
        <v>5.5430000000000004E-10</v>
      </c>
      <c r="BB349" s="48">
        <v>5.7570000000000001E-11</v>
      </c>
      <c r="BC349" s="48">
        <v>4.9548000000000003E-10</v>
      </c>
      <c r="BD349" s="48">
        <v>5.5304999999999997E-10</v>
      </c>
      <c r="BE349" s="14" t="e">
        <f t="shared" si="39"/>
        <v>#VALUE!</v>
      </c>
      <c r="BF349" s="14">
        <f t="shared" si="40"/>
        <v>1.1000000000000001</v>
      </c>
      <c r="BG349" s="76" t="s">
        <v>598</v>
      </c>
      <c r="BH349" s="76" t="s">
        <v>321</v>
      </c>
      <c r="BI349" s="76" t="s">
        <v>321</v>
      </c>
      <c r="BJ349" s="68" t="s">
        <v>1580</v>
      </c>
      <c r="BK349" s="68" t="s">
        <v>1614</v>
      </c>
      <c r="BL349" s="76" t="s">
        <v>846</v>
      </c>
      <c r="BM349" s="3" t="s">
        <v>1270</v>
      </c>
    </row>
    <row r="350" spans="1:65" ht="14.4" customHeight="1" x14ac:dyDescent="0.3">
      <c r="A350" s="59" t="s">
        <v>493</v>
      </c>
      <c r="B350" s="2">
        <v>349</v>
      </c>
      <c r="C350" s="3" t="s">
        <v>1422</v>
      </c>
      <c r="D350" s="32" t="s">
        <v>485</v>
      </c>
      <c r="E350" s="2" t="s">
        <v>528</v>
      </c>
      <c r="F350" s="32" t="s">
        <v>486</v>
      </c>
      <c r="G350" s="2" t="s">
        <v>529</v>
      </c>
      <c r="H350" s="2" t="s">
        <v>23</v>
      </c>
      <c r="J350" s="6" t="s">
        <v>487</v>
      </c>
      <c r="K350" s="2" t="s">
        <v>413</v>
      </c>
      <c r="L350" s="6" t="s">
        <v>488</v>
      </c>
      <c r="M350" s="6" t="s">
        <v>26</v>
      </c>
      <c r="N350" s="2" t="s">
        <v>1087</v>
      </c>
      <c r="O350" s="8" t="s">
        <v>1569</v>
      </c>
      <c r="P350" s="8" t="s">
        <v>1569</v>
      </c>
      <c r="Q350" s="2" t="s">
        <v>413</v>
      </c>
      <c r="R350" s="2" t="s">
        <v>413</v>
      </c>
      <c r="S350" s="2" t="s">
        <v>413</v>
      </c>
      <c r="T350" s="3" t="s">
        <v>55</v>
      </c>
      <c r="U350" s="7" t="s">
        <v>1569</v>
      </c>
      <c r="V350" s="5" t="s">
        <v>598</v>
      </c>
      <c r="W350" s="7" t="s">
        <v>1569</v>
      </c>
      <c r="X350" s="3" t="s">
        <v>28</v>
      </c>
      <c r="Y350" s="3" t="s">
        <v>489</v>
      </c>
      <c r="Z350" s="19">
        <v>138.19999999999999</v>
      </c>
      <c r="AA350" s="19">
        <v>2</v>
      </c>
      <c r="AB350" s="8" t="s">
        <v>1569</v>
      </c>
      <c r="AC350" s="6" t="s">
        <v>413</v>
      </c>
      <c r="AD350" s="6" t="s">
        <v>413</v>
      </c>
      <c r="AE350" s="6" t="s">
        <v>413</v>
      </c>
      <c r="AF350" s="8" t="s">
        <v>1569</v>
      </c>
      <c r="AG350" s="8" t="s">
        <v>1569</v>
      </c>
      <c r="AH350" s="8" t="s">
        <v>1569</v>
      </c>
      <c r="AI350" s="8" t="s">
        <v>1569</v>
      </c>
      <c r="AJ350" s="72" t="s">
        <v>1570</v>
      </c>
      <c r="AK350" s="91" t="s">
        <v>1569</v>
      </c>
      <c r="AL350" s="8" t="s">
        <v>1569</v>
      </c>
      <c r="AM350" s="19">
        <v>135</v>
      </c>
      <c r="AN350" s="6">
        <v>1.1000000000000001</v>
      </c>
      <c r="AO350" s="8" t="s">
        <v>1569</v>
      </c>
      <c r="AP350" s="2" t="s">
        <v>1299</v>
      </c>
      <c r="AQ350" s="2">
        <f t="shared" si="36"/>
        <v>135</v>
      </c>
      <c r="AR350" s="2">
        <f t="shared" si="37"/>
        <v>1.1000000000000001</v>
      </c>
      <c r="AS350" s="2" t="str">
        <f t="shared" si="38"/>
        <v>not reported</v>
      </c>
      <c r="AT350" s="8" t="s">
        <v>1569</v>
      </c>
      <c r="AU350" s="8" t="s">
        <v>1569</v>
      </c>
      <c r="AV350" s="30" t="s">
        <v>321</v>
      </c>
      <c r="AW350" s="9" t="s">
        <v>321</v>
      </c>
      <c r="AX350" s="47">
        <v>5.72E-11</v>
      </c>
      <c r="AY350" s="47">
        <v>8.7999999999999999E-13</v>
      </c>
      <c r="AZ350" s="47">
        <v>4.962E-10</v>
      </c>
      <c r="BA350" s="47">
        <v>5.5430000000000004E-10</v>
      </c>
      <c r="BB350" s="48">
        <v>5.7570000000000001E-11</v>
      </c>
      <c r="BC350" s="48">
        <v>4.9548000000000003E-10</v>
      </c>
      <c r="BD350" s="48">
        <v>5.5304999999999997E-10</v>
      </c>
      <c r="BE350" s="14" t="e">
        <f t="shared" si="39"/>
        <v>#VALUE!</v>
      </c>
      <c r="BF350" s="14">
        <f t="shared" si="40"/>
        <v>1.1000000000000001</v>
      </c>
      <c r="BG350" s="76" t="s">
        <v>598</v>
      </c>
      <c r="BH350" s="76" t="s">
        <v>321</v>
      </c>
      <c r="BI350" s="76" t="s">
        <v>321</v>
      </c>
      <c r="BJ350" s="68" t="s">
        <v>1580</v>
      </c>
      <c r="BK350" s="68" t="s">
        <v>1614</v>
      </c>
      <c r="BL350" s="76" t="s">
        <v>846</v>
      </c>
      <c r="BM350" s="3" t="s">
        <v>1270</v>
      </c>
    </row>
    <row r="351" spans="1:65" ht="14.4" customHeight="1" x14ac:dyDescent="0.3">
      <c r="A351" s="59" t="s">
        <v>494</v>
      </c>
      <c r="B351" s="2">
        <v>350</v>
      </c>
      <c r="C351" s="3" t="s">
        <v>1422</v>
      </c>
      <c r="D351" s="32" t="s">
        <v>485</v>
      </c>
      <c r="E351" s="2" t="s">
        <v>528</v>
      </c>
      <c r="F351" s="32" t="s">
        <v>486</v>
      </c>
      <c r="G351" s="2" t="s">
        <v>529</v>
      </c>
      <c r="H351" s="2" t="s">
        <v>23</v>
      </c>
      <c r="J351" s="6" t="s">
        <v>487</v>
      </c>
      <c r="K351" s="2" t="s">
        <v>413</v>
      </c>
      <c r="L351" s="6" t="s">
        <v>488</v>
      </c>
      <c r="M351" s="6" t="s">
        <v>26</v>
      </c>
      <c r="N351" s="2" t="s">
        <v>1087</v>
      </c>
      <c r="O351" s="8" t="s">
        <v>1569</v>
      </c>
      <c r="P351" s="8" t="s">
        <v>1569</v>
      </c>
      <c r="Q351" s="2" t="s">
        <v>413</v>
      </c>
      <c r="R351" s="2" t="s">
        <v>413</v>
      </c>
      <c r="S351" s="2" t="s">
        <v>413</v>
      </c>
      <c r="T351" s="3" t="s">
        <v>55</v>
      </c>
      <c r="U351" s="7" t="s">
        <v>1569</v>
      </c>
      <c r="V351" s="5" t="s">
        <v>598</v>
      </c>
      <c r="W351" s="7" t="s">
        <v>1569</v>
      </c>
      <c r="X351" s="3" t="s">
        <v>28</v>
      </c>
      <c r="Y351" s="3" t="s">
        <v>489</v>
      </c>
      <c r="Z351" s="19">
        <v>134.69999999999999</v>
      </c>
      <c r="AA351" s="19">
        <v>1.4</v>
      </c>
      <c r="AB351" s="8" t="s">
        <v>1569</v>
      </c>
      <c r="AC351" s="6" t="s">
        <v>413</v>
      </c>
      <c r="AD351" s="6" t="s">
        <v>413</v>
      </c>
      <c r="AE351" s="6" t="s">
        <v>413</v>
      </c>
      <c r="AF351" s="8" t="s">
        <v>1569</v>
      </c>
      <c r="AG351" s="8" t="s">
        <v>1569</v>
      </c>
      <c r="AH351" s="8" t="s">
        <v>1569</v>
      </c>
      <c r="AI351" s="8" t="s">
        <v>1569</v>
      </c>
      <c r="AJ351" s="72" t="s">
        <v>1570</v>
      </c>
      <c r="AK351" s="91" t="s">
        <v>1569</v>
      </c>
      <c r="AL351" s="8" t="s">
        <v>1569</v>
      </c>
      <c r="AM351" s="19">
        <v>135</v>
      </c>
      <c r="AN351" s="6">
        <v>1.1000000000000001</v>
      </c>
      <c r="AO351" s="8" t="s">
        <v>1569</v>
      </c>
      <c r="AP351" s="2" t="s">
        <v>1299</v>
      </c>
      <c r="AQ351" s="2">
        <f t="shared" si="36"/>
        <v>135</v>
      </c>
      <c r="AR351" s="2">
        <f t="shared" si="37"/>
        <v>1.1000000000000001</v>
      </c>
      <c r="AS351" s="2" t="str">
        <f t="shared" si="38"/>
        <v>not reported</v>
      </c>
      <c r="AT351" s="8" t="s">
        <v>1569</v>
      </c>
      <c r="AU351" s="8" t="s">
        <v>1569</v>
      </c>
      <c r="AV351" s="30" t="s">
        <v>321</v>
      </c>
      <c r="AW351" s="9" t="s">
        <v>321</v>
      </c>
      <c r="AX351" s="47">
        <v>5.72E-11</v>
      </c>
      <c r="AY351" s="47">
        <v>8.7999999999999999E-13</v>
      </c>
      <c r="AZ351" s="47">
        <v>4.962E-10</v>
      </c>
      <c r="BA351" s="47">
        <v>5.5430000000000004E-10</v>
      </c>
      <c r="BB351" s="48">
        <v>5.7570000000000001E-11</v>
      </c>
      <c r="BC351" s="48">
        <v>4.9548000000000003E-10</v>
      </c>
      <c r="BD351" s="48">
        <v>5.5304999999999997E-10</v>
      </c>
      <c r="BE351" s="14" t="e">
        <f t="shared" si="39"/>
        <v>#VALUE!</v>
      </c>
      <c r="BF351" s="14">
        <f t="shared" si="40"/>
        <v>1.1000000000000001</v>
      </c>
      <c r="BG351" s="76" t="s">
        <v>598</v>
      </c>
      <c r="BH351" s="76" t="s">
        <v>321</v>
      </c>
      <c r="BI351" s="76" t="s">
        <v>321</v>
      </c>
      <c r="BJ351" s="68" t="s">
        <v>1580</v>
      </c>
      <c r="BK351" s="68" t="s">
        <v>1614</v>
      </c>
      <c r="BL351" s="76" t="s">
        <v>597</v>
      </c>
      <c r="BM351" s="3" t="s">
        <v>1271</v>
      </c>
    </row>
    <row r="352" spans="1:65" ht="14.4" customHeight="1" x14ac:dyDescent="0.3">
      <c r="A352" s="59" t="s">
        <v>495</v>
      </c>
      <c r="B352" s="2">
        <v>351</v>
      </c>
      <c r="C352" s="3" t="s">
        <v>1422</v>
      </c>
      <c r="D352" s="10" t="s">
        <v>1569</v>
      </c>
      <c r="F352" s="10" t="s">
        <v>1569</v>
      </c>
      <c r="H352" s="2" t="s">
        <v>23</v>
      </c>
      <c r="J352" s="6" t="s">
        <v>487</v>
      </c>
      <c r="K352" s="2" t="s">
        <v>413</v>
      </c>
      <c r="L352" s="6" t="s">
        <v>488</v>
      </c>
      <c r="M352" s="6" t="s">
        <v>26</v>
      </c>
      <c r="N352" s="2" t="s">
        <v>1087</v>
      </c>
      <c r="O352" s="8" t="s">
        <v>1569</v>
      </c>
      <c r="P352" s="8" t="s">
        <v>1569</v>
      </c>
      <c r="Q352" s="2" t="s">
        <v>413</v>
      </c>
      <c r="R352" s="2" t="s">
        <v>413</v>
      </c>
      <c r="S352" s="2" t="s">
        <v>413</v>
      </c>
      <c r="T352" s="3" t="s">
        <v>55</v>
      </c>
      <c r="U352" s="7" t="s">
        <v>1569</v>
      </c>
      <c r="V352" s="5" t="s">
        <v>597</v>
      </c>
      <c r="W352" s="7" t="s">
        <v>1569</v>
      </c>
      <c r="X352" s="3" t="s">
        <v>28</v>
      </c>
      <c r="Y352" s="3" t="s">
        <v>489</v>
      </c>
      <c r="Z352" s="19">
        <v>136.69999999999999</v>
      </c>
      <c r="AA352" s="19">
        <v>1.4</v>
      </c>
      <c r="AB352" s="8" t="s">
        <v>1569</v>
      </c>
      <c r="AC352" s="6" t="s">
        <v>413</v>
      </c>
      <c r="AD352" s="6" t="s">
        <v>413</v>
      </c>
      <c r="AE352" s="6" t="s">
        <v>413</v>
      </c>
      <c r="AF352" s="9">
        <v>139.19999999999999</v>
      </c>
      <c r="AG352" s="9">
        <v>1.6</v>
      </c>
      <c r="AH352" s="8" t="s">
        <v>1569</v>
      </c>
      <c r="AI352" s="8" t="s">
        <v>1569</v>
      </c>
      <c r="AJ352" s="72" t="s">
        <v>1570</v>
      </c>
      <c r="AK352" s="91" t="s">
        <v>1569</v>
      </c>
      <c r="AL352" s="8" t="s">
        <v>1569</v>
      </c>
      <c r="AM352" s="6" t="s">
        <v>413</v>
      </c>
      <c r="AN352" s="6" t="s">
        <v>413</v>
      </c>
      <c r="AO352" s="8" t="s">
        <v>1569</v>
      </c>
      <c r="AP352" s="2" t="s">
        <v>413</v>
      </c>
      <c r="AQ352" s="2" t="str">
        <f t="shared" si="36"/>
        <v>-</v>
      </c>
      <c r="AR352" s="2" t="str">
        <f t="shared" si="37"/>
        <v>-</v>
      </c>
      <c r="AS352" s="2" t="str">
        <f t="shared" si="38"/>
        <v>-</v>
      </c>
      <c r="AT352" s="8" t="s">
        <v>1569</v>
      </c>
      <c r="AU352" s="8" t="s">
        <v>1569</v>
      </c>
      <c r="AV352" s="30" t="s">
        <v>321</v>
      </c>
      <c r="AW352" s="9" t="s">
        <v>321</v>
      </c>
      <c r="AX352" s="47">
        <v>5.72E-11</v>
      </c>
      <c r="AY352" s="47">
        <v>8.7999999999999999E-13</v>
      </c>
      <c r="AZ352" s="47">
        <v>4.962E-10</v>
      </c>
      <c r="BA352" s="47">
        <v>5.5430000000000004E-10</v>
      </c>
      <c r="BB352" s="48">
        <v>5.7570000000000001E-11</v>
      </c>
      <c r="BC352" s="48">
        <v>4.9548000000000003E-10</v>
      </c>
      <c r="BD352" s="48">
        <v>5.5304999999999997E-10</v>
      </c>
      <c r="BE352" s="14" t="str">
        <f t="shared" si="39"/>
        <v>-</v>
      </c>
      <c r="BF352" s="14" t="str">
        <f t="shared" si="40"/>
        <v>-</v>
      </c>
      <c r="BG352" s="76" t="s">
        <v>597</v>
      </c>
      <c r="BH352" s="76" t="s">
        <v>413</v>
      </c>
      <c r="BI352" s="76" t="s">
        <v>321</v>
      </c>
      <c r="BJ352" s="68" t="s">
        <v>1580</v>
      </c>
      <c r="BK352" s="68" t="s">
        <v>1614</v>
      </c>
      <c r="BL352" s="76" t="s">
        <v>597</v>
      </c>
      <c r="BM352" s="3" t="s">
        <v>1272</v>
      </c>
    </row>
    <row r="353" spans="1:65" s="9" customFormat="1" ht="14.4" customHeight="1" x14ac:dyDescent="0.3">
      <c r="A353" s="59" t="s">
        <v>756</v>
      </c>
      <c r="B353" s="2">
        <v>352</v>
      </c>
      <c r="C353" s="30" t="s">
        <v>1423</v>
      </c>
      <c r="D353" s="103" t="s">
        <v>1646</v>
      </c>
      <c r="E353" s="66" t="s">
        <v>528</v>
      </c>
      <c r="F353" s="103" t="s">
        <v>1647</v>
      </c>
      <c r="G353" s="2" t="s">
        <v>529</v>
      </c>
      <c r="H353" s="2" t="s">
        <v>23</v>
      </c>
      <c r="I353" s="5"/>
      <c r="J353" s="9" t="s">
        <v>87</v>
      </c>
      <c r="K353" s="2" t="s">
        <v>1028</v>
      </c>
      <c r="L353" s="9" t="s">
        <v>968</v>
      </c>
      <c r="M353" s="9" t="s">
        <v>26</v>
      </c>
      <c r="N353" s="5" t="s">
        <v>987</v>
      </c>
      <c r="O353" s="9">
        <v>1.19</v>
      </c>
      <c r="P353" s="9">
        <v>0.75</v>
      </c>
      <c r="Q353" s="10" t="s">
        <v>1005</v>
      </c>
      <c r="R353" s="2" t="s">
        <v>413</v>
      </c>
      <c r="S353" s="2" t="s">
        <v>413</v>
      </c>
      <c r="T353" s="30" t="s">
        <v>763</v>
      </c>
      <c r="U353" s="7" t="s">
        <v>1569</v>
      </c>
      <c r="V353" s="5" t="s">
        <v>598</v>
      </c>
      <c r="W353" s="12" t="s">
        <v>57</v>
      </c>
      <c r="X353" s="3" t="s">
        <v>28</v>
      </c>
      <c r="Y353" s="30" t="s">
        <v>470</v>
      </c>
      <c r="Z353" s="29">
        <v>108.5</v>
      </c>
      <c r="AA353" s="29">
        <v>0.46</v>
      </c>
      <c r="AC353" s="6" t="s">
        <v>413</v>
      </c>
      <c r="AD353" s="6" t="s">
        <v>413</v>
      </c>
      <c r="AE353" s="6" t="s">
        <v>413</v>
      </c>
      <c r="AF353" s="9">
        <v>108.22</v>
      </c>
      <c r="AG353" s="9">
        <v>0.63</v>
      </c>
      <c r="AI353" s="9">
        <v>0.93</v>
      </c>
      <c r="AJ353" s="72">
        <v>306</v>
      </c>
      <c r="AK353" s="72">
        <v>11</v>
      </c>
      <c r="AL353" s="8"/>
      <c r="AM353" s="9">
        <v>108.48</v>
      </c>
      <c r="AN353" s="9">
        <v>0.14000000000000001</v>
      </c>
      <c r="AP353" s="5" t="s">
        <v>78</v>
      </c>
      <c r="AQ353" s="2">
        <f t="shared" si="36"/>
        <v>108.22</v>
      </c>
      <c r="AR353" s="2">
        <f t="shared" si="37"/>
        <v>0.63</v>
      </c>
      <c r="AS353" s="2">
        <f t="shared" si="38"/>
        <v>0</v>
      </c>
      <c r="AT353" s="6" t="s">
        <v>60</v>
      </c>
      <c r="AU353" s="6">
        <v>28.201000000000001</v>
      </c>
      <c r="AV353" s="52" t="s">
        <v>1081</v>
      </c>
      <c r="AW353" s="15">
        <f t="shared" ref="AW353:AW364" si="42">28.294</f>
        <v>28.294</v>
      </c>
      <c r="AX353" s="47">
        <v>5.72E-11</v>
      </c>
      <c r="AY353" s="47">
        <v>8.7999999999999999E-13</v>
      </c>
      <c r="AZ353" s="47">
        <v>4.962E-10</v>
      </c>
      <c r="BA353" s="47">
        <v>5.5430000000000004E-10</v>
      </c>
      <c r="BB353" s="48">
        <v>5.7570000000000001E-11</v>
      </c>
      <c r="BC353" s="48">
        <v>4.9548000000000003E-10</v>
      </c>
      <c r="BD353" s="48">
        <v>5.5304999999999997E-10</v>
      </c>
      <c r="BE353" s="14">
        <f t="shared" si="39"/>
        <v>108.57443322664314</v>
      </c>
      <c r="BF353" s="14">
        <f t="shared" si="40"/>
        <v>0.63</v>
      </c>
      <c r="BG353" s="76" t="s">
        <v>598</v>
      </c>
      <c r="BH353" s="76" t="s">
        <v>598</v>
      </c>
      <c r="BI353" s="76" t="s">
        <v>598</v>
      </c>
      <c r="BJ353" s="68" t="s">
        <v>1580</v>
      </c>
      <c r="BK353" s="102" t="s">
        <v>598</v>
      </c>
      <c r="BL353" s="76" t="s">
        <v>597</v>
      </c>
      <c r="BM353" s="30" t="s">
        <v>1451</v>
      </c>
    </row>
    <row r="354" spans="1:65" s="9" customFormat="1" ht="14.4" customHeight="1" x14ac:dyDescent="0.3">
      <c r="A354" s="59" t="s">
        <v>757</v>
      </c>
      <c r="B354" s="2">
        <v>353</v>
      </c>
      <c r="C354" s="30" t="s">
        <v>1423</v>
      </c>
      <c r="D354" s="103" t="s">
        <v>1646</v>
      </c>
      <c r="E354" s="66" t="s">
        <v>528</v>
      </c>
      <c r="F354" s="103" t="s">
        <v>1647</v>
      </c>
      <c r="G354" s="2" t="s">
        <v>529</v>
      </c>
      <c r="H354" s="2" t="s">
        <v>23</v>
      </c>
      <c r="I354" s="5"/>
      <c r="J354" s="9" t="s">
        <v>87</v>
      </c>
      <c r="K354" s="2" t="s">
        <v>1028</v>
      </c>
      <c r="L354" s="9" t="s">
        <v>968</v>
      </c>
      <c r="M354" s="9" t="s">
        <v>26</v>
      </c>
      <c r="N354" s="5" t="s">
        <v>987</v>
      </c>
      <c r="O354" s="9">
        <v>1.19</v>
      </c>
      <c r="P354" s="9">
        <v>0.75</v>
      </c>
      <c r="Q354" s="10" t="s">
        <v>1005</v>
      </c>
      <c r="R354" s="2" t="s">
        <v>413</v>
      </c>
      <c r="S354" s="2" t="s">
        <v>413</v>
      </c>
      <c r="T354" s="30" t="s">
        <v>1450</v>
      </c>
      <c r="U354" s="7" t="s">
        <v>1569</v>
      </c>
      <c r="V354" s="5" t="s">
        <v>598</v>
      </c>
      <c r="W354" s="12" t="s">
        <v>57</v>
      </c>
      <c r="X354" s="3" t="s">
        <v>28</v>
      </c>
      <c r="Y354" s="30" t="s">
        <v>470</v>
      </c>
      <c r="Z354" s="19" t="s">
        <v>352</v>
      </c>
      <c r="AA354" s="19" t="s">
        <v>352</v>
      </c>
      <c r="AB354" s="6" t="s">
        <v>413</v>
      </c>
      <c r="AC354" s="6" t="s">
        <v>413</v>
      </c>
      <c r="AD354" s="6" t="s">
        <v>413</v>
      </c>
      <c r="AE354" s="6" t="s">
        <v>413</v>
      </c>
      <c r="AF354" s="9">
        <v>124</v>
      </c>
      <c r="AG354" s="9">
        <v>14</v>
      </c>
      <c r="AI354" s="9">
        <v>16</v>
      </c>
      <c r="AJ354" s="72">
        <v>370</v>
      </c>
      <c r="AK354" s="72">
        <v>190</v>
      </c>
      <c r="AL354" s="8"/>
      <c r="AM354" s="9">
        <v>125</v>
      </c>
      <c r="AN354" s="8" t="s">
        <v>1569</v>
      </c>
      <c r="AP354" s="2" t="s">
        <v>413</v>
      </c>
      <c r="AQ354" s="2" t="str">
        <f t="shared" si="36"/>
        <v>-</v>
      </c>
      <c r="AR354" s="2" t="str">
        <f t="shared" si="37"/>
        <v>-</v>
      </c>
      <c r="AS354" s="2" t="str">
        <f t="shared" si="38"/>
        <v>-</v>
      </c>
      <c r="AT354" s="6" t="s">
        <v>60</v>
      </c>
      <c r="AU354" s="6">
        <v>28.201000000000001</v>
      </c>
      <c r="AV354" s="52" t="s">
        <v>1081</v>
      </c>
      <c r="AW354" s="15">
        <f t="shared" si="42"/>
        <v>28.294</v>
      </c>
      <c r="AX354" s="47">
        <v>5.72E-11</v>
      </c>
      <c r="AY354" s="47">
        <v>8.7999999999999999E-13</v>
      </c>
      <c r="AZ354" s="47">
        <v>4.962E-10</v>
      </c>
      <c r="BA354" s="47">
        <v>5.5430000000000004E-10</v>
      </c>
      <c r="BB354" s="48">
        <v>5.7570000000000001E-11</v>
      </c>
      <c r="BC354" s="48">
        <v>4.9548000000000003E-10</v>
      </c>
      <c r="BD354" s="48">
        <v>5.5304999999999997E-10</v>
      </c>
      <c r="BE354" s="14" t="str">
        <f t="shared" si="39"/>
        <v>-</v>
      </c>
      <c r="BF354" s="14" t="str">
        <f t="shared" si="40"/>
        <v>-</v>
      </c>
      <c r="BG354" s="76" t="s">
        <v>597</v>
      </c>
      <c r="BH354" s="76" t="s">
        <v>413</v>
      </c>
      <c r="BI354" s="76" t="s">
        <v>597</v>
      </c>
      <c r="BJ354" s="68" t="s">
        <v>1580</v>
      </c>
      <c r="BK354" s="68" t="s">
        <v>597</v>
      </c>
      <c r="BL354" s="76" t="s">
        <v>597</v>
      </c>
      <c r="BM354" s="30" t="s">
        <v>1456</v>
      </c>
    </row>
    <row r="355" spans="1:65" s="9" customFormat="1" ht="14.4" customHeight="1" x14ac:dyDescent="0.3">
      <c r="A355" s="59" t="s">
        <v>758</v>
      </c>
      <c r="B355" s="2">
        <v>354</v>
      </c>
      <c r="C355" s="30" t="s">
        <v>1423</v>
      </c>
      <c r="D355" s="32" t="s">
        <v>772</v>
      </c>
      <c r="E355" s="2" t="s">
        <v>528</v>
      </c>
      <c r="F355" s="32" t="s">
        <v>773</v>
      </c>
      <c r="G355" s="2" t="s">
        <v>529</v>
      </c>
      <c r="H355" s="2" t="s">
        <v>23</v>
      </c>
      <c r="I355" s="5"/>
      <c r="J355" s="9" t="s">
        <v>87</v>
      </c>
      <c r="K355" s="2" t="s">
        <v>1028</v>
      </c>
      <c r="L355" s="9" t="s">
        <v>968</v>
      </c>
      <c r="M355" s="9" t="s">
        <v>26</v>
      </c>
      <c r="N355" s="5" t="s">
        <v>987</v>
      </c>
      <c r="O355" s="9">
        <v>2.19</v>
      </c>
      <c r="P355" s="9">
        <v>0.55000000000000004</v>
      </c>
      <c r="Q355" s="10" t="s">
        <v>1005</v>
      </c>
      <c r="R355" s="2" t="s">
        <v>413</v>
      </c>
      <c r="S355" s="2" t="s">
        <v>413</v>
      </c>
      <c r="T355" s="30" t="s">
        <v>64</v>
      </c>
      <c r="U355" s="7" t="s">
        <v>1569</v>
      </c>
      <c r="V355" s="5" t="s">
        <v>598</v>
      </c>
      <c r="W355" s="12" t="s">
        <v>57</v>
      </c>
      <c r="X355" s="3" t="s">
        <v>28</v>
      </c>
      <c r="Y355" s="30" t="s">
        <v>470</v>
      </c>
      <c r="Z355" s="19" t="s">
        <v>352</v>
      </c>
      <c r="AA355" s="19" t="s">
        <v>352</v>
      </c>
      <c r="AB355" s="6" t="s">
        <v>413</v>
      </c>
      <c r="AC355" s="6" t="s">
        <v>413</v>
      </c>
      <c r="AD355" s="6" t="s">
        <v>413</v>
      </c>
      <c r="AE355" s="6" t="s">
        <v>413</v>
      </c>
      <c r="AF355" s="9">
        <v>98.7</v>
      </c>
      <c r="AG355" s="9">
        <v>7.7</v>
      </c>
      <c r="AI355" s="9">
        <v>1.6</v>
      </c>
      <c r="AJ355" s="72">
        <v>560</v>
      </c>
      <c r="AK355" s="72">
        <v>240</v>
      </c>
      <c r="AL355" s="8"/>
      <c r="AM355" s="9">
        <v>106.6</v>
      </c>
      <c r="AN355" s="8" t="s">
        <v>1569</v>
      </c>
      <c r="AP355" s="5" t="s">
        <v>413</v>
      </c>
      <c r="AQ355" s="2" t="str">
        <f t="shared" si="36"/>
        <v>-</v>
      </c>
      <c r="AR355" s="2" t="str">
        <f t="shared" si="37"/>
        <v>-</v>
      </c>
      <c r="AS355" s="2" t="str">
        <f t="shared" si="38"/>
        <v>-</v>
      </c>
      <c r="AT355" s="6" t="s">
        <v>60</v>
      </c>
      <c r="AU355" s="6">
        <v>28.201000000000001</v>
      </c>
      <c r="AV355" s="52" t="s">
        <v>1081</v>
      </c>
      <c r="AW355" s="15">
        <f t="shared" si="42"/>
        <v>28.294</v>
      </c>
      <c r="AX355" s="47">
        <v>5.72E-11</v>
      </c>
      <c r="AY355" s="47">
        <v>8.7999999999999999E-13</v>
      </c>
      <c r="AZ355" s="47">
        <v>4.962E-10</v>
      </c>
      <c r="BA355" s="47">
        <v>5.5430000000000004E-10</v>
      </c>
      <c r="BB355" s="48">
        <v>5.7570000000000001E-11</v>
      </c>
      <c r="BC355" s="48">
        <v>4.9548000000000003E-10</v>
      </c>
      <c r="BD355" s="48">
        <v>5.5304999999999997E-10</v>
      </c>
      <c r="BE355" s="14" t="str">
        <f t="shared" si="39"/>
        <v>-</v>
      </c>
      <c r="BF355" s="14" t="str">
        <f t="shared" si="40"/>
        <v>-</v>
      </c>
      <c r="BG355" s="68" t="s">
        <v>597</v>
      </c>
      <c r="BH355" s="76" t="s">
        <v>413</v>
      </c>
      <c r="BI355" s="76" t="s">
        <v>598</v>
      </c>
      <c r="BJ355" s="68" t="s">
        <v>1566</v>
      </c>
      <c r="BK355" s="68" t="s">
        <v>597</v>
      </c>
      <c r="BL355" s="76" t="s">
        <v>597</v>
      </c>
      <c r="BM355" s="30" t="s">
        <v>1457</v>
      </c>
    </row>
    <row r="356" spans="1:65" s="9" customFormat="1" ht="14.4" customHeight="1" x14ac:dyDescent="0.3">
      <c r="A356" s="59" t="s">
        <v>759</v>
      </c>
      <c r="B356" s="2">
        <v>355</v>
      </c>
      <c r="C356" s="30" t="s">
        <v>1423</v>
      </c>
      <c r="D356" s="23" t="s">
        <v>1644</v>
      </c>
      <c r="E356" s="23" t="s">
        <v>528</v>
      </c>
      <c r="F356" s="23" t="s">
        <v>1645</v>
      </c>
      <c r="G356" s="2" t="s">
        <v>529</v>
      </c>
      <c r="H356" s="2" t="s">
        <v>23</v>
      </c>
      <c r="I356" s="5"/>
      <c r="J356" s="9" t="s">
        <v>87</v>
      </c>
      <c r="K356" s="2" t="s">
        <v>1028</v>
      </c>
      <c r="L356" s="9" t="s">
        <v>968</v>
      </c>
      <c r="M356" s="9" t="s">
        <v>26</v>
      </c>
      <c r="N356" s="5" t="s">
        <v>987</v>
      </c>
      <c r="O356" s="9">
        <v>1.36</v>
      </c>
      <c r="P356" s="9">
        <v>0.99</v>
      </c>
      <c r="Q356" s="2" t="s">
        <v>27</v>
      </c>
      <c r="R356" s="2" t="s">
        <v>413</v>
      </c>
      <c r="S356" s="2" t="s">
        <v>413</v>
      </c>
      <c r="T356" s="30" t="s">
        <v>64</v>
      </c>
      <c r="U356" s="7" t="s">
        <v>1569</v>
      </c>
      <c r="V356" s="5" t="s">
        <v>598</v>
      </c>
      <c r="W356" s="12" t="s">
        <v>57</v>
      </c>
      <c r="X356" s="3" t="s">
        <v>28</v>
      </c>
      <c r="Y356" s="30" t="s">
        <v>470</v>
      </c>
      <c r="Z356" s="19" t="s">
        <v>352</v>
      </c>
      <c r="AA356" s="19" t="s">
        <v>352</v>
      </c>
      <c r="AB356" s="6" t="s">
        <v>413</v>
      </c>
      <c r="AC356" s="6" t="s">
        <v>413</v>
      </c>
      <c r="AD356" s="6" t="s">
        <v>413</v>
      </c>
      <c r="AE356" s="6" t="s">
        <v>413</v>
      </c>
      <c r="AF356" s="8" t="s">
        <v>1569</v>
      </c>
      <c r="AG356" s="8" t="s">
        <v>1569</v>
      </c>
      <c r="AH356" s="8" t="s">
        <v>1569</v>
      </c>
      <c r="AI356" s="8" t="s">
        <v>1569</v>
      </c>
      <c r="AJ356" s="91" t="s">
        <v>1569</v>
      </c>
      <c r="AK356" s="91" t="s">
        <v>1569</v>
      </c>
      <c r="AL356" s="8" t="s">
        <v>1569</v>
      </c>
      <c r="AM356" s="8" t="s">
        <v>1569</v>
      </c>
      <c r="AN356" s="8" t="s">
        <v>1569</v>
      </c>
      <c r="AO356" s="8" t="s">
        <v>1569</v>
      </c>
      <c r="AP356" s="2" t="s">
        <v>413</v>
      </c>
      <c r="AQ356" s="2" t="str">
        <f t="shared" si="36"/>
        <v>-</v>
      </c>
      <c r="AR356" s="2" t="str">
        <f t="shared" si="37"/>
        <v>-</v>
      </c>
      <c r="AS356" s="2" t="str">
        <f t="shared" si="38"/>
        <v>-</v>
      </c>
      <c r="AT356" s="6" t="s">
        <v>60</v>
      </c>
      <c r="AU356" s="6">
        <v>28.201000000000001</v>
      </c>
      <c r="AV356" s="52" t="s">
        <v>1081</v>
      </c>
      <c r="AW356" s="15">
        <f t="shared" si="42"/>
        <v>28.294</v>
      </c>
      <c r="AX356" s="47">
        <v>5.72E-11</v>
      </c>
      <c r="AY356" s="47">
        <v>8.7999999999999999E-13</v>
      </c>
      <c r="AZ356" s="47">
        <v>4.962E-10</v>
      </c>
      <c r="BA356" s="47">
        <v>5.5430000000000004E-10</v>
      </c>
      <c r="BB356" s="48">
        <v>5.7570000000000001E-11</v>
      </c>
      <c r="BC356" s="48">
        <v>4.9548000000000003E-10</v>
      </c>
      <c r="BD356" s="48">
        <v>5.5304999999999997E-10</v>
      </c>
      <c r="BE356" s="14" t="str">
        <f t="shared" si="39"/>
        <v>-</v>
      </c>
      <c r="BF356" s="14" t="str">
        <f t="shared" si="40"/>
        <v>-</v>
      </c>
      <c r="BG356" s="68" t="s">
        <v>597</v>
      </c>
      <c r="BH356" s="76" t="s">
        <v>413</v>
      </c>
      <c r="BI356" s="76" t="s">
        <v>321</v>
      </c>
      <c r="BJ356" s="68" t="s">
        <v>321</v>
      </c>
      <c r="BK356" s="68" t="s">
        <v>597</v>
      </c>
      <c r="BL356" s="76" t="s">
        <v>597</v>
      </c>
      <c r="BM356" s="30" t="s">
        <v>1458</v>
      </c>
    </row>
    <row r="357" spans="1:65" s="9" customFormat="1" ht="14.4" customHeight="1" x14ac:dyDescent="0.3">
      <c r="A357" s="59" t="s">
        <v>760</v>
      </c>
      <c r="B357" s="2">
        <v>356</v>
      </c>
      <c r="C357" s="30" t="s">
        <v>1423</v>
      </c>
      <c r="D357" s="23" t="s">
        <v>1644</v>
      </c>
      <c r="E357" s="23" t="s">
        <v>528</v>
      </c>
      <c r="F357" s="23" t="s">
        <v>1645</v>
      </c>
      <c r="G357" s="2" t="s">
        <v>529</v>
      </c>
      <c r="H357" s="2" t="s">
        <v>23</v>
      </c>
      <c r="I357" s="5"/>
      <c r="J357" s="9" t="s">
        <v>87</v>
      </c>
      <c r="K357" s="2" t="s">
        <v>1028</v>
      </c>
      <c r="L357" s="9" t="s">
        <v>968</v>
      </c>
      <c r="M357" s="9" t="s">
        <v>26</v>
      </c>
      <c r="N357" s="5" t="s">
        <v>987</v>
      </c>
      <c r="O357" s="9">
        <v>1.36</v>
      </c>
      <c r="P357" s="9">
        <v>0.99</v>
      </c>
      <c r="Q357" s="2" t="s">
        <v>27</v>
      </c>
      <c r="R357" s="2" t="s">
        <v>413</v>
      </c>
      <c r="S357" s="2" t="s">
        <v>413</v>
      </c>
      <c r="T357" s="30" t="s">
        <v>1450</v>
      </c>
      <c r="U357" s="7" t="s">
        <v>1569</v>
      </c>
      <c r="V357" s="5" t="s">
        <v>598</v>
      </c>
      <c r="W357" s="12" t="s">
        <v>57</v>
      </c>
      <c r="X357" s="3" t="s">
        <v>28</v>
      </c>
      <c r="Y357" s="30" t="s">
        <v>470</v>
      </c>
      <c r="Z357" s="19" t="s">
        <v>352</v>
      </c>
      <c r="AA357" s="19" t="s">
        <v>352</v>
      </c>
      <c r="AB357" s="6" t="s">
        <v>413</v>
      </c>
      <c r="AC357" s="6" t="s">
        <v>413</v>
      </c>
      <c r="AD357" s="6" t="s">
        <v>413</v>
      </c>
      <c r="AE357" s="6" t="s">
        <v>413</v>
      </c>
      <c r="AF357" s="8" t="s">
        <v>1569</v>
      </c>
      <c r="AG357" s="8" t="s">
        <v>1569</v>
      </c>
      <c r="AH357" s="8" t="s">
        <v>1569</v>
      </c>
      <c r="AI357" s="8" t="s">
        <v>1569</v>
      </c>
      <c r="AJ357" s="91" t="s">
        <v>1569</v>
      </c>
      <c r="AK357" s="91" t="s">
        <v>1569</v>
      </c>
      <c r="AL357" s="8" t="s">
        <v>1569</v>
      </c>
      <c r="AM357" s="8" t="s">
        <v>1569</v>
      </c>
      <c r="AN357" s="8" t="s">
        <v>1569</v>
      </c>
      <c r="AO357" s="8" t="s">
        <v>1569</v>
      </c>
      <c r="AP357" s="2" t="s">
        <v>413</v>
      </c>
      <c r="AQ357" s="2" t="str">
        <f t="shared" si="36"/>
        <v>-</v>
      </c>
      <c r="AR357" s="2" t="str">
        <f t="shared" si="37"/>
        <v>-</v>
      </c>
      <c r="AS357" s="2" t="str">
        <f t="shared" si="38"/>
        <v>-</v>
      </c>
      <c r="AT357" s="6" t="s">
        <v>60</v>
      </c>
      <c r="AU357" s="6">
        <v>28.201000000000001</v>
      </c>
      <c r="AV357" s="52" t="s">
        <v>1081</v>
      </c>
      <c r="AW357" s="15">
        <f t="shared" si="42"/>
        <v>28.294</v>
      </c>
      <c r="AX357" s="47">
        <v>5.72E-11</v>
      </c>
      <c r="AY357" s="47">
        <v>8.7999999999999999E-13</v>
      </c>
      <c r="AZ357" s="47">
        <v>4.962E-10</v>
      </c>
      <c r="BA357" s="47">
        <v>5.5430000000000004E-10</v>
      </c>
      <c r="BB357" s="48">
        <v>5.7570000000000001E-11</v>
      </c>
      <c r="BC357" s="48">
        <v>4.9548000000000003E-10</v>
      </c>
      <c r="BD357" s="48">
        <v>5.5304999999999997E-10</v>
      </c>
      <c r="BE357" s="14" t="str">
        <f t="shared" si="39"/>
        <v>-</v>
      </c>
      <c r="BF357" s="14" t="str">
        <f t="shared" si="40"/>
        <v>-</v>
      </c>
      <c r="BG357" s="68" t="s">
        <v>597</v>
      </c>
      <c r="BH357" s="76" t="s">
        <v>413</v>
      </c>
      <c r="BI357" s="76" t="s">
        <v>321</v>
      </c>
      <c r="BJ357" s="68" t="s">
        <v>321</v>
      </c>
      <c r="BK357" s="68" t="s">
        <v>597</v>
      </c>
      <c r="BL357" s="76" t="s">
        <v>597</v>
      </c>
      <c r="BM357" s="30" t="s">
        <v>1459</v>
      </c>
    </row>
    <row r="358" spans="1:65" s="9" customFormat="1" ht="14.4" customHeight="1" x14ac:dyDescent="0.3">
      <c r="A358" s="59" t="s">
        <v>770</v>
      </c>
      <c r="B358" s="2">
        <v>357</v>
      </c>
      <c r="C358" s="30" t="s">
        <v>1423</v>
      </c>
      <c r="D358" s="23" t="s">
        <v>1644</v>
      </c>
      <c r="E358" s="23" t="s">
        <v>528</v>
      </c>
      <c r="F358" s="23" t="s">
        <v>1645</v>
      </c>
      <c r="G358" s="2" t="s">
        <v>529</v>
      </c>
      <c r="H358" s="2" t="s">
        <v>23</v>
      </c>
      <c r="I358" s="5"/>
      <c r="J358" s="9" t="s">
        <v>87</v>
      </c>
      <c r="K358" s="2" t="s">
        <v>1028</v>
      </c>
      <c r="L358" s="9" t="s">
        <v>968</v>
      </c>
      <c r="M358" s="9" t="s">
        <v>26</v>
      </c>
      <c r="N358" s="5" t="s">
        <v>987</v>
      </c>
      <c r="O358" s="9">
        <v>1.36</v>
      </c>
      <c r="P358" s="9">
        <v>0.99</v>
      </c>
      <c r="Q358" s="2" t="s">
        <v>27</v>
      </c>
      <c r="R358" s="2" t="s">
        <v>413</v>
      </c>
      <c r="S358" s="2" t="s">
        <v>413</v>
      </c>
      <c r="T358" s="30" t="s">
        <v>763</v>
      </c>
      <c r="U358" s="7" t="s">
        <v>1569</v>
      </c>
      <c r="V358" s="5" t="s">
        <v>598</v>
      </c>
      <c r="W358" s="12" t="s">
        <v>57</v>
      </c>
      <c r="X358" s="3" t="s">
        <v>28</v>
      </c>
      <c r="Y358" s="30" t="s">
        <v>470</v>
      </c>
      <c r="Z358" s="11">
        <v>123.49</v>
      </c>
      <c r="AA358" s="11">
        <v>0.47</v>
      </c>
      <c r="AB358" s="6"/>
      <c r="AC358" s="6" t="s">
        <v>413</v>
      </c>
      <c r="AD358" s="6" t="s">
        <v>413</v>
      </c>
      <c r="AE358" s="6" t="s">
        <v>413</v>
      </c>
      <c r="AF358" s="8" t="s">
        <v>1569</v>
      </c>
      <c r="AG358" s="8" t="s">
        <v>1569</v>
      </c>
      <c r="AH358" s="8" t="s">
        <v>1569</v>
      </c>
      <c r="AI358" s="8" t="s">
        <v>1569</v>
      </c>
      <c r="AJ358" s="91" t="s">
        <v>1569</v>
      </c>
      <c r="AK358" s="91" t="s">
        <v>1569</v>
      </c>
      <c r="AL358" s="8" t="s">
        <v>1569</v>
      </c>
      <c r="AM358" s="8" t="s">
        <v>1569</v>
      </c>
      <c r="AN358" s="8" t="s">
        <v>1569</v>
      </c>
      <c r="AO358" s="8" t="s">
        <v>1569</v>
      </c>
      <c r="AP358" s="2" t="s">
        <v>59</v>
      </c>
      <c r="AQ358" s="2">
        <f t="shared" si="36"/>
        <v>123.49</v>
      </c>
      <c r="AR358" s="2">
        <f t="shared" si="37"/>
        <v>0.47</v>
      </c>
      <c r="AS358" s="2">
        <f t="shared" si="38"/>
        <v>0</v>
      </c>
      <c r="AT358" s="6" t="s">
        <v>60</v>
      </c>
      <c r="AU358" s="6">
        <v>28.201000000000001</v>
      </c>
      <c r="AV358" s="52" t="s">
        <v>1081</v>
      </c>
      <c r="AW358" s="15">
        <f t="shared" si="42"/>
        <v>28.294</v>
      </c>
      <c r="AX358" s="47">
        <v>5.72E-11</v>
      </c>
      <c r="AY358" s="47">
        <v>8.7999999999999999E-13</v>
      </c>
      <c r="AZ358" s="47">
        <v>4.962E-10</v>
      </c>
      <c r="BA358" s="47">
        <v>5.5430000000000004E-10</v>
      </c>
      <c r="BB358" s="48">
        <v>5.7570000000000001E-11</v>
      </c>
      <c r="BC358" s="48">
        <v>4.9548000000000003E-10</v>
      </c>
      <c r="BD358" s="48">
        <v>5.5304999999999997E-10</v>
      </c>
      <c r="BE358" s="14">
        <f t="shared" si="39"/>
        <v>123.89392011002224</v>
      </c>
      <c r="BF358" s="14">
        <f t="shared" si="40"/>
        <v>0.47</v>
      </c>
      <c r="BG358" s="76" t="s">
        <v>598</v>
      </c>
      <c r="BH358" s="76" t="s">
        <v>598</v>
      </c>
      <c r="BI358" s="76" t="s">
        <v>321</v>
      </c>
      <c r="BJ358" s="68" t="s">
        <v>321</v>
      </c>
      <c r="BK358" s="102" t="s">
        <v>598</v>
      </c>
      <c r="BL358" s="76" t="s">
        <v>597</v>
      </c>
      <c r="BM358" s="30" t="s">
        <v>1460</v>
      </c>
    </row>
    <row r="359" spans="1:65" s="9" customFormat="1" ht="14.4" customHeight="1" x14ac:dyDescent="0.3">
      <c r="A359" s="59" t="s">
        <v>771</v>
      </c>
      <c r="B359" s="2">
        <v>358</v>
      </c>
      <c r="C359" s="30" t="s">
        <v>1423</v>
      </c>
      <c r="D359" s="23" t="s">
        <v>1644</v>
      </c>
      <c r="E359" s="23" t="s">
        <v>528</v>
      </c>
      <c r="F359" s="23" t="s">
        <v>1645</v>
      </c>
      <c r="G359" s="2" t="s">
        <v>529</v>
      </c>
      <c r="H359" s="2" t="s">
        <v>23</v>
      </c>
      <c r="I359" s="5"/>
      <c r="J359" s="9" t="s">
        <v>87</v>
      </c>
      <c r="K359" s="2" t="s">
        <v>1028</v>
      </c>
      <c r="L359" s="9" t="s">
        <v>968</v>
      </c>
      <c r="M359" s="9" t="s">
        <v>26</v>
      </c>
      <c r="N359" s="5" t="s">
        <v>987</v>
      </c>
      <c r="O359" s="9">
        <v>1.36</v>
      </c>
      <c r="P359" s="9">
        <v>0.99</v>
      </c>
      <c r="Q359" s="2" t="s">
        <v>27</v>
      </c>
      <c r="R359" s="2" t="s">
        <v>413</v>
      </c>
      <c r="S359" s="2" t="s">
        <v>413</v>
      </c>
      <c r="T359" s="30" t="s">
        <v>763</v>
      </c>
      <c r="U359" s="7" t="s">
        <v>1569</v>
      </c>
      <c r="V359" s="5" t="s">
        <v>598</v>
      </c>
      <c r="W359" s="12" t="s">
        <v>57</v>
      </c>
      <c r="X359" s="3" t="s">
        <v>28</v>
      </c>
      <c r="Y359" s="30" t="s">
        <v>470</v>
      </c>
      <c r="Z359" s="19" t="s">
        <v>352</v>
      </c>
      <c r="AA359" s="19" t="s">
        <v>352</v>
      </c>
      <c r="AB359" s="6" t="s">
        <v>413</v>
      </c>
      <c r="AC359" s="6" t="s">
        <v>413</v>
      </c>
      <c r="AD359" s="6" t="s">
        <v>413</v>
      </c>
      <c r="AE359" s="6" t="s">
        <v>413</v>
      </c>
      <c r="AF359" s="8" t="s">
        <v>1569</v>
      </c>
      <c r="AG359" s="8" t="s">
        <v>1569</v>
      </c>
      <c r="AH359" s="8" t="s">
        <v>1569</v>
      </c>
      <c r="AI359" s="8" t="s">
        <v>1569</v>
      </c>
      <c r="AJ359" s="91" t="s">
        <v>1569</v>
      </c>
      <c r="AK359" s="91" t="s">
        <v>1569</v>
      </c>
      <c r="AL359" s="8" t="s">
        <v>1569</v>
      </c>
      <c r="AM359" s="8" t="s">
        <v>1569</v>
      </c>
      <c r="AN359" s="8" t="s">
        <v>1569</v>
      </c>
      <c r="AO359" s="8" t="s">
        <v>1569</v>
      </c>
      <c r="AP359" s="2" t="s">
        <v>413</v>
      </c>
      <c r="AQ359" s="2" t="str">
        <f t="shared" si="36"/>
        <v>-</v>
      </c>
      <c r="AR359" s="2" t="str">
        <f t="shared" si="37"/>
        <v>-</v>
      </c>
      <c r="AS359" s="2" t="str">
        <f t="shared" si="38"/>
        <v>-</v>
      </c>
      <c r="AT359" s="6" t="s">
        <v>60</v>
      </c>
      <c r="AU359" s="6">
        <v>28.201000000000001</v>
      </c>
      <c r="AV359" s="52" t="s">
        <v>1081</v>
      </c>
      <c r="AW359" s="15">
        <f t="shared" si="42"/>
        <v>28.294</v>
      </c>
      <c r="AX359" s="47">
        <v>5.72E-11</v>
      </c>
      <c r="AY359" s="47">
        <v>8.7999999999999999E-13</v>
      </c>
      <c r="AZ359" s="47">
        <v>4.962E-10</v>
      </c>
      <c r="BA359" s="47">
        <v>5.5430000000000004E-10</v>
      </c>
      <c r="BB359" s="48">
        <v>5.7570000000000001E-11</v>
      </c>
      <c r="BC359" s="48">
        <v>4.9548000000000003E-10</v>
      </c>
      <c r="BD359" s="48">
        <v>5.5304999999999997E-10</v>
      </c>
      <c r="BE359" s="14" t="str">
        <f t="shared" si="39"/>
        <v>-</v>
      </c>
      <c r="BF359" s="14" t="str">
        <f t="shared" si="40"/>
        <v>-</v>
      </c>
      <c r="BG359" s="68" t="s">
        <v>597</v>
      </c>
      <c r="BH359" s="76" t="s">
        <v>413</v>
      </c>
      <c r="BI359" s="76" t="s">
        <v>321</v>
      </c>
      <c r="BJ359" s="68" t="s">
        <v>321</v>
      </c>
      <c r="BK359" s="68" t="s">
        <v>597</v>
      </c>
      <c r="BL359" s="76" t="s">
        <v>597</v>
      </c>
      <c r="BM359" s="30" t="s">
        <v>1452</v>
      </c>
    </row>
    <row r="360" spans="1:65" s="9" customFormat="1" ht="14.4" customHeight="1" x14ac:dyDescent="0.3">
      <c r="A360" s="59" t="s">
        <v>761</v>
      </c>
      <c r="B360" s="2">
        <v>359</v>
      </c>
      <c r="C360" s="30" t="s">
        <v>1423</v>
      </c>
      <c r="D360" s="103" t="s">
        <v>1648</v>
      </c>
      <c r="E360" s="66" t="s">
        <v>528</v>
      </c>
      <c r="F360" s="103" t="s">
        <v>1649</v>
      </c>
      <c r="G360" s="2" t="s">
        <v>529</v>
      </c>
      <c r="H360" s="2" t="s">
        <v>23</v>
      </c>
      <c r="I360" s="5"/>
      <c r="J360" s="9" t="s">
        <v>87</v>
      </c>
      <c r="K360" s="2" t="s">
        <v>1028</v>
      </c>
      <c r="L360" s="9" t="s">
        <v>968</v>
      </c>
      <c r="M360" s="9" t="s">
        <v>26</v>
      </c>
      <c r="N360" s="5" t="s">
        <v>987</v>
      </c>
      <c r="O360" s="9">
        <v>1.1200000000000001</v>
      </c>
      <c r="P360" s="9">
        <v>0.56000000000000005</v>
      </c>
      <c r="Q360" s="10" t="s">
        <v>956</v>
      </c>
      <c r="R360" s="2" t="s">
        <v>413</v>
      </c>
      <c r="S360" s="2" t="s">
        <v>413</v>
      </c>
      <c r="T360" s="30" t="s">
        <v>763</v>
      </c>
      <c r="U360" s="7" t="s">
        <v>1569</v>
      </c>
      <c r="V360" s="5" t="s">
        <v>598</v>
      </c>
      <c r="W360" s="12" t="s">
        <v>57</v>
      </c>
      <c r="X360" s="3" t="s">
        <v>28</v>
      </c>
      <c r="Y360" s="30" t="s">
        <v>470</v>
      </c>
      <c r="Z360" s="29">
        <v>106.05</v>
      </c>
      <c r="AA360" s="29">
        <v>0.52</v>
      </c>
      <c r="AC360" s="6" t="s">
        <v>413</v>
      </c>
      <c r="AD360" s="6" t="s">
        <v>413</v>
      </c>
      <c r="AE360" s="6" t="s">
        <v>413</v>
      </c>
      <c r="AF360" s="9">
        <v>106.22</v>
      </c>
      <c r="AG360" s="9">
        <v>0.53</v>
      </c>
      <c r="AI360" s="9">
        <v>1.6</v>
      </c>
      <c r="AJ360" s="72">
        <v>299.89999999999998</v>
      </c>
      <c r="AK360" s="72">
        <v>3.3</v>
      </c>
      <c r="AL360" s="8"/>
      <c r="AM360" s="9">
        <v>106.05</v>
      </c>
      <c r="AN360" s="9">
        <v>0.17</v>
      </c>
      <c r="AP360" s="5" t="s">
        <v>78</v>
      </c>
      <c r="AQ360" s="2">
        <f t="shared" si="36"/>
        <v>106.22</v>
      </c>
      <c r="AR360" s="2">
        <f t="shared" si="37"/>
        <v>0.53</v>
      </c>
      <c r="AS360" s="2">
        <f t="shared" si="38"/>
        <v>0</v>
      </c>
      <c r="AT360" s="6" t="s">
        <v>60</v>
      </c>
      <c r="AU360" s="6">
        <v>28.201000000000001</v>
      </c>
      <c r="AV360" s="52" t="s">
        <v>1081</v>
      </c>
      <c r="AW360" s="15">
        <f t="shared" si="42"/>
        <v>28.294</v>
      </c>
      <c r="AX360" s="47">
        <v>5.72E-11</v>
      </c>
      <c r="AY360" s="47">
        <v>8.7999999999999999E-13</v>
      </c>
      <c r="AZ360" s="47">
        <v>4.962E-10</v>
      </c>
      <c r="BA360" s="47">
        <v>5.5430000000000004E-10</v>
      </c>
      <c r="BB360" s="48">
        <v>5.7570000000000001E-11</v>
      </c>
      <c r="BC360" s="48">
        <v>4.9548000000000003E-10</v>
      </c>
      <c r="BD360" s="48">
        <v>5.5304999999999997E-10</v>
      </c>
      <c r="BE360" s="14">
        <f t="shared" si="39"/>
        <v>106.56794223103216</v>
      </c>
      <c r="BF360" s="14">
        <f t="shared" si="40"/>
        <v>0.53</v>
      </c>
      <c r="BG360" s="76" t="s">
        <v>598</v>
      </c>
      <c r="BH360" s="76" t="s">
        <v>598</v>
      </c>
      <c r="BI360" s="76" t="s">
        <v>598</v>
      </c>
      <c r="BJ360" s="68" t="s">
        <v>1580</v>
      </c>
      <c r="BK360" s="102" t="s">
        <v>598</v>
      </c>
      <c r="BL360" s="76" t="s">
        <v>597</v>
      </c>
      <c r="BM360" s="30" t="s">
        <v>1453</v>
      </c>
    </row>
    <row r="361" spans="1:65" s="9" customFormat="1" ht="14.4" customHeight="1" x14ac:dyDescent="0.3">
      <c r="A361" s="59" t="s">
        <v>762</v>
      </c>
      <c r="B361" s="2">
        <v>360</v>
      </c>
      <c r="C361" s="30" t="s">
        <v>1423</v>
      </c>
      <c r="D361" s="103" t="s">
        <v>1648</v>
      </c>
      <c r="E361" s="66" t="s">
        <v>528</v>
      </c>
      <c r="F361" s="103" t="s">
        <v>1649</v>
      </c>
      <c r="G361" s="2" t="s">
        <v>529</v>
      </c>
      <c r="H361" s="2" t="s">
        <v>23</v>
      </c>
      <c r="I361" s="5"/>
      <c r="J361" s="9" t="s">
        <v>87</v>
      </c>
      <c r="K361" s="2" t="s">
        <v>1028</v>
      </c>
      <c r="L361" s="9" t="s">
        <v>968</v>
      </c>
      <c r="M361" s="9" t="s">
        <v>26</v>
      </c>
      <c r="N361" s="5" t="s">
        <v>987</v>
      </c>
      <c r="O361" s="9">
        <v>1.1200000000000001</v>
      </c>
      <c r="P361" s="9">
        <v>0.56000000000000005</v>
      </c>
      <c r="Q361" s="10" t="s">
        <v>956</v>
      </c>
      <c r="R361" s="2" t="s">
        <v>413</v>
      </c>
      <c r="S361" s="2" t="s">
        <v>413</v>
      </c>
      <c r="T361" s="30" t="s">
        <v>763</v>
      </c>
      <c r="U361" s="7" t="s">
        <v>1569</v>
      </c>
      <c r="V361" s="5" t="s">
        <v>598</v>
      </c>
      <c r="W361" s="12" t="s">
        <v>57</v>
      </c>
      <c r="X361" s="3" t="s">
        <v>28</v>
      </c>
      <c r="Y361" s="30" t="s">
        <v>470</v>
      </c>
      <c r="Z361" s="29">
        <v>106.89</v>
      </c>
      <c r="AA361" s="29">
        <v>0.54</v>
      </c>
      <c r="AC361" s="6" t="s">
        <v>413</v>
      </c>
      <c r="AD361" s="6" t="s">
        <v>413</v>
      </c>
      <c r="AE361" s="6" t="s">
        <v>413</v>
      </c>
      <c r="AF361" s="9">
        <v>106.22</v>
      </c>
      <c r="AG361" s="9">
        <v>0.53</v>
      </c>
      <c r="AI361" s="9">
        <v>1.6</v>
      </c>
      <c r="AJ361" s="72">
        <v>299.89999999999998</v>
      </c>
      <c r="AK361" s="72">
        <v>3.3</v>
      </c>
      <c r="AL361" s="8"/>
      <c r="AM361" s="9">
        <v>106.93</v>
      </c>
      <c r="AN361" s="9">
        <v>0.24</v>
      </c>
      <c r="AP361" s="5" t="s">
        <v>78</v>
      </c>
      <c r="AQ361" s="2">
        <f t="shared" si="36"/>
        <v>106.22</v>
      </c>
      <c r="AR361" s="2">
        <f t="shared" si="37"/>
        <v>0.53</v>
      </c>
      <c r="AS361" s="2">
        <f t="shared" si="38"/>
        <v>0</v>
      </c>
      <c r="AT361" s="6" t="s">
        <v>60</v>
      </c>
      <c r="AU361" s="6">
        <v>28.201000000000001</v>
      </c>
      <c r="AV361" s="52" t="s">
        <v>1081</v>
      </c>
      <c r="AW361" s="15">
        <f t="shared" si="42"/>
        <v>28.294</v>
      </c>
      <c r="AX361" s="47">
        <v>5.72E-11</v>
      </c>
      <c r="AY361" s="47">
        <v>8.7999999999999999E-13</v>
      </c>
      <c r="AZ361" s="47">
        <v>4.962E-10</v>
      </c>
      <c r="BA361" s="47">
        <v>5.5430000000000004E-10</v>
      </c>
      <c r="BB361" s="48">
        <v>5.7570000000000001E-11</v>
      </c>
      <c r="BC361" s="48">
        <v>4.9548000000000003E-10</v>
      </c>
      <c r="BD361" s="48">
        <v>5.5304999999999997E-10</v>
      </c>
      <c r="BE361" s="14">
        <f t="shared" si="39"/>
        <v>106.56794223103216</v>
      </c>
      <c r="BF361" s="14">
        <f t="shared" si="40"/>
        <v>0.53</v>
      </c>
      <c r="BG361" s="76" t="s">
        <v>598</v>
      </c>
      <c r="BH361" s="76" t="s">
        <v>598</v>
      </c>
      <c r="BI361" s="76" t="s">
        <v>598</v>
      </c>
      <c r="BJ361" s="68" t="s">
        <v>1580</v>
      </c>
      <c r="BK361" s="102" t="s">
        <v>598</v>
      </c>
      <c r="BL361" s="76" t="s">
        <v>597</v>
      </c>
      <c r="BM361" s="30" t="s">
        <v>1453</v>
      </c>
    </row>
    <row r="362" spans="1:65" s="9" customFormat="1" ht="14.4" customHeight="1" x14ac:dyDescent="0.3">
      <c r="A362" s="59" t="s">
        <v>764</v>
      </c>
      <c r="B362" s="2">
        <v>361</v>
      </c>
      <c r="C362" s="30" t="s">
        <v>1423</v>
      </c>
      <c r="D362" s="103" t="s">
        <v>1648</v>
      </c>
      <c r="E362" s="66" t="s">
        <v>528</v>
      </c>
      <c r="F362" s="103" t="s">
        <v>1649</v>
      </c>
      <c r="G362" s="2" t="s">
        <v>529</v>
      </c>
      <c r="H362" s="2" t="s">
        <v>23</v>
      </c>
      <c r="I362" s="5"/>
      <c r="J362" s="9" t="s">
        <v>87</v>
      </c>
      <c r="K362" s="2" t="s">
        <v>1028</v>
      </c>
      <c r="L362" s="9" t="s">
        <v>968</v>
      </c>
      <c r="M362" s="9" t="s">
        <v>26</v>
      </c>
      <c r="N362" s="5" t="s">
        <v>987</v>
      </c>
      <c r="O362" s="9">
        <v>1.1200000000000001</v>
      </c>
      <c r="P362" s="9">
        <v>0.56000000000000005</v>
      </c>
      <c r="Q362" s="10" t="s">
        <v>956</v>
      </c>
      <c r="R362" s="2" t="s">
        <v>413</v>
      </c>
      <c r="S362" s="2" t="s">
        <v>413</v>
      </c>
      <c r="T362" s="30" t="s">
        <v>1450</v>
      </c>
      <c r="U362" s="7" t="s">
        <v>1569</v>
      </c>
      <c r="V362" s="5" t="s">
        <v>598</v>
      </c>
      <c r="W362" s="12" t="s">
        <v>57</v>
      </c>
      <c r="X362" s="3" t="s">
        <v>28</v>
      </c>
      <c r="Y362" s="30" t="s">
        <v>470</v>
      </c>
      <c r="Z362" s="18">
        <v>95.6</v>
      </c>
      <c r="AA362" s="18">
        <v>1.2</v>
      </c>
      <c r="AC362" s="6" t="s">
        <v>413</v>
      </c>
      <c r="AD362" s="6" t="s">
        <v>413</v>
      </c>
      <c r="AE362" s="6" t="s">
        <v>413</v>
      </c>
      <c r="AF362" s="9">
        <v>97.2</v>
      </c>
      <c r="AG362" s="9">
        <v>1.8</v>
      </c>
      <c r="AI362" s="9">
        <v>0.52</v>
      </c>
      <c r="AJ362" s="72">
        <v>294.10000000000002</v>
      </c>
      <c r="AK362" s="72">
        <v>3.6</v>
      </c>
      <c r="AL362" s="8"/>
      <c r="AM362" s="29">
        <v>95.7</v>
      </c>
      <c r="AN362" s="9">
        <v>0.56000000000000005</v>
      </c>
      <c r="AP362" s="5" t="s">
        <v>1299</v>
      </c>
      <c r="AQ362" s="2">
        <f t="shared" si="36"/>
        <v>95.7</v>
      </c>
      <c r="AR362" s="2">
        <f t="shared" si="37"/>
        <v>0.56000000000000005</v>
      </c>
      <c r="AS362" s="2">
        <f t="shared" si="38"/>
        <v>0</v>
      </c>
      <c r="AT362" s="6" t="s">
        <v>60</v>
      </c>
      <c r="AU362" s="6">
        <v>28.201000000000001</v>
      </c>
      <c r="AV362" s="52" t="s">
        <v>1081</v>
      </c>
      <c r="AW362" s="15">
        <f t="shared" si="42"/>
        <v>28.294</v>
      </c>
      <c r="AX362" s="47">
        <v>5.72E-11</v>
      </c>
      <c r="AY362" s="47">
        <v>8.7999999999999999E-13</v>
      </c>
      <c r="AZ362" s="47">
        <v>4.962E-10</v>
      </c>
      <c r="BA362" s="47">
        <v>5.5430000000000004E-10</v>
      </c>
      <c r="BB362" s="48">
        <v>5.7570000000000001E-11</v>
      </c>
      <c r="BC362" s="48">
        <v>4.9548000000000003E-10</v>
      </c>
      <c r="BD362" s="48">
        <v>5.5304999999999997E-10</v>
      </c>
      <c r="BE362" s="14">
        <f t="shared" si="39"/>
        <v>96.013763514760015</v>
      </c>
      <c r="BF362" s="14">
        <f t="shared" si="40"/>
        <v>0.56000000000000005</v>
      </c>
      <c r="BG362" s="76" t="s">
        <v>598</v>
      </c>
      <c r="BH362" s="76" t="s">
        <v>598</v>
      </c>
      <c r="BI362" s="76" t="s">
        <v>598</v>
      </c>
      <c r="BJ362" s="68" t="s">
        <v>1580</v>
      </c>
      <c r="BK362" s="102" t="s">
        <v>598</v>
      </c>
      <c r="BL362" s="76" t="s">
        <v>597</v>
      </c>
      <c r="BM362" s="30" t="s">
        <v>1454</v>
      </c>
    </row>
    <row r="363" spans="1:65" s="9" customFormat="1" ht="14.4" customHeight="1" x14ac:dyDescent="0.3">
      <c r="A363" s="59" t="s">
        <v>765</v>
      </c>
      <c r="B363" s="2">
        <v>362</v>
      </c>
      <c r="C363" s="30" t="s">
        <v>1423</v>
      </c>
      <c r="D363" s="103" t="s">
        <v>1648</v>
      </c>
      <c r="E363" s="66" t="s">
        <v>528</v>
      </c>
      <c r="F363" s="103" t="s">
        <v>1649</v>
      </c>
      <c r="G363" s="2" t="s">
        <v>529</v>
      </c>
      <c r="H363" s="2" t="s">
        <v>23</v>
      </c>
      <c r="I363" s="5"/>
      <c r="J363" s="9" t="s">
        <v>87</v>
      </c>
      <c r="K363" s="2" t="s">
        <v>1028</v>
      </c>
      <c r="L363" s="9" t="s">
        <v>968</v>
      </c>
      <c r="M363" s="9" t="s">
        <v>26</v>
      </c>
      <c r="N363" s="5" t="s">
        <v>987</v>
      </c>
      <c r="O363" s="9">
        <v>1.1200000000000001</v>
      </c>
      <c r="P363" s="9">
        <v>0.56000000000000005</v>
      </c>
      <c r="Q363" s="10" t="s">
        <v>956</v>
      </c>
      <c r="R363" s="2" t="s">
        <v>413</v>
      </c>
      <c r="S363" s="2" t="s">
        <v>413</v>
      </c>
      <c r="T363" s="30" t="s">
        <v>766</v>
      </c>
      <c r="U363" s="7" t="s">
        <v>1569</v>
      </c>
      <c r="V363" s="5" t="s">
        <v>598</v>
      </c>
      <c r="W363" s="12" t="s">
        <v>57</v>
      </c>
      <c r="X363" s="3" t="s">
        <v>28</v>
      </c>
      <c r="Y363" s="30" t="s">
        <v>470</v>
      </c>
      <c r="Z363" s="29">
        <v>132.22999999999999</v>
      </c>
      <c r="AA363" s="29">
        <v>0.6</v>
      </c>
      <c r="AC363" s="6" t="s">
        <v>413</v>
      </c>
      <c r="AD363" s="6" t="s">
        <v>413</v>
      </c>
      <c r="AE363" s="6" t="s">
        <v>413</v>
      </c>
      <c r="AF363" s="9">
        <v>132.53</v>
      </c>
      <c r="AG363" s="9">
        <v>0.75</v>
      </c>
      <c r="AI363" s="9">
        <v>1.5</v>
      </c>
      <c r="AJ363" s="72">
        <v>295.5</v>
      </c>
      <c r="AK363" s="72">
        <v>6.6</v>
      </c>
      <c r="AL363" s="8"/>
      <c r="AM363" s="9">
        <v>132.22999999999999</v>
      </c>
      <c r="AN363" s="9">
        <v>0.21</v>
      </c>
      <c r="AP363" s="5" t="s">
        <v>78</v>
      </c>
      <c r="AQ363" s="2">
        <f t="shared" si="36"/>
        <v>132.53</v>
      </c>
      <c r="AR363" s="2">
        <f t="shared" si="37"/>
        <v>0.75</v>
      </c>
      <c r="AS363" s="2">
        <f t="shared" si="38"/>
        <v>0</v>
      </c>
      <c r="AT363" s="6" t="s">
        <v>60</v>
      </c>
      <c r="AU363" s="6">
        <v>28.201000000000001</v>
      </c>
      <c r="AV363" s="52" t="s">
        <v>1081</v>
      </c>
      <c r="AW363" s="15">
        <f t="shared" si="42"/>
        <v>28.294</v>
      </c>
      <c r="AX363" s="47">
        <v>5.72E-11</v>
      </c>
      <c r="AY363" s="47">
        <v>8.7999999999999999E-13</v>
      </c>
      <c r="AZ363" s="47">
        <v>4.962E-10</v>
      </c>
      <c r="BA363" s="47">
        <v>5.5430000000000004E-10</v>
      </c>
      <c r="BB363" s="48">
        <v>5.7570000000000001E-11</v>
      </c>
      <c r="BC363" s="48">
        <v>4.9548000000000003E-10</v>
      </c>
      <c r="BD363" s="48">
        <v>5.5304999999999997E-10</v>
      </c>
      <c r="BE363" s="14">
        <f t="shared" si="39"/>
        <v>132.96315726387036</v>
      </c>
      <c r="BF363" s="14">
        <f t="shared" si="40"/>
        <v>0.75</v>
      </c>
      <c r="BG363" s="76" t="s">
        <v>598</v>
      </c>
      <c r="BH363" s="76" t="s">
        <v>598</v>
      </c>
      <c r="BI363" s="76" t="s">
        <v>598</v>
      </c>
      <c r="BJ363" s="68" t="s">
        <v>1580</v>
      </c>
      <c r="BK363" s="102" t="s">
        <v>598</v>
      </c>
      <c r="BL363" s="76" t="s">
        <v>598</v>
      </c>
      <c r="BM363" s="30" t="s">
        <v>1455</v>
      </c>
    </row>
    <row r="364" spans="1:65" s="9" customFormat="1" ht="14.4" customHeight="1" x14ac:dyDescent="0.3">
      <c r="A364" s="59" t="s">
        <v>767</v>
      </c>
      <c r="B364" s="2">
        <v>363</v>
      </c>
      <c r="C364" s="30" t="s">
        <v>1423</v>
      </c>
      <c r="D364" s="103" t="s">
        <v>1648</v>
      </c>
      <c r="E364" s="66" t="s">
        <v>528</v>
      </c>
      <c r="F364" s="103" t="s">
        <v>1649</v>
      </c>
      <c r="G364" s="2" t="s">
        <v>529</v>
      </c>
      <c r="H364" s="2" t="s">
        <v>23</v>
      </c>
      <c r="I364" s="5"/>
      <c r="J364" s="9" t="s">
        <v>87</v>
      </c>
      <c r="K364" s="2" t="s">
        <v>1028</v>
      </c>
      <c r="L364" s="9" t="s">
        <v>968</v>
      </c>
      <c r="M364" s="9" t="s">
        <v>26</v>
      </c>
      <c r="N364" s="5" t="s">
        <v>987</v>
      </c>
      <c r="O364" s="9">
        <v>1.1200000000000001</v>
      </c>
      <c r="P364" s="9">
        <v>0.56000000000000005</v>
      </c>
      <c r="Q364" s="10" t="s">
        <v>956</v>
      </c>
      <c r="R364" s="2" t="s">
        <v>413</v>
      </c>
      <c r="S364" s="2" t="s">
        <v>413</v>
      </c>
      <c r="T364" s="30" t="s">
        <v>766</v>
      </c>
      <c r="U364" s="7" t="s">
        <v>1569</v>
      </c>
      <c r="V364" s="5" t="s">
        <v>598</v>
      </c>
      <c r="W364" s="12" t="s">
        <v>57</v>
      </c>
      <c r="X364" s="3" t="s">
        <v>28</v>
      </c>
      <c r="Y364" s="30" t="s">
        <v>470</v>
      </c>
      <c r="Z364" s="18">
        <v>132.1</v>
      </c>
      <c r="AA364" s="18">
        <v>1.5</v>
      </c>
      <c r="AC364" s="6" t="s">
        <v>413</v>
      </c>
      <c r="AD364" s="6" t="s">
        <v>413</v>
      </c>
      <c r="AE364" s="6" t="s">
        <v>413</v>
      </c>
      <c r="AF364" s="9">
        <v>132.53</v>
      </c>
      <c r="AG364" s="9">
        <v>0.75</v>
      </c>
      <c r="AI364" s="9">
        <v>1.5</v>
      </c>
      <c r="AJ364" s="72">
        <v>295.5</v>
      </c>
      <c r="AK364" s="72">
        <v>6.6</v>
      </c>
      <c r="AL364" s="8"/>
      <c r="AM364" s="9">
        <v>132.13</v>
      </c>
      <c r="AN364" s="29">
        <v>0.2</v>
      </c>
      <c r="AP364" s="5" t="s">
        <v>78</v>
      </c>
      <c r="AQ364" s="2">
        <f t="shared" si="36"/>
        <v>132.53</v>
      </c>
      <c r="AR364" s="2">
        <f t="shared" si="37"/>
        <v>0.75</v>
      </c>
      <c r="AS364" s="2">
        <f t="shared" si="38"/>
        <v>0</v>
      </c>
      <c r="AT364" s="6" t="s">
        <v>60</v>
      </c>
      <c r="AU364" s="6">
        <v>28.201000000000001</v>
      </c>
      <c r="AV364" s="52" t="s">
        <v>1081</v>
      </c>
      <c r="AW364" s="15">
        <f t="shared" si="42"/>
        <v>28.294</v>
      </c>
      <c r="AX364" s="47">
        <v>5.72E-11</v>
      </c>
      <c r="AY364" s="47">
        <v>8.7999999999999999E-13</v>
      </c>
      <c r="AZ364" s="47">
        <v>4.962E-10</v>
      </c>
      <c r="BA364" s="47">
        <v>5.5430000000000004E-10</v>
      </c>
      <c r="BB364" s="48">
        <v>5.7570000000000001E-11</v>
      </c>
      <c r="BC364" s="48">
        <v>4.9548000000000003E-10</v>
      </c>
      <c r="BD364" s="48">
        <v>5.5304999999999997E-10</v>
      </c>
      <c r="BE364" s="14">
        <f t="shared" si="39"/>
        <v>132.96315726387036</v>
      </c>
      <c r="BF364" s="14">
        <f t="shared" si="40"/>
        <v>0.75</v>
      </c>
      <c r="BG364" s="76" t="s">
        <v>598</v>
      </c>
      <c r="BH364" s="76" t="s">
        <v>598</v>
      </c>
      <c r="BI364" s="76" t="s">
        <v>598</v>
      </c>
      <c r="BJ364" s="68" t="s">
        <v>1580</v>
      </c>
      <c r="BK364" s="102" t="s">
        <v>598</v>
      </c>
      <c r="BL364" s="76" t="s">
        <v>598</v>
      </c>
      <c r="BM364" s="30" t="s">
        <v>1455</v>
      </c>
    </row>
    <row r="365" spans="1:65" s="9" customFormat="1" ht="14.4" customHeight="1" x14ac:dyDescent="0.3">
      <c r="A365" s="59" t="s">
        <v>787</v>
      </c>
      <c r="B365" s="2">
        <v>364</v>
      </c>
      <c r="C365" s="30" t="s">
        <v>1424</v>
      </c>
      <c r="D365" s="5" t="s">
        <v>818</v>
      </c>
      <c r="E365" s="2" t="s">
        <v>528</v>
      </c>
      <c r="F365" s="5" t="s">
        <v>819</v>
      </c>
      <c r="G365" s="2" t="s">
        <v>529</v>
      </c>
      <c r="H365" s="2" t="s">
        <v>23</v>
      </c>
      <c r="I365" s="5"/>
      <c r="J365" s="9" t="s">
        <v>87</v>
      </c>
      <c r="K365" s="2" t="s">
        <v>1028</v>
      </c>
      <c r="L365" s="9" t="s">
        <v>968</v>
      </c>
      <c r="M365" s="9" t="s">
        <v>26</v>
      </c>
      <c r="N365" s="5" t="s">
        <v>987</v>
      </c>
      <c r="O365" s="9" t="s">
        <v>832</v>
      </c>
      <c r="P365" s="9" t="s">
        <v>832</v>
      </c>
      <c r="Q365" s="5" t="s">
        <v>832</v>
      </c>
      <c r="R365" s="2" t="s">
        <v>413</v>
      </c>
      <c r="S365" s="2" t="s">
        <v>413</v>
      </c>
      <c r="T365" s="30" t="s">
        <v>64</v>
      </c>
      <c r="U365" s="30" t="s">
        <v>469</v>
      </c>
      <c r="V365" s="5" t="s">
        <v>597</v>
      </c>
      <c r="W365" s="7" t="s">
        <v>1569</v>
      </c>
      <c r="X365" s="3" t="s">
        <v>28</v>
      </c>
      <c r="Y365" s="30" t="s">
        <v>833</v>
      </c>
      <c r="Z365" s="18">
        <v>149.80000000000001</v>
      </c>
      <c r="AA365" s="18">
        <v>3.3</v>
      </c>
      <c r="AB365" s="9">
        <v>1</v>
      </c>
      <c r="AC365" s="6" t="s">
        <v>413</v>
      </c>
      <c r="AD365" s="6" t="s">
        <v>413</v>
      </c>
      <c r="AE365" s="6" t="s">
        <v>413</v>
      </c>
      <c r="AF365" s="9">
        <v>157</v>
      </c>
      <c r="AG365" s="9">
        <v>15</v>
      </c>
      <c r="AH365" s="9">
        <v>1</v>
      </c>
      <c r="AI365" s="8" t="s">
        <v>1569</v>
      </c>
      <c r="AJ365" s="91" t="s">
        <v>1569</v>
      </c>
      <c r="AK365" s="91" t="s">
        <v>1569</v>
      </c>
      <c r="AL365" s="9">
        <v>1</v>
      </c>
      <c r="AM365" s="9">
        <v>146.69999999999999</v>
      </c>
      <c r="AN365" s="18">
        <v>1.6</v>
      </c>
      <c r="AO365" s="9">
        <v>1</v>
      </c>
      <c r="AP365" s="10" t="s">
        <v>413</v>
      </c>
      <c r="AQ365" s="2" t="str">
        <f t="shared" si="36"/>
        <v>-</v>
      </c>
      <c r="AR365" s="2" t="str">
        <f t="shared" si="37"/>
        <v>-</v>
      </c>
      <c r="AS365" s="2" t="str">
        <f t="shared" si="38"/>
        <v>-</v>
      </c>
      <c r="AT365" s="9" t="s">
        <v>418</v>
      </c>
      <c r="AU365" s="9">
        <v>27.92</v>
      </c>
      <c r="AV365" s="52" t="s">
        <v>1081</v>
      </c>
      <c r="AW365" s="15">
        <f t="shared" ref="AW365:AW371" si="43">28.608</f>
        <v>28.608000000000001</v>
      </c>
      <c r="AX365" s="47">
        <v>5.72E-11</v>
      </c>
      <c r="AY365" s="47">
        <v>8.7999999999999999E-13</v>
      </c>
      <c r="AZ365" s="47">
        <v>4.962E-10</v>
      </c>
      <c r="BA365" s="47">
        <v>5.5430000000000004E-10</v>
      </c>
      <c r="BB365" s="48">
        <v>5.7570000000000001E-11</v>
      </c>
      <c r="BC365" s="48">
        <v>4.9548000000000003E-10</v>
      </c>
      <c r="BD365" s="48">
        <v>5.5304999999999997E-10</v>
      </c>
      <c r="BE365" s="14" t="str">
        <f t="shared" si="39"/>
        <v>-</v>
      </c>
      <c r="BF365" s="14" t="str">
        <f t="shared" si="40"/>
        <v>-</v>
      </c>
      <c r="BG365" s="68" t="s">
        <v>1593</v>
      </c>
      <c r="BH365" s="76" t="s">
        <v>321</v>
      </c>
      <c r="BI365" s="76" t="s">
        <v>321</v>
      </c>
      <c r="BJ365" s="68" t="s">
        <v>321</v>
      </c>
      <c r="BK365" s="68" t="s">
        <v>597</v>
      </c>
      <c r="BL365" s="76" t="s">
        <v>597</v>
      </c>
      <c r="BM365" s="30" t="s">
        <v>1280</v>
      </c>
    </row>
    <row r="366" spans="1:65" s="9" customFormat="1" ht="14.4" customHeight="1" x14ac:dyDescent="0.3">
      <c r="A366" s="59" t="s">
        <v>786</v>
      </c>
      <c r="B366" s="2">
        <v>365</v>
      </c>
      <c r="C366" s="30" t="s">
        <v>1424</v>
      </c>
      <c r="D366" s="5" t="s">
        <v>816</v>
      </c>
      <c r="E366" s="2" t="s">
        <v>528</v>
      </c>
      <c r="F366" s="5" t="s">
        <v>817</v>
      </c>
      <c r="G366" s="2" t="s">
        <v>529</v>
      </c>
      <c r="H366" s="2" t="s">
        <v>23</v>
      </c>
      <c r="I366" s="5"/>
      <c r="J366" s="9" t="s">
        <v>87</v>
      </c>
      <c r="K366" s="2" t="s">
        <v>1028</v>
      </c>
      <c r="L366" s="9" t="s">
        <v>968</v>
      </c>
      <c r="M366" s="9" t="s">
        <v>26</v>
      </c>
      <c r="N366" s="5" t="s">
        <v>987</v>
      </c>
      <c r="O366" s="9">
        <v>2.21</v>
      </c>
      <c r="P366" s="9">
        <v>2.37</v>
      </c>
      <c r="Q366" s="5" t="s">
        <v>150</v>
      </c>
      <c r="R366" s="2" t="s">
        <v>413</v>
      </c>
      <c r="S366" s="2" t="s">
        <v>413</v>
      </c>
      <c r="T366" s="30" t="s">
        <v>64</v>
      </c>
      <c r="U366" s="30" t="s">
        <v>469</v>
      </c>
      <c r="V366" s="5" t="s">
        <v>597</v>
      </c>
      <c r="W366" s="7" t="s">
        <v>1569</v>
      </c>
      <c r="X366" s="3" t="s">
        <v>28</v>
      </c>
      <c r="Y366" s="30" t="s">
        <v>833</v>
      </c>
      <c r="Z366" s="18">
        <v>149.9</v>
      </c>
      <c r="AA366" s="35">
        <v>3</v>
      </c>
      <c r="AB366" s="9">
        <v>1</v>
      </c>
      <c r="AC366" s="6" t="s">
        <v>413</v>
      </c>
      <c r="AD366" s="6" t="s">
        <v>413</v>
      </c>
      <c r="AE366" s="6" t="s">
        <v>413</v>
      </c>
      <c r="AF366" s="9">
        <v>149.19999999999999</v>
      </c>
      <c r="AG366" s="9">
        <v>6.4</v>
      </c>
      <c r="AH366" s="9">
        <v>1</v>
      </c>
      <c r="AI366" s="9">
        <v>31</v>
      </c>
      <c r="AJ366" s="72">
        <v>306</v>
      </c>
      <c r="AK366" s="72">
        <v>12</v>
      </c>
      <c r="AL366" s="9">
        <v>1</v>
      </c>
      <c r="AM366" s="9">
        <v>149.30000000000001</v>
      </c>
      <c r="AN366" s="18">
        <v>2.4</v>
      </c>
      <c r="AO366" s="9">
        <v>1</v>
      </c>
      <c r="AP366" s="5" t="s">
        <v>413</v>
      </c>
      <c r="AQ366" s="2" t="str">
        <f t="shared" si="36"/>
        <v>-</v>
      </c>
      <c r="AR366" s="2" t="str">
        <f t="shared" si="37"/>
        <v>-</v>
      </c>
      <c r="AS366" s="2" t="str">
        <f t="shared" si="38"/>
        <v>-</v>
      </c>
      <c r="AT366" s="9" t="s">
        <v>418</v>
      </c>
      <c r="AU366" s="9">
        <v>27.92</v>
      </c>
      <c r="AV366" s="52" t="s">
        <v>1081</v>
      </c>
      <c r="AW366" s="15">
        <f t="shared" si="43"/>
        <v>28.608000000000001</v>
      </c>
      <c r="AX366" s="47">
        <v>5.72E-11</v>
      </c>
      <c r="AY366" s="47">
        <v>8.7999999999999999E-13</v>
      </c>
      <c r="AZ366" s="47">
        <v>4.962E-10</v>
      </c>
      <c r="BA366" s="47">
        <v>5.5430000000000004E-10</v>
      </c>
      <c r="BB366" s="48">
        <v>5.7570000000000001E-11</v>
      </c>
      <c r="BC366" s="48">
        <v>4.9548000000000003E-10</v>
      </c>
      <c r="BD366" s="48">
        <v>5.5304999999999997E-10</v>
      </c>
      <c r="BE366" s="14" t="str">
        <f t="shared" si="39"/>
        <v>-</v>
      </c>
      <c r="BF366" s="14" t="str">
        <f t="shared" si="40"/>
        <v>-</v>
      </c>
      <c r="BG366" s="68" t="s">
        <v>1593</v>
      </c>
      <c r="BH366" s="76" t="s">
        <v>321</v>
      </c>
      <c r="BI366" s="76" t="s">
        <v>597</v>
      </c>
      <c r="BJ366" s="68" t="s">
        <v>1580</v>
      </c>
      <c r="BK366" s="68" t="s">
        <v>597</v>
      </c>
      <c r="BL366" s="76" t="s">
        <v>597</v>
      </c>
      <c r="BM366" s="30" t="s">
        <v>1281</v>
      </c>
    </row>
    <row r="367" spans="1:65" s="9" customFormat="1" ht="14.4" customHeight="1" x14ac:dyDescent="0.3">
      <c r="A367" s="59" t="s">
        <v>843</v>
      </c>
      <c r="B367" s="2">
        <v>366</v>
      </c>
      <c r="C367" s="30" t="s">
        <v>1424</v>
      </c>
      <c r="D367" s="5" t="s">
        <v>810</v>
      </c>
      <c r="E367" s="2" t="s">
        <v>528</v>
      </c>
      <c r="F367" s="5" t="s">
        <v>811</v>
      </c>
      <c r="G367" s="2" t="s">
        <v>529</v>
      </c>
      <c r="H367" s="2" t="s">
        <v>23</v>
      </c>
      <c r="I367" s="5"/>
      <c r="J367" s="9" t="s">
        <v>87</v>
      </c>
      <c r="K367" s="2" t="s">
        <v>1028</v>
      </c>
      <c r="L367" s="9" t="s">
        <v>968</v>
      </c>
      <c r="M367" s="9" t="s">
        <v>26</v>
      </c>
      <c r="N367" s="5" t="s">
        <v>996</v>
      </c>
      <c r="O367" s="29">
        <v>2.4</v>
      </c>
      <c r="P367" s="9">
        <v>1.1599999999999999</v>
      </c>
      <c r="Q367" s="5" t="s">
        <v>150</v>
      </c>
      <c r="R367" s="2" t="s">
        <v>413</v>
      </c>
      <c r="S367" s="2" t="s">
        <v>413</v>
      </c>
      <c r="T367" s="30" t="s">
        <v>64</v>
      </c>
      <c r="U367" s="30" t="s">
        <v>469</v>
      </c>
      <c r="V367" s="5" t="s">
        <v>597</v>
      </c>
      <c r="W367" s="7" t="s">
        <v>1569</v>
      </c>
      <c r="X367" s="3" t="s">
        <v>28</v>
      </c>
      <c r="Y367" s="30" t="s">
        <v>833</v>
      </c>
      <c r="Z367" s="18">
        <v>155.4</v>
      </c>
      <c r="AA367" s="18">
        <v>3.4</v>
      </c>
      <c r="AB367" s="9">
        <v>1</v>
      </c>
      <c r="AC367" s="6" t="s">
        <v>413</v>
      </c>
      <c r="AD367" s="6" t="s">
        <v>413</v>
      </c>
      <c r="AE367" s="6" t="s">
        <v>413</v>
      </c>
      <c r="AF367" s="9">
        <v>171.6</v>
      </c>
      <c r="AG367" s="9">
        <v>7.6</v>
      </c>
      <c r="AH367" s="9">
        <v>1</v>
      </c>
      <c r="AI367" s="8" t="s">
        <v>1569</v>
      </c>
      <c r="AJ367" s="91" t="s">
        <v>1569</v>
      </c>
      <c r="AK367" s="91" t="s">
        <v>1569</v>
      </c>
      <c r="AL367" s="9">
        <v>1</v>
      </c>
      <c r="AM367" s="18">
        <v>151</v>
      </c>
      <c r="AN367" s="18">
        <v>1.2</v>
      </c>
      <c r="AO367" s="9">
        <v>1</v>
      </c>
      <c r="AP367" s="5" t="s">
        <v>413</v>
      </c>
      <c r="AQ367" s="2" t="str">
        <f t="shared" si="36"/>
        <v>-</v>
      </c>
      <c r="AR367" s="2" t="str">
        <f t="shared" si="37"/>
        <v>-</v>
      </c>
      <c r="AS367" s="2" t="str">
        <f t="shared" si="38"/>
        <v>-</v>
      </c>
      <c r="AT367" s="9" t="s">
        <v>418</v>
      </c>
      <c r="AU367" s="9">
        <v>27.92</v>
      </c>
      <c r="AV367" s="52" t="s">
        <v>1081</v>
      </c>
      <c r="AW367" s="15">
        <f t="shared" si="43"/>
        <v>28.608000000000001</v>
      </c>
      <c r="AX367" s="47">
        <v>5.72E-11</v>
      </c>
      <c r="AY367" s="47">
        <v>8.7999999999999999E-13</v>
      </c>
      <c r="AZ367" s="47">
        <v>4.962E-10</v>
      </c>
      <c r="BA367" s="47">
        <v>5.5430000000000004E-10</v>
      </c>
      <c r="BB367" s="48">
        <v>5.7570000000000001E-11</v>
      </c>
      <c r="BC367" s="48">
        <v>4.9548000000000003E-10</v>
      </c>
      <c r="BD367" s="48">
        <v>5.5304999999999997E-10</v>
      </c>
      <c r="BE367" s="14" t="str">
        <f t="shared" si="39"/>
        <v>-</v>
      </c>
      <c r="BF367" s="14" t="str">
        <f t="shared" si="40"/>
        <v>-</v>
      </c>
      <c r="BG367" s="68" t="s">
        <v>1593</v>
      </c>
      <c r="BH367" s="76" t="s">
        <v>321</v>
      </c>
      <c r="BI367" s="76" t="s">
        <v>321</v>
      </c>
      <c r="BJ367" s="68" t="s">
        <v>321</v>
      </c>
      <c r="BK367" s="68" t="s">
        <v>597</v>
      </c>
      <c r="BL367" s="76" t="s">
        <v>597</v>
      </c>
      <c r="BM367" s="30" t="s">
        <v>1280</v>
      </c>
    </row>
    <row r="368" spans="1:65" s="9" customFormat="1" ht="14.4" customHeight="1" x14ac:dyDescent="0.3">
      <c r="A368" s="59" t="s">
        <v>788</v>
      </c>
      <c r="B368" s="2">
        <v>367</v>
      </c>
      <c r="C368" s="30" t="s">
        <v>1424</v>
      </c>
      <c r="D368" s="5" t="s">
        <v>820</v>
      </c>
      <c r="E368" s="2" t="s">
        <v>528</v>
      </c>
      <c r="F368" s="5" t="s">
        <v>821</v>
      </c>
      <c r="G368" s="2" t="s">
        <v>529</v>
      </c>
      <c r="H368" s="2" t="s">
        <v>23</v>
      </c>
      <c r="I368" s="5"/>
      <c r="J368" s="9" t="s">
        <v>87</v>
      </c>
      <c r="K368" s="2" t="s">
        <v>1028</v>
      </c>
      <c r="L368" s="9" t="s">
        <v>968</v>
      </c>
      <c r="M368" s="9" t="s">
        <v>26</v>
      </c>
      <c r="N368" s="5" t="s">
        <v>987</v>
      </c>
      <c r="O368" s="9">
        <v>1.78</v>
      </c>
      <c r="P368" s="9">
        <v>0.79</v>
      </c>
      <c r="Q368" s="5" t="s">
        <v>150</v>
      </c>
      <c r="R368" s="2" t="s">
        <v>413</v>
      </c>
      <c r="S368" s="2" t="s">
        <v>413</v>
      </c>
      <c r="T368" s="30" t="s">
        <v>64</v>
      </c>
      <c r="U368" s="30" t="s">
        <v>469</v>
      </c>
      <c r="V368" s="5" t="s">
        <v>597</v>
      </c>
      <c r="W368" s="7" t="s">
        <v>1569</v>
      </c>
      <c r="X368" s="3" t="s">
        <v>28</v>
      </c>
      <c r="Y368" s="30" t="s">
        <v>833</v>
      </c>
      <c r="Z368" s="18">
        <v>154.69999999999999</v>
      </c>
      <c r="AA368" s="18">
        <v>7.2</v>
      </c>
      <c r="AB368" s="9">
        <v>1</v>
      </c>
      <c r="AC368" s="6" t="s">
        <v>413</v>
      </c>
      <c r="AD368" s="6" t="s">
        <v>413</v>
      </c>
      <c r="AE368" s="6" t="s">
        <v>413</v>
      </c>
      <c r="AF368" s="9">
        <v>156.5</v>
      </c>
      <c r="AG368" s="9">
        <v>7.4</v>
      </c>
      <c r="AH368" s="9">
        <v>1</v>
      </c>
      <c r="AI368" s="9">
        <v>7</v>
      </c>
      <c r="AJ368" s="72">
        <v>282</v>
      </c>
      <c r="AK368" s="91" t="s">
        <v>1569</v>
      </c>
      <c r="AL368" s="9">
        <v>1</v>
      </c>
      <c r="AM368" s="18">
        <v>155</v>
      </c>
      <c r="AN368" s="18">
        <v>0.5</v>
      </c>
      <c r="AO368" s="9">
        <v>1</v>
      </c>
      <c r="AP368" s="5" t="s">
        <v>413</v>
      </c>
      <c r="AQ368" s="2" t="str">
        <f t="shared" si="36"/>
        <v>-</v>
      </c>
      <c r="AR368" s="2" t="str">
        <f t="shared" si="37"/>
        <v>-</v>
      </c>
      <c r="AS368" s="2" t="str">
        <f t="shared" si="38"/>
        <v>-</v>
      </c>
      <c r="AT368" s="9" t="s">
        <v>418</v>
      </c>
      <c r="AU368" s="9">
        <v>27.92</v>
      </c>
      <c r="AV368" s="52" t="s">
        <v>1081</v>
      </c>
      <c r="AW368" s="15">
        <f t="shared" si="43"/>
        <v>28.608000000000001</v>
      </c>
      <c r="AX368" s="47">
        <v>5.72E-11</v>
      </c>
      <c r="AY368" s="47">
        <v>8.7999999999999999E-13</v>
      </c>
      <c r="AZ368" s="47">
        <v>4.962E-10</v>
      </c>
      <c r="BA368" s="47">
        <v>5.5430000000000004E-10</v>
      </c>
      <c r="BB368" s="48">
        <v>5.7570000000000001E-11</v>
      </c>
      <c r="BC368" s="48">
        <v>4.9548000000000003E-10</v>
      </c>
      <c r="BD368" s="48">
        <v>5.5304999999999997E-10</v>
      </c>
      <c r="BE368" s="14" t="str">
        <f t="shared" si="39"/>
        <v>-</v>
      </c>
      <c r="BF368" s="14" t="str">
        <f t="shared" si="40"/>
        <v>-</v>
      </c>
      <c r="BG368" s="68" t="s">
        <v>1593</v>
      </c>
      <c r="BH368" s="76" t="s">
        <v>321</v>
      </c>
      <c r="BI368" s="76" t="s">
        <v>597</v>
      </c>
      <c r="BJ368" s="68" t="s">
        <v>321</v>
      </c>
      <c r="BK368" s="68" t="s">
        <v>597</v>
      </c>
      <c r="BL368" s="76" t="s">
        <v>597</v>
      </c>
      <c r="BM368" s="30" t="s">
        <v>1282</v>
      </c>
    </row>
    <row r="369" spans="1:65" s="9" customFormat="1" ht="14.4" customHeight="1" x14ac:dyDescent="0.3">
      <c r="A369" s="59" t="s">
        <v>785</v>
      </c>
      <c r="B369" s="2">
        <v>368</v>
      </c>
      <c r="C369" s="30" t="s">
        <v>1424</v>
      </c>
      <c r="D369" s="5" t="s">
        <v>814</v>
      </c>
      <c r="E369" s="2" t="s">
        <v>528</v>
      </c>
      <c r="F369" s="5" t="s">
        <v>815</v>
      </c>
      <c r="G369" s="2" t="s">
        <v>529</v>
      </c>
      <c r="H369" s="2" t="s">
        <v>23</v>
      </c>
      <c r="I369" s="5"/>
      <c r="J369" s="9" t="s">
        <v>87</v>
      </c>
      <c r="K369" s="2" t="s">
        <v>1028</v>
      </c>
      <c r="L369" s="9" t="s">
        <v>968</v>
      </c>
      <c r="M369" s="9" t="s">
        <v>26</v>
      </c>
      <c r="N369" s="5" t="s">
        <v>996</v>
      </c>
      <c r="O369" s="9">
        <v>2.1800000000000002</v>
      </c>
      <c r="P369" s="9">
        <v>0.95</v>
      </c>
      <c r="Q369" s="5" t="s">
        <v>150</v>
      </c>
      <c r="R369" s="2" t="s">
        <v>413</v>
      </c>
      <c r="S369" s="2" t="s">
        <v>413</v>
      </c>
      <c r="T369" s="30" t="s">
        <v>64</v>
      </c>
      <c r="U369" s="30" t="s">
        <v>469</v>
      </c>
      <c r="V369" s="5" t="s">
        <v>597</v>
      </c>
      <c r="W369" s="7" t="s">
        <v>1569</v>
      </c>
      <c r="X369" s="3" t="s">
        <v>28</v>
      </c>
      <c r="Y369" s="30" t="s">
        <v>833</v>
      </c>
      <c r="Z369" s="35">
        <v>145</v>
      </c>
      <c r="AA369" s="18">
        <v>6.6</v>
      </c>
      <c r="AB369" s="9">
        <v>1</v>
      </c>
      <c r="AC369" s="6" t="s">
        <v>413</v>
      </c>
      <c r="AD369" s="6" t="s">
        <v>413</v>
      </c>
      <c r="AE369" s="6" t="s">
        <v>413</v>
      </c>
      <c r="AF369" s="9">
        <v>146.4</v>
      </c>
      <c r="AG369" s="9">
        <v>6</v>
      </c>
      <c r="AH369" s="9">
        <v>1</v>
      </c>
      <c r="AI369" s="9">
        <v>15</v>
      </c>
      <c r="AJ369" s="72">
        <v>285</v>
      </c>
      <c r="AK369" s="91" t="s">
        <v>1569</v>
      </c>
      <c r="AL369" s="9">
        <v>1</v>
      </c>
      <c r="AM369" s="9">
        <v>147.1</v>
      </c>
      <c r="AN369" s="18">
        <v>1.2</v>
      </c>
      <c r="AO369" s="9">
        <v>1</v>
      </c>
      <c r="AP369" s="5" t="s">
        <v>413</v>
      </c>
      <c r="AQ369" s="2" t="str">
        <f t="shared" si="36"/>
        <v>-</v>
      </c>
      <c r="AR369" s="2" t="str">
        <f t="shared" si="37"/>
        <v>-</v>
      </c>
      <c r="AS369" s="2" t="str">
        <f t="shared" si="38"/>
        <v>-</v>
      </c>
      <c r="AT369" s="9" t="s">
        <v>418</v>
      </c>
      <c r="AU369" s="9">
        <v>27.92</v>
      </c>
      <c r="AV369" s="52" t="s">
        <v>1081</v>
      </c>
      <c r="AW369" s="15">
        <f t="shared" si="43"/>
        <v>28.608000000000001</v>
      </c>
      <c r="AX369" s="47">
        <v>5.72E-11</v>
      </c>
      <c r="AY369" s="47">
        <v>8.7999999999999999E-13</v>
      </c>
      <c r="AZ369" s="47">
        <v>4.962E-10</v>
      </c>
      <c r="BA369" s="47">
        <v>5.5430000000000004E-10</v>
      </c>
      <c r="BB369" s="48">
        <v>5.7570000000000001E-11</v>
      </c>
      <c r="BC369" s="48">
        <v>4.9548000000000003E-10</v>
      </c>
      <c r="BD369" s="48">
        <v>5.5304999999999997E-10</v>
      </c>
      <c r="BE369" s="14" t="str">
        <f t="shared" si="39"/>
        <v>-</v>
      </c>
      <c r="BF369" s="14" t="str">
        <f t="shared" si="40"/>
        <v>-</v>
      </c>
      <c r="BG369" s="68" t="s">
        <v>1593</v>
      </c>
      <c r="BH369" s="76" t="s">
        <v>321</v>
      </c>
      <c r="BI369" s="76" t="s">
        <v>597</v>
      </c>
      <c r="BJ369" s="68" t="s">
        <v>321</v>
      </c>
      <c r="BK369" s="68" t="s">
        <v>597</v>
      </c>
      <c r="BL369" s="76" t="s">
        <v>597</v>
      </c>
      <c r="BM369" s="30" t="s">
        <v>1283</v>
      </c>
    </row>
    <row r="370" spans="1:65" s="9" customFormat="1" ht="14.4" customHeight="1" x14ac:dyDescent="0.3">
      <c r="A370" s="59" t="s">
        <v>789</v>
      </c>
      <c r="B370" s="2">
        <v>369</v>
      </c>
      <c r="C370" s="30" t="s">
        <v>1424</v>
      </c>
      <c r="D370" s="5" t="s">
        <v>822</v>
      </c>
      <c r="E370" s="2" t="s">
        <v>528</v>
      </c>
      <c r="F370" s="5" t="s">
        <v>823</v>
      </c>
      <c r="G370" s="2" t="s">
        <v>529</v>
      </c>
      <c r="H370" s="2" t="s">
        <v>23</v>
      </c>
      <c r="I370" s="5"/>
      <c r="J370" s="9" t="s">
        <v>87</v>
      </c>
      <c r="K370" s="2" t="s">
        <v>1028</v>
      </c>
      <c r="L370" s="9" t="s">
        <v>968</v>
      </c>
      <c r="M370" s="9" t="s">
        <v>26</v>
      </c>
      <c r="N370" s="5" t="s">
        <v>996</v>
      </c>
      <c r="O370" s="9">
        <v>3.52</v>
      </c>
      <c r="P370" s="9">
        <v>1.32</v>
      </c>
      <c r="Q370" s="5" t="s">
        <v>150</v>
      </c>
      <c r="R370" s="2" t="s">
        <v>413</v>
      </c>
      <c r="S370" s="2" t="s">
        <v>413</v>
      </c>
      <c r="T370" s="30" t="s">
        <v>64</v>
      </c>
      <c r="U370" s="30" t="s">
        <v>469</v>
      </c>
      <c r="V370" s="5" t="s">
        <v>597</v>
      </c>
      <c r="W370" s="7" t="s">
        <v>1569</v>
      </c>
      <c r="X370" s="3" t="s">
        <v>28</v>
      </c>
      <c r="Y370" s="30" t="s">
        <v>833</v>
      </c>
      <c r="Z370" s="18">
        <v>148.9</v>
      </c>
      <c r="AA370" s="18">
        <v>3.3</v>
      </c>
      <c r="AB370" s="9">
        <v>1</v>
      </c>
      <c r="AC370" s="6" t="s">
        <v>413</v>
      </c>
      <c r="AD370" s="6" t="s">
        <v>413</v>
      </c>
      <c r="AE370" s="6" t="s">
        <v>413</v>
      </c>
      <c r="AF370" s="9">
        <v>149</v>
      </c>
      <c r="AG370" s="9">
        <v>13</v>
      </c>
      <c r="AH370" s="9">
        <v>1</v>
      </c>
      <c r="AI370" s="9">
        <v>5</v>
      </c>
      <c r="AJ370" s="72">
        <v>334</v>
      </c>
      <c r="AK370" s="91" t="s">
        <v>1569</v>
      </c>
      <c r="AL370" s="9">
        <v>1</v>
      </c>
      <c r="AM370" s="9" t="s">
        <v>413</v>
      </c>
      <c r="AN370" s="9" t="s">
        <v>413</v>
      </c>
      <c r="AO370" s="9">
        <v>1</v>
      </c>
      <c r="AP370" s="2" t="s">
        <v>413</v>
      </c>
      <c r="AQ370" s="2" t="str">
        <f t="shared" si="36"/>
        <v>-</v>
      </c>
      <c r="AR370" s="2" t="str">
        <f t="shared" si="37"/>
        <v>-</v>
      </c>
      <c r="AS370" s="2" t="str">
        <f t="shared" si="38"/>
        <v>-</v>
      </c>
      <c r="AT370" s="9" t="s">
        <v>418</v>
      </c>
      <c r="AU370" s="9">
        <v>27.92</v>
      </c>
      <c r="AV370" s="52" t="s">
        <v>1081</v>
      </c>
      <c r="AW370" s="15">
        <f t="shared" si="43"/>
        <v>28.608000000000001</v>
      </c>
      <c r="AX370" s="47">
        <v>5.72E-11</v>
      </c>
      <c r="AY370" s="47">
        <v>8.7999999999999999E-13</v>
      </c>
      <c r="AZ370" s="47">
        <v>4.962E-10</v>
      </c>
      <c r="BA370" s="47">
        <v>5.5430000000000004E-10</v>
      </c>
      <c r="BB370" s="48">
        <v>5.7570000000000001E-11</v>
      </c>
      <c r="BC370" s="48">
        <v>4.9548000000000003E-10</v>
      </c>
      <c r="BD370" s="48">
        <v>5.5304999999999997E-10</v>
      </c>
      <c r="BE370" s="14" t="str">
        <f t="shared" si="39"/>
        <v>-</v>
      </c>
      <c r="BF370" s="14" t="str">
        <f t="shared" si="40"/>
        <v>-</v>
      </c>
      <c r="BG370" s="68" t="s">
        <v>1593</v>
      </c>
      <c r="BH370" s="76" t="s">
        <v>321</v>
      </c>
      <c r="BI370" s="76" t="s">
        <v>597</v>
      </c>
      <c r="BJ370" s="76" t="s">
        <v>321</v>
      </c>
      <c r="BK370" s="68" t="s">
        <v>597</v>
      </c>
      <c r="BL370" s="76" t="s">
        <v>597</v>
      </c>
      <c r="BM370" s="30" t="s">
        <v>1284</v>
      </c>
    </row>
    <row r="371" spans="1:65" s="9" customFormat="1" ht="14.4" customHeight="1" x14ac:dyDescent="0.3">
      <c r="A371" s="59" t="s">
        <v>790</v>
      </c>
      <c r="B371" s="2">
        <v>370</v>
      </c>
      <c r="C371" s="30" t="s">
        <v>1424</v>
      </c>
      <c r="D371" s="5" t="s">
        <v>824</v>
      </c>
      <c r="E371" s="2" t="s">
        <v>528</v>
      </c>
      <c r="F371" s="5" t="s">
        <v>825</v>
      </c>
      <c r="G371" s="2" t="s">
        <v>529</v>
      </c>
      <c r="H371" s="2" t="s">
        <v>23</v>
      </c>
      <c r="I371" s="5"/>
      <c r="J371" s="9" t="s">
        <v>87</v>
      </c>
      <c r="K371" s="2" t="s">
        <v>1028</v>
      </c>
      <c r="L371" s="9" t="s">
        <v>968</v>
      </c>
      <c r="M371" s="9" t="s">
        <v>26</v>
      </c>
      <c r="N371" s="5" t="s">
        <v>996</v>
      </c>
      <c r="O371" s="9">
        <v>1.41</v>
      </c>
      <c r="P371" s="29">
        <v>1.8</v>
      </c>
      <c r="Q371" s="10" t="s">
        <v>1008</v>
      </c>
      <c r="R371" s="2" t="s">
        <v>413</v>
      </c>
      <c r="S371" s="2" t="s">
        <v>413</v>
      </c>
      <c r="T371" s="30" t="s">
        <v>64</v>
      </c>
      <c r="U371" s="30" t="s">
        <v>469</v>
      </c>
      <c r="V371" s="5" t="s">
        <v>597</v>
      </c>
      <c r="W371" s="7" t="s">
        <v>1569</v>
      </c>
      <c r="X371" s="3" t="s">
        <v>28</v>
      </c>
      <c r="Y371" s="30" t="s">
        <v>833</v>
      </c>
      <c r="Z371" s="35">
        <v>144</v>
      </c>
      <c r="AA371" s="18">
        <v>3.2</v>
      </c>
      <c r="AB371" s="9">
        <v>1</v>
      </c>
      <c r="AC371" s="6" t="s">
        <v>413</v>
      </c>
      <c r="AD371" s="6" t="s">
        <v>413</v>
      </c>
      <c r="AE371" s="6" t="s">
        <v>413</v>
      </c>
      <c r="AF371" s="9">
        <v>144.19999999999999</v>
      </c>
      <c r="AG371" s="9">
        <v>6.9</v>
      </c>
      <c r="AH371" s="9">
        <v>1</v>
      </c>
      <c r="AI371" s="9">
        <v>51</v>
      </c>
      <c r="AJ371" s="72">
        <v>296</v>
      </c>
      <c r="AK371" s="72">
        <v>3</v>
      </c>
      <c r="AL371" s="9">
        <v>1</v>
      </c>
      <c r="AM371" s="9">
        <v>143.69999999999999</v>
      </c>
      <c r="AN371" s="18">
        <v>1.5</v>
      </c>
      <c r="AO371" s="9">
        <v>1</v>
      </c>
      <c r="AP371" s="2" t="s">
        <v>413</v>
      </c>
      <c r="AQ371" s="2" t="str">
        <f t="shared" si="36"/>
        <v>-</v>
      </c>
      <c r="AR371" s="2" t="str">
        <f t="shared" si="37"/>
        <v>-</v>
      </c>
      <c r="AS371" s="2" t="str">
        <f t="shared" si="38"/>
        <v>-</v>
      </c>
      <c r="AT371" s="9" t="s">
        <v>418</v>
      </c>
      <c r="AU371" s="9">
        <v>27.92</v>
      </c>
      <c r="AV371" s="52" t="s">
        <v>1081</v>
      </c>
      <c r="AW371" s="15">
        <f t="shared" si="43"/>
        <v>28.608000000000001</v>
      </c>
      <c r="AX371" s="47">
        <v>5.72E-11</v>
      </c>
      <c r="AY371" s="47">
        <v>8.7999999999999999E-13</v>
      </c>
      <c r="AZ371" s="47">
        <v>4.962E-10</v>
      </c>
      <c r="BA371" s="47">
        <v>5.5430000000000004E-10</v>
      </c>
      <c r="BB371" s="48">
        <v>5.7570000000000001E-11</v>
      </c>
      <c r="BC371" s="48">
        <v>4.9548000000000003E-10</v>
      </c>
      <c r="BD371" s="48">
        <v>5.5304999999999997E-10</v>
      </c>
      <c r="BE371" s="14" t="str">
        <f t="shared" si="39"/>
        <v>-</v>
      </c>
      <c r="BF371" s="14" t="str">
        <f t="shared" si="40"/>
        <v>-</v>
      </c>
      <c r="BG371" s="68" t="s">
        <v>1593</v>
      </c>
      <c r="BH371" s="76" t="s">
        <v>321</v>
      </c>
      <c r="BI371" s="76" t="s">
        <v>597</v>
      </c>
      <c r="BJ371" s="68" t="s">
        <v>1580</v>
      </c>
      <c r="BK371" s="68" t="s">
        <v>597</v>
      </c>
      <c r="BL371" s="76" t="s">
        <v>597</v>
      </c>
      <c r="BM371" s="30" t="s">
        <v>1285</v>
      </c>
    </row>
    <row r="372" spans="1:65" s="9" customFormat="1" ht="14.4" customHeight="1" x14ac:dyDescent="0.3">
      <c r="A372" s="59" t="s">
        <v>739</v>
      </c>
      <c r="B372" s="2">
        <v>371</v>
      </c>
      <c r="C372" s="30" t="s">
        <v>1425</v>
      </c>
      <c r="D372" s="5" t="s">
        <v>746</v>
      </c>
      <c r="E372" s="2" t="s">
        <v>528</v>
      </c>
      <c r="F372" s="5" t="s">
        <v>747</v>
      </c>
      <c r="G372" s="5" t="s">
        <v>530</v>
      </c>
      <c r="H372" s="2" t="s">
        <v>23</v>
      </c>
      <c r="I372" s="5"/>
      <c r="J372" s="9" t="s">
        <v>87</v>
      </c>
      <c r="K372" s="2" t="s">
        <v>1028</v>
      </c>
      <c r="L372" s="9" t="s">
        <v>968</v>
      </c>
      <c r="M372" s="9" t="s">
        <v>26</v>
      </c>
      <c r="N372" s="2" t="s">
        <v>1000</v>
      </c>
      <c r="O372" s="29">
        <v>0.72</v>
      </c>
      <c r="P372" s="29">
        <v>0</v>
      </c>
      <c r="Q372" s="2" t="s">
        <v>413</v>
      </c>
      <c r="R372" s="2" t="s">
        <v>413</v>
      </c>
      <c r="S372" s="10" t="s">
        <v>1033</v>
      </c>
      <c r="T372" s="30" t="s">
        <v>64</v>
      </c>
      <c r="U372" s="3" t="s">
        <v>469</v>
      </c>
      <c r="V372" s="5" t="s">
        <v>597</v>
      </c>
      <c r="W372" s="30" t="s">
        <v>745</v>
      </c>
      <c r="X372" s="30" t="s">
        <v>28</v>
      </c>
      <c r="Y372" s="30" t="s">
        <v>744</v>
      </c>
      <c r="Z372" s="9">
        <v>135.19999999999999</v>
      </c>
      <c r="AA372" s="9">
        <v>0.7</v>
      </c>
      <c r="AB372" s="9">
        <v>1</v>
      </c>
      <c r="AC372" s="6" t="s">
        <v>413</v>
      </c>
      <c r="AD372" s="6" t="s">
        <v>413</v>
      </c>
      <c r="AE372" s="6" t="s">
        <v>413</v>
      </c>
      <c r="AF372" s="9">
        <v>135.6</v>
      </c>
      <c r="AG372" s="9">
        <v>1.7</v>
      </c>
      <c r="AH372" s="9">
        <v>1</v>
      </c>
      <c r="AI372" s="9">
        <v>3.4</v>
      </c>
      <c r="AJ372" s="72">
        <v>302.39999999999998</v>
      </c>
      <c r="AK372" s="72">
        <v>4.5999999999999996</v>
      </c>
      <c r="AL372" s="9">
        <v>1</v>
      </c>
      <c r="AM372" s="9" t="s">
        <v>413</v>
      </c>
      <c r="AN372" s="9" t="s">
        <v>413</v>
      </c>
      <c r="AO372" s="9" t="s">
        <v>413</v>
      </c>
      <c r="AP372" s="5" t="s">
        <v>59</v>
      </c>
      <c r="AQ372" s="2">
        <f t="shared" si="36"/>
        <v>135.19999999999999</v>
      </c>
      <c r="AR372" s="2">
        <f t="shared" si="37"/>
        <v>0.7</v>
      </c>
      <c r="AS372" s="2">
        <f t="shared" si="38"/>
        <v>1</v>
      </c>
      <c r="AT372" s="9" t="s">
        <v>60</v>
      </c>
      <c r="AU372" s="9">
        <v>28.305</v>
      </c>
      <c r="AV372" s="52" t="s">
        <v>1081</v>
      </c>
      <c r="AW372" s="15">
        <f t="shared" ref="AW372:AW406" si="44">28.294</f>
        <v>28.294</v>
      </c>
      <c r="AX372" s="47">
        <v>5.72E-11</v>
      </c>
      <c r="AY372" s="47">
        <v>8.7999999999999999E-13</v>
      </c>
      <c r="AZ372" s="47">
        <v>4.962E-10</v>
      </c>
      <c r="BA372" s="47">
        <v>5.5430000000000004E-10</v>
      </c>
      <c r="BB372" s="48">
        <v>5.7570000000000001E-11</v>
      </c>
      <c r="BC372" s="48">
        <v>4.9548000000000003E-10</v>
      </c>
      <c r="BD372" s="48">
        <v>5.5304999999999997E-10</v>
      </c>
      <c r="BE372" s="14">
        <f t="shared" si="39"/>
        <v>135.1578080463222</v>
      </c>
      <c r="BF372" s="14">
        <f t="shared" si="40"/>
        <v>1.4</v>
      </c>
      <c r="BG372" s="76" t="s">
        <v>598</v>
      </c>
      <c r="BH372" s="76" t="s">
        <v>597</v>
      </c>
      <c r="BI372" s="76" t="s">
        <v>597</v>
      </c>
      <c r="BJ372" s="68" t="s">
        <v>1580</v>
      </c>
      <c r="BK372" s="102" t="s">
        <v>598</v>
      </c>
      <c r="BL372" s="76" t="s">
        <v>598</v>
      </c>
      <c r="BM372" s="30" t="s">
        <v>1289</v>
      </c>
    </row>
    <row r="373" spans="1:65" s="9" customFormat="1" ht="14.4" customHeight="1" x14ac:dyDescent="0.3">
      <c r="A373" s="59" t="s">
        <v>740</v>
      </c>
      <c r="B373" s="2">
        <v>372</v>
      </c>
      <c r="C373" s="30" t="s">
        <v>1425</v>
      </c>
      <c r="D373" s="5" t="s">
        <v>748</v>
      </c>
      <c r="E373" s="2" t="s">
        <v>528</v>
      </c>
      <c r="F373" s="5" t="s">
        <v>749</v>
      </c>
      <c r="G373" s="5" t="s">
        <v>530</v>
      </c>
      <c r="H373" s="2" t="s">
        <v>23</v>
      </c>
      <c r="I373" s="5"/>
      <c r="J373" s="9" t="s">
        <v>87</v>
      </c>
      <c r="K373" s="2" t="s">
        <v>1028</v>
      </c>
      <c r="L373" s="9" t="s">
        <v>968</v>
      </c>
      <c r="M373" s="9" t="s">
        <v>26</v>
      </c>
      <c r="N373" s="2" t="s">
        <v>1000</v>
      </c>
      <c r="O373" s="29">
        <v>0.93</v>
      </c>
      <c r="P373" s="29">
        <v>7.0000000000000007E-2</v>
      </c>
      <c r="Q373" s="2" t="s">
        <v>413</v>
      </c>
      <c r="R373" s="2" t="s">
        <v>413</v>
      </c>
      <c r="S373" s="10" t="s">
        <v>1033</v>
      </c>
      <c r="T373" s="30" t="s">
        <v>64</v>
      </c>
      <c r="U373" s="3" t="s">
        <v>469</v>
      </c>
      <c r="V373" s="5" t="s">
        <v>597</v>
      </c>
      <c r="W373" s="30" t="s">
        <v>745</v>
      </c>
      <c r="X373" s="30" t="s">
        <v>28</v>
      </c>
      <c r="Y373" s="30" t="s">
        <v>744</v>
      </c>
      <c r="Z373" s="18" t="s">
        <v>292</v>
      </c>
      <c r="AA373" s="18" t="s">
        <v>292</v>
      </c>
      <c r="AB373" s="9" t="s">
        <v>413</v>
      </c>
      <c r="AC373" s="6" t="s">
        <v>413</v>
      </c>
      <c r="AD373" s="6" t="s">
        <v>413</v>
      </c>
      <c r="AE373" s="6" t="s">
        <v>413</v>
      </c>
      <c r="AF373" s="9">
        <v>133.1</v>
      </c>
      <c r="AG373" s="9">
        <v>2.8</v>
      </c>
      <c r="AH373" s="9">
        <v>1</v>
      </c>
      <c r="AI373" s="9">
        <v>28</v>
      </c>
      <c r="AJ373" s="72">
        <v>267.5</v>
      </c>
      <c r="AK373" s="72">
        <v>7.9</v>
      </c>
      <c r="AL373" s="9">
        <v>1</v>
      </c>
      <c r="AM373" s="9" t="s">
        <v>413</v>
      </c>
      <c r="AN373" s="9" t="s">
        <v>413</v>
      </c>
      <c r="AO373" s="9" t="s">
        <v>413</v>
      </c>
      <c r="AP373" s="5" t="s">
        <v>413</v>
      </c>
      <c r="AQ373" s="2" t="str">
        <f t="shared" si="36"/>
        <v>-</v>
      </c>
      <c r="AR373" s="2" t="str">
        <f t="shared" si="37"/>
        <v>-</v>
      </c>
      <c r="AS373" s="2" t="str">
        <f t="shared" si="38"/>
        <v>-</v>
      </c>
      <c r="AT373" s="9" t="s">
        <v>60</v>
      </c>
      <c r="AU373" s="9">
        <v>28.305</v>
      </c>
      <c r="AV373" s="52" t="s">
        <v>1081</v>
      </c>
      <c r="AW373" s="15">
        <f t="shared" si="44"/>
        <v>28.294</v>
      </c>
      <c r="AX373" s="47">
        <v>5.72E-11</v>
      </c>
      <c r="AY373" s="47">
        <v>8.7999999999999999E-13</v>
      </c>
      <c r="AZ373" s="47">
        <v>4.962E-10</v>
      </c>
      <c r="BA373" s="47">
        <v>5.5430000000000004E-10</v>
      </c>
      <c r="BB373" s="48">
        <v>5.7570000000000001E-11</v>
      </c>
      <c r="BC373" s="48">
        <v>4.9548000000000003E-10</v>
      </c>
      <c r="BD373" s="48">
        <v>5.5304999999999997E-10</v>
      </c>
      <c r="BE373" s="14" t="str">
        <f t="shared" si="39"/>
        <v>-</v>
      </c>
      <c r="BF373" s="14" t="str">
        <f t="shared" si="40"/>
        <v>-</v>
      </c>
      <c r="BG373" s="68" t="s">
        <v>597</v>
      </c>
      <c r="BH373" s="68" t="s">
        <v>413</v>
      </c>
      <c r="BI373" s="68" t="s">
        <v>597</v>
      </c>
      <c r="BJ373" s="68" t="s">
        <v>1529</v>
      </c>
      <c r="BK373" s="68" t="s">
        <v>597</v>
      </c>
      <c r="BL373" s="76" t="s">
        <v>413</v>
      </c>
      <c r="BM373" s="30" t="s">
        <v>1496</v>
      </c>
    </row>
    <row r="374" spans="1:65" s="9" customFormat="1" ht="14.4" customHeight="1" x14ac:dyDescent="0.3">
      <c r="A374" s="59" t="s">
        <v>741</v>
      </c>
      <c r="B374" s="2">
        <v>373</v>
      </c>
      <c r="C374" s="30" t="s">
        <v>1425</v>
      </c>
      <c r="D374" s="5" t="s">
        <v>750</v>
      </c>
      <c r="E374" s="2" t="s">
        <v>528</v>
      </c>
      <c r="F374" s="5" t="s">
        <v>751</v>
      </c>
      <c r="G374" s="5" t="s">
        <v>530</v>
      </c>
      <c r="H374" s="2" t="s">
        <v>23</v>
      </c>
      <c r="I374" s="5"/>
      <c r="J374" s="9" t="s">
        <v>87</v>
      </c>
      <c r="K374" s="2" t="s">
        <v>1028</v>
      </c>
      <c r="L374" s="9" t="s">
        <v>968</v>
      </c>
      <c r="M374" s="9" t="s">
        <v>26</v>
      </c>
      <c r="N374" s="2" t="s">
        <v>1000</v>
      </c>
      <c r="O374" s="29">
        <v>1.99</v>
      </c>
      <c r="P374" s="29">
        <v>0.56999999999999995</v>
      </c>
      <c r="Q374" s="2" t="s">
        <v>413</v>
      </c>
      <c r="R374" s="2" t="s">
        <v>413</v>
      </c>
      <c r="S374" s="10" t="s">
        <v>1034</v>
      </c>
      <c r="T374" s="30" t="s">
        <v>64</v>
      </c>
      <c r="U374" s="3" t="s">
        <v>469</v>
      </c>
      <c r="V374" s="5" t="s">
        <v>597</v>
      </c>
      <c r="W374" s="30" t="s">
        <v>745</v>
      </c>
      <c r="X374" s="30" t="s">
        <v>28</v>
      </c>
      <c r="Y374" s="30" t="s">
        <v>744</v>
      </c>
      <c r="Z374" s="18">
        <v>113</v>
      </c>
      <c r="AA374" s="9">
        <v>0.5</v>
      </c>
      <c r="AB374" s="9">
        <v>1</v>
      </c>
      <c r="AC374" s="6" t="s">
        <v>413</v>
      </c>
      <c r="AD374" s="6" t="s">
        <v>413</v>
      </c>
      <c r="AE374" s="6" t="s">
        <v>413</v>
      </c>
      <c r="AF374" s="9">
        <v>112.9</v>
      </c>
      <c r="AG374" s="9">
        <v>1.2</v>
      </c>
      <c r="AH374" s="9">
        <v>1</v>
      </c>
      <c r="AI374" s="9">
        <v>3.4</v>
      </c>
      <c r="AJ374" s="72">
        <v>298.60000000000002</v>
      </c>
      <c r="AK374" s="72">
        <v>2.4</v>
      </c>
      <c r="AL374" s="9">
        <v>1</v>
      </c>
      <c r="AM374" s="9" t="s">
        <v>413</v>
      </c>
      <c r="AN374" s="9" t="s">
        <v>413</v>
      </c>
      <c r="AO374" s="9" t="s">
        <v>413</v>
      </c>
      <c r="AP374" s="5" t="s">
        <v>59</v>
      </c>
      <c r="AQ374" s="2">
        <f t="shared" si="36"/>
        <v>113</v>
      </c>
      <c r="AR374" s="2">
        <f t="shared" si="37"/>
        <v>0.5</v>
      </c>
      <c r="AS374" s="2">
        <f t="shared" si="38"/>
        <v>1</v>
      </c>
      <c r="AT374" s="9" t="s">
        <v>60</v>
      </c>
      <c r="AU374" s="9">
        <v>28.305</v>
      </c>
      <c r="AV374" s="52" t="s">
        <v>1081</v>
      </c>
      <c r="AW374" s="15">
        <f t="shared" si="44"/>
        <v>28.294</v>
      </c>
      <c r="AX374" s="47">
        <v>5.72E-11</v>
      </c>
      <c r="AY374" s="47">
        <v>8.7999999999999999E-13</v>
      </c>
      <c r="AZ374" s="47">
        <v>4.962E-10</v>
      </c>
      <c r="BA374" s="47">
        <v>5.5430000000000004E-10</v>
      </c>
      <c r="BB374" s="48">
        <v>5.7570000000000001E-11</v>
      </c>
      <c r="BC374" s="48">
        <v>4.9548000000000003E-10</v>
      </c>
      <c r="BD374" s="48">
        <v>5.5304999999999997E-10</v>
      </c>
      <c r="BE374" s="14">
        <f t="shared" si="39"/>
        <v>112.96296721580264</v>
      </c>
      <c r="BF374" s="14">
        <f t="shared" si="40"/>
        <v>1</v>
      </c>
      <c r="BG374" s="76" t="s">
        <v>598</v>
      </c>
      <c r="BH374" s="76" t="s">
        <v>598</v>
      </c>
      <c r="BI374" s="76" t="s">
        <v>597</v>
      </c>
      <c r="BJ374" s="68" t="s">
        <v>1580</v>
      </c>
      <c r="BK374" s="102" t="s">
        <v>598</v>
      </c>
      <c r="BL374" s="76" t="s">
        <v>321</v>
      </c>
      <c r="BM374" s="30" t="s">
        <v>1286</v>
      </c>
    </row>
    <row r="375" spans="1:65" s="9" customFormat="1" ht="14.4" customHeight="1" x14ac:dyDescent="0.3">
      <c r="A375" s="59" t="s">
        <v>1592</v>
      </c>
      <c r="B375" s="2">
        <v>374</v>
      </c>
      <c r="C375" s="30" t="s">
        <v>1425</v>
      </c>
      <c r="D375" s="5" t="s">
        <v>752</v>
      </c>
      <c r="E375" s="2" t="s">
        <v>528</v>
      </c>
      <c r="F375" s="5" t="s">
        <v>753</v>
      </c>
      <c r="G375" s="5" t="s">
        <v>530</v>
      </c>
      <c r="H375" s="2" t="s">
        <v>23</v>
      </c>
      <c r="I375" s="5"/>
      <c r="J375" s="9" t="s">
        <v>87</v>
      </c>
      <c r="K375" s="2" t="s">
        <v>1028</v>
      </c>
      <c r="L375" s="9" t="s">
        <v>968</v>
      </c>
      <c r="M375" s="9" t="s">
        <v>26</v>
      </c>
      <c r="N375" s="2" t="s">
        <v>1000</v>
      </c>
      <c r="O375" s="29">
        <v>1.53</v>
      </c>
      <c r="P375" s="29">
        <v>0</v>
      </c>
      <c r="Q375" s="2" t="s">
        <v>413</v>
      </c>
      <c r="R375" s="2" t="s">
        <v>413</v>
      </c>
      <c r="S375" s="10" t="s">
        <v>1035</v>
      </c>
      <c r="T375" s="30" t="s">
        <v>64</v>
      </c>
      <c r="U375" s="3" t="s">
        <v>469</v>
      </c>
      <c r="V375" s="5" t="s">
        <v>597</v>
      </c>
      <c r="W375" s="30" t="s">
        <v>745</v>
      </c>
      <c r="X375" s="30" t="s">
        <v>28</v>
      </c>
      <c r="Y375" s="30" t="s">
        <v>744</v>
      </c>
      <c r="Z375" s="18" t="s">
        <v>292</v>
      </c>
      <c r="AA375" s="18" t="s">
        <v>292</v>
      </c>
      <c r="AB375" s="18" t="s">
        <v>413</v>
      </c>
      <c r="AC375" s="6" t="s">
        <v>413</v>
      </c>
      <c r="AD375" s="6" t="s">
        <v>413</v>
      </c>
      <c r="AE375" s="6" t="s">
        <v>413</v>
      </c>
      <c r="AF375" s="9">
        <v>127.3</v>
      </c>
      <c r="AG375" s="9">
        <v>1.5</v>
      </c>
      <c r="AH375" s="9">
        <v>1</v>
      </c>
      <c r="AI375" s="9">
        <v>5.4</v>
      </c>
      <c r="AJ375" s="72">
        <v>281.5</v>
      </c>
      <c r="AK375" s="72">
        <v>9.9</v>
      </c>
      <c r="AL375" s="9">
        <v>1</v>
      </c>
      <c r="AM375" s="9" t="s">
        <v>413</v>
      </c>
      <c r="AN375" s="9" t="s">
        <v>413</v>
      </c>
      <c r="AO375" s="9" t="s">
        <v>413</v>
      </c>
      <c r="AP375" s="5" t="s">
        <v>413</v>
      </c>
      <c r="AQ375" s="2" t="str">
        <f t="shared" si="36"/>
        <v>-</v>
      </c>
      <c r="AR375" s="2" t="str">
        <f t="shared" si="37"/>
        <v>-</v>
      </c>
      <c r="AS375" s="2" t="str">
        <f t="shared" si="38"/>
        <v>-</v>
      </c>
      <c r="AT375" s="9" t="s">
        <v>60</v>
      </c>
      <c r="AU375" s="9">
        <v>28.305</v>
      </c>
      <c r="AV375" s="52" t="s">
        <v>1081</v>
      </c>
      <c r="AW375" s="15">
        <f t="shared" si="44"/>
        <v>28.294</v>
      </c>
      <c r="AX375" s="47">
        <v>5.72E-11</v>
      </c>
      <c r="AY375" s="47">
        <v>8.7999999999999999E-13</v>
      </c>
      <c r="AZ375" s="47">
        <v>4.962E-10</v>
      </c>
      <c r="BA375" s="47">
        <v>5.5430000000000004E-10</v>
      </c>
      <c r="BB375" s="48">
        <v>5.7570000000000001E-11</v>
      </c>
      <c r="BC375" s="48">
        <v>4.9548000000000003E-10</v>
      </c>
      <c r="BD375" s="48">
        <v>5.5304999999999997E-10</v>
      </c>
      <c r="BE375" s="14" t="str">
        <f t="shared" si="39"/>
        <v>-</v>
      </c>
      <c r="BF375" s="14" t="str">
        <f t="shared" si="40"/>
        <v>-</v>
      </c>
      <c r="BG375" s="68" t="s">
        <v>597</v>
      </c>
      <c r="BH375" s="68" t="s">
        <v>413</v>
      </c>
      <c r="BI375" s="68" t="s">
        <v>597</v>
      </c>
      <c r="BJ375" s="68" t="s">
        <v>1580</v>
      </c>
      <c r="BK375" s="68" t="s">
        <v>597</v>
      </c>
      <c r="BL375" s="76" t="s">
        <v>413</v>
      </c>
      <c r="BM375" s="30" t="s">
        <v>1287</v>
      </c>
    </row>
    <row r="376" spans="1:65" s="9" customFormat="1" ht="14.4" customHeight="1" x14ac:dyDescent="0.3">
      <c r="A376" s="59" t="s">
        <v>742</v>
      </c>
      <c r="B376" s="2">
        <v>375</v>
      </c>
      <c r="C376" s="30" t="s">
        <v>1425</v>
      </c>
      <c r="D376" s="5" t="s">
        <v>754</v>
      </c>
      <c r="E376" s="2" t="s">
        <v>528</v>
      </c>
      <c r="F376" s="5" t="s">
        <v>755</v>
      </c>
      <c r="G376" s="5" t="s">
        <v>530</v>
      </c>
      <c r="H376" s="2" t="s">
        <v>23</v>
      </c>
      <c r="I376" s="5"/>
      <c r="J376" s="9" t="s">
        <v>87</v>
      </c>
      <c r="K376" s="2" t="s">
        <v>1028</v>
      </c>
      <c r="L376" s="9" t="s">
        <v>968</v>
      </c>
      <c r="M376" s="9" t="s">
        <v>26</v>
      </c>
      <c r="N376" s="2" t="s">
        <v>1000</v>
      </c>
      <c r="O376" s="29">
        <v>1.99</v>
      </c>
      <c r="P376" s="29">
        <v>1.2</v>
      </c>
      <c r="Q376" s="2" t="s">
        <v>413</v>
      </c>
      <c r="R376" s="2" t="s">
        <v>413</v>
      </c>
      <c r="S376" s="5" t="s">
        <v>961</v>
      </c>
      <c r="T376" s="30" t="s">
        <v>64</v>
      </c>
      <c r="U376" s="3" t="s">
        <v>469</v>
      </c>
      <c r="V376" s="5" t="s">
        <v>597</v>
      </c>
      <c r="W376" s="30" t="s">
        <v>745</v>
      </c>
      <c r="X376" s="30" t="s">
        <v>28</v>
      </c>
      <c r="Y376" s="30" t="s">
        <v>744</v>
      </c>
      <c r="Z376" s="9">
        <v>130.5</v>
      </c>
      <c r="AA376" s="9">
        <v>0.3</v>
      </c>
      <c r="AB376" s="9">
        <v>1</v>
      </c>
      <c r="AC376" s="6" t="s">
        <v>413</v>
      </c>
      <c r="AD376" s="6" t="s">
        <v>413</v>
      </c>
      <c r="AE376" s="6" t="s">
        <v>413</v>
      </c>
      <c r="AF376" s="9">
        <v>130.19999999999999</v>
      </c>
      <c r="AG376" s="9">
        <v>1.4</v>
      </c>
      <c r="AH376" s="9">
        <v>1</v>
      </c>
      <c r="AI376" s="9">
        <v>4.0999999999999996</v>
      </c>
      <c r="AJ376" s="72">
        <v>304</v>
      </c>
      <c r="AK376" s="72">
        <v>15</v>
      </c>
      <c r="AL376" s="9">
        <v>1</v>
      </c>
      <c r="AM376" s="9" t="s">
        <v>413</v>
      </c>
      <c r="AN376" s="9" t="s">
        <v>413</v>
      </c>
      <c r="AO376" s="9" t="s">
        <v>413</v>
      </c>
      <c r="AP376" s="5" t="s">
        <v>59</v>
      </c>
      <c r="AQ376" s="2">
        <f t="shared" si="36"/>
        <v>130.5</v>
      </c>
      <c r="AR376" s="2">
        <f t="shared" si="37"/>
        <v>0.3</v>
      </c>
      <c r="AS376" s="2">
        <f t="shared" si="38"/>
        <v>1</v>
      </c>
      <c r="AT376" s="9" t="s">
        <v>60</v>
      </c>
      <c r="AU376" s="9">
        <v>28.305</v>
      </c>
      <c r="AV376" s="52" t="s">
        <v>1081</v>
      </c>
      <c r="AW376" s="15">
        <f t="shared" si="44"/>
        <v>28.294</v>
      </c>
      <c r="AX376" s="47">
        <v>5.72E-11</v>
      </c>
      <c r="AY376" s="47">
        <v>8.7999999999999999E-13</v>
      </c>
      <c r="AZ376" s="47">
        <v>4.962E-10</v>
      </c>
      <c r="BA376" s="47">
        <v>5.5430000000000004E-10</v>
      </c>
      <c r="BB376" s="48">
        <v>5.7570000000000001E-11</v>
      </c>
      <c r="BC376" s="48">
        <v>4.9548000000000003E-10</v>
      </c>
      <c r="BD376" s="48">
        <v>5.5304999999999997E-10</v>
      </c>
      <c r="BE376" s="14">
        <f t="shared" si="39"/>
        <v>130.45884369102262</v>
      </c>
      <c r="BF376" s="14">
        <f t="shared" si="40"/>
        <v>0.6</v>
      </c>
      <c r="BG376" s="76" t="s">
        <v>598</v>
      </c>
      <c r="BH376" s="76" t="s">
        <v>598</v>
      </c>
      <c r="BI376" s="76" t="s">
        <v>597</v>
      </c>
      <c r="BJ376" s="68" t="s">
        <v>1580</v>
      </c>
      <c r="BK376" s="102" t="s">
        <v>598</v>
      </c>
      <c r="BL376" s="76" t="s">
        <v>321</v>
      </c>
      <c r="BM376" s="30" t="s">
        <v>1288</v>
      </c>
    </row>
    <row r="377" spans="1:65" s="9" customFormat="1" ht="14.4" customHeight="1" x14ac:dyDescent="0.3">
      <c r="A377" s="59" t="s">
        <v>743</v>
      </c>
      <c r="B377" s="2">
        <v>376</v>
      </c>
      <c r="C377" s="30" t="s">
        <v>1425</v>
      </c>
      <c r="D377" s="5" t="s">
        <v>754</v>
      </c>
      <c r="E377" s="2" t="s">
        <v>528</v>
      </c>
      <c r="F377" s="5" t="s">
        <v>755</v>
      </c>
      <c r="G377" s="5" t="s">
        <v>530</v>
      </c>
      <c r="H377" s="2" t="s">
        <v>23</v>
      </c>
      <c r="I377" s="5"/>
      <c r="J377" s="9" t="s">
        <v>87</v>
      </c>
      <c r="K377" s="2" t="s">
        <v>1028</v>
      </c>
      <c r="L377" s="9" t="s">
        <v>968</v>
      </c>
      <c r="M377" s="9" t="s">
        <v>26</v>
      </c>
      <c r="N377" s="2" t="s">
        <v>1000</v>
      </c>
      <c r="O377" s="29">
        <v>0.36</v>
      </c>
      <c r="P377" s="29">
        <f>0.25</f>
        <v>0.25</v>
      </c>
      <c r="Q377" s="2" t="s">
        <v>413</v>
      </c>
      <c r="R377" s="2" t="s">
        <v>413</v>
      </c>
      <c r="S377" s="10" t="s">
        <v>1036</v>
      </c>
      <c r="T377" s="30" t="s">
        <v>64</v>
      </c>
      <c r="U377" s="3" t="s">
        <v>469</v>
      </c>
      <c r="V377" s="5" t="s">
        <v>597</v>
      </c>
      <c r="W377" s="30" t="s">
        <v>745</v>
      </c>
      <c r="X377" s="30" t="s">
        <v>28</v>
      </c>
      <c r="Y377" s="30" t="s">
        <v>744</v>
      </c>
      <c r="Z377" s="9">
        <v>124.1</v>
      </c>
      <c r="AA377" s="9">
        <v>0.8</v>
      </c>
      <c r="AB377" s="9">
        <v>1</v>
      </c>
      <c r="AC377" s="6" t="s">
        <v>413</v>
      </c>
      <c r="AD377" s="6" t="s">
        <v>413</v>
      </c>
      <c r="AE377" s="6" t="s">
        <v>413</v>
      </c>
      <c r="AF377" s="9">
        <v>126.3</v>
      </c>
      <c r="AG377" s="9">
        <v>4.5</v>
      </c>
      <c r="AH377" s="9">
        <v>1</v>
      </c>
      <c r="AI377" s="9">
        <v>4.0999999999999996</v>
      </c>
      <c r="AJ377" s="72">
        <v>293.60000000000002</v>
      </c>
      <c r="AK377" s="72">
        <v>9</v>
      </c>
      <c r="AL377" s="9">
        <v>1</v>
      </c>
      <c r="AM377" s="9" t="s">
        <v>413</v>
      </c>
      <c r="AN377" s="9" t="s">
        <v>413</v>
      </c>
      <c r="AO377" s="9" t="s">
        <v>413</v>
      </c>
      <c r="AP377" s="5" t="s">
        <v>413</v>
      </c>
      <c r="AQ377" s="2" t="str">
        <f t="shared" si="36"/>
        <v>-</v>
      </c>
      <c r="AR377" s="2" t="str">
        <f t="shared" si="37"/>
        <v>-</v>
      </c>
      <c r="AS377" s="2" t="str">
        <f t="shared" si="38"/>
        <v>-</v>
      </c>
      <c r="AT377" s="9" t="s">
        <v>60</v>
      </c>
      <c r="AU377" s="9">
        <v>28.305</v>
      </c>
      <c r="AV377" s="52" t="s">
        <v>1081</v>
      </c>
      <c r="AW377" s="15">
        <f t="shared" si="44"/>
        <v>28.294</v>
      </c>
      <c r="AX377" s="47">
        <v>5.72E-11</v>
      </c>
      <c r="AY377" s="47">
        <v>8.7999999999999999E-13</v>
      </c>
      <c r="AZ377" s="47">
        <v>4.962E-10</v>
      </c>
      <c r="BA377" s="47">
        <v>5.5430000000000004E-10</v>
      </c>
      <c r="BB377" s="48">
        <v>5.7570000000000001E-11</v>
      </c>
      <c r="BC377" s="48">
        <v>4.9548000000000003E-10</v>
      </c>
      <c r="BD377" s="48">
        <v>5.5304999999999997E-10</v>
      </c>
      <c r="BE377" s="14" t="str">
        <f t="shared" si="39"/>
        <v>-</v>
      </c>
      <c r="BF377" s="14" t="str">
        <f t="shared" si="40"/>
        <v>-</v>
      </c>
      <c r="BG377" s="68" t="s">
        <v>1593</v>
      </c>
      <c r="BH377" s="76" t="s">
        <v>597</v>
      </c>
      <c r="BI377" s="76" t="s">
        <v>597</v>
      </c>
      <c r="BJ377" s="68" t="s">
        <v>1580</v>
      </c>
      <c r="BK377" s="68" t="s">
        <v>597</v>
      </c>
      <c r="BL377" s="76" t="s">
        <v>597</v>
      </c>
      <c r="BM377" s="30" t="s">
        <v>1497</v>
      </c>
    </row>
    <row r="378" spans="1:65" ht="14.4" customHeight="1" x14ac:dyDescent="0.3">
      <c r="A378" s="59" t="s">
        <v>496</v>
      </c>
      <c r="B378" s="2">
        <v>377</v>
      </c>
      <c r="C378" s="3" t="s">
        <v>1426</v>
      </c>
      <c r="D378" s="32" t="s">
        <v>847</v>
      </c>
      <c r="E378" s="31" t="s">
        <v>528</v>
      </c>
      <c r="F378" s="32" t="s">
        <v>848</v>
      </c>
      <c r="G378" s="2" t="s">
        <v>529</v>
      </c>
      <c r="H378" s="2" t="s">
        <v>23</v>
      </c>
      <c r="J378" s="6" t="s">
        <v>497</v>
      </c>
      <c r="K378" s="2" t="s">
        <v>1030</v>
      </c>
      <c r="L378" s="6" t="s">
        <v>498</v>
      </c>
      <c r="M378" s="6" t="s">
        <v>26</v>
      </c>
      <c r="N378" s="2" t="s">
        <v>1001</v>
      </c>
      <c r="O378" s="11">
        <v>0.38</v>
      </c>
      <c r="P378" s="11">
        <v>2.2999999999999998</v>
      </c>
      <c r="Q378" s="2" t="s">
        <v>413</v>
      </c>
      <c r="R378" s="2" t="s">
        <v>413</v>
      </c>
      <c r="S378" s="2" t="s">
        <v>413</v>
      </c>
      <c r="T378" s="3" t="s">
        <v>440</v>
      </c>
      <c r="U378" s="7" t="s">
        <v>1569</v>
      </c>
      <c r="V378" s="5" t="s">
        <v>597</v>
      </c>
      <c r="W378" s="12" t="s">
        <v>499</v>
      </c>
      <c r="X378" s="3" t="s">
        <v>28</v>
      </c>
      <c r="Y378" t="s">
        <v>500</v>
      </c>
      <c r="Z378" s="19">
        <v>132.1</v>
      </c>
      <c r="AA378" s="19">
        <v>0.5</v>
      </c>
      <c r="AB378" s="6">
        <v>2</v>
      </c>
      <c r="AC378" s="6" t="s">
        <v>413</v>
      </c>
      <c r="AD378" s="6" t="s">
        <v>413</v>
      </c>
      <c r="AE378" s="6" t="s">
        <v>413</v>
      </c>
      <c r="AF378" s="6">
        <v>131.69999999999999</v>
      </c>
      <c r="AG378" s="6">
        <v>0.5</v>
      </c>
      <c r="AH378" s="6">
        <v>2</v>
      </c>
      <c r="AI378" s="6">
        <v>0.98</v>
      </c>
      <c r="AJ378" s="72">
        <v>350</v>
      </c>
      <c r="AK378" s="72">
        <v>28</v>
      </c>
      <c r="AL378" s="9">
        <v>2</v>
      </c>
      <c r="AM378" s="6" t="s">
        <v>413</v>
      </c>
      <c r="AN378" s="6" t="s">
        <v>413</v>
      </c>
      <c r="AO378" s="6" t="s">
        <v>413</v>
      </c>
      <c r="AP378" s="2" t="s">
        <v>78</v>
      </c>
      <c r="AQ378" s="2">
        <f t="shared" si="36"/>
        <v>131.69999999999999</v>
      </c>
      <c r="AR378" s="2">
        <f t="shared" si="37"/>
        <v>0.5</v>
      </c>
      <c r="AS378" s="2">
        <f t="shared" si="38"/>
        <v>2</v>
      </c>
      <c r="AT378" s="6" t="s">
        <v>60</v>
      </c>
      <c r="AU378" s="6">
        <v>28.02</v>
      </c>
      <c r="AV378" s="52" t="s">
        <v>1081</v>
      </c>
      <c r="AW378" s="15">
        <f t="shared" si="44"/>
        <v>28.294</v>
      </c>
      <c r="AX378" s="47">
        <v>5.72E-11</v>
      </c>
      <c r="AY378" s="47">
        <v>8.7999999999999999E-13</v>
      </c>
      <c r="AZ378" s="47">
        <v>4.962E-10</v>
      </c>
      <c r="BA378" s="47">
        <v>5.5430000000000004E-10</v>
      </c>
      <c r="BB378" s="48">
        <v>5.7570000000000001E-11</v>
      </c>
      <c r="BC378" s="48">
        <v>4.9548000000000003E-10</v>
      </c>
      <c r="BD378" s="48">
        <v>5.5304999999999997E-10</v>
      </c>
      <c r="BE378" s="14">
        <f t="shared" si="39"/>
        <v>132.95981454304908</v>
      </c>
      <c r="BF378" s="14">
        <f t="shared" si="40"/>
        <v>0.5</v>
      </c>
      <c r="BG378" s="68" t="s">
        <v>598</v>
      </c>
      <c r="BH378" s="68" t="s">
        <v>321</v>
      </c>
      <c r="BI378" s="68" t="s">
        <v>598</v>
      </c>
      <c r="BJ378" s="68" t="s">
        <v>1566</v>
      </c>
      <c r="BK378" s="102" t="s">
        <v>598</v>
      </c>
      <c r="BL378" s="68" t="s">
        <v>598</v>
      </c>
      <c r="BM378" s="3" t="s">
        <v>857</v>
      </c>
    </row>
    <row r="379" spans="1:65" ht="14.4" customHeight="1" x14ac:dyDescent="0.3">
      <c r="A379" s="59" t="s">
        <v>501</v>
      </c>
      <c r="B379" s="2">
        <v>378</v>
      </c>
      <c r="C379" s="3" t="s">
        <v>1426</v>
      </c>
      <c r="D379" s="32" t="s">
        <v>849</v>
      </c>
      <c r="E379" s="31" t="s">
        <v>528</v>
      </c>
      <c r="F379" s="32" t="s">
        <v>850</v>
      </c>
      <c r="G379" s="2" t="s">
        <v>529</v>
      </c>
      <c r="H379" s="2" t="s">
        <v>23</v>
      </c>
      <c r="J379" s="6" t="s">
        <v>502</v>
      </c>
      <c r="K379" s="2" t="s">
        <v>1030</v>
      </c>
      <c r="L379" s="6" t="s">
        <v>498</v>
      </c>
      <c r="M379" s="6" t="s">
        <v>26</v>
      </c>
      <c r="N379" s="2" t="s">
        <v>1001</v>
      </c>
      <c r="O379" s="11">
        <v>2.6</v>
      </c>
      <c r="P379" s="11">
        <v>1.9</v>
      </c>
      <c r="Q379" s="2" t="s">
        <v>413</v>
      </c>
      <c r="R379" s="2" t="s">
        <v>413</v>
      </c>
      <c r="S379" s="2" t="s">
        <v>413</v>
      </c>
      <c r="T379" s="3" t="s">
        <v>131</v>
      </c>
      <c r="U379" s="7" t="s">
        <v>1569</v>
      </c>
      <c r="V379" s="5" t="s">
        <v>597</v>
      </c>
      <c r="W379" s="12" t="s">
        <v>499</v>
      </c>
      <c r="X379" s="3" t="s">
        <v>28</v>
      </c>
      <c r="Y379" t="s">
        <v>500</v>
      </c>
      <c r="Z379" s="19">
        <v>131.9</v>
      </c>
      <c r="AA379" s="19">
        <v>0.5</v>
      </c>
      <c r="AB379" s="6">
        <v>2</v>
      </c>
      <c r="AC379" s="6" t="s">
        <v>413</v>
      </c>
      <c r="AD379" s="6" t="s">
        <v>413</v>
      </c>
      <c r="AE379" s="6" t="s">
        <v>413</v>
      </c>
      <c r="AF379" s="6">
        <v>131.4</v>
      </c>
      <c r="AG379" s="6">
        <v>0.7</v>
      </c>
      <c r="AH379" s="6">
        <v>2</v>
      </c>
      <c r="AI379" s="6">
        <v>1.45</v>
      </c>
      <c r="AJ379" s="72">
        <v>367</v>
      </c>
      <c r="AK379" s="72">
        <v>63</v>
      </c>
      <c r="AL379" s="9">
        <v>2</v>
      </c>
      <c r="AM379" s="6" t="s">
        <v>413</v>
      </c>
      <c r="AN379" s="6" t="s">
        <v>413</v>
      </c>
      <c r="AO379" s="6" t="s">
        <v>413</v>
      </c>
      <c r="AP379" s="2" t="s">
        <v>78</v>
      </c>
      <c r="AQ379" s="2">
        <f t="shared" si="36"/>
        <v>131.4</v>
      </c>
      <c r="AR379" s="2">
        <f t="shared" si="37"/>
        <v>0.7</v>
      </c>
      <c r="AS379" s="2">
        <f t="shared" si="38"/>
        <v>2</v>
      </c>
      <c r="AT379" s="6" t="s">
        <v>60</v>
      </c>
      <c r="AU379" s="6">
        <v>28.02</v>
      </c>
      <c r="AV379" s="52" t="s">
        <v>1081</v>
      </c>
      <c r="AW379" s="15">
        <f t="shared" si="44"/>
        <v>28.294</v>
      </c>
      <c r="AX379" s="47">
        <v>5.72E-11</v>
      </c>
      <c r="AY379" s="47">
        <v>8.7999999999999999E-13</v>
      </c>
      <c r="AZ379" s="47">
        <v>4.962E-10</v>
      </c>
      <c r="BA379" s="47">
        <v>5.5430000000000004E-10</v>
      </c>
      <c r="BB379" s="48">
        <v>5.7570000000000001E-11</v>
      </c>
      <c r="BC379" s="48">
        <v>4.9548000000000003E-10</v>
      </c>
      <c r="BD379" s="48">
        <v>5.5304999999999997E-10</v>
      </c>
      <c r="BE379" s="14">
        <f t="shared" si="39"/>
        <v>132.65702421566519</v>
      </c>
      <c r="BF379" s="14">
        <f t="shared" si="40"/>
        <v>0.7</v>
      </c>
      <c r="BG379" s="68" t="s">
        <v>598</v>
      </c>
      <c r="BH379" s="68" t="s">
        <v>321</v>
      </c>
      <c r="BI379" s="68" t="s">
        <v>598</v>
      </c>
      <c r="BJ379" s="68" t="s">
        <v>1566</v>
      </c>
      <c r="BK379" s="102" t="s">
        <v>598</v>
      </c>
      <c r="BL379" s="68" t="s">
        <v>598</v>
      </c>
      <c r="BM379" s="3" t="s">
        <v>857</v>
      </c>
    </row>
    <row r="380" spans="1:65" ht="14.4" customHeight="1" x14ac:dyDescent="0.3">
      <c r="A380" s="59" t="s">
        <v>503</v>
      </c>
      <c r="B380" s="2">
        <v>379</v>
      </c>
      <c r="C380" s="3" t="s">
        <v>1426</v>
      </c>
      <c r="D380" s="32" t="s">
        <v>851</v>
      </c>
      <c r="E380" s="31" t="s">
        <v>528</v>
      </c>
      <c r="F380" s="32" t="s">
        <v>852</v>
      </c>
      <c r="G380" s="2" t="s">
        <v>529</v>
      </c>
      <c r="H380" s="2" t="s">
        <v>23</v>
      </c>
      <c r="J380" s="6" t="s">
        <v>504</v>
      </c>
      <c r="K380" s="2" t="s">
        <v>1028</v>
      </c>
      <c r="L380" s="6" t="s">
        <v>498</v>
      </c>
      <c r="M380" s="6" t="s">
        <v>26</v>
      </c>
      <c r="N380" s="2" t="s">
        <v>1001</v>
      </c>
      <c r="O380" s="11">
        <v>5.5</v>
      </c>
      <c r="P380" s="11">
        <v>0.8</v>
      </c>
      <c r="Q380" s="2" t="s">
        <v>413</v>
      </c>
      <c r="R380" s="2" t="s">
        <v>413</v>
      </c>
      <c r="S380" s="2" t="s">
        <v>413</v>
      </c>
      <c r="T380" s="3" t="s">
        <v>131</v>
      </c>
      <c r="U380" s="7" t="s">
        <v>1569</v>
      </c>
      <c r="V380" s="5" t="s">
        <v>597</v>
      </c>
      <c r="W380" s="12" t="s">
        <v>499</v>
      </c>
      <c r="X380" s="3" t="s">
        <v>28</v>
      </c>
      <c r="Y380" t="s">
        <v>500</v>
      </c>
      <c r="Z380" s="19">
        <v>133.69999999999999</v>
      </c>
      <c r="AA380" s="19">
        <v>0.5</v>
      </c>
      <c r="AB380" s="6">
        <v>2</v>
      </c>
      <c r="AC380" s="6" t="s">
        <v>413</v>
      </c>
      <c r="AD380" s="6" t="s">
        <v>413</v>
      </c>
      <c r="AE380" s="6" t="s">
        <v>413</v>
      </c>
      <c r="AF380" s="6">
        <v>133.69999999999999</v>
      </c>
      <c r="AG380" s="6">
        <v>0.5</v>
      </c>
      <c r="AH380" s="6">
        <v>2</v>
      </c>
      <c r="AI380" s="6">
        <v>1.42</v>
      </c>
      <c r="AJ380" s="72">
        <v>305</v>
      </c>
      <c r="AK380" s="72">
        <v>17</v>
      </c>
      <c r="AL380" s="9">
        <v>2</v>
      </c>
      <c r="AM380" s="6" t="s">
        <v>413</v>
      </c>
      <c r="AN380" s="6" t="s">
        <v>413</v>
      </c>
      <c r="AO380" s="6" t="s">
        <v>413</v>
      </c>
      <c r="AP380" s="2" t="s">
        <v>78</v>
      </c>
      <c r="AQ380" s="2">
        <f t="shared" si="36"/>
        <v>133.69999999999999</v>
      </c>
      <c r="AR380" s="2">
        <f t="shared" si="37"/>
        <v>0.5</v>
      </c>
      <c r="AS380" s="2">
        <f t="shared" si="38"/>
        <v>2</v>
      </c>
      <c r="AT380" s="6" t="s">
        <v>60</v>
      </c>
      <c r="AU380" s="6">
        <v>28.02</v>
      </c>
      <c r="AV380" s="52" t="s">
        <v>1081</v>
      </c>
      <c r="AW380" s="15">
        <f t="shared" si="44"/>
        <v>28.294</v>
      </c>
      <c r="AX380" s="47">
        <v>5.72E-11</v>
      </c>
      <c r="AY380" s="47">
        <v>8.7999999999999999E-13</v>
      </c>
      <c r="AZ380" s="47">
        <v>4.962E-10</v>
      </c>
      <c r="BA380" s="47">
        <v>5.5430000000000004E-10</v>
      </c>
      <c r="BB380" s="48">
        <v>5.7570000000000001E-11</v>
      </c>
      <c r="BC380" s="48">
        <v>4.9548000000000003E-10</v>
      </c>
      <c r="BD380" s="48">
        <v>5.5304999999999997E-10</v>
      </c>
      <c r="BE380" s="14">
        <f t="shared" si="39"/>
        <v>134.97840768982201</v>
      </c>
      <c r="BF380" s="14">
        <f t="shared" si="40"/>
        <v>0.5</v>
      </c>
      <c r="BG380" s="68" t="s">
        <v>598</v>
      </c>
      <c r="BH380" s="68" t="s">
        <v>321</v>
      </c>
      <c r="BI380" s="68" t="s">
        <v>598</v>
      </c>
      <c r="BJ380" s="68" t="s">
        <v>1580</v>
      </c>
      <c r="BK380" s="102" t="s">
        <v>598</v>
      </c>
      <c r="BL380" s="68" t="s">
        <v>598</v>
      </c>
      <c r="BM380" s="3" t="s">
        <v>857</v>
      </c>
    </row>
    <row r="381" spans="1:65" ht="14.4" customHeight="1" x14ac:dyDescent="0.3">
      <c r="A381" s="59" t="s">
        <v>505</v>
      </c>
      <c r="B381" s="2">
        <v>380</v>
      </c>
      <c r="C381" s="3" t="s">
        <v>1426</v>
      </c>
      <c r="D381" s="32" t="s">
        <v>853</v>
      </c>
      <c r="E381" s="31" t="s">
        <v>528</v>
      </c>
      <c r="F381" s="32" t="s">
        <v>854</v>
      </c>
      <c r="G381" s="2" t="s">
        <v>529</v>
      </c>
      <c r="H381" s="2" t="s">
        <v>23</v>
      </c>
      <c r="J381" s="6" t="s">
        <v>439</v>
      </c>
      <c r="K381" s="2" t="s">
        <v>1030</v>
      </c>
      <c r="L381" s="6" t="s">
        <v>968</v>
      </c>
      <c r="M381" s="6" t="s">
        <v>26</v>
      </c>
      <c r="N381" s="2" t="s">
        <v>1001</v>
      </c>
      <c r="O381" s="11">
        <v>3.08</v>
      </c>
      <c r="P381" s="11">
        <v>2.2000000000000002</v>
      </c>
      <c r="Q381" s="2" t="s">
        <v>413</v>
      </c>
      <c r="R381" s="2" t="s">
        <v>413</v>
      </c>
      <c r="S381" s="2" t="s">
        <v>413</v>
      </c>
      <c r="T381" s="3" t="s">
        <v>131</v>
      </c>
      <c r="U381" s="7" t="s">
        <v>1569</v>
      </c>
      <c r="V381" s="5" t="s">
        <v>597</v>
      </c>
      <c r="W381" s="12" t="s">
        <v>499</v>
      </c>
      <c r="X381" s="3" t="s">
        <v>28</v>
      </c>
      <c r="Y381" t="s">
        <v>500</v>
      </c>
      <c r="Z381" s="19">
        <v>132.30000000000001</v>
      </c>
      <c r="AA381" s="19">
        <v>0.5</v>
      </c>
      <c r="AB381" s="6">
        <v>2</v>
      </c>
      <c r="AC381" s="6" t="s">
        <v>413</v>
      </c>
      <c r="AD381" s="6" t="s">
        <v>413</v>
      </c>
      <c r="AE381" s="6" t="s">
        <v>413</v>
      </c>
      <c r="AF381" s="6">
        <v>131.80000000000001</v>
      </c>
      <c r="AG381" s="6">
        <v>0.6</v>
      </c>
      <c r="AH381" s="6">
        <v>2</v>
      </c>
      <c r="AI381" s="6">
        <v>0.94</v>
      </c>
      <c r="AJ381" s="72">
        <v>339</v>
      </c>
      <c r="AK381" s="72">
        <v>27</v>
      </c>
      <c r="AL381" s="9">
        <v>2</v>
      </c>
      <c r="AM381" s="6" t="s">
        <v>413</v>
      </c>
      <c r="AN381" s="6" t="s">
        <v>413</v>
      </c>
      <c r="AO381" s="6" t="s">
        <v>413</v>
      </c>
      <c r="AP381" s="2" t="s">
        <v>78</v>
      </c>
      <c r="AQ381" s="2">
        <f t="shared" si="36"/>
        <v>131.80000000000001</v>
      </c>
      <c r="AR381" s="2">
        <f t="shared" si="37"/>
        <v>0.6</v>
      </c>
      <c r="AS381" s="2">
        <f t="shared" si="38"/>
        <v>2</v>
      </c>
      <c r="AT381" s="6" t="s">
        <v>60</v>
      </c>
      <c r="AU381" s="6">
        <v>28.02</v>
      </c>
      <c r="AV381" s="52" t="s">
        <v>1081</v>
      </c>
      <c r="AW381" s="15">
        <f t="shared" si="44"/>
        <v>28.294</v>
      </c>
      <c r="AX381" s="47">
        <v>5.72E-11</v>
      </c>
      <c r="AY381" s="47">
        <v>8.7999999999999999E-13</v>
      </c>
      <c r="AZ381" s="47">
        <v>4.962E-10</v>
      </c>
      <c r="BA381" s="47">
        <v>5.5430000000000004E-10</v>
      </c>
      <c r="BB381" s="48">
        <v>5.7570000000000001E-11</v>
      </c>
      <c r="BC381" s="48">
        <v>4.9548000000000003E-10</v>
      </c>
      <c r="BD381" s="48">
        <v>5.5304999999999997E-10</v>
      </c>
      <c r="BE381" s="14">
        <f t="shared" si="39"/>
        <v>133.06074457357741</v>
      </c>
      <c r="BF381" s="14">
        <f t="shared" si="40"/>
        <v>0.6</v>
      </c>
      <c r="BG381" s="68" t="s">
        <v>598</v>
      </c>
      <c r="BH381" s="68" t="s">
        <v>321</v>
      </c>
      <c r="BI381" s="68" t="s">
        <v>598</v>
      </c>
      <c r="BJ381" s="68" t="s">
        <v>1566</v>
      </c>
      <c r="BK381" s="102" t="s">
        <v>598</v>
      </c>
      <c r="BL381" s="68" t="s">
        <v>598</v>
      </c>
      <c r="BM381" s="3" t="s">
        <v>857</v>
      </c>
    </row>
    <row r="382" spans="1:65" ht="14.4" customHeight="1" x14ac:dyDescent="0.3">
      <c r="A382" s="59" t="s">
        <v>506</v>
      </c>
      <c r="B382" s="2">
        <v>381</v>
      </c>
      <c r="C382" s="3" t="s">
        <v>1426</v>
      </c>
      <c r="D382" s="32" t="s">
        <v>855</v>
      </c>
      <c r="E382" s="31" t="s">
        <v>528</v>
      </c>
      <c r="F382" s="32" t="s">
        <v>856</v>
      </c>
      <c r="G382" s="2" t="s">
        <v>529</v>
      </c>
      <c r="H382" s="2" t="s">
        <v>23</v>
      </c>
      <c r="J382" s="6" t="s">
        <v>507</v>
      </c>
      <c r="K382" s="2" t="s">
        <v>1030</v>
      </c>
      <c r="L382" s="6" t="s">
        <v>498</v>
      </c>
      <c r="M382" s="6" t="s">
        <v>26</v>
      </c>
      <c r="N382" s="2" t="s">
        <v>1001</v>
      </c>
      <c r="O382" s="8" t="s">
        <v>1569</v>
      </c>
      <c r="P382" s="8" t="s">
        <v>1569</v>
      </c>
      <c r="Q382" s="2" t="s">
        <v>413</v>
      </c>
      <c r="R382" s="2" t="s">
        <v>413</v>
      </c>
      <c r="S382" s="2" t="s">
        <v>413</v>
      </c>
      <c r="T382" s="3" t="s">
        <v>440</v>
      </c>
      <c r="U382" s="7" t="s">
        <v>1569</v>
      </c>
      <c r="V382" s="5" t="s">
        <v>597</v>
      </c>
      <c r="W382" s="12" t="s">
        <v>499</v>
      </c>
      <c r="X382" s="3" t="s">
        <v>28</v>
      </c>
      <c r="Y382" t="s">
        <v>500</v>
      </c>
      <c r="Z382" s="19">
        <v>132.1</v>
      </c>
      <c r="AA382" s="19">
        <v>0.6</v>
      </c>
      <c r="AB382" s="6">
        <v>2</v>
      </c>
      <c r="AC382" s="6" t="s">
        <v>413</v>
      </c>
      <c r="AD382" s="6" t="s">
        <v>413</v>
      </c>
      <c r="AE382" s="6" t="s">
        <v>413</v>
      </c>
      <c r="AF382" s="6">
        <v>131.9</v>
      </c>
      <c r="AG382" s="6">
        <v>0.6</v>
      </c>
      <c r="AH382" s="6">
        <v>2</v>
      </c>
      <c r="AI382" s="6">
        <v>0.96</v>
      </c>
      <c r="AJ382" s="72">
        <v>301</v>
      </c>
      <c r="AK382" s="72">
        <v>24</v>
      </c>
      <c r="AL382" s="9">
        <v>2</v>
      </c>
      <c r="AM382" s="6" t="s">
        <v>413</v>
      </c>
      <c r="AN382" s="6" t="s">
        <v>413</v>
      </c>
      <c r="AO382" s="6" t="s">
        <v>413</v>
      </c>
      <c r="AP382" s="2" t="s">
        <v>59</v>
      </c>
      <c r="AQ382" s="2">
        <f t="shared" si="36"/>
        <v>132.1</v>
      </c>
      <c r="AR382" s="2">
        <f t="shared" si="37"/>
        <v>0.6</v>
      </c>
      <c r="AS382" s="2">
        <f t="shared" si="38"/>
        <v>2</v>
      </c>
      <c r="AT382" s="6" t="s">
        <v>60</v>
      </c>
      <c r="AU382" s="6">
        <v>28.02</v>
      </c>
      <c r="AV382" s="52" t="s">
        <v>1081</v>
      </c>
      <c r="AW382" s="15">
        <f t="shared" si="44"/>
        <v>28.294</v>
      </c>
      <c r="AX382" s="47">
        <v>5.72E-11</v>
      </c>
      <c r="AY382" s="47">
        <v>8.7999999999999999E-13</v>
      </c>
      <c r="AZ382" s="47">
        <v>4.962E-10</v>
      </c>
      <c r="BA382" s="47">
        <v>5.5430000000000004E-10</v>
      </c>
      <c r="BB382" s="48">
        <v>5.7570000000000001E-11</v>
      </c>
      <c r="BC382" s="48">
        <v>4.9548000000000003E-10</v>
      </c>
      <c r="BD382" s="48">
        <v>5.5304999999999997E-10</v>
      </c>
      <c r="BE382" s="14">
        <f t="shared" si="39"/>
        <v>133.36353442939222</v>
      </c>
      <c r="BF382" s="14">
        <f t="shared" si="40"/>
        <v>0.6</v>
      </c>
      <c r="BG382" s="68" t="s">
        <v>598</v>
      </c>
      <c r="BH382" s="68" t="s">
        <v>321</v>
      </c>
      <c r="BI382" s="68" t="s">
        <v>598</v>
      </c>
      <c r="BJ382" s="68" t="s">
        <v>1580</v>
      </c>
      <c r="BK382" s="102" t="s">
        <v>598</v>
      </c>
      <c r="BL382" s="68" t="s">
        <v>598</v>
      </c>
      <c r="BM382" s="3" t="s">
        <v>857</v>
      </c>
    </row>
    <row r="383" spans="1:65" s="9" customFormat="1" ht="14.4" customHeight="1" x14ac:dyDescent="0.3">
      <c r="A383" s="59" t="s">
        <v>733</v>
      </c>
      <c r="B383" s="2">
        <v>382</v>
      </c>
      <c r="C383" s="30" t="s">
        <v>1427</v>
      </c>
      <c r="D383" s="5" t="s">
        <v>735</v>
      </c>
      <c r="E383" s="5" t="s">
        <v>528</v>
      </c>
      <c r="F383" s="5" t="s">
        <v>736</v>
      </c>
      <c r="G383" s="5" t="s">
        <v>529</v>
      </c>
      <c r="H383" s="2" t="s">
        <v>23</v>
      </c>
      <c r="I383" s="5"/>
      <c r="J383" s="9" t="s">
        <v>87</v>
      </c>
      <c r="K383" s="2" t="s">
        <v>1028</v>
      </c>
      <c r="L383" s="9" t="s">
        <v>968</v>
      </c>
      <c r="M383" s="6" t="s">
        <v>26</v>
      </c>
      <c r="N383" s="5" t="s">
        <v>987</v>
      </c>
      <c r="O383" s="8" t="s">
        <v>1569</v>
      </c>
      <c r="P383" s="8" t="s">
        <v>1569</v>
      </c>
      <c r="Q383" s="10" t="s">
        <v>1569</v>
      </c>
      <c r="R383" s="2" t="s">
        <v>413</v>
      </c>
      <c r="S383" s="2" t="s">
        <v>413</v>
      </c>
      <c r="T383" s="30" t="s">
        <v>64</v>
      </c>
      <c r="U383" s="7" t="s">
        <v>1569</v>
      </c>
      <c r="V383" s="5" t="s">
        <v>597</v>
      </c>
      <c r="W383" s="12" t="s">
        <v>57</v>
      </c>
      <c r="X383" s="3" t="s">
        <v>28</v>
      </c>
      <c r="Y383" s="3" t="s">
        <v>655</v>
      </c>
      <c r="Z383" s="29">
        <v>124.56</v>
      </c>
      <c r="AA383" s="29">
        <v>2.15</v>
      </c>
      <c r="AB383" s="9">
        <v>2</v>
      </c>
      <c r="AC383" s="19" t="s">
        <v>413</v>
      </c>
      <c r="AD383" s="19" t="s">
        <v>413</v>
      </c>
      <c r="AE383" s="19" t="s">
        <v>413</v>
      </c>
      <c r="AF383" s="9">
        <v>131.91999999999999</v>
      </c>
      <c r="AG383" s="9">
        <v>3.63</v>
      </c>
      <c r="AH383" s="9">
        <v>2</v>
      </c>
      <c r="AI383" s="9">
        <v>0.67</v>
      </c>
      <c r="AJ383" s="72" t="s">
        <v>1570</v>
      </c>
      <c r="AK383" s="91" t="s">
        <v>1569</v>
      </c>
      <c r="AL383" s="9">
        <v>2</v>
      </c>
      <c r="AM383" s="6" t="s">
        <v>413</v>
      </c>
      <c r="AN383" s="6" t="s">
        <v>413</v>
      </c>
      <c r="AO383" s="6" t="s">
        <v>413</v>
      </c>
      <c r="AP383" s="5" t="s">
        <v>78</v>
      </c>
      <c r="AQ383" s="2">
        <f t="shared" si="36"/>
        <v>131.91999999999999</v>
      </c>
      <c r="AR383" s="2">
        <f t="shared" si="37"/>
        <v>3.63</v>
      </c>
      <c r="AS383" s="2">
        <f t="shared" si="38"/>
        <v>2</v>
      </c>
      <c r="AT383" s="6" t="s">
        <v>60</v>
      </c>
      <c r="AU383" s="9">
        <v>28.305</v>
      </c>
      <c r="AV383" s="52" t="s">
        <v>1081</v>
      </c>
      <c r="AW383" s="15">
        <f t="shared" si="44"/>
        <v>28.294</v>
      </c>
      <c r="AX383" s="47">
        <v>5.72E-11</v>
      </c>
      <c r="AY383" s="47">
        <v>8.7999999999999999E-13</v>
      </c>
      <c r="AZ383" s="47">
        <v>4.962E-10</v>
      </c>
      <c r="BA383" s="47">
        <v>5.5430000000000004E-10</v>
      </c>
      <c r="BB383" s="48">
        <v>5.7570000000000001E-11</v>
      </c>
      <c r="BC383" s="48">
        <v>4.9548000000000003E-10</v>
      </c>
      <c r="BD383" s="48">
        <v>5.5304999999999997E-10</v>
      </c>
      <c r="BE383" s="14">
        <f t="shared" si="39"/>
        <v>131.87852759947322</v>
      </c>
      <c r="BF383" s="14">
        <f t="shared" si="40"/>
        <v>3.63</v>
      </c>
      <c r="BG383" s="68" t="s">
        <v>1593</v>
      </c>
      <c r="BH383" s="68" t="s">
        <v>598</v>
      </c>
      <c r="BI383" s="68" t="s">
        <v>598</v>
      </c>
      <c r="BJ383" s="68" t="s">
        <v>1580</v>
      </c>
      <c r="BK383" s="102" t="s">
        <v>598</v>
      </c>
      <c r="BL383" s="68" t="s">
        <v>846</v>
      </c>
      <c r="BM383" s="30" t="s">
        <v>1290</v>
      </c>
    </row>
    <row r="384" spans="1:65" s="9" customFormat="1" ht="14.4" customHeight="1" x14ac:dyDescent="0.3">
      <c r="A384" s="59" t="s">
        <v>734</v>
      </c>
      <c r="B384" s="2">
        <v>383</v>
      </c>
      <c r="C384" s="30" t="s">
        <v>1427</v>
      </c>
      <c r="D384" s="5" t="s">
        <v>737</v>
      </c>
      <c r="E384" s="5" t="s">
        <v>528</v>
      </c>
      <c r="F384" s="5" t="s">
        <v>738</v>
      </c>
      <c r="G384" s="5" t="s">
        <v>529</v>
      </c>
      <c r="H384" s="2" t="s">
        <v>23</v>
      </c>
      <c r="I384" s="5"/>
      <c r="J384" s="9" t="s">
        <v>87</v>
      </c>
      <c r="K384" s="2" t="s">
        <v>1028</v>
      </c>
      <c r="L384" s="9" t="s">
        <v>968</v>
      </c>
      <c r="M384" s="6" t="s">
        <v>26</v>
      </c>
      <c r="N384" s="2" t="s">
        <v>1041</v>
      </c>
      <c r="O384" s="9">
        <v>1.72</v>
      </c>
      <c r="P384" s="9">
        <v>0.32</v>
      </c>
      <c r="Q384" s="10" t="s">
        <v>1008</v>
      </c>
      <c r="R384" s="2" t="s">
        <v>413</v>
      </c>
      <c r="S384" s="2" t="s">
        <v>413</v>
      </c>
      <c r="T384" s="30" t="s">
        <v>64</v>
      </c>
      <c r="U384" s="7" t="s">
        <v>1569</v>
      </c>
      <c r="V384" s="5" t="s">
        <v>597</v>
      </c>
      <c r="W384" s="12" t="s">
        <v>57</v>
      </c>
      <c r="X384" s="3" t="s">
        <v>28</v>
      </c>
      <c r="Y384" s="3" t="s">
        <v>655</v>
      </c>
      <c r="Z384" s="29">
        <v>135.72</v>
      </c>
      <c r="AA384" s="29">
        <v>4.3499999999999996</v>
      </c>
      <c r="AB384" s="9">
        <v>2</v>
      </c>
      <c r="AC384" s="19" t="s">
        <v>413</v>
      </c>
      <c r="AD384" s="19" t="s">
        <v>413</v>
      </c>
      <c r="AE384" s="19" t="s">
        <v>413</v>
      </c>
      <c r="AF384" s="9">
        <v>128.43</v>
      </c>
      <c r="AG384" s="9">
        <v>8.4600000000000009</v>
      </c>
      <c r="AH384" s="9">
        <v>2</v>
      </c>
      <c r="AI384" s="9">
        <v>3.21</v>
      </c>
      <c r="AJ384" s="91" t="s">
        <v>1569</v>
      </c>
      <c r="AK384" s="91" t="s">
        <v>1569</v>
      </c>
      <c r="AL384" s="9">
        <v>2</v>
      </c>
      <c r="AM384" s="6" t="s">
        <v>413</v>
      </c>
      <c r="AN384" s="6" t="s">
        <v>413</v>
      </c>
      <c r="AO384" s="6" t="s">
        <v>413</v>
      </c>
      <c r="AP384" s="2" t="s">
        <v>413</v>
      </c>
      <c r="AQ384" s="2" t="str">
        <f t="shared" si="36"/>
        <v>-</v>
      </c>
      <c r="AR384" s="2" t="str">
        <f t="shared" si="37"/>
        <v>-</v>
      </c>
      <c r="AS384" s="2" t="str">
        <f t="shared" si="38"/>
        <v>-</v>
      </c>
      <c r="AT384" s="6" t="s">
        <v>60</v>
      </c>
      <c r="AU384" s="9">
        <v>28.305</v>
      </c>
      <c r="AV384" s="52" t="s">
        <v>1081</v>
      </c>
      <c r="AW384" s="15">
        <f t="shared" si="44"/>
        <v>28.294</v>
      </c>
      <c r="AX384" s="47">
        <v>5.72E-11</v>
      </c>
      <c r="AY384" s="47">
        <v>8.7999999999999999E-13</v>
      </c>
      <c r="AZ384" s="47">
        <v>4.962E-10</v>
      </c>
      <c r="BA384" s="47">
        <v>5.5430000000000004E-10</v>
      </c>
      <c r="BB384" s="48">
        <v>5.7570000000000001E-11</v>
      </c>
      <c r="BC384" s="48">
        <v>4.9548000000000003E-10</v>
      </c>
      <c r="BD384" s="48">
        <v>5.5304999999999997E-10</v>
      </c>
      <c r="BE384" s="14" t="str">
        <f t="shared" si="39"/>
        <v>-</v>
      </c>
      <c r="BF384" s="14" t="str">
        <f t="shared" si="40"/>
        <v>-</v>
      </c>
      <c r="BG384" s="68" t="s">
        <v>1593</v>
      </c>
      <c r="BH384" s="68" t="s">
        <v>597</v>
      </c>
      <c r="BI384" s="68" t="s">
        <v>597</v>
      </c>
      <c r="BJ384" s="68" t="s">
        <v>321</v>
      </c>
      <c r="BK384" s="68" t="s">
        <v>597</v>
      </c>
      <c r="BL384" s="68" t="s">
        <v>597</v>
      </c>
      <c r="BM384" s="30" t="s">
        <v>1291</v>
      </c>
    </row>
    <row r="385" spans="1:65" s="9" customFormat="1" ht="14.4" customHeight="1" x14ac:dyDescent="0.3">
      <c r="A385" s="59" t="s">
        <v>928</v>
      </c>
      <c r="B385" s="2">
        <v>384</v>
      </c>
      <c r="C385" s="30" t="s">
        <v>1428</v>
      </c>
      <c r="D385" s="5" t="s">
        <v>934</v>
      </c>
      <c r="E385" s="5" t="s">
        <v>528</v>
      </c>
      <c r="F385" s="5" t="s">
        <v>937</v>
      </c>
      <c r="G385" s="5" t="s">
        <v>530</v>
      </c>
      <c r="H385" s="2" t="s">
        <v>23</v>
      </c>
      <c r="I385" s="5"/>
      <c r="J385" s="9" t="s">
        <v>931</v>
      </c>
      <c r="K385" s="2" t="s">
        <v>1028</v>
      </c>
      <c r="L385" s="9" t="s">
        <v>498</v>
      </c>
      <c r="M385" s="9" t="s">
        <v>26</v>
      </c>
      <c r="N385" s="2" t="s">
        <v>993</v>
      </c>
      <c r="O385" s="9">
        <v>0.33</v>
      </c>
      <c r="P385" s="9">
        <v>0.15</v>
      </c>
      <c r="Q385" s="2" t="s">
        <v>413</v>
      </c>
      <c r="R385" s="2" t="s">
        <v>413</v>
      </c>
      <c r="S385" s="2" t="s">
        <v>1026</v>
      </c>
      <c r="T385" s="30" t="s">
        <v>55</v>
      </c>
      <c r="U385" s="30" t="s">
        <v>469</v>
      </c>
      <c r="V385" s="5" t="s">
        <v>597</v>
      </c>
      <c r="W385" s="12" t="s">
        <v>57</v>
      </c>
      <c r="X385" s="3" t="s">
        <v>28</v>
      </c>
      <c r="Y385" s="30" t="s">
        <v>933</v>
      </c>
      <c r="Z385" s="18">
        <v>128.4</v>
      </c>
      <c r="AA385" s="18">
        <v>0.9</v>
      </c>
      <c r="AB385" s="9">
        <v>1</v>
      </c>
      <c r="AC385" s="19" t="s">
        <v>413</v>
      </c>
      <c r="AD385" s="19" t="s">
        <v>413</v>
      </c>
      <c r="AE385" s="19" t="s">
        <v>413</v>
      </c>
      <c r="AF385" s="9">
        <v>135.5</v>
      </c>
      <c r="AG385" s="9">
        <v>2.2000000000000002</v>
      </c>
      <c r="AH385" s="9">
        <v>1</v>
      </c>
      <c r="AI385" s="9">
        <v>1.91</v>
      </c>
      <c r="AJ385" s="93">
        <v>247</v>
      </c>
      <c r="AK385" s="93">
        <v>14</v>
      </c>
      <c r="AL385" s="9">
        <v>1</v>
      </c>
      <c r="AM385" s="6" t="s">
        <v>413</v>
      </c>
      <c r="AN385" s="6" t="s">
        <v>413</v>
      </c>
      <c r="AO385" s="6" t="s">
        <v>413</v>
      </c>
      <c r="AP385" s="5" t="s">
        <v>413</v>
      </c>
      <c r="AQ385" s="2" t="str">
        <f t="shared" si="36"/>
        <v>-</v>
      </c>
      <c r="AR385" s="2" t="str">
        <f t="shared" si="37"/>
        <v>-</v>
      </c>
      <c r="AS385" s="2" t="str">
        <f t="shared" si="38"/>
        <v>-</v>
      </c>
      <c r="AT385" s="9" t="s">
        <v>60</v>
      </c>
      <c r="AU385" s="9">
        <v>27.5</v>
      </c>
      <c r="AV385" s="52" t="s">
        <v>1081</v>
      </c>
      <c r="AW385" s="15">
        <f t="shared" si="44"/>
        <v>28.294</v>
      </c>
      <c r="AX385" s="47">
        <v>5.72E-11</v>
      </c>
      <c r="AY385" s="47">
        <v>8.7999999999999999E-13</v>
      </c>
      <c r="AZ385" s="47">
        <v>4.962E-10</v>
      </c>
      <c r="BA385" s="47">
        <v>5.5430000000000004E-10</v>
      </c>
      <c r="BB385" s="48">
        <v>5.7570000000000001E-11</v>
      </c>
      <c r="BC385" s="48">
        <v>4.9548000000000003E-10</v>
      </c>
      <c r="BD385" s="48">
        <v>5.5304999999999997E-10</v>
      </c>
      <c r="BE385" s="14" t="str">
        <f t="shared" si="39"/>
        <v>-</v>
      </c>
      <c r="BF385" s="14" t="str">
        <f t="shared" si="40"/>
        <v>-</v>
      </c>
      <c r="BG385" s="68" t="s">
        <v>1593</v>
      </c>
      <c r="BH385" s="68" t="s">
        <v>597</v>
      </c>
      <c r="BI385" s="68" t="s">
        <v>598</v>
      </c>
      <c r="BJ385" s="68" t="s">
        <v>1529</v>
      </c>
      <c r="BK385" s="68" t="s">
        <v>597</v>
      </c>
      <c r="BL385" s="68" t="s">
        <v>597</v>
      </c>
      <c r="BM385" s="30" t="s">
        <v>1467</v>
      </c>
    </row>
    <row r="386" spans="1:65" s="9" customFormat="1" ht="14.4" customHeight="1" x14ac:dyDescent="0.3">
      <c r="A386" s="59" t="s">
        <v>929</v>
      </c>
      <c r="B386" s="2">
        <v>385</v>
      </c>
      <c r="C386" s="30" t="s">
        <v>1428</v>
      </c>
      <c r="D386" s="5" t="s">
        <v>935</v>
      </c>
      <c r="E386" s="5" t="s">
        <v>528</v>
      </c>
      <c r="F386" s="5" t="s">
        <v>938</v>
      </c>
      <c r="G386" s="5" t="s">
        <v>530</v>
      </c>
      <c r="H386" s="2" t="s">
        <v>23</v>
      </c>
      <c r="I386" s="5"/>
      <c r="J386" s="9" t="s">
        <v>932</v>
      </c>
      <c r="K386" s="2" t="s">
        <v>1028</v>
      </c>
      <c r="L386" s="9" t="s">
        <v>498</v>
      </c>
      <c r="M386" s="9" t="s">
        <v>26</v>
      </c>
      <c r="N386" s="2" t="s">
        <v>993</v>
      </c>
      <c r="O386" s="9">
        <v>0.54</v>
      </c>
      <c r="P386" s="29">
        <v>0.8</v>
      </c>
      <c r="Q386" s="2" t="s">
        <v>413</v>
      </c>
      <c r="R386" s="2" t="s">
        <v>413</v>
      </c>
      <c r="S386" s="2" t="s">
        <v>1026</v>
      </c>
      <c r="T386" s="30" t="s">
        <v>55</v>
      </c>
      <c r="U386" s="30" t="s">
        <v>469</v>
      </c>
      <c r="V386" s="5" t="s">
        <v>597</v>
      </c>
      <c r="W386" s="12" t="s">
        <v>57</v>
      </c>
      <c r="X386" s="3" t="s">
        <v>28</v>
      </c>
      <c r="Y386" s="30" t="s">
        <v>933</v>
      </c>
      <c r="Z386" s="18">
        <v>129.9</v>
      </c>
      <c r="AA386" s="18">
        <v>0.6</v>
      </c>
      <c r="AB386" s="9">
        <v>1</v>
      </c>
      <c r="AC386" s="19" t="s">
        <v>413</v>
      </c>
      <c r="AD386" s="19" t="s">
        <v>413</v>
      </c>
      <c r="AE386" s="19" t="s">
        <v>413</v>
      </c>
      <c r="AF386" s="9">
        <v>130.1</v>
      </c>
      <c r="AG386" s="9">
        <v>0.9</v>
      </c>
      <c r="AH386" s="9">
        <v>1</v>
      </c>
      <c r="AI386" s="9">
        <v>1.03</v>
      </c>
      <c r="AJ386" s="72">
        <v>295</v>
      </c>
      <c r="AK386" s="72">
        <v>3</v>
      </c>
      <c r="AL386" s="9">
        <v>1</v>
      </c>
      <c r="AM386" s="6" t="s">
        <v>413</v>
      </c>
      <c r="AN386" s="6" t="s">
        <v>413</v>
      </c>
      <c r="AO386" s="6" t="s">
        <v>413</v>
      </c>
      <c r="AP386" s="5" t="s">
        <v>59</v>
      </c>
      <c r="AQ386" s="2">
        <f t="shared" ref="AQ386:AQ449" si="45">IF(AP386="Plateau age",Z386,IF(AP386="Isochron age",AF386,IF(AP386="Ideogram age",AM386,"-")))</f>
        <v>129.9</v>
      </c>
      <c r="AR386" s="2">
        <f t="shared" ref="AR386:AR449" si="46">IF(AP386="Plateau age",AA386,IF(AP386="Isochron age",AG386,IF(AP386="Ideogram age",AN386,"-")))</f>
        <v>0.6</v>
      </c>
      <c r="AS386" s="2">
        <f t="shared" ref="AS386:AS449" si="47">IF(AP386="Plateau age",AB386,IF(AP386="Isochron age",AH386,IF(AP386="Ideogram age",AO386,"-")))</f>
        <v>1</v>
      </c>
      <c r="AT386" s="9" t="s">
        <v>60</v>
      </c>
      <c r="AU386" s="9">
        <v>27.5</v>
      </c>
      <c r="AV386" s="52" t="s">
        <v>1081</v>
      </c>
      <c r="AW386" s="15">
        <f t="shared" si="44"/>
        <v>28.294</v>
      </c>
      <c r="AX386" s="47">
        <v>5.72E-11</v>
      </c>
      <c r="AY386" s="47">
        <v>8.7999999999999999E-13</v>
      </c>
      <c r="AZ386" s="47">
        <v>4.962E-10</v>
      </c>
      <c r="BA386" s="47">
        <v>5.5430000000000004E-10</v>
      </c>
      <c r="BB386" s="48">
        <v>5.7570000000000001E-11</v>
      </c>
      <c r="BC386" s="48">
        <v>4.9548000000000003E-10</v>
      </c>
      <c r="BD386" s="48">
        <v>5.5304999999999997E-10</v>
      </c>
      <c r="BE386" s="14">
        <f t="shared" ref="BE386:BE449" si="48">IF(AQ386="-","-",(LN(((EXP(BD386*(((1/BD386)*LN(((EXP(BA386*(AQ386*1000000))-1)*((AX386+AY386)/BA386)*(BD386/BB386))+1)/1000000)*1000000))-1)/(EXP(BD386*(((1/BD386)*LN(((EXP(BA386*(AU386*1000000))-1)*((AX386+AY386)/BA386)*(BD386/BB386))+1)/1000000)*1000000))-1))*(EXP(BD386*(AW386*1000000))-1)+1)/BD386)/1000000)</f>
        <v>133.55208972718285</v>
      </c>
      <c r="BF386" s="14">
        <f t="shared" ref="BF386:BF449" si="49">IF(AR386="-","-",IF(AS386=1,AR386*2,AR386))</f>
        <v>1.2</v>
      </c>
      <c r="BG386" s="68" t="s">
        <v>598</v>
      </c>
      <c r="BH386" s="68" t="s">
        <v>598</v>
      </c>
      <c r="BI386" s="68" t="s">
        <v>598</v>
      </c>
      <c r="BJ386" s="68" t="s">
        <v>1580</v>
      </c>
      <c r="BK386" s="102" t="s">
        <v>598</v>
      </c>
      <c r="BL386" s="68" t="s">
        <v>598</v>
      </c>
      <c r="BM386" s="30" t="s">
        <v>1292</v>
      </c>
    </row>
    <row r="387" spans="1:65" s="9" customFormat="1" ht="14.4" customHeight="1" x14ac:dyDescent="0.3">
      <c r="A387" s="59" t="s">
        <v>930</v>
      </c>
      <c r="B387" s="2">
        <v>386</v>
      </c>
      <c r="C387" s="30" t="s">
        <v>1428</v>
      </c>
      <c r="D387" s="5" t="s">
        <v>936</v>
      </c>
      <c r="E387" s="5" t="s">
        <v>528</v>
      </c>
      <c r="F387" s="5" t="s">
        <v>939</v>
      </c>
      <c r="G387" s="5" t="s">
        <v>530</v>
      </c>
      <c r="H387" s="2" t="s">
        <v>23</v>
      </c>
      <c r="I387" s="5"/>
      <c r="J387" s="9" t="s">
        <v>932</v>
      </c>
      <c r="K387" s="2" t="s">
        <v>1028</v>
      </c>
      <c r="L387" s="9" t="s">
        <v>498</v>
      </c>
      <c r="M387" s="9" t="s">
        <v>26</v>
      </c>
      <c r="N387" s="2" t="s">
        <v>993</v>
      </c>
      <c r="O387" s="9">
        <v>0.44</v>
      </c>
      <c r="P387" s="9">
        <v>0.61</v>
      </c>
      <c r="Q387" s="2" t="s">
        <v>413</v>
      </c>
      <c r="R387" s="2" t="s">
        <v>413</v>
      </c>
      <c r="S387" s="2" t="s">
        <v>1026</v>
      </c>
      <c r="T387" s="30" t="s">
        <v>55</v>
      </c>
      <c r="U387" s="30" t="s">
        <v>469</v>
      </c>
      <c r="V387" s="5" t="s">
        <v>597</v>
      </c>
      <c r="W387" s="12" t="s">
        <v>57</v>
      </c>
      <c r="X387" s="3" t="s">
        <v>28</v>
      </c>
      <c r="Y387" s="30" t="s">
        <v>933</v>
      </c>
      <c r="Z387" s="18">
        <v>132.30000000000001</v>
      </c>
      <c r="AA387" s="18">
        <v>0.9</v>
      </c>
      <c r="AB387" s="9">
        <v>1</v>
      </c>
      <c r="AC387" s="19" t="s">
        <v>413</v>
      </c>
      <c r="AD387" s="19" t="s">
        <v>413</v>
      </c>
      <c r="AE387" s="19" t="s">
        <v>413</v>
      </c>
      <c r="AF387" s="9">
        <v>132.1</v>
      </c>
      <c r="AG387" s="9">
        <v>1.4</v>
      </c>
      <c r="AH387" s="9">
        <v>1</v>
      </c>
      <c r="AI387" s="9">
        <v>2.0099999999999998</v>
      </c>
      <c r="AJ387" s="72">
        <v>297</v>
      </c>
      <c r="AK387" s="72">
        <v>6</v>
      </c>
      <c r="AL387" s="9">
        <v>1</v>
      </c>
      <c r="AM387" s="6" t="s">
        <v>413</v>
      </c>
      <c r="AN387" s="6" t="s">
        <v>413</v>
      </c>
      <c r="AO387" s="6" t="s">
        <v>413</v>
      </c>
      <c r="AP387" s="5" t="s">
        <v>78</v>
      </c>
      <c r="AQ387" s="2">
        <f t="shared" si="45"/>
        <v>132.1</v>
      </c>
      <c r="AR387" s="2">
        <f t="shared" si="46"/>
        <v>1.4</v>
      </c>
      <c r="AS387" s="2">
        <f t="shared" si="47"/>
        <v>1</v>
      </c>
      <c r="AT387" s="9" t="s">
        <v>60</v>
      </c>
      <c r="AU387" s="9">
        <v>27.5</v>
      </c>
      <c r="AV387" s="52" t="s">
        <v>1081</v>
      </c>
      <c r="AW387" s="15">
        <f t="shared" si="44"/>
        <v>28.294</v>
      </c>
      <c r="AX387" s="47">
        <v>5.72E-11</v>
      </c>
      <c r="AY387" s="47">
        <v>8.7999999999999999E-13</v>
      </c>
      <c r="AZ387" s="47">
        <v>4.962E-10</v>
      </c>
      <c r="BA387" s="47">
        <v>5.5430000000000004E-10</v>
      </c>
      <c r="BB387" s="48">
        <v>5.7570000000000001E-11</v>
      </c>
      <c r="BC387" s="48">
        <v>4.9548000000000003E-10</v>
      </c>
      <c r="BD387" s="48">
        <v>5.5304999999999997E-10</v>
      </c>
      <c r="BE387" s="14">
        <f t="shared" si="48"/>
        <v>135.81183355432674</v>
      </c>
      <c r="BF387" s="14">
        <f t="shared" si="49"/>
        <v>2.8</v>
      </c>
      <c r="BG387" s="68" t="s">
        <v>1593</v>
      </c>
      <c r="BH387" s="68" t="s">
        <v>597</v>
      </c>
      <c r="BI387" s="68" t="s">
        <v>598</v>
      </c>
      <c r="BJ387" s="68" t="s">
        <v>1580</v>
      </c>
      <c r="BK387" s="102" t="s">
        <v>598</v>
      </c>
      <c r="BL387" s="68" t="s">
        <v>846</v>
      </c>
      <c r="BM387" s="30" t="s">
        <v>1476</v>
      </c>
    </row>
    <row r="388" spans="1:65" ht="14.4" customHeight="1" x14ac:dyDescent="0.3">
      <c r="A388" s="59" t="s">
        <v>508</v>
      </c>
      <c r="B388" s="2">
        <v>387</v>
      </c>
      <c r="C388" s="3" t="s">
        <v>1429</v>
      </c>
      <c r="D388" s="32" t="s">
        <v>918</v>
      </c>
      <c r="E388" s="5" t="s">
        <v>528</v>
      </c>
      <c r="F388" s="32" t="s">
        <v>919</v>
      </c>
      <c r="G388" s="5" t="s">
        <v>529</v>
      </c>
      <c r="H388" s="2" t="s">
        <v>23</v>
      </c>
      <c r="J388" s="6" t="s">
        <v>439</v>
      </c>
      <c r="K388" s="2" t="s">
        <v>1030</v>
      </c>
      <c r="L388" s="6" t="s">
        <v>968</v>
      </c>
      <c r="M388" s="6" t="s">
        <v>26</v>
      </c>
      <c r="N388" s="2" t="s">
        <v>980</v>
      </c>
      <c r="O388" s="29">
        <v>3.2</v>
      </c>
      <c r="P388" s="9">
        <v>2.59</v>
      </c>
      <c r="Q388" s="2" t="s">
        <v>413</v>
      </c>
      <c r="R388" s="2" t="s">
        <v>413</v>
      </c>
      <c r="S388" s="2" t="s">
        <v>413</v>
      </c>
      <c r="T388" s="3" t="s">
        <v>440</v>
      </c>
      <c r="U388" s="30" t="s">
        <v>469</v>
      </c>
      <c r="V388" s="5" t="s">
        <v>597</v>
      </c>
      <c r="W388" s="12" t="s">
        <v>57</v>
      </c>
      <c r="X388" s="3" t="s">
        <v>28</v>
      </c>
      <c r="Y388" s="13" t="s">
        <v>58</v>
      </c>
      <c r="Z388" s="11">
        <v>133.28</v>
      </c>
      <c r="AA388" s="11">
        <v>0.2</v>
      </c>
      <c r="AB388" s="6">
        <v>2</v>
      </c>
      <c r="AC388" s="19" t="s">
        <v>413</v>
      </c>
      <c r="AD388" s="19" t="s">
        <v>413</v>
      </c>
      <c r="AE388" s="19" t="s">
        <v>413</v>
      </c>
      <c r="AF388" s="8" t="s">
        <v>1569</v>
      </c>
      <c r="AG388" s="8" t="s">
        <v>1569</v>
      </c>
      <c r="AH388" s="8" t="s">
        <v>1569</v>
      </c>
      <c r="AI388" s="8" t="s">
        <v>1569</v>
      </c>
      <c r="AJ388" s="91" t="s">
        <v>1569</v>
      </c>
      <c r="AK388" s="91" t="s">
        <v>1569</v>
      </c>
      <c r="AL388" s="8" t="s">
        <v>1569</v>
      </c>
      <c r="AM388" s="6">
        <v>133.66</v>
      </c>
      <c r="AN388" s="6">
        <v>0.12</v>
      </c>
      <c r="AO388" s="6">
        <v>2</v>
      </c>
      <c r="AP388" s="2" t="s">
        <v>1299</v>
      </c>
      <c r="AQ388" s="2">
        <f t="shared" si="45"/>
        <v>133.66</v>
      </c>
      <c r="AR388" s="2">
        <f t="shared" si="46"/>
        <v>0.12</v>
      </c>
      <c r="AS388" s="2">
        <f t="shared" si="47"/>
        <v>2</v>
      </c>
      <c r="AT388" s="6" t="s">
        <v>60</v>
      </c>
      <c r="AU388" s="6">
        <v>28.294</v>
      </c>
      <c r="AV388" s="52" t="s">
        <v>1081</v>
      </c>
      <c r="AW388" s="15">
        <f t="shared" si="44"/>
        <v>28.294</v>
      </c>
      <c r="AX388" s="49">
        <v>5.7570000000000001E-11</v>
      </c>
      <c r="AY388" s="50">
        <v>0</v>
      </c>
      <c r="AZ388" s="49">
        <v>4.9548000000000003E-10</v>
      </c>
      <c r="BA388" s="49">
        <v>5.5304999999999997E-10</v>
      </c>
      <c r="BB388" s="48">
        <v>5.7570000000000001E-11</v>
      </c>
      <c r="BC388" s="48">
        <v>4.9548000000000003E-10</v>
      </c>
      <c r="BD388" s="48">
        <v>5.5304999999999997E-10</v>
      </c>
      <c r="BE388" s="14">
        <f t="shared" si="48"/>
        <v>133.66</v>
      </c>
      <c r="BF388" s="14">
        <f t="shared" si="49"/>
        <v>0.12</v>
      </c>
      <c r="BG388" s="68" t="s">
        <v>598</v>
      </c>
      <c r="BH388" s="68" t="s">
        <v>321</v>
      </c>
      <c r="BI388" s="68" t="s">
        <v>321</v>
      </c>
      <c r="BJ388" s="68" t="s">
        <v>321</v>
      </c>
      <c r="BK388" s="102" t="s">
        <v>598</v>
      </c>
      <c r="BL388" s="68" t="s">
        <v>598</v>
      </c>
      <c r="BM388" s="3" t="s">
        <v>490</v>
      </c>
    </row>
    <row r="389" spans="1:65" ht="14.4" customHeight="1" x14ac:dyDescent="0.3">
      <c r="A389" s="59" t="s">
        <v>509</v>
      </c>
      <c r="B389" s="2">
        <v>388</v>
      </c>
      <c r="C389" s="3" t="s">
        <v>1429</v>
      </c>
      <c r="D389" s="32" t="s">
        <v>918</v>
      </c>
      <c r="E389" s="5" t="s">
        <v>528</v>
      </c>
      <c r="F389" s="32" t="s">
        <v>919</v>
      </c>
      <c r="G389" s="5" t="s">
        <v>529</v>
      </c>
      <c r="H389" s="2" t="s">
        <v>23</v>
      </c>
      <c r="J389" s="6" t="s">
        <v>439</v>
      </c>
      <c r="K389" s="2" t="s">
        <v>1030</v>
      </c>
      <c r="L389" s="6" t="s">
        <v>968</v>
      </c>
      <c r="M389" s="6" t="s">
        <v>26</v>
      </c>
      <c r="N389" s="2" t="s">
        <v>980</v>
      </c>
      <c r="O389" s="29">
        <v>3.2</v>
      </c>
      <c r="P389" s="9">
        <v>2.59</v>
      </c>
      <c r="Q389" s="2" t="s">
        <v>413</v>
      </c>
      <c r="R389" s="2" t="s">
        <v>413</v>
      </c>
      <c r="S389" s="2" t="s">
        <v>413</v>
      </c>
      <c r="T389" s="3" t="s">
        <v>440</v>
      </c>
      <c r="U389" s="30" t="s">
        <v>469</v>
      </c>
      <c r="V389" s="5" t="s">
        <v>598</v>
      </c>
      <c r="W389" s="12" t="s">
        <v>57</v>
      </c>
      <c r="X389" s="3" t="s">
        <v>28</v>
      </c>
      <c r="Y389" s="13" t="s">
        <v>58</v>
      </c>
      <c r="Z389" s="11">
        <v>134.01</v>
      </c>
      <c r="AA389" s="11">
        <v>0.24</v>
      </c>
      <c r="AB389" s="6">
        <v>2</v>
      </c>
      <c r="AC389" s="19" t="s">
        <v>413</v>
      </c>
      <c r="AD389" s="19" t="s">
        <v>413</v>
      </c>
      <c r="AE389" s="19" t="s">
        <v>413</v>
      </c>
      <c r="AF389" s="8" t="s">
        <v>1569</v>
      </c>
      <c r="AG389" s="8" t="s">
        <v>1569</v>
      </c>
      <c r="AH389" s="8" t="s">
        <v>1569</v>
      </c>
      <c r="AI389" s="8" t="s">
        <v>1569</v>
      </c>
      <c r="AJ389" s="91" t="s">
        <v>1569</v>
      </c>
      <c r="AK389" s="91" t="s">
        <v>1569</v>
      </c>
      <c r="AL389" s="8" t="s">
        <v>1569</v>
      </c>
      <c r="AM389" s="6">
        <v>133.66</v>
      </c>
      <c r="AN389" s="6">
        <v>0.12</v>
      </c>
      <c r="AO389" s="6">
        <v>2</v>
      </c>
      <c r="AP389" s="2" t="s">
        <v>1299</v>
      </c>
      <c r="AQ389" s="2">
        <f t="shared" si="45"/>
        <v>133.66</v>
      </c>
      <c r="AR389" s="2">
        <f t="shared" si="46"/>
        <v>0.12</v>
      </c>
      <c r="AS389" s="2">
        <f t="shared" si="47"/>
        <v>2</v>
      </c>
      <c r="AT389" s="6" t="s">
        <v>60</v>
      </c>
      <c r="AU389" s="6">
        <v>28.294</v>
      </c>
      <c r="AV389" s="52" t="s">
        <v>1081</v>
      </c>
      <c r="AW389" s="15">
        <f t="shared" si="44"/>
        <v>28.294</v>
      </c>
      <c r="AX389" s="49">
        <v>5.7570000000000001E-11</v>
      </c>
      <c r="AY389" s="50">
        <v>0</v>
      </c>
      <c r="AZ389" s="49">
        <v>4.9548000000000003E-10</v>
      </c>
      <c r="BA389" s="49">
        <v>5.5304999999999997E-10</v>
      </c>
      <c r="BB389" s="48">
        <v>5.7570000000000001E-11</v>
      </c>
      <c r="BC389" s="48">
        <v>4.9548000000000003E-10</v>
      </c>
      <c r="BD389" s="48">
        <v>5.5304999999999997E-10</v>
      </c>
      <c r="BE389" s="14">
        <f t="shared" si="48"/>
        <v>133.66</v>
      </c>
      <c r="BF389" s="14">
        <f t="shared" si="49"/>
        <v>0.12</v>
      </c>
      <c r="BG389" s="68" t="s">
        <v>598</v>
      </c>
      <c r="BH389" s="68" t="s">
        <v>321</v>
      </c>
      <c r="BI389" s="68" t="s">
        <v>321</v>
      </c>
      <c r="BJ389" s="68" t="s">
        <v>321</v>
      </c>
      <c r="BK389" s="102" t="s">
        <v>598</v>
      </c>
      <c r="BL389" s="68" t="s">
        <v>598</v>
      </c>
      <c r="BM389" s="3" t="s">
        <v>490</v>
      </c>
    </row>
    <row r="390" spans="1:65" ht="14.4" customHeight="1" x14ac:dyDescent="0.3">
      <c r="A390" s="59" t="s">
        <v>510</v>
      </c>
      <c r="B390" s="2">
        <v>389</v>
      </c>
      <c r="C390" s="3" t="s">
        <v>1429</v>
      </c>
      <c r="D390" s="32" t="s">
        <v>918</v>
      </c>
      <c r="E390" s="5" t="s">
        <v>528</v>
      </c>
      <c r="F390" s="32" t="s">
        <v>919</v>
      </c>
      <c r="G390" s="5" t="s">
        <v>529</v>
      </c>
      <c r="H390" s="2" t="s">
        <v>23</v>
      </c>
      <c r="J390" s="6" t="s">
        <v>439</v>
      </c>
      <c r="K390" s="2" t="s">
        <v>1030</v>
      </c>
      <c r="L390" s="6" t="s">
        <v>968</v>
      </c>
      <c r="M390" s="6" t="s">
        <v>26</v>
      </c>
      <c r="N390" s="2" t="s">
        <v>980</v>
      </c>
      <c r="O390" s="29">
        <v>3.2</v>
      </c>
      <c r="P390" s="9">
        <v>2.59</v>
      </c>
      <c r="Q390" s="2" t="s">
        <v>413</v>
      </c>
      <c r="R390" s="2" t="s">
        <v>413</v>
      </c>
      <c r="S390" s="2" t="s">
        <v>413</v>
      </c>
      <c r="T390" s="3" t="s">
        <v>440</v>
      </c>
      <c r="U390" s="30" t="s">
        <v>469</v>
      </c>
      <c r="V390" s="5" t="s">
        <v>598</v>
      </c>
      <c r="W390" s="12" t="s">
        <v>57</v>
      </c>
      <c r="X390" s="3" t="s">
        <v>28</v>
      </c>
      <c r="Y390" s="13" t="s">
        <v>58</v>
      </c>
      <c r="Z390" s="11">
        <v>133.81</v>
      </c>
      <c r="AA390" s="11">
        <v>0.2</v>
      </c>
      <c r="AB390" s="6">
        <v>2</v>
      </c>
      <c r="AC390" s="19" t="s">
        <v>413</v>
      </c>
      <c r="AD390" s="19" t="s">
        <v>413</v>
      </c>
      <c r="AE390" s="19" t="s">
        <v>413</v>
      </c>
      <c r="AF390" s="8" t="s">
        <v>1569</v>
      </c>
      <c r="AG390" s="8" t="s">
        <v>1569</v>
      </c>
      <c r="AH390" s="8" t="s">
        <v>1569</v>
      </c>
      <c r="AI390" s="8" t="s">
        <v>1569</v>
      </c>
      <c r="AJ390" s="91" t="s">
        <v>1569</v>
      </c>
      <c r="AK390" s="91" t="s">
        <v>1569</v>
      </c>
      <c r="AL390" s="8" t="s">
        <v>1569</v>
      </c>
      <c r="AM390" s="6">
        <v>133.66</v>
      </c>
      <c r="AN390" s="6">
        <v>0.12</v>
      </c>
      <c r="AO390" s="6">
        <v>2</v>
      </c>
      <c r="AP390" s="2" t="s">
        <v>1299</v>
      </c>
      <c r="AQ390" s="2">
        <f t="shared" si="45"/>
        <v>133.66</v>
      </c>
      <c r="AR390" s="2">
        <f t="shared" si="46"/>
        <v>0.12</v>
      </c>
      <c r="AS390" s="2">
        <f t="shared" si="47"/>
        <v>2</v>
      </c>
      <c r="AT390" s="6" t="s">
        <v>60</v>
      </c>
      <c r="AU390" s="6">
        <v>28.294</v>
      </c>
      <c r="AV390" s="52" t="s">
        <v>1081</v>
      </c>
      <c r="AW390" s="15">
        <f t="shared" si="44"/>
        <v>28.294</v>
      </c>
      <c r="AX390" s="49">
        <v>5.7570000000000001E-11</v>
      </c>
      <c r="AY390" s="50">
        <v>0</v>
      </c>
      <c r="AZ390" s="49">
        <v>4.9548000000000003E-10</v>
      </c>
      <c r="BA390" s="49">
        <v>5.5304999999999997E-10</v>
      </c>
      <c r="BB390" s="48">
        <v>5.7570000000000001E-11</v>
      </c>
      <c r="BC390" s="48">
        <v>4.9548000000000003E-10</v>
      </c>
      <c r="BD390" s="48">
        <v>5.5304999999999997E-10</v>
      </c>
      <c r="BE390" s="14">
        <f t="shared" si="48"/>
        <v>133.66</v>
      </c>
      <c r="BF390" s="14">
        <f t="shared" si="49"/>
        <v>0.12</v>
      </c>
      <c r="BG390" s="68" t="s">
        <v>598</v>
      </c>
      <c r="BH390" s="68" t="s">
        <v>321</v>
      </c>
      <c r="BI390" s="68" t="s">
        <v>321</v>
      </c>
      <c r="BJ390" s="68" t="s">
        <v>321</v>
      </c>
      <c r="BK390" s="102" t="s">
        <v>598</v>
      </c>
      <c r="BL390" s="68" t="s">
        <v>598</v>
      </c>
      <c r="BM390" s="3" t="s">
        <v>490</v>
      </c>
    </row>
    <row r="391" spans="1:65" ht="14.4" customHeight="1" x14ac:dyDescent="0.3">
      <c r="A391" s="59" t="s">
        <v>865</v>
      </c>
      <c r="B391" s="2">
        <v>390</v>
      </c>
      <c r="C391" s="3" t="s">
        <v>1430</v>
      </c>
      <c r="D391" s="4" t="s">
        <v>49</v>
      </c>
      <c r="E391" s="2" t="s">
        <v>528</v>
      </c>
      <c r="F391" s="4" t="s">
        <v>50</v>
      </c>
      <c r="G391" s="2" t="s">
        <v>529</v>
      </c>
      <c r="H391" s="2" t="s">
        <v>23</v>
      </c>
      <c r="J391" s="6" t="s">
        <v>24</v>
      </c>
      <c r="K391" s="2" t="s">
        <v>1028</v>
      </c>
      <c r="L391" s="6" t="s">
        <v>25</v>
      </c>
      <c r="M391" s="6" t="s">
        <v>26</v>
      </c>
      <c r="N391" s="2" t="s">
        <v>1087</v>
      </c>
      <c r="O391" s="6">
        <f>1.83</f>
        <v>1.83</v>
      </c>
      <c r="P391" s="6">
        <v>1.28</v>
      </c>
      <c r="Q391" s="2" t="s">
        <v>46</v>
      </c>
      <c r="R391" s="2" t="s">
        <v>413</v>
      </c>
      <c r="S391" s="2" t="s">
        <v>413</v>
      </c>
      <c r="T391" s="3" t="s">
        <v>64</v>
      </c>
      <c r="U391" s="3" t="s">
        <v>469</v>
      </c>
      <c r="V391" s="5" t="s">
        <v>598</v>
      </c>
      <c r="W391" s="3" t="s">
        <v>319</v>
      </c>
      <c r="X391" s="3" t="s">
        <v>28</v>
      </c>
      <c r="Y391" s="3" t="s">
        <v>511</v>
      </c>
      <c r="Z391" s="19" t="s">
        <v>352</v>
      </c>
      <c r="AA391" s="19" t="s">
        <v>413</v>
      </c>
      <c r="AB391" s="6">
        <v>1</v>
      </c>
      <c r="AC391" s="6" t="s">
        <v>413</v>
      </c>
      <c r="AD391" s="6" t="s">
        <v>413</v>
      </c>
      <c r="AE391" s="6" t="s">
        <v>413</v>
      </c>
      <c r="AF391" s="6">
        <v>133.1</v>
      </c>
      <c r="AG391" s="6">
        <v>2.4</v>
      </c>
      <c r="AH391" s="6">
        <v>1</v>
      </c>
      <c r="AI391" s="6">
        <v>2.5499999999999998</v>
      </c>
      <c r="AJ391" s="72">
        <v>830</v>
      </c>
      <c r="AK391" s="72">
        <v>160</v>
      </c>
      <c r="AL391" s="9">
        <v>1</v>
      </c>
      <c r="AM391" s="6">
        <v>132.9</v>
      </c>
      <c r="AN391" s="6">
        <v>2.2000000000000002</v>
      </c>
      <c r="AO391" s="6">
        <v>1</v>
      </c>
      <c r="AP391" s="2" t="s">
        <v>413</v>
      </c>
      <c r="AQ391" s="2" t="str">
        <f t="shared" si="45"/>
        <v>-</v>
      </c>
      <c r="AR391" s="2" t="str">
        <f t="shared" si="46"/>
        <v>-</v>
      </c>
      <c r="AS391" s="2" t="str">
        <f t="shared" si="47"/>
        <v>-</v>
      </c>
      <c r="AT391" s="6" t="s">
        <v>60</v>
      </c>
      <c r="AU391" s="6">
        <v>28.294</v>
      </c>
      <c r="AV391" s="52" t="s">
        <v>1081</v>
      </c>
      <c r="AW391" s="15">
        <f t="shared" si="44"/>
        <v>28.294</v>
      </c>
      <c r="AX391" s="49">
        <v>5.7570000000000001E-11</v>
      </c>
      <c r="AY391" s="50">
        <v>0</v>
      </c>
      <c r="AZ391" s="49">
        <v>4.9548000000000003E-10</v>
      </c>
      <c r="BA391" s="49">
        <v>5.5304999999999997E-10</v>
      </c>
      <c r="BB391" s="48">
        <v>5.7570000000000001E-11</v>
      </c>
      <c r="BC391" s="48">
        <v>4.9548000000000003E-10</v>
      </c>
      <c r="BD391" s="48">
        <v>5.5304999999999997E-10</v>
      </c>
      <c r="BE391" s="14" t="str">
        <f t="shared" si="48"/>
        <v>-</v>
      </c>
      <c r="BF391" s="14" t="str">
        <f t="shared" si="49"/>
        <v>-</v>
      </c>
      <c r="BG391" s="68" t="s">
        <v>597</v>
      </c>
      <c r="BH391" s="68" t="s">
        <v>413</v>
      </c>
      <c r="BI391" s="68" t="s">
        <v>597</v>
      </c>
      <c r="BJ391" s="68" t="s">
        <v>1566</v>
      </c>
      <c r="BK391" s="68" t="s">
        <v>597</v>
      </c>
      <c r="BL391" s="68" t="s">
        <v>597</v>
      </c>
      <c r="BM391" s="3" t="s">
        <v>1545</v>
      </c>
    </row>
    <row r="392" spans="1:65" ht="14.4" customHeight="1" x14ac:dyDescent="0.3">
      <c r="A392" s="59" t="s">
        <v>1148</v>
      </c>
      <c r="B392" s="2">
        <v>391</v>
      </c>
      <c r="C392" s="3" t="s">
        <v>1430</v>
      </c>
      <c r="D392" s="4" t="s">
        <v>49</v>
      </c>
      <c r="E392" s="2" t="s">
        <v>528</v>
      </c>
      <c r="F392" s="4" t="s">
        <v>50</v>
      </c>
      <c r="G392" s="2" t="s">
        <v>529</v>
      </c>
      <c r="H392" s="2" t="s">
        <v>23</v>
      </c>
      <c r="J392" s="6" t="s">
        <v>24</v>
      </c>
      <c r="K392" s="2" t="s">
        <v>1028</v>
      </c>
      <c r="L392" s="6" t="s">
        <v>25</v>
      </c>
      <c r="M392" s="6" t="s">
        <v>26</v>
      </c>
      <c r="N392" s="2" t="s">
        <v>1087</v>
      </c>
      <c r="O392" s="6">
        <f>1.83</f>
        <v>1.83</v>
      </c>
      <c r="P392" s="6">
        <v>1.28</v>
      </c>
      <c r="Q392" s="2" t="s">
        <v>46</v>
      </c>
      <c r="R392" s="2" t="s">
        <v>413</v>
      </c>
      <c r="S392" s="2" t="s">
        <v>413</v>
      </c>
      <c r="T392" s="3" t="s">
        <v>64</v>
      </c>
      <c r="U392" s="3" t="s">
        <v>228</v>
      </c>
      <c r="V392" s="5" t="s">
        <v>597</v>
      </c>
      <c r="W392" s="3" t="s">
        <v>319</v>
      </c>
      <c r="X392" s="3" t="s">
        <v>28</v>
      </c>
      <c r="Y392" s="3" t="s">
        <v>511</v>
      </c>
      <c r="Z392" s="19" t="s">
        <v>352</v>
      </c>
      <c r="AA392" s="19" t="s">
        <v>413</v>
      </c>
      <c r="AB392" s="6">
        <v>1</v>
      </c>
      <c r="AC392" s="6" t="s">
        <v>413</v>
      </c>
      <c r="AD392" s="6" t="s">
        <v>413</v>
      </c>
      <c r="AE392" s="6" t="s">
        <v>413</v>
      </c>
      <c r="AF392" s="6">
        <v>131.80000000000001</v>
      </c>
      <c r="AG392" s="6">
        <v>5.4</v>
      </c>
      <c r="AH392" s="6">
        <v>1</v>
      </c>
      <c r="AI392" s="6">
        <v>0.59</v>
      </c>
      <c r="AJ392" s="72">
        <v>4400</v>
      </c>
      <c r="AK392" s="72">
        <v>3800</v>
      </c>
      <c r="AL392" s="9">
        <v>1</v>
      </c>
      <c r="AM392" s="6">
        <v>132.9</v>
      </c>
      <c r="AN392" s="6">
        <v>2.2000000000000002</v>
      </c>
      <c r="AO392" s="6">
        <v>1</v>
      </c>
      <c r="AP392" s="2" t="s">
        <v>413</v>
      </c>
      <c r="AQ392" s="2" t="str">
        <f t="shared" si="45"/>
        <v>-</v>
      </c>
      <c r="AR392" s="2" t="str">
        <f t="shared" si="46"/>
        <v>-</v>
      </c>
      <c r="AS392" s="2" t="str">
        <f t="shared" si="47"/>
        <v>-</v>
      </c>
      <c r="AT392" s="6" t="s">
        <v>60</v>
      </c>
      <c r="AU392" s="6">
        <v>28.294</v>
      </c>
      <c r="AV392" s="52" t="s">
        <v>1081</v>
      </c>
      <c r="AW392" s="15">
        <f t="shared" si="44"/>
        <v>28.294</v>
      </c>
      <c r="AX392" s="49">
        <v>5.7570000000000001E-11</v>
      </c>
      <c r="AY392" s="50">
        <v>0</v>
      </c>
      <c r="AZ392" s="49">
        <v>4.9548000000000003E-10</v>
      </c>
      <c r="BA392" s="49">
        <v>5.5304999999999997E-10</v>
      </c>
      <c r="BB392" s="48">
        <v>5.7570000000000001E-11</v>
      </c>
      <c r="BC392" s="48">
        <v>4.9548000000000003E-10</v>
      </c>
      <c r="BD392" s="48">
        <v>5.5304999999999997E-10</v>
      </c>
      <c r="BE392" s="14" t="str">
        <f t="shared" si="48"/>
        <v>-</v>
      </c>
      <c r="BF392" s="14" t="str">
        <f t="shared" si="49"/>
        <v>-</v>
      </c>
      <c r="BG392" s="68" t="s">
        <v>597</v>
      </c>
      <c r="BH392" s="68" t="s">
        <v>413</v>
      </c>
      <c r="BI392" s="68" t="s">
        <v>598</v>
      </c>
      <c r="BJ392" s="68" t="s">
        <v>1566</v>
      </c>
      <c r="BK392" s="68" t="s">
        <v>597</v>
      </c>
      <c r="BL392" s="68" t="s">
        <v>597</v>
      </c>
      <c r="BM392" s="3" t="s">
        <v>1545</v>
      </c>
    </row>
    <row r="393" spans="1:65" ht="14.4" customHeight="1" x14ac:dyDescent="0.3">
      <c r="A393" s="59" t="s">
        <v>866</v>
      </c>
      <c r="B393" s="2">
        <v>392</v>
      </c>
      <c r="C393" s="3" t="s">
        <v>1430</v>
      </c>
      <c r="D393" s="4" t="s">
        <v>44</v>
      </c>
      <c r="E393" s="2" t="s">
        <v>528</v>
      </c>
      <c r="F393" s="4" t="s">
        <v>45</v>
      </c>
      <c r="G393" s="2" t="s">
        <v>529</v>
      </c>
      <c r="H393" s="2" t="s">
        <v>23</v>
      </c>
      <c r="J393" s="6" t="s">
        <v>24</v>
      </c>
      <c r="K393" s="2" t="s">
        <v>1028</v>
      </c>
      <c r="L393" s="6" t="s">
        <v>25</v>
      </c>
      <c r="M393" s="6" t="s">
        <v>26</v>
      </c>
      <c r="N393" s="2" t="s">
        <v>1087</v>
      </c>
      <c r="O393" s="6">
        <f>1.55</f>
        <v>1.55</v>
      </c>
      <c r="P393" s="6">
        <v>1.59</v>
      </c>
      <c r="Q393" s="2" t="s">
        <v>46</v>
      </c>
      <c r="R393" s="2" t="s">
        <v>413</v>
      </c>
      <c r="S393" s="2" t="s">
        <v>413</v>
      </c>
      <c r="T393" s="3" t="s">
        <v>64</v>
      </c>
      <c r="U393" s="3" t="s">
        <v>469</v>
      </c>
      <c r="V393" s="5" t="s">
        <v>598</v>
      </c>
      <c r="W393" s="3" t="s">
        <v>319</v>
      </c>
      <c r="X393" s="3" t="s">
        <v>28</v>
      </c>
      <c r="Y393" s="3" t="s">
        <v>511</v>
      </c>
      <c r="Z393" s="19" t="s">
        <v>352</v>
      </c>
      <c r="AA393" s="19" t="s">
        <v>413</v>
      </c>
      <c r="AB393" s="6">
        <v>1</v>
      </c>
      <c r="AC393" s="6" t="s">
        <v>413</v>
      </c>
      <c r="AD393" s="6" t="s">
        <v>413</v>
      </c>
      <c r="AE393" s="6" t="s">
        <v>413</v>
      </c>
      <c r="AF393" s="6">
        <v>135.69999999999999</v>
      </c>
      <c r="AG393" s="6">
        <v>1.8</v>
      </c>
      <c r="AH393" s="6">
        <v>1</v>
      </c>
      <c r="AI393" s="6">
        <v>0.53</v>
      </c>
      <c r="AJ393" s="72">
        <v>510</v>
      </c>
      <c r="AK393" s="72">
        <v>55</v>
      </c>
      <c r="AL393" s="9">
        <v>1</v>
      </c>
      <c r="AM393" s="6">
        <v>135.80000000000001</v>
      </c>
      <c r="AN393" s="6">
        <v>1.6</v>
      </c>
      <c r="AO393" s="6">
        <v>1</v>
      </c>
      <c r="AP393" s="2" t="s">
        <v>413</v>
      </c>
      <c r="AQ393" s="2" t="str">
        <f t="shared" si="45"/>
        <v>-</v>
      </c>
      <c r="AR393" s="2" t="str">
        <f t="shared" si="46"/>
        <v>-</v>
      </c>
      <c r="AS393" s="2" t="str">
        <f t="shared" si="47"/>
        <v>-</v>
      </c>
      <c r="AT393" s="6" t="s">
        <v>60</v>
      </c>
      <c r="AU393" s="6">
        <v>28.294</v>
      </c>
      <c r="AV393" s="52" t="s">
        <v>1081</v>
      </c>
      <c r="AW393" s="15">
        <f t="shared" si="44"/>
        <v>28.294</v>
      </c>
      <c r="AX393" s="49">
        <v>5.7570000000000001E-11</v>
      </c>
      <c r="AY393" s="50">
        <v>0</v>
      </c>
      <c r="AZ393" s="49">
        <v>4.9548000000000003E-10</v>
      </c>
      <c r="BA393" s="49">
        <v>5.5304999999999997E-10</v>
      </c>
      <c r="BB393" s="48">
        <v>5.7570000000000001E-11</v>
      </c>
      <c r="BC393" s="48">
        <v>4.9548000000000003E-10</v>
      </c>
      <c r="BD393" s="48">
        <v>5.5304999999999997E-10</v>
      </c>
      <c r="BE393" s="14" t="str">
        <f t="shared" si="48"/>
        <v>-</v>
      </c>
      <c r="BF393" s="14" t="str">
        <f t="shared" si="49"/>
        <v>-</v>
      </c>
      <c r="BG393" s="68" t="s">
        <v>597</v>
      </c>
      <c r="BH393" s="68" t="s">
        <v>413</v>
      </c>
      <c r="BI393" s="68" t="s">
        <v>598</v>
      </c>
      <c r="BJ393" s="68" t="s">
        <v>1566</v>
      </c>
      <c r="BK393" s="68" t="s">
        <v>597</v>
      </c>
      <c r="BL393" s="68" t="s">
        <v>597</v>
      </c>
      <c r="BM393" s="3" t="s">
        <v>1545</v>
      </c>
    </row>
    <row r="394" spans="1:65" ht="14.4" customHeight="1" x14ac:dyDescent="0.3">
      <c r="A394" s="59" t="s">
        <v>1149</v>
      </c>
      <c r="B394" s="2">
        <v>393</v>
      </c>
      <c r="C394" s="3" t="s">
        <v>1430</v>
      </c>
      <c r="D394" s="4" t="s">
        <v>44</v>
      </c>
      <c r="E394" s="2" t="s">
        <v>528</v>
      </c>
      <c r="F394" s="4" t="s">
        <v>45</v>
      </c>
      <c r="G394" s="2" t="s">
        <v>529</v>
      </c>
      <c r="H394" s="2" t="s">
        <v>23</v>
      </c>
      <c r="J394" s="6" t="s">
        <v>24</v>
      </c>
      <c r="K394" s="2" t="s">
        <v>1028</v>
      </c>
      <c r="L394" s="6" t="s">
        <v>25</v>
      </c>
      <c r="M394" s="6" t="s">
        <v>26</v>
      </c>
      <c r="N394" s="2" t="s">
        <v>1087</v>
      </c>
      <c r="O394" s="6">
        <f>1.55</f>
        <v>1.55</v>
      </c>
      <c r="P394" s="6">
        <v>1.59</v>
      </c>
      <c r="Q394" s="2" t="s">
        <v>46</v>
      </c>
      <c r="R394" s="2" t="s">
        <v>413</v>
      </c>
      <c r="S394" s="2" t="s">
        <v>413</v>
      </c>
      <c r="T394" s="3" t="s">
        <v>64</v>
      </c>
      <c r="U394" s="3" t="s">
        <v>228</v>
      </c>
      <c r="V394" s="5" t="s">
        <v>597</v>
      </c>
      <c r="W394" s="3" t="s">
        <v>319</v>
      </c>
      <c r="X394" s="3" t="s">
        <v>28</v>
      </c>
      <c r="Y394" s="3" t="s">
        <v>511</v>
      </c>
      <c r="Z394" s="19" t="s">
        <v>352</v>
      </c>
      <c r="AA394" s="19" t="s">
        <v>413</v>
      </c>
      <c r="AB394" s="6">
        <v>1</v>
      </c>
      <c r="AC394" s="6" t="s">
        <v>413</v>
      </c>
      <c r="AD394" s="6" t="s">
        <v>413</v>
      </c>
      <c r="AE394" s="6" t="s">
        <v>413</v>
      </c>
      <c r="AF394" s="6">
        <v>136.30000000000001</v>
      </c>
      <c r="AG394" s="6">
        <v>3.7</v>
      </c>
      <c r="AH394" s="6">
        <v>1</v>
      </c>
      <c r="AI394" s="6">
        <v>7.0000000000000007E-2</v>
      </c>
      <c r="AJ394" s="72">
        <v>1100</v>
      </c>
      <c r="AK394" s="72">
        <v>500</v>
      </c>
      <c r="AL394" s="9">
        <v>1</v>
      </c>
      <c r="AM394" s="6">
        <v>135.80000000000001</v>
      </c>
      <c r="AN394" s="6">
        <v>1.6</v>
      </c>
      <c r="AO394" s="6">
        <v>1</v>
      </c>
      <c r="AP394" s="2" t="s">
        <v>413</v>
      </c>
      <c r="AQ394" s="2" t="str">
        <f t="shared" si="45"/>
        <v>-</v>
      </c>
      <c r="AR394" s="2" t="str">
        <f t="shared" si="46"/>
        <v>-</v>
      </c>
      <c r="AS394" s="2" t="str">
        <f t="shared" si="47"/>
        <v>-</v>
      </c>
      <c r="AT394" s="6" t="s">
        <v>60</v>
      </c>
      <c r="AU394" s="6">
        <v>28.294</v>
      </c>
      <c r="AV394" s="52" t="s">
        <v>1081</v>
      </c>
      <c r="AW394" s="15">
        <f t="shared" si="44"/>
        <v>28.294</v>
      </c>
      <c r="AX394" s="49">
        <v>5.7570000000000001E-11</v>
      </c>
      <c r="AY394" s="50">
        <v>0</v>
      </c>
      <c r="AZ394" s="49">
        <v>4.9548000000000003E-10</v>
      </c>
      <c r="BA394" s="49">
        <v>5.5304999999999997E-10</v>
      </c>
      <c r="BB394" s="48">
        <v>5.7570000000000001E-11</v>
      </c>
      <c r="BC394" s="48">
        <v>4.9548000000000003E-10</v>
      </c>
      <c r="BD394" s="48">
        <v>5.5304999999999997E-10</v>
      </c>
      <c r="BE394" s="14" t="str">
        <f t="shared" si="48"/>
        <v>-</v>
      </c>
      <c r="BF394" s="14" t="str">
        <f t="shared" si="49"/>
        <v>-</v>
      </c>
      <c r="BG394" s="68" t="s">
        <v>597</v>
      </c>
      <c r="BH394" s="68" t="s">
        <v>413</v>
      </c>
      <c r="BI394" s="68" t="s">
        <v>598</v>
      </c>
      <c r="BJ394" s="68" t="s">
        <v>1566</v>
      </c>
      <c r="BK394" s="68" t="s">
        <v>597</v>
      </c>
      <c r="BL394" s="68" t="s">
        <v>597</v>
      </c>
      <c r="BM394" s="3" t="s">
        <v>1545</v>
      </c>
    </row>
    <row r="395" spans="1:65" ht="14.4" customHeight="1" x14ac:dyDescent="0.3">
      <c r="A395" s="59" t="s">
        <v>867</v>
      </c>
      <c r="B395" s="2">
        <v>394</v>
      </c>
      <c r="C395" s="3" t="s">
        <v>1430</v>
      </c>
      <c r="D395" s="4" t="s">
        <v>512</v>
      </c>
      <c r="E395" s="2" t="s">
        <v>528</v>
      </c>
      <c r="F395" s="4" t="s">
        <v>513</v>
      </c>
      <c r="G395" s="2" t="s">
        <v>529</v>
      </c>
      <c r="H395" s="2" t="s">
        <v>23</v>
      </c>
      <c r="J395" s="6" t="s">
        <v>24</v>
      </c>
      <c r="K395" s="2" t="s">
        <v>1028</v>
      </c>
      <c r="L395" s="6" t="s">
        <v>25</v>
      </c>
      <c r="M395" s="6" t="s">
        <v>26</v>
      </c>
      <c r="N395" s="2" t="s">
        <v>1087</v>
      </c>
      <c r="O395" s="6">
        <v>2.38</v>
      </c>
      <c r="P395" s="6">
        <v>0.95</v>
      </c>
      <c r="Q395" s="2" t="s">
        <v>46</v>
      </c>
      <c r="R395" s="2" t="s">
        <v>413</v>
      </c>
      <c r="S395" s="2" t="s">
        <v>413</v>
      </c>
      <c r="T395" s="3" t="s">
        <v>64</v>
      </c>
      <c r="U395" s="3" t="s">
        <v>469</v>
      </c>
      <c r="V395" s="5" t="s">
        <v>598</v>
      </c>
      <c r="W395" s="3" t="s">
        <v>319</v>
      </c>
      <c r="X395" s="3" t="s">
        <v>28</v>
      </c>
      <c r="Y395" s="3" t="s">
        <v>511</v>
      </c>
      <c r="Z395" s="19" t="s">
        <v>352</v>
      </c>
      <c r="AA395" s="19" t="s">
        <v>413</v>
      </c>
      <c r="AB395" s="6">
        <v>1</v>
      </c>
      <c r="AC395" s="6" t="s">
        <v>413</v>
      </c>
      <c r="AD395" s="6" t="s">
        <v>413</v>
      </c>
      <c r="AE395" s="6" t="s">
        <v>413</v>
      </c>
      <c r="AF395" s="19">
        <v>134</v>
      </c>
      <c r="AG395" s="6">
        <v>2.1</v>
      </c>
      <c r="AH395" s="6">
        <v>1</v>
      </c>
      <c r="AI395" s="6">
        <v>0.35</v>
      </c>
      <c r="AJ395" s="72">
        <v>890</v>
      </c>
      <c r="AK395" s="72">
        <v>190</v>
      </c>
      <c r="AL395" s="9">
        <v>1</v>
      </c>
      <c r="AM395" s="6">
        <v>135.19999999999999</v>
      </c>
      <c r="AN395" s="6">
        <v>1.4</v>
      </c>
      <c r="AO395" s="6">
        <v>1</v>
      </c>
      <c r="AP395" s="2" t="s">
        <v>413</v>
      </c>
      <c r="AQ395" s="2" t="str">
        <f t="shared" si="45"/>
        <v>-</v>
      </c>
      <c r="AR395" s="2" t="str">
        <f t="shared" si="46"/>
        <v>-</v>
      </c>
      <c r="AS395" s="2" t="str">
        <f t="shared" si="47"/>
        <v>-</v>
      </c>
      <c r="AT395" s="6" t="s">
        <v>60</v>
      </c>
      <c r="AU395" s="6">
        <v>28.294</v>
      </c>
      <c r="AV395" s="52" t="s">
        <v>1081</v>
      </c>
      <c r="AW395" s="15">
        <f t="shared" si="44"/>
        <v>28.294</v>
      </c>
      <c r="AX395" s="49">
        <v>5.7570000000000001E-11</v>
      </c>
      <c r="AY395" s="50">
        <v>0</v>
      </c>
      <c r="AZ395" s="49">
        <v>4.9548000000000003E-10</v>
      </c>
      <c r="BA395" s="49">
        <v>5.5304999999999997E-10</v>
      </c>
      <c r="BB395" s="48">
        <v>5.7570000000000001E-11</v>
      </c>
      <c r="BC395" s="48">
        <v>4.9548000000000003E-10</v>
      </c>
      <c r="BD395" s="48">
        <v>5.5304999999999997E-10</v>
      </c>
      <c r="BE395" s="14" t="str">
        <f t="shared" si="48"/>
        <v>-</v>
      </c>
      <c r="BF395" s="14" t="str">
        <f t="shared" si="49"/>
        <v>-</v>
      </c>
      <c r="BG395" s="68" t="s">
        <v>597</v>
      </c>
      <c r="BH395" s="68" t="s">
        <v>413</v>
      </c>
      <c r="BI395" s="68" t="s">
        <v>598</v>
      </c>
      <c r="BJ395" s="68" t="s">
        <v>1566</v>
      </c>
      <c r="BK395" s="68" t="s">
        <v>597</v>
      </c>
      <c r="BL395" s="68" t="s">
        <v>597</v>
      </c>
      <c r="BM395" s="3" t="s">
        <v>1545</v>
      </c>
    </row>
    <row r="396" spans="1:65" ht="14.4" customHeight="1" x14ac:dyDescent="0.3">
      <c r="A396" s="59" t="s">
        <v>1150</v>
      </c>
      <c r="B396" s="2">
        <v>395</v>
      </c>
      <c r="C396" s="3" t="s">
        <v>1430</v>
      </c>
      <c r="D396" s="4" t="s">
        <v>512</v>
      </c>
      <c r="E396" s="2" t="s">
        <v>528</v>
      </c>
      <c r="F396" s="4" t="s">
        <v>513</v>
      </c>
      <c r="G396" s="2" t="s">
        <v>529</v>
      </c>
      <c r="H396" s="2" t="s">
        <v>23</v>
      </c>
      <c r="J396" s="6" t="s">
        <v>24</v>
      </c>
      <c r="K396" s="2" t="s">
        <v>1028</v>
      </c>
      <c r="L396" s="6" t="s">
        <v>25</v>
      </c>
      <c r="M396" s="6" t="s">
        <v>26</v>
      </c>
      <c r="N396" s="2" t="s">
        <v>1087</v>
      </c>
      <c r="O396" s="6">
        <v>2.38</v>
      </c>
      <c r="P396" s="6">
        <v>0.95</v>
      </c>
      <c r="Q396" s="2" t="s">
        <v>46</v>
      </c>
      <c r="R396" s="2" t="s">
        <v>413</v>
      </c>
      <c r="S396" s="2" t="s">
        <v>413</v>
      </c>
      <c r="T396" s="3" t="s">
        <v>64</v>
      </c>
      <c r="U396" s="3" t="s">
        <v>228</v>
      </c>
      <c r="V396" s="5" t="s">
        <v>597</v>
      </c>
      <c r="W396" s="3" t="s">
        <v>319</v>
      </c>
      <c r="X396" s="3" t="s">
        <v>28</v>
      </c>
      <c r="Y396" s="3" t="s">
        <v>511</v>
      </c>
      <c r="Z396" s="19" t="s">
        <v>352</v>
      </c>
      <c r="AA396" s="19" t="s">
        <v>413</v>
      </c>
      <c r="AB396" s="6">
        <v>1</v>
      </c>
      <c r="AC396" s="6" t="s">
        <v>413</v>
      </c>
      <c r="AD396" s="6" t="s">
        <v>413</v>
      </c>
      <c r="AE396" s="6" t="s">
        <v>413</v>
      </c>
      <c r="AF396" s="19">
        <v>136.1</v>
      </c>
      <c r="AG396" s="6">
        <v>1.9</v>
      </c>
      <c r="AH396" s="6">
        <v>1</v>
      </c>
      <c r="AI396" s="6">
        <v>0.78</v>
      </c>
      <c r="AJ396" s="72">
        <v>635</v>
      </c>
      <c r="AK396" s="72">
        <v>160</v>
      </c>
      <c r="AL396" s="9">
        <v>1</v>
      </c>
      <c r="AM396" s="6">
        <v>135.19999999999999</v>
      </c>
      <c r="AN396" s="6">
        <v>1.4</v>
      </c>
      <c r="AO396" s="6">
        <v>1</v>
      </c>
      <c r="AP396" s="2" t="s">
        <v>413</v>
      </c>
      <c r="AQ396" s="2" t="str">
        <f t="shared" si="45"/>
        <v>-</v>
      </c>
      <c r="AR396" s="2" t="str">
        <f t="shared" si="46"/>
        <v>-</v>
      </c>
      <c r="AS396" s="2" t="str">
        <f t="shared" si="47"/>
        <v>-</v>
      </c>
      <c r="AT396" s="6" t="s">
        <v>60</v>
      </c>
      <c r="AU396" s="6">
        <v>28.294</v>
      </c>
      <c r="AV396" s="52" t="s">
        <v>1081</v>
      </c>
      <c r="AW396" s="15">
        <f t="shared" si="44"/>
        <v>28.294</v>
      </c>
      <c r="AX396" s="49">
        <v>5.7570000000000001E-11</v>
      </c>
      <c r="AY396" s="50">
        <v>0</v>
      </c>
      <c r="AZ396" s="49">
        <v>4.9548000000000003E-10</v>
      </c>
      <c r="BA396" s="49">
        <v>5.5304999999999997E-10</v>
      </c>
      <c r="BB396" s="48">
        <v>5.7570000000000001E-11</v>
      </c>
      <c r="BC396" s="48">
        <v>4.9548000000000003E-10</v>
      </c>
      <c r="BD396" s="48">
        <v>5.5304999999999997E-10</v>
      </c>
      <c r="BE396" s="14" t="str">
        <f t="shared" si="48"/>
        <v>-</v>
      </c>
      <c r="BF396" s="14" t="str">
        <f t="shared" si="49"/>
        <v>-</v>
      </c>
      <c r="BG396" s="68" t="s">
        <v>597</v>
      </c>
      <c r="BH396" s="68" t="s">
        <v>413</v>
      </c>
      <c r="BI396" s="68" t="s">
        <v>598</v>
      </c>
      <c r="BJ396" s="68" t="s">
        <v>1566</v>
      </c>
      <c r="BK396" s="68" t="s">
        <v>597</v>
      </c>
      <c r="BL396" s="68" t="s">
        <v>597</v>
      </c>
      <c r="BM396" s="3" t="s">
        <v>1545</v>
      </c>
    </row>
    <row r="397" spans="1:65" ht="14.4" customHeight="1" x14ac:dyDescent="0.3">
      <c r="A397" s="59" t="s">
        <v>868</v>
      </c>
      <c r="B397" s="2">
        <v>396</v>
      </c>
      <c r="C397" s="3" t="s">
        <v>1430</v>
      </c>
      <c r="D397" s="4" t="s">
        <v>21</v>
      </c>
      <c r="E397" s="2" t="s">
        <v>528</v>
      </c>
      <c r="F397" s="4" t="s">
        <v>22</v>
      </c>
      <c r="G397" s="2" t="s">
        <v>529</v>
      </c>
      <c r="H397" s="2" t="s">
        <v>23</v>
      </c>
      <c r="J397" s="6" t="s">
        <v>24</v>
      </c>
      <c r="K397" s="2" t="s">
        <v>1028</v>
      </c>
      <c r="L397" s="6" t="s">
        <v>25</v>
      </c>
      <c r="M397" s="6" t="s">
        <v>26</v>
      </c>
      <c r="N397" s="2" t="s">
        <v>1087</v>
      </c>
      <c r="O397" s="6">
        <v>0.63</v>
      </c>
      <c r="P397" s="6">
        <f>0.81</f>
        <v>0.81</v>
      </c>
      <c r="Q397" s="2" t="s">
        <v>27</v>
      </c>
      <c r="R397" s="2" t="s">
        <v>413</v>
      </c>
      <c r="S397" s="2" t="s">
        <v>413</v>
      </c>
      <c r="T397" s="3" t="s">
        <v>64</v>
      </c>
      <c r="U397" s="3" t="s">
        <v>469</v>
      </c>
      <c r="V397" s="5" t="s">
        <v>598</v>
      </c>
      <c r="W397" s="3" t="s">
        <v>319</v>
      </c>
      <c r="X397" s="3" t="s">
        <v>28</v>
      </c>
      <c r="Y397" s="3" t="s">
        <v>511</v>
      </c>
      <c r="Z397" s="19">
        <v>137.80000000000001</v>
      </c>
      <c r="AA397" s="19">
        <v>0.4</v>
      </c>
      <c r="AB397" s="6">
        <v>1</v>
      </c>
      <c r="AC397" s="6" t="s">
        <v>413</v>
      </c>
      <c r="AD397" s="6" t="s">
        <v>413</v>
      </c>
      <c r="AE397" s="6" t="s">
        <v>413</v>
      </c>
      <c r="AF397" s="19">
        <v>138</v>
      </c>
      <c r="AG397" s="6">
        <v>0.8</v>
      </c>
      <c r="AH397" s="6">
        <v>1</v>
      </c>
      <c r="AI397" s="6">
        <v>0.03</v>
      </c>
      <c r="AJ397" s="72">
        <v>294</v>
      </c>
      <c r="AK397" s="72">
        <v>23</v>
      </c>
      <c r="AL397" s="9">
        <v>1</v>
      </c>
      <c r="AM397" s="6" t="s">
        <v>413</v>
      </c>
      <c r="AN397" s="6" t="s">
        <v>413</v>
      </c>
      <c r="AO397" s="6" t="s">
        <v>413</v>
      </c>
      <c r="AP397" s="2" t="s">
        <v>413</v>
      </c>
      <c r="AQ397" s="2" t="str">
        <f t="shared" si="45"/>
        <v>-</v>
      </c>
      <c r="AR397" s="2" t="str">
        <f t="shared" si="46"/>
        <v>-</v>
      </c>
      <c r="AS397" s="2" t="str">
        <f t="shared" si="47"/>
        <v>-</v>
      </c>
      <c r="AT397" s="6" t="s">
        <v>60</v>
      </c>
      <c r="AU397" s="6">
        <v>28.294</v>
      </c>
      <c r="AV397" s="52" t="s">
        <v>1081</v>
      </c>
      <c r="AW397" s="15">
        <f t="shared" si="44"/>
        <v>28.294</v>
      </c>
      <c r="AX397" s="49">
        <v>5.7570000000000001E-11</v>
      </c>
      <c r="AY397" s="50">
        <v>0</v>
      </c>
      <c r="AZ397" s="49">
        <v>4.9548000000000003E-10</v>
      </c>
      <c r="BA397" s="49">
        <v>5.5304999999999997E-10</v>
      </c>
      <c r="BB397" s="48">
        <v>5.7570000000000001E-11</v>
      </c>
      <c r="BC397" s="48">
        <v>4.9548000000000003E-10</v>
      </c>
      <c r="BD397" s="48">
        <v>5.5304999999999997E-10</v>
      </c>
      <c r="BE397" s="14" t="str">
        <f t="shared" si="48"/>
        <v>-</v>
      </c>
      <c r="BF397" s="14" t="str">
        <f t="shared" si="49"/>
        <v>-</v>
      </c>
      <c r="BG397" s="68" t="s">
        <v>597</v>
      </c>
      <c r="BH397" s="68" t="s">
        <v>413</v>
      </c>
      <c r="BI397" s="68" t="s">
        <v>598</v>
      </c>
      <c r="BJ397" s="68" t="s">
        <v>1580</v>
      </c>
      <c r="BK397" s="68" t="s">
        <v>597</v>
      </c>
      <c r="BL397" s="76" t="s">
        <v>597</v>
      </c>
      <c r="BM397" s="3" t="s">
        <v>1546</v>
      </c>
    </row>
    <row r="398" spans="1:65" ht="14.4" customHeight="1" x14ac:dyDescent="0.3">
      <c r="A398" s="59" t="s">
        <v>1151</v>
      </c>
      <c r="B398" s="2">
        <v>397</v>
      </c>
      <c r="C398" s="3" t="s">
        <v>1430</v>
      </c>
      <c r="D398" s="4" t="s">
        <v>21</v>
      </c>
      <c r="E398" s="2" t="s">
        <v>528</v>
      </c>
      <c r="F398" s="4" t="s">
        <v>22</v>
      </c>
      <c r="G398" s="2" t="s">
        <v>529</v>
      </c>
      <c r="H398" s="2" t="s">
        <v>23</v>
      </c>
      <c r="J398" s="6" t="s">
        <v>24</v>
      </c>
      <c r="K398" s="2" t="s">
        <v>1028</v>
      </c>
      <c r="L398" s="6" t="s">
        <v>25</v>
      </c>
      <c r="M398" s="6" t="s">
        <v>26</v>
      </c>
      <c r="N398" s="2" t="s">
        <v>1087</v>
      </c>
      <c r="O398" s="6">
        <v>0.63</v>
      </c>
      <c r="P398" s="6">
        <f>0.81</f>
        <v>0.81</v>
      </c>
      <c r="Q398" s="2" t="s">
        <v>27</v>
      </c>
      <c r="R398" s="2" t="s">
        <v>413</v>
      </c>
      <c r="S398" s="2" t="s">
        <v>413</v>
      </c>
      <c r="T398" s="3" t="s">
        <v>64</v>
      </c>
      <c r="U398" s="3" t="s">
        <v>228</v>
      </c>
      <c r="V398" s="5" t="s">
        <v>598</v>
      </c>
      <c r="W398" s="3" t="s">
        <v>319</v>
      </c>
      <c r="X398" s="3" t="s">
        <v>28</v>
      </c>
      <c r="Y398" s="3" t="s">
        <v>511</v>
      </c>
      <c r="Z398" s="19" t="s">
        <v>352</v>
      </c>
      <c r="AA398" s="19" t="s">
        <v>413</v>
      </c>
      <c r="AB398" s="6">
        <v>1</v>
      </c>
      <c r="AC398" s="6" t="s">
        <v>413</v>
      </c>
      <c r="AD398" s="6" t="s">
        <v>413</v>
      </c>
      <c r="AE398" s="6" t="s">
        <v>413</v>
      </c>
      <c r="AF398" s="19" t="s">
        <v>514</v>
      </c>
      <c r="AG398" s="6" t="s">
        <v>413</v>
      </c>
      <c r="AH398" s="6" t="s">
        <v>413</v>
      </c>
      <c r="AI398" s="6" t="s">
        <v>413</v>
      </c>
      <c r="AJ398" s="72" t="s">
        <v>413</v>
      </c>
      <c r="AK398" s="72" t="s">
        <v>413</v>
      </c>
      <c r="AL398" s="9" t="s">
        <v>413</v>
      </c>
      <c r="AM398" s="6" t="s">
        <v>413</v>
      </c>
      <c r="AN398" s="6" t="s">
        <v>413</v>
      </c>
      <c r="AO398" s="6" t="s">
        <v>413</v>
      </c>
      <c r="AP398" s="2" t="s">
        <v>413</v>
      </c>
      <c r="AQ398" s="2" t="str">
        <f t="shared" si="45"/>
        <v>-</v>
      </c>
      <c r="AR398" s="2" t="str">
        <f t="shared" si="46"/>
        <v>-</v>
      </c>
      <c r="AS398" s="2" t="str">
        <f t="shared" si="47"/>
        <v>-</v>
      </c>
      <c r="AT398" s="6" t="s">
        <v>60</v>
      </c>
      <c r="AU398" s="6">
        <v>28.294</v>
      </c>
      <c r="AV398" s="52" t="s">
        <v>1081</v>
      </c>
      <c r="AW398" s="15">
        <f t="shared" si="44"/>
        <v>28.294</v>
      </c>
      <c r="AX398" s="49">
        <v>5.7570000000000001E-11</v>
      </c>
      <c r="AY398" s="50">
        <v>0</v>
      </c>
      <c r="AZ398" s="49">
        <v>4.9548000000000003E-10</v>
      </c>
      <c r="BA398" s="49">
        <v>5.5304999999999997E-10</v>
      </c>
      <c r="BB398" s="48">
        <v>5.7570000000000001E-11</v>
      </c>
      <c r="BC398" s="48">
        <v>4.9548000000000003E-10</v>
      </c>
      <c r="BD398" s="48">
        <v>5.5304999999999997E-10</v>
      </c>
      <c r="BE398" s="14" t="str">
        <f t="shared" si="48"/>
        <v>-</v>
      </c>
      <c r="BF398" s="14" t="str">
        <f t="shared" si="49"/>
        <v>-</v>
      </c>
      <c r="BG398" s="68" t="s">
        <v>597</v>
      </c>
      <c r="BH398" s="68" t="s">
        <v>413</v>
      </c>
      <c r="BI398" s="68" t="s">
        <v>413</v>
      </c>
      <c r="BJ398" s="68" t="s">
        <v>413</v>
      </c>
      <c r="BK398" s="68" t="s">
        <v>597</v>
      </c>
      <c r="BL398" s="68" t="s">
        <v>597</v>
      </c>
      <c r="BM398" s="3" t="s">
        <v>1547</v>
      </c>
    </row>
    <row r="399" spans="1:65" ht="14.4" customHeight="1" x14ac:dyDescent="0.3">
      <c r="A399" s="59" t="s">
        <v>515</v>
      </c>
      <c r="B399" s="2">
        <v>398</v>
      </c>
      <c r="C399" s="3" t="s">
        <v>1430</v>
      </c>
      <c r="D399" s="4" t="s">
        <v>21</v>
      </c>
      <c r="E399" s="2" t="s">
        <v>528</v>
      </c>
      <c r="F399" s="4" t="s">
        <v>22</v>
      </c>
      <c r="G399" s="2" t="s">
        <v>529</v>
      </c>
      <c r="H399" s="2" t="s">
        <v>23</v>
      </c>
      <c r="J399" s="6" t="s">
        <v>24</v>
      </c>
      <c r="K399" s="2" t="s">
        <v>1028</v>
      </c>
      <c r="L399" s="6" t="s">
        <v>25</v>
      </c>
      <c r="M399" s="6" t="s">
        <v>26</v>
      </c>
      <c r="N399" s="2" t="s">
        <v>1087</v>
      </c>
      <c r="O399" s="6">
        <v>0.63</v>
      </c>
      <c r="P399" s="6">
        <f>0.81</f>
        <v>0.81</v>
      </c>
      <c r="Q399" s="2" t="s">
        <v>27</v>
      </c>
      <c r="R399" s="2" t="s">
        <v>413</v>
      </c>
      <c r="S399" s="2" t="s">
        <v>413</v>
      </c>
      <c r="T399" s="3" t="s">
        <v>64</v>
      </c>
      <c r="U399" s="3" t="s">
        <v>228</v>
      </c>
      <c r="V399" s="5" t="s">
        <v>598</v>
      </c>
      <c r="W399" s="3" t="s">
        <v>319</v>
      </c>
      <c r="X399" s="3" t="s">
        <v>28</v>
      </c>
      <c r="Y399" s="3" t="s">
        <v>511</v>
      </c>
      <c r="Z399" s="19">
        <v>137.5</v>
      </c>
      <c r="AA399" s="19">
        <v>0.8</v>
      </c>
      <c r="AB399" s="6">
        <v>1</v>
      </c>
      <c r="AC399" s="6" t="s">
        <v>413</v>
      </c>
      <c r="AD399" s="6" t="s">
        <v>413</v>
      </c>
      <c r="AE399" s="6" t="s">
        <v>413</v>
      </c>
      <c r="AF399" s="19">
        <v>137.9</v>
      </c>
      <c r="AG399" s="6">
        <v>1.5</v>
      </c>
      <c r="AH399" s="6">
        <v>1</v>
      </c>
      <c r="AI399" s="6">
        <v>0.27</v>
      </c>
      <c r="AJ399" s="72">
        <v>290</v>
      </c>
      <c r="AK399" s="72">
        <v>53</v>
      </c>
      <c r="AL399" s="9">
        <v>1</v>
      </c>
      <c r="AM399" s="6">
        <v>134.80000000000001</v>
      </c>
      <c r="AN399" s="6">
        <v>0.5</v>
      </c>
      <c r="AO399" s="6">
        <v>1</v>
      </c>
      <c r="AP399" s="2" t="s">
        <v>413</v>
      </c>
      <c r="AQ399" s="2" t="str">
        <f t="shared" si="45"/>
        <v>-</v>
      </c>
      <c r="AR399" s="2" t="str">
        <f t="shared" si="46"/>
        <v>-</v>
      </c>
      <c r="AS399" s="2" t="str">
        <f t="shared" si="47"/>
        <v>-</v>
      </c>
      <c r="AT399" s="6" t="s">
        <v>60</v>
      </c>
      <c r="AU399" s="6">
        <v>28.294</v>
      </c>
      <c r="AV399" s="52" t="s">
        <v>1081</v>
      </c>
      <c r="AW399" s="15">
        <f t="shared" si="44"/>
        <v>28.294</v>
      </c>
      <c r="AX399" s="49">
        <v>5.7570000000000001E-11</v>
      </c>
      <c r="AY399" s="50">
        <v>0</v>
      </c>
      <c r="AZ399" s="49">
        <v>4.9548000000000003E-10</v>
      </c>
      <c r="BA399" s="49">
        <v>5.5304999999999997E-10</v>
      </c>
      <c r="BB399" s="48">
        <v>5.7570000000000001E-11</v>
      </c>
      <c r="BC399" s="48">
        <v>4.9548000000000003E-10</v>
      </c>
      <c r="BD399" s="48">
        <v>5.5304999999999997E-10</v>
      </c>
      <c r="BE399" s="14" t="str">
        <f t="shared" si="48"/>
        <v>-</v>
      </c>
      <c r="BF399" s="14" t="str">
        <f t="shared" si="49"/>
        <v>-</v>
      </c>
      <c r="BG399" s="68" t="s">
        <v>1591</v>
      </c>
      <c r="BH399" s="68" t="s">
        <v>598</v>
      </c>
      <c r="BI399" s="68" t="s">
        <v>598</v>
      </c>
      <c r="BJ399" s="68" t="s">
        <v>1580</v>
      </c>
      <c r="BK399" s="68" t="s">
        <v>597</v>
      </c>
      <c r="BL399" s="76" t="s">
        <v>597</v>
      </c>
      <c r="BM399" s="3" t="s">
        <v>1583</v>
      </c>
    </row>
    <row r="400" spans="1:65" ht="14.4" customHeight="1" x14ac:dyDescent="0.3">
      <c r="A400" s="59" t="s">
        <v>516</v>
      </c>
      <c r="B400" s="2">
        <v>399</v>
      </c>
      <c r="C400" s="3" t="s">
        <v>1430</v>
      </c>
      <c r="D400" s="4" t="s">
        <v>21</v>
      </c>
      <c r="E400" s="2" t="s">
        <v>528</v>
      </c>
      <c r="F400" s="4" t="s">
        <v>22</v>
      </c>
      <c r="G400" s="2" t="s">
        <v>529</v>
      </c>
      <c r="H400" s="2" t="s">
        <v>23</v>
      </c>
      <c r="J400" s="6" t="s">
        <v>24</v>
      </c>
      <c r="K400" s="2" t="s">
        <v>1028</v>
      </c>
      <c r="L400" s="6" t="s">
        <v>25</v>
      </c>
      <c r="M400" s="6" t="s">
        <v>26</v>
      </c>
      <c r="N400" s="2" t="s">
        <v>1087</v>
      </c>
      <c r="O400" s="6">
        <v>0.63</v>
      </c>
      <c r="P400" s="6">
        <f>0.81</f>
        <v>0.81</v>
      </c>
      <c r="Q400" s="2" t="s">
        <v>27</v>
      </c>
      <c r="R400" s="2" t="s">
        <v>413</v>
      </c>
      <c r="S400" s="2" t="s">
        <v>413</v>
      </c>
      <c r="T400" s="3" t="s">
        <v>64</v>
      </c>
      <c r="U400" s="3" t="s">
        <v>228</v>
      </c>
      <c r="V400" s="5" t="s">
        <v>597</v>
      </c>
      <c r="W400" s="3" t="s">
        <v>319</v>
      </c>
      <c r="X400" s="3" t="s">
        <v>28</v>
      </c>
      <c r="Y400" s="3" t="s">
        <v>511</v>
      </c>
      <c r="Z400" s="19">
        <v>134.80000000000001</v>
      </c>
      <c r="AA400" s="19">
        <v>0.5</v>
      </c>
      <c r="AB400" s="6">
        <v>1</v>
      </c>
      <c r="AC400" s="6" t="s">
        <v>413</v>
      </c>
      <c r="AD400" s="6" t="s">
        <v>413</v>
      </c>
      <c r="AE400" s="6" t="s">
        <v>413</v>
      </c>
      <c r="AF400" s="19">
        <v>134.80000000000001</v>
      </c>
      <c r="AG400" s="6">
        <v>0.8</v>
      </c>
      <c r="AH400" s="6">
        <v>1</v>
      </c>
      <c r="AI400" s="6">
        <v>0.91</v>
      </c>
      <c r="AJ400" s="72">
        <v>290</v>
      </c>
      <c r="AK400" s="72">
        <v>100</v>
      </c>
      <c r="AL400" s="9">
        <v>1</v>
      </c>
      <c r="AM400" s="6">
        <v>134.80000000000001</v>
      </c>
      <c r="AN400" s="6">
        <v>0.5</v>
      </c>
      <c r="AO400" s="6">
        <v>1</v>
      </c>
      <c r="AP400" s="2" t="s">
        <v>59</v>
      </c>
      <c r="AQ400" s="2">
        <f t="shared" si="45"/>
        <v>134.80000000000001</v>
      </c>
      <c r="AR400" s="2">
        <f t="shared" si="46"/>
        <v>0.5</v>
      </c>
      <c r="AS400" s="2">
        <f t="shared" si="47"/>
        <v>1</v>
      </c>
      <c r="AT400" s="6" t="s">
        <v>60</v>
      </c>
      <c r="AU400" s="6">
        <v>28.294</v>
      </c>
      <c r="AV400" s="52" t="s">
        <v>1081</v>
      </c>
      <c r="AW400" s="15">
        <f t="shared" si="44"/>
        <v>28.294</v>
      </c>
      <c r="AX400" s="49">
        <v>5.7570000000000001E-11</v>
      </c>
      <c r="AY400" s="50">
        <v>0</v>
      </c>
      <c r="AZ400" s="49">
        <v>4.9548000000000003E-10</v>
      </c>
      <c r="BA400" s="49">
        <v>5.5304999999999997E-10</v>
      </c>
      <c r="BB400" s="48">
        <v>5.7570000000000001E-11</v>
      </c>
      <c r="BC400" s="48">
        <v>4.9548000000000003E-10</v>
      </c>
      <c r="BD400" s="48">
        <v>5.5304999999999997E-10</v>
      </c>
      <c r="BE400" s="14">
        <f t="shared" si="48"/>
        <v>134.79999999999984</v>
      </c>
      <c r="BF400" s="14">
        <f t="shared" si="49"/>
        <v>1</v>
      </c>
      <c r="BG400" s="76" t="s">
        <v>598</v>
      </c>
      <c r="BH400" s="76" t="s">
        <v>598</v>
      </c>
      <c r="BI400" s="76" t="s">
        <v>598</v>
      </c>
      <c r="BJ400" s="68" t="s">
        <v>1580</v>
      </c>
      <c r="BK400" s="102" t="s">
        <v>598</v>
      </c>
      <c r="BL400" s="76" t="s">
        <v>598</v>
      </c>
      <c r="BM400" s="3" t="s">
        <v>1548</v>
      </c>
    </row>
    <row r="401" spans="1:65" ht="14.4" customHeight="1" x14ac:dyDescent="0.3">
      <c r="A401" s="59" t="s">
        <v>869</v>
      </c>
      <c r="B401" s="2">
        <v>400</v>
      </c>
      <c r="C401" s="3" t="s">
        <v>1430</v>
      </c>
      <c r="D401" s="4" t="s">
        <v>39</v>
      </c>
      <c r="E401" s="2" t="s">
        <v>528</v>
      </c>
      <c r="F401" s="4" t="s">
        <v>40</v>
      </c>
      <c r="G401" s="2" t="s">
        <v>529</v>
      </c>
      <c r="H401" s="2" t="s">
        <v>23</v>
      </c>
      <c r="J401" s="6" t="s">
        <v>24</v>
      </c>
      <c r="K401" s="2" t="s">
        <v>1028</v>
      </c>
      <c r="L401" s="6" t="s">
        <v>25</v>
      </c>
      <c r="M401" s="6" t="s">
        <v>26</v>
      </c>
      <c r="N401" s="2" t="s">
        <v>1087</v>
      </c>
      <c r="O401" s="11">
        <f>0.9</f>
        <v>0.9</v>
      </c>
      <c r="P401" s="6">
        <v>1.1299999999999999</v>
      </c>
      <c r="Q401" s="2" t="s">
        <v>41</v>
      </c>
      <c r="R401" s="2" t="s">
        <v>413</v>
      </c>
      <c r="S401" s="2" t="s">
        <v>413</v>
      </c>
      <c r="T401" s="3" t="s">
        <v>64</v>
      </c>
      <c r="U401" s="3" t="s">
        <v>469</v>
      </c>
      <c r="V401" s="5" t="s">
        <v>598</v>
      </c>
      <c r="W401" s="3" t="s">
        <v>319</v>
      </c>
      <c r="X401" s="3" t="s">
        <v>28</v>
      </c>
      <c r="Y401" s="3" t="s">
        <v>511</v>
      </c>
      <c r="Z401" s="19">
        <v>134.69999999999999</v>
      </c>
      <c r="AA401" s="19">
        <v>0.5</v>
      </c>
      <c r="AB401" s="6">
        <v>1</v>
      </c>
      <c r="AC401" s="6" t="s">
        <v>413</v>
      </c>
      <c r="AD401" s="6" t="s">
        <v>413</v>
      </c>
      <c r="AE401" s="6" t="s">
        <v>413</v>
      </c>
      <c r="AF401" s="19">
        <v>133.1</v>
      </c>
      <c r="AG401" s="6">
        <v>2.2000000000000002</v>
      </c>
      <c r="AH401" s="6">
        <v>1</v>
      </c>
      <c r="AI401" s="6">
        <v>0.19</v>
      </c>
      <c r="AJ401" s="72">
        <v>460</v>
      </c>
      <c r="AK401" s="72">
        <v>300</v>
      </c>
      <c r="AL401" s="9">
        <v>1</v>
      </c>
      <c r="AM401" s="6">
        <v>134.80000000000001</v>
      </c>
      <c r="AN401" s="6">
        <v>0.3</v>
      </c>
      <c r="AO401" s="6">
        <v>1</v>
      </c>
      <c r="AP401" s="2" t="s">
        <v>59</v>
      </c>
      <c r="AQ401" s="2">
        <f t="shared" si="45"/>
        <v>134.69999999999999</v>
      </c>
      <c r="AR401" s="2">
        <f t="shared" si="46"/>
        <v>0.5</v>
      </c>
      <c r="AS401" s="2">
        <f t="shared" si="47"/>
        <v>1</v>
      </c>
      <c r="AT401" s="6" t="s">
        <v>60</v>
      </c>
      <c r="AU401" s="6">
        <v>28.294</v>
      </c>
      <c r="AV401" s="52" t="s">
        <v>1081</v>
      </c>
      <c r="AW401" s="15">
        <f t="shared" si="44"/>
        <v>28.294</v>
      </c>
      <c r="AX401" s="49">
        <v>5.7570000000000001E-11</v>
      </c>
      <c r="AY401" s="50">
        <v>0</v>
      </c>
      <c r="AZ401" s="49">
        <v>4.9548000000000003E-10</v>
      </c>
      <c r="BA401" s="49">
        <v>5.5304999999999997E-10</v>
      </c>
      <c r="BB401" s="48">
        <v>5.7570000000000001E-11</v>
      </c>
      <c r="BC401" s="48">
        <v>4.9548000000000003E-10</v>
      </c>
      <c r="BD401" s="48">
        <v>5.5304999999999997E-10</v>
      </c>
      <c r="BE401" s="14">
        <f t="shared" si="48"/>
        <v>134.69999999999993</v>
      </c>
      <c r="BF401" s="14">
        <f t="shared" si="49"/>
        <v>1</v>
      </c>
      <c r="BG401" s="76" t="s">
        <v>598</v>
      </c>
      <c r="BH401" s="76" t="s">
        <v>598</v>
      </c>
      <c r="BI401" s="76" t="s">
        <v>598</v>
      </c>
      <c r="BJ401" s="68" t="s">
        <v>1580</v>
      </c>
      <c r="BK401" s="102" t="s">
        <v>598</v>
      </c>
      <c r="BL401" s="76" t="s">
        <v>598</v>
      </c>
      <c r="BM401" s="3" t="s">
        <v>1549</v>
      </c>
    </row>
    <row r="402" spans="1:65" ht="14.4" customHeight="1" x14ac:dyDescent="0.3">
      <c r="A402" s="59" t="s">
        <v>1152</v>
      </c>
      <c r="B402" s="2">
        <v>401</v>
      </c>
      <c r="C402" s="3" t="s">
        <v>1430</v>
      </c>
      <c r="D402" s="4" t="s">
        <v>39</v>
      </c>
      <c r="E402" s="2" t="s">
        <v>528</v>
      </c>
      <c r="F402" s="4" t="s">
        <v>40</v>
      </c>
      <c r="G402" s="2" t="s">
        <v>529</v>
      </c>
      <c r="H402" s="2" t="s">
        <v>23</v>
      </c>
      <c r="J402" s="6" t="s">
        <v>24</v>
      </c>
      <c r="K402" s="2" t="s">
        <v>1028</v>
      </c>
      <c r="L402" s="6" t="s">
        <v>25</v>
      </c>
      <c r="M402" s="6" t="s">
        <v>26</v>
      </c>
      <c r="N402" s="2" t="s">
        <v>1087</v>
      </c>
      <c r="O402" s="11">
        <f>0.9</f>
        <v>0.9</v>
      </c>
      <c r="P402" s="6">
        <v>1.1299999999999999</v>
      </c>
      <c r="Q402" s="2" t="s">
        <v>41</v>
      </c>
      <c r="R402" s="2" t="s">
        <v>413</v>
      </c>
      <c r="S402" s="2" t="s">
        <v>413</v>
      </c>
      <c r="T402" s="3" t="s">
        <v>64</v>
      </c>
      <c r="U402" s="3" t="s">
        <v>228</v>
      </c>
      <c r="V402" s="5" t="s">
        <v>597</v>
      </c>
      <c r="W402" s="3" t="s">
        <v>319</v>
      </c>
      <c r="X402" s="3" t="s">
        <v>28</v>
      </c>
      <c r="Y402" s="3" t="s">
        <v>511</v>
      </c>
      <c r="Z402" s="19">
        <v>134.9</v>
      </c>
      <c r="AA402" s="19">
        <v>0.4</v>
      </c>
      <c r="AB402" s="6">
        <v>1</v>
      </c>
      <c r="AC402" s="6" t="s">
        <v>413</v>
      </c>
      <c r="AD402" s="6" t="s">
        <v>413</v>
      </c>
      <c r="AE402" s="6" t="s">
        <v>413</v>
      </c>
      <c r="AF402" s="19">
        <v>134.9</v>
      </c>
      <c r="AG402" s="6">
        <v>1.4</v>
      </c>
      <c r="AH402" s="6">
        <v>1</v>
      </c>
      <c r="AI402" s="6">
        <v>0.09</v>
      </c>
      <c r="AJ402" s="72">
        <v>450</v>
      </c>
      <c r="AK402" s="72">
        <v>400</v>
      </c>
      <c r="AL402" s="9">
        <v>1</v>
      </c>
      <c r="AM402" s="6">
        <v>134.80000000000001</v>
      </c>
      <c r="AN402" s="6">
        <v>0.3</v>
      </c>
      <c r="AO402" s="6">
        <v>1</v>
      </c>
      <c r="AP402" s="2" t="s">
        <v>59</v>
      </c>
      <c r="AQ402" s="2">
        <f t="shared" si="45"/>
        <v>134.9</v>
      </c>
      <c r="AR402" s="2">
        <f t="shared" si="46"/>
        <v>0.4</v>
      </c>
      <c r="AS402" s="2">
        <f t="shared" si="47"/>
        <v>1</v>
      </c>
      <c r="AT402" s="6" t="s">
        <v>60</v>
      </c>
      <c r="AU402" s="6">
        <v>28.294</v>
      </c>
      <c r="AV402" s="52" t="s">
        <v>1081</v>
      </c>
      <c r="AW402" s="15">
        <f t="shared" si="44"/>
        <v>28.294</v>
      </c>
      <c r="AX402" s="49">
        <v>5.7570000000000001E-11</v>
      </c>
      <c r="AY402" s="50">
        <v>0</v>
      </c>
      <c r="AZ402" s="49">
        <v>4.9548000000000003E-10</v>
      </c>
      <c r="BA402" s="49">
        <v>5.5304999999999997E-10</v>
      </c>
      <c r="BB402" s="48">
        <v>5.7570000000000001E-11</v>
      </c>
      <c r="BC402" s="48">
        <v>4.9548000000000003E-10</v>
      </c>
      <c r="BD402" s="48">
        <v>5.5304999999999997E-10</v>
      </c>
      <c r="BE402" s="14">
        <f t="shared" si="48"/>
        <v>134.90000000000009</v>
      </c>
      <c r="BF402" s="14">
        <f t="shared" si="49"/>
        <v>0.8</v>
      </c>
      <c r="BG402" s="76" t="s">
        <v>598</v>
      </c>
      <c r="BH402" s="76" t="s">
        <v>598</v>
      </c>
      <c r="BI402" s="76" t="s">
        <v>598</v>
      </c>
      <c r="BJ402" s="68" t="s">
        <v>1580</v>
      </c>
      <c r="BK402" s="102" t="s">
        <v>598</v>
      </c>
      <c r="BL402" s="76" t="s">
        <v>598</v>
      </c>
      <c r="BM402" s="3" t="s">
        <v>1549</v>
      </c>
    </row>
    <row r="403" spans="1:65" ht="14.4" customHeight="1" x14ac:dyDescent="0.3">
      <c r="A403" s="59" t="s">
        <v>870</v>
      </c>
      <c r="B403" s="2">
        <v>402</v>
      </c>
      <c r="C403" s="3" t="s">
        <v>1430</v>
      </c>
      <c r="D403" s="4" t="s">
        <v>30</v>
      </c>
      <c r="E403" s="2" t="s">
        <v>528</v>
      </c>
      <c r="F403" s="4" t="s">
        <v>31</v>
      </c>
      <c r="G403" s="2" t="s">
        <v>529</v>
      </c>
      <c r="H403" s="2" t="s">
        <v>23</v>
      </c>
      <c r="J403" s="6" t="s">
        <v>32</v>
      </c>
      <c r="K403" s="2" t="s">
        <v>1028</v>
      </c>
      <c r="L403" s="6" t="s">
        <v>25</v>
      </c>
      <c r="M403" s="6" t="s">
        <v>26</v>
      </c>
      <c r="N403" s="2" t="s">
        <v>1087</v>
      </c>
      <c r="O403" s="6">
        <v>5.51</v>
      </c>
      <c r="P403" s="6">
        <v>0.76</v>
      </c>
      <c r="Q403" s="2" t="s">
        <v>33</v>
      </c>
      <c r="R403" s="5" t="s">
        <v>1020</v>
      </c>
      <c r="S403" s="2" t="s">
        <v>413</v>
      </c>
      <c r="T403" s="3" t="s">
        <v>64</v>
      </c>
      <c r="U403" s="3" t="s">
        <v>469</v>
      </c>
      <c r="V403" s="5" t="s">
        <v>598</v>
      </c>
      <c r="W403" s="3" t="s">
        <v>319</v>
      </c>
      <c r="X403" s="3" t="s">
        <v>28</v>
      </c>
      <c r="Y403" s="3" t="s">
        <v>511</v>
      </c>
      <c r="Z403" s="19">
        <v>134.1</v>
      </c>
      <c r="AA403" s="19">
        <v>0.5</v>
      </c>
      <c r="AB403" s="6">
        <v>1</v>
      </c>
      <c r="AC403" s="6" t="s">
        <v>413</v>
      </c>
      <c r="AD403" s="6" t="s">
        <v>413</v>
      </c>
      <c r="AE403" s="6" t="s">
        <v>413</v>
      </c>
      <c r="AF403" s="19">
        <v>132.6</v>
      </c>
      <c r="AG403" s="6">
        <v>1.7</v>
      </c>
      <c r="AH403" s="6">
        <v>1</v>
      </c>
      <c r="AI403" s="6">
        <v>0.15</v>
      </c>
      <c r="AJ403" s="72">
        <v>400</v>
      </c>
      <c r="AK403" s="72">
        <v>125</v>
      </c>
      <c r="AL403" s="9">
        <v>1</v>
      </c>
      <c r="AM403" s="6">
        <v>134.1</v>
      </c>
      <c r="AN403" s="6">
        <v>0.4</v>
      </c>
      <c r="AO403" s="6">
        <v>1</v>
      </c>
      <c r="AP403" s="2" t="s">
        <v>59</v>
      </c>
      <c r="AQ403" s="2">
        <f t="shared" si="45"/>
        <v>134.1</v>
      </c>
      <c r="AR403" s="2">
        <f t="shared" si="46"/>
        <v>0.5</v>
      </c>
      <c r="AS403" s="2">
        <f t="shared" si="47"/>
        <v>1</v>
      </c>
      <c r="AT403" s="6" t="s">
        <v>60</v>
      </c>
      <c r="AU403" s="6">
        <v>28.294</v>
      </c>
      <c r="AV403" s="52" t="s">
        <v>1081</v>
      </c>
      <c r="AW403" s="15">
        <f t="shared" si="44"/>
        <v>28.294</v>
      </c>
      <c r="AX403" s="49">
        <v>5.7570000000000001E-11</v>
      </c>
      <c r="AY403" s="50">
        <v>0</v>
      </c>
      <c r="AZ403" s="49">
        <v>4.9548000000000003E-10</v>
      </c>
      <c r="BA403" s="49">
        <v>5.5304999999999997E-10</v>
      </c>
      <c r="BB403" s="48">
        <v>5.7570000000000001E-11</v>
      </c>
      <c r="BC403" s="48">
        <v>4.9548000000000003E-10</v>
      </c>
      <c r="BD403" s="48">
        <v>5.5304999999999997E-10</v>
      </c>
      <c r="BE403" s="14">
        <f t="shared" si="48"/>
        <v>134.10000000000014</v>
      </c>
      <c r="BF403" s="14">
        <f t="shared" si="49"/>
        <v>1</v>
      </c>
      <c r="BG403" s="76" t="s">
        <v>598</v>
      </c>
      <c r="BH403" s="76" t="s">
        <v>598</v>
      </c>
      <c r="BI403" s="76" t="s">
        <v>598</v>
      </c>
      <c r="BJ403" s="68" t="s">
        <v>1580</v>
      </c>
      <c r="BK403" s="102" t="s">
        <v>598</v>
      </c>
      <c r="BL403" s="76" t="s">
        <v>598</v>
      </c>
      <c r="BM403" s="3" t="s">
        <v>1549</v>
      </c>
    </row>
    <row r="404" spans="1:65" ht="14.4" customHeight="1" x14ac:dyDescent="0.3">
      <c r="A404" s="59" t="s">
        <v>1153</v>
      </c>
      <c r="B404" s="2">
        <v>403</v>
      </c>
      <c r="C404" s="3" t="s">
        <v>1430</v>
      </c>
      <c r="D404" s="4" t="s">
        <v>30</v>
      </c>
      <c r="E404" s="2" t="s">
        <v>528</v>
      </c>
      <c r="F404" s="4" t="s">
        <v>31</v>
      </c>
      <c r="G404" s="2" t="s">
        <v>529</v>
      </c>
      <c r="H404" s="2" t="s">
        <v>23</v>
      </c>
      <c r="J404" s="6" t="s">
        <v>32</v>
      </c>
      <c r="K404" s="2" t="s">
        <v>1028</v>
      </c>
      <c r="L404" s="6" t="s">
        <v>25</v>
      </c>
      <c r="M404" s="6" t="s">
        <v>26</v>
      </c>
      <c r="N404" s="2" t="s">
        <v>1087</v>
      </c>
      <c r="O404" s="6">
        <v>5.51</v>
      </c>
      <c r="P404" s="6">
        <v>0.76</v>
      </c>
      <c r="Q404" s="2" t="s">
        <v>33</v>
      </c>
      <c r="R404" s="5" t="s">
        <v>1020</v>
      </c>
      <c r="S404" s="2" t="s">
        <v>413</v>
      </c>
      <c r="T404" s="3" t="s">
        <v>64</v>
      </c>
      <c r="U404" s="3" t="s">
        <v>228</v>
      </c>
      <c r="V404" s="5" t="s">
        <v>597</v>
      </c>
      <c r="W404" s="3" t="s">
        <v>319</v>
      </c>
      <c r="X404" s="3" t="s">
        <v>28</v>
      </c>
      <c r="Y404" s="3" t="s">
        <v>511</v>
      </c>
      <c r="Z404" s="19">
        <v>134</v>
      </c>
      <c r="AA404" s="19">
        <v>0.5</v>
      </c>
      <c r="AB404" s="6">
        <v>1</v>
      </c>
      <c r="AC404" s="6" t="s">
        <v>413</v>
      </c>
      <c r="AD404" s="6" t="s">
        <v>413</v>
      </c>
      <c r="AE404" s="6" t="s">
        <v>413</v>
      </c>
      <c r="AF404" s="19">
        <v>135.69999999999999</v>
      </c>
      <c r="AG404" s="6">
        <v>1.2</v>
      </c>
      <c r="AH404" s="6">
        <v>1</v>
      </c>
      <c r="AI404" s="6">
        <v>0.31</v>
      </c>
      <c r="AJ404" s="72">
        <v>250</v>
      </c>
      <c r="AK404" s="72">
        <v>40</v>
      </c>
      <c r="AL404" s="9">
        <v>1</v>
      </c>
      <c r="AM404" s="6">
        <v>134.1</v>
      </c>
      <c r="AN404" s="6">
        <v>0.4</v>
      </c>
      <c r="AO404" s="6">
        <v>1</v>
      </c>
      <c r="AP404" s="2" t="s">
        <v>59</v>
      </c>
      <c r="AQ404" s="2">
        <f t="shared" si="45"/>
        <v>134</v>
      </c>
      <c r="AR404" s="2">
        <f t="shared" si="46"/>
        <v>0.5</v>
      </c>
      <c r="AS404" s="2">
        <f t="shared" si="47"/>
        <v>1</v>
      </c>
      <c r="AT404" s="6" t="s">
        <v>60</v>
      </c>
      <c r="AU404" s="6">
        <v>28.294</v>
      </c>
      <c r="AV404" s="52" t="s">
        <v>1081</v>
      </c>
      <c r="AW404" s="15">
        <f t="shared" si="44"/>
        <v>28.294</v>
      </c>
      <c r="AX404" s="49">
        <v>5.7570000000000001E-11</v>
      </c>
      <c r="AY404" s="50">
        <v>0</v>
      </c>
      <c r="AZ404" s="49">
        <v>4.9548000000000003E-10</v>
      </c>
      <c r="BA404" s="49">
        <v>5.5304999999999997E-10</v>
      </c>
      <c r="BB404" s="48">
        <v>5.7570000000000001E-11</v>
      </c>
      <c r="BC404" s="48">
        <v>4.9548000000000003E-10</v>
      </c>
      <c r="BD404" s="48">
        <v>5.5304999999999997E-10</v>
      </c>
      <c r="BE404" s="14">
        <f t="shared" si="48"/>
        <v>134</v>
      </c>
      <c r="BF404" s="14">
        <f t="shared" si="49"/>
        <v>1</v>
      </c>
      <c r="BG404" s="76" t="s">
        <v>598</v>
      </c>
      <c r="BH404" s="76" t="s">
        <v>598</v>
      </c>
      <c r="BI404" s="76" t="s">
        <v>598</v>
      </c>
      <c r="BJ404" s="68" t="s">
        <v>1580</v>
      </c>
      <c r="BK404" s="102" t="s">
        <v>598</v>
      </c>
      <c r="BL404" s="76" t="s">
        <v>598</v>
      </c>
      <c r="BM404" s="3" t="s">
        <v>1550</v>
      </c>
    </row>
    <row r="405" spans="1:65" ht="14.4" customHeight="1" x14ac:dyDescent="0.3">
      <c r="A405" s="59" t="s">
        <v>871</v>
      </c>
      <c r="B405" s="2">
        <v>404</v>
      </c>
      <c r="C405" s="3" t="s">
        <v>1430</v>
      </c>
      <c r="D405" s="4" t="s">
        <v>36</v>
      </c>
      <c r="E405" s="2" t="s">
        <v>528</v>
      </c>
      <c r="F405" s="4" t="s">
        <v>37</v>
      </c>
      <c r="G405" s="2" t="s">
        <v>529</v>
      </c>
      <c r="H405" s="2" t="s">
        <v>23</v>
      </c>
      <c r="J405" s="6" t="s">
        <v>308</v>
      </c>
      <c r="K405" s="2" t="s">
        <v>1028</v>
      </c>
      <c r="L405" s="6" t="s">
        <v>25</v>
      </c>
      <c r="M405" s="6" t="s">
        <v>26</v>
      </c>
      <c r="N405" s="2" t="s">
        <v>1087</v>
      </c>
      <c r="O405" s="6">
        <f>3.48</f>
        <v>3.48</v>
      </c>
      <c r="P405" s="6">
        <f>0.87</f>
        <v>0.87</v>
      </c>
      <c r="Q405" s="2" t="s">
        <v>33</v>
      </c>
      <c r="R405" s="10" t="s">
        <v>1019</v>
      </c>
      <c r="S405" s="2" t="s">
        <v>413</v>
      </c>
      <c r="T405" s="3" t="s">
        <v>64</v>
      </c>
      <c r="U405" s="3" t="s">
        <v>469</v>
      </c>
      <c r="V405" s="5" t="s">
        <v>598</v>
      </c>
      <c r="W405" s="3" t="s">
        <v>319</v>
      </c>
      <c r="X405" s="3" t="s">
        <v>28</v>
      </c>
      <c r="Y405" s="3" t="s">
        <v>511</v>
      </c>
      <c r="Z405" s="19">
        <v>134.30000000000001</v>
      </c>
      <c r="AA405" s="19">
        <v>0.5</v>
      </c>
      <c r="AB405" s="6">
        <v>1</v>
      </c>
      <c r="AC405" s="6" t="s">
        <v>413</v>
      </c>
      <c r="AD405" s="6" t="s">
        <v>413</v>
      </c>
      <c r="AE405" s="6" t="s">
        <v>413</v>
      </c>
      <c r="AF405" s="19">
        <v>134.9</v>
      </c>
      <c r="AG405" s="6">
        <v>1.1000000000000001</v>
      </c>
      <c r="AH405" s="6">
        <v>1</v>
      </c>
      <c r="AI405" s="6">
        <v>0.38</v>
      </c>
      <c r="AJ405" s="72">
        <v>280</v>
      </c>
      <c r="AK405" s="72">
        <v>34</v>
      </c>
      <c r="AL405" s="9">
        <v>1</v>
      </c>
      <c r="AM405" s="6">
        <v>134.5</v>
      </c>
      <c r="AN405" s="6">
        <v>0.4</v>
      </c>
      <c r="AO405" s="6">
        <v>1</v>
      </c>
      <c r="AP405" s="2" t="s">
        <v>59</v>
      </c>
      <c r="AQ405" s="2">
        <f t="shared" si="45"/>
        <v>134.30000000000001</v>
      </c>
      <c r="AR405" s="2">
        <f t="shared" si="46"/>
        <v>0.5</v>
      </c>
      <c r="AS405" s="2">
        <f t="shared" si="47"/>
        <v>1</v>
      </c>
      <c r="AT405" s="6" t="s">
        <v>60</v>
      </c>
      <c r="AU405" s="6">
        <v>28.294</v>
      </c>
      <c r="AV405" s="52" t="s">
        <v>1081</v>
      </c>
      <c r="AW405" s="15">
        <f t="shared" si="44"/>
        <v>28.294</v>
      </c>
      <c r="AX405" s="49">
        <v>5.7570000000000001E-11</v>
      </c>
      <c r="AY405" s="50">
        <v>0</v>
      </c>
      <c r="AZ405" s="49">
        <v>4.9548000000000003E-10</v>
      </c>
      <c r="BA405" s="49">
        <v>5.5304999999999997E-10</v>
      </c>
      <c r="BB405" s="48">
        <v>5.7570000000000001E-11</v>
      </c>
      <c r="BC405" s="48">
        <v>4.9548000000000003E-10</v>
      </c>
      <c r="BD405" s="48">
        <v>5.5304999999999997E-10</v>
      </c>
      <c r="BE405" s="14">
        <f t="shared" si="48"/>
        <v>134.30000000000007</v>
      </c>
      <c r="BF405" s="14">
        <f t="shared" si="49"/>
        <v>1</v>
      </c>
      <c r="BG405" s="76" t="s">
        <v>598</v>
      </c>
      <c r="BH405" s="76" t="s">
        <v>598</v>
      </c>
      <c r="BI405" s="76" t="s">
        <v>598</v>
      </c>
      <c r="BJ405" s="68" t="s">
        <v>1580</v>
      </c>
      <c r="BK405" s="102" t="s">
        <v>598</v>
      </c>
      <c r="BL405" s="76" t="s">
        <v>598</v>
      </c>
      <c r="BM405" s="3" t="s">
        <v>1551</v>
      </c>
    </row>
    <row r="406" spans="1:65" ht="14.4" customHeight="1" x14ac:dyDescent="0.3">
      <c r="A406" s="59" t="s">
        <v>1154</v>
      </c>
      <c r="B406" s="2">
        <v>405</v>
      </c>
      <c r="C406" s="3" t="s">
        <v>1430</v>
      </c>
      <c r="D406" s="4" t="s">
        <v>36</v>
      </c>
      <c r="E406" s="2" t="s">
        <v>528</v>
      </c>
      <c r="F406" s="4" t="s">
        <v>37</v>
      </c>
      <c r="G406" s="2" t="s">
        <v>529</v>
      </c>
      <c r="H406" s="2" t="s">
        <v>23</v>
      </c>
      <c r="J406" s="6" t="s">
        <v>308</v>
      </c>
      <c r="K406" s="2" t="s">
        <v>1028</v>
      </c>
      <c r="L406" s="6" t="s">
        <v>25</v>
      </c>
      <c r="M406" s="6" t="s">
        <v>26</v>
      </c>
      <c r="N406" s="2" t="s">
        <v>1087</v>
      </c>
      <c r="O406" s="6">
        <f>3.48</f>
        <v>3.48</v>
      </c>
      <c r="P406" s="6">
        <f>0.87</f>
        <v>0.87</v>
      </c>
      <c r="Q406" s="2" t="s">
        <v>33</v>
      </c>
      <c r="R406" s="10" t="s">
        <v>1019</v>
      </c>
      <c r="S406" s="2" t="s">
        <v>413</v>
      </c>
      <c r="T406" s="3" t="s">
        <v>64</v>
      </c>
      <c r="U406" s="3" t="s">
        <v>228</v>
      </c>
      <c r="V406" s="5" t="s">
        <v>597</v>
      </c>
      <c r="W406" s="3" t="s">
        <v>319</v>
      </c>
      <c r="X406" s="3" t="s">
        <v>28</v>
      </c>
      <c r="Y406" s="3" t="s">
        <v>511</v>
      </c>
      <c r="Z406" s="19">
        <v>134.6</v>
      </c>
      <c r="AA406" s="19">
        <v>0.5</v>
      </c>
      <c r="AB406" s="6">
        <v>1</v>
      </c>
      <c r="AC406" s="6" t="s">
        <v>413</v>
      </c>
      <c r="AD406" s="6" t="s">
        <v>413</v>
      </c>
      <c r="AE406" s="6" t="s">
        <v>413</v>
      </c>
      <c r="AF406" s="19">
        <v>134.9</v>
      </c>
      <c r="AG406" s="6">
        <v>0.9</v>
      </c>
      <c r="AH406" s="6">
        <v>1</v>
      </c>
      <c r="AI406" s="11">
        <v>1.4</v>
      </c>
      <c r="AJ406" s="72">
        <v>282</v>
      </c>
      <c r="AK406" s="72">
        <v>18</v>
      </c>
      <c r="AL406" s="9">
        <v>1</v>
      </c>
      <c r="AM406" s="6">
        <v>134.5</v>
      </c>
      <c r="AN406" s="6">
        <v>0.4</v>
      </c>
      <c r="AO406" s="6">
        <v>1</v>
      </c>
      <c r="AP406" s="2" t="s">
        <v>59</v>
      </c>
      <c r="AQ406" s="2">
        <f t="shared" si="45"/>
        <v>134.6</v>
      </c>
      <c r="AR406" s="2">
        <f t="shared" si="46"/>
        <v>0.5</v>
      </c>
      <c r="AS406" s="2">
        <f t="shared" si="47"/>
        <v>1</v>
      </c>
      <c r="AT406" s="6" t="s">
        <v>60</v>
      </c>
      <c r="AU406" s="6">
        <v>28.294</v>
      </c>
      <c r="AV406" s="52" t="s">
        <v>1081</v>
      </c>
      <c r="AW406" s="15">
        <f t="shared" si="44"/>
        <v>28.294</v>
      </c>
      <c r="AX406" s="49">
        <v>5.7570000000000001E-11</v>
      </c>
      <c r="AY406" s="50">
        <v>0</v>
      </c>
      <c r="AZ406" s="49">
        <v>4.9548000000000003E-10</v>
      </c>
      <c r="BA406" s="49">
        <v>5.5304999999999997E-10</v>
      </c>
      <c r="BB406" s="48">
        <v>5.7570000000000001E-11</v>
      </c>
      <c r="BC406" s="48">
        <v>4.9548000000000003E-10</v>
      </c>
      <c r="BD406" s="48">
        <v>5.5304999999999997E-10</v>
      </c>
      <c r="BE406" s="14">
        <f t="shared" si="48"/>
        <v>134.59999999999985</v>
      </c>
      <c r="BF406" s="14">
        <f t="shared" si="49"/>
        <v>1</v>
      </c>
      <c r="BG406" s="76" t="s">
        <v>598</v>
      </c>
      <c r="BH406" s="76" t="s">
        <v>598</v>
      </c>
      <c r="BI406" s="76" t="s">
        <v>598</v>
      </c>
      <c r="BJ406" s="68" t="s">
        <v>1580</v>
      </c>
      <c r="BK406" s="102" t="s">
        <v>598</v>
      </c>
      <c r="BL406" s="76" t="s">
        <v>598</v>
      </c>
      <c r="BM406" s="3" t="s">
        <v>1551</v>
      </c>
    </row>
    <row r="407" spans="1:65" ht="14.4" customHeight="1" x14ac:dyDescent="0.3">
      <c r="A407" s="59" t="s">
        <v>1618</v>
      </c>
      <c r="B407" s="2">
        <v>406</v>
      </c>
      <c r="C407" s="67" t="s">
        <v>1617</v>
      </c>
      <c r="D407" s="4" t="s">
        <v>1630</v>
      </c>
      <c r="E407" s="2" t="s">
        <v>528</v>
      </c>
      <c r="F407" s="4" t="s">
        <v>1631</v>
      </c>
      <c r="G407" s="2" t="s">
        <v>529</v>
      </c>
      <c r="H407" s="2" t="s">
        <v>23</v>
      </c>
      <c r="J407" s="9" t="s">
        <v>87</v>
      </c>
      <c r="K407" s="2" t="s">
        <v>1028</v>
      </c>
      <c r="L407" s="6" t="s">
        <v>968</v>
      </c>
      <c r="M407" s="6" t="s">
        <v>26</v>
      </c>
      <c r="N407" s="5" t="s">
        <v>987</v>
      </c>
      <c r="O407" s="8" t="s">
        <v>1569</v>
      </c>
      <c r="P407" s="8" t="s">
        <v>1569</v>
      </c>
      <c r="Q407" s="10" t="s">
        <v>1569</v>
      </c>
      <c r="R407" s="2" t="s">
        <v>413</v>
      </c>
      <c r="S407" s="2" t="s">
        <v>413</v>
      </c>
      <c r="T407" s="3" t="s">
        <v>55</v>
      </c>
      <c r="U407" s="3" t="s">
        <v>469</v>
      </c>
      <c r="V407" s="5" t="s">
        <v>597</v>
      </c>
      <c r="W407" s="12" t="s">
        <v>432</v>
      </c>
      <c r="X407" s="3" t="s">
        <v>28</v>
      </c>
      <c r="Y407" s="3" t="s">
        <v>655</v>
      </c>
      <c r="Z407" s="19">
        <v>130.19999999999999</v>
      </c>
      <c r="AA407" s="19">
        <v>4.5999999999999996</v>
      </c>
      <c r="AB407" s="8" t="s">
        <v>1569</v>
      </c>
      <c r="AC407" s="6" t="s">
        <v>413</v>
      </c>
      <c r="AD407" s="6" t="s">
        <v>413</v>
      </c>
      <c r="AE407" s="6" t="s">
        <v>413</v>
      </c>
      <c r="AF407" s="8" t="s">
        <v>1569</v>
      </c>
      <c r="AG407" s="8" t="s">
        <v>1569</v>
      </c>
      <c r="AH407" s="8" t="s">
        <v>1569</v>
      </c>
      <c r="AI407" s="8" t="s">
        <v>1569</v>
      </c>
      <c r="AJ407" s="8" t="s">
        <v>1569</v>
      </c>
      <c r="AK407" s="8" t="s">
        <v>1569</v>
      </c>
      <c r="AL407" s="8" t="s">
        <v>1569</v>
      </c>
      <c r="AM407" s="8" t="s">
        <v>1569</v>
      </c>
      <c r="AN407" s="8" t="s">
        <v>1569</v>
      </c>
      <c r="AO407" s="8" t="s">
        <v>1569</v>
      </c>
      <c r="AP407" s="2" t="s">
        <v>413</v>
      </c>
      <c r="AQ407" s="2" t="str">
        <f t="shared" si="45"/>
        <v>-</v>
      </c>
      <c r="AR407" s="2" t="str">
        <f t="shared" si="46"/>
        <v>-</v>
      </c>
      <c r="AS407" s="2" t="str">
        <f t="shared" si="47"/>
        <v>-</v>
      </c>
      <c r="AT407" s="6" t="s">
        <v>418</v>
      </c>
      <c r="AU407" s="6">
        <v>27.92</v>
      </c>
      <c r="AV407" s="52" t="s">
        <v>1081</v>
      </c>
      <c r="AW407" s="15">
        <f t="shared" ref="AW407:AW418" si="50">28.608</f>
        <v>28.608000000000001</v>
      </c>
      <c r="AX407" s="47">
        <v>5.72E-11</v>
      </c>
      <c r="AY407" s="47">
        <v>8.7999999999999999E-13</v>
      </c>
      <c r="AZ407" s="47">
        <v>4.962E-10</v>
      </c>
      <c r="BA407" s="47">
        <v>5.5430000000000004E-10</v>
      </c>
      <c r="BB407" s="48">
        <v>5.7570000000000001E-11</v>
      </c>
      <c r="BC407" s="48">
        <v>4.9548000000000003E-10</v>
      </c>
      <c r="BD407" s="48">
        <v>5.5304999999999997E-10</v>
      </c>
      <c r="BE407" s="14" t="str">
        <f t="shared" si="48"/>
        <v>-</v>
      </c>
      <c r="BF407" s="14" t="str">
        <f t="shared" si="49"/>
        <v>-</v>
      </c>
      <c r="BG407" s="76" t="s">
        <v>1593</v>
      </c>
      <c r="BH407" s="76" t="s">
        <v>321</v>
      </c>
      <c r="BI407" s="68" t="s">
        <v>321</v>
      </c>
      <c r="BJ407" s="68" t="s">
        <v>321</v>
      </c>
      <c r="BK407" s="68" t="s">
        <v>597</v>
      </c>
      <c r="BL407" s="68" t="s">
        <v>597</v>
      </c>
      <c r="BM407" s="3" t="s">
        <v>1638</v>
      </c>
    </row>
    <row r="408" spans="1:65" ht="14.4" customHeight="1" x14ac:dyDescent="0.3">
      <c r="A408" s="59" t="s">
        <v>1619</v>
      </c>
      <c r="B408" s="2">
        <v>407</v>
      </c>
      <c r="C408" s="67" t="s">
        <v>1617</v>
      </c>
      <c r="D408" s="4" t="s">
        <v>1630</v>
      </c>
      <c r="E408" s="2" t="s">
        <v>528</v>
      </c>
      <c r="F408" s="4" t="s">
        <v>1631</v>
      </c>
      <c r="G408" s="2" t="s">
        <v>529</v>
      </c>
      <c r="H408" s="2" t="s">
        <v>23</v>
      </c>
      <c r="J408" s="9" t="s">
        <v>87</v>
      </c>
      <c r="K408" s="2" t="s">
        <v>1028</v>
      </c>
      <c r="L408" s="6" t="s">
        <v>968</v>
      </c>
      <c r="M408" s="6" t="s">
        <v>26</v>
      </c>
      <c r="N408" s="5" t="s">
        <v>987</v>
      </c>
      <c r="O408" s="8" t="s">
        <v>1569</v>
      </c>
      <c r="P408" s="8" t="s">
        <v>1569</v>
      </c>
      <c r="Q408" s="10" t="s">
        <v>1569</v>
      </c>
      <c r="R408" s="2" t="s">
        <v>413</v>
      </c>
      <c r="S408" s="2" t="s">
        <v>413</v>
      </c>
      <c r="T408" s="3" t="s">
        <v>55</v>
      </c>
      <c r="U408" s="3" t="s">
        <v>469</v>
      </c>
      <c r="V408" s="5" t="s">
        <v>598</v>
      </c>
      <c r="W408" s="12" t="s">
        <v>432</v>
      </c>
      <c r="X408" s="3" t="s">
        <v>28</v>
      </c>
      <c r="Y408" s="3" t="s">
        <v>655</v>
      </c>
      <c r="Z408" s="19">
        <v>130.30000000000001</v>
      </c>
      <c r="AA408" s="19">
        <v>2.9</v>
      </c>
      <c r="AB408" s="8" t="s">
        <v>1569</v>
      </c>
      <c r="AC408" s="6" t="s">
        <v>413</v>
      </c>
      <c r="AD408" s="6" t="s">
        <v>413</v>
      </c>
      <c r="AE408" s="6" t="s">
        <v>413</v>
      </c>
      <c r="AF408" s="8" t="s">
        <v>1569</v>
      </c>
      <c r="AG408" s="8" t="s">
        <v>1569</v>
      </c>
      <c r="AH408" s="8" t="s">
        <v>1569</v>
      </c>
      <c r="AI408" s="8" t="s">
        <v>1569</v>
      </c>
      <c r="AJ408" s="8" t="s">
        <v>1569</v>
      </c>
      <c r="AK408" s="8" t="s">
        <v>1569</v>
      </c>
      <c r="AL408" s="8" t="s">
        <v>1569</v>
      </c>
      <c r="AM408" s="8" t="s">
        <v>1569</v>
      </c>
      <c r="AN408" s="8" t="s">
        <v>1569</v>
      </c>
      <c r="AO408" s="8" t="s">
        <v>1569</v>
      </c>
      <c r="AP408" s="2" t="s">
        <v>413</v>
      </c>
      <c r="AQ408" s="2" t="str">
        <f t="shared" si="45"/>
        <v>-</v>
      </c>
      <c r="AR408" s="2" t="str">
        <f t="shared" si="46"/>
        <v>-</v>
      </c>
      <c r="AS408" s="2" t="str">
        <f t="shared" si="47"/>
        <v>-</v>
      </c>
      <c r="AT408" s="6" t="s">
        <v>418</v>
      </c>
      <c r="AU408" s="6">
        <v>27.92</v>
      </c>
      <c r="AV408" s="52" t="s">
        <v>1081</v>
      </c>
      <c r="AW408" s="15">
        <f t="shared" si="50"/>
        <v>28.608000000000001</v>
      </c>
      <c r="AX408" s="47">
        <v>5.72E-11</v>
      </c>
      <c r="AY408" s="47">
        <v>8.7999999999999999E-13</v>
      </c>
      <c r="AZ408" s="47">
        <v>4.962E-10</v>
      </c>
      <c r="BA408" s="47">
        <v>5.5430000000000004E-10</v>
      </c>
      <c r="BB408" s="48">
        <v>5.7570000000000001E-11</v>
      </c>
      <c r="BC408" s="48">
        <v>4.9548000000000003E-10</v>
      </c>
      <c r="BD408" s="48">
        <v>5.5304999999999997E-10</v>
      </c>
      <c r="BE408" s="14" t="str">
        <f t="shared" si="48"/>
        <v>-</v>
      </c>
      <c r="BF408" s="14" t="str">
        <f t="shared" si="49"/>
        <v>-</v>
      </c>
      <c r="BG408" s="76" t="s">
        <v>1593</v>
      </c>
      <c r="BH408" s="76" t="s">
        <v>321</v>
      </c>
      <c r="BI408" s="68" t="s">
        <v>321</v>
      </c>
      <c r="BJ408" s="68" t="s">
        <v>321</v>
      </c>
      <c r="BK408" s="68" t="s">
        <v>597</v>
      </c>
      <c r="BL408" s="68" t="s">
        <v>597</v>
      </c>
      <c r="BM408" s="3" t="s">
        <v>1638</v>
      </c>
    </row>
    <row r="409" spans="1:65" ht="14.4" customHeight="1" x14ac:dyDescent="0.3">
      <c r="A409" s="59" t="s">
        <v>1620</v>
      </c>
      <c r="B409" s="2">
        <v>408</v>
      </c>
      <c r="C409" s="67" t="s">
        <v>1617</v>
      </c>
      <c r="D409" s="4" t="s">
        <v>1630</v>
      </c>
      <c r="E409" s="2" t="s">
        <v>528</v>
      </c>
      <c r="F409" s="4" t="s">
        <v>1631</v>
      </c>
      <c r="G409" s="2" t="s">
        <v>529</v>
      </c>
      <c r="H409" s="2" t="s">
        <v>23</v>
      </c>
      <c r="J409" s="9" t="s">
        <v>87</v>
      </c>
      <c r="K409" s="2" t="s">
        <v>1028</v>
      </c>
      <c r="L409" s="6" t="s">
        <v>968</v>
      </c>
      <c r="M409" s="6" t="s">
        <v>26</v>
      </c>
      <c r="N409" s="5" t="s">
        <v>987</v>
      </c>
      <c r="O409" s="8" t="s">
        <v>1569</v>
      </c>
      <c r="P409" s="8" t="s">
        <v>1569</v>
      </c>
      <c r="Q409" s="10" t="s">
        <v>1569</v>
      </c>
      <c r="R409" s="2" t="s">
        <v>413</v>
      </c>
      <c r="S409" s="2" t="s">
        <v>413</v>
      </c>
      <c r="T409" s="3" t="s">
        <v>55</v>
      </c>
      <c r="U409" s="3" t="s">
        <v>469</v>
      </c>
      <c r="V409" s="5" t="s">
        <v>598</v>
      </c>
      <c r="W409" s="12" t="s">
        <v>432</v>
      </c>
      <c r="X409" s="3" t="s">
        <v>28</v>
      </c>
      <c r="Y409" s="3" t="s">
        <v>655</v>
      </c>
      <c r="Z409" s="27">
        <v>135.9</v>
      </c>
      <c r="AA409" s="27">
        <v>8.4</v>
      </c>
      <c r="AB409" s="8" t="s">
        <v>1569</v>
      </c>
      <c r="AC409" s="6" t="s">
        <v>413</v>
      </c>
      <c r="AD409" s="6" t="s">
        <v>413</v>
      </c>
      <c r="AE409" s="6" t="s">
        <v>413</v>
      </c>
      <c r="AF409" s="8" t="s">
        <v>1569</v>
      </c>
      <c r="AG409" s="8" t="s">
        <v>1569</v>
      </c>
      <c r="AH409" s="8" t="s">
        <v>1569</v>
      </c>
      <c r="AI409" s="8" t="s">
        <v>1569</v>
      </c>
      <c r="AJ409" s="8" t="s">
        <v>1569</v>
      </c>
      <c r="AK409" s="8" t="s">
        <v>1569</v>
      </c>
      <c r="AL409" s="8" t="s">
        <v>1569</v>
      </c>
      <c r="AM409" s="8" t="s">
        <v>1569</v>
      </c>
      <c r="AN409" s="8" t="s">
        <v>1569</v>
      </c>
      <c r="AO409" s="8" t="s">
        <v>1569</v>
      </c>
      <c r="AP409" s="2" t="s">
        <v>413</v>
      </c>
      <c r="AQ409" s="2" t="str">
        <f t="shared" si="45"/>
        <v>-</v>
      </c>
      <c r="AR409" s="2" t="str">
        <f t="shared" si="46"/>
        <v>-</v>
      </c>
      <c r="AS409" s="2" t="str">
        <f t="shared" si="47"/>
        <v>-</v>
      </c>
      <c r="AT409" s="6" t="s">
        <v>418</v>
      </c>
      <c r="AU409" s="6">
        <v>27.92</v>
      </c>
      <c r="AV409" s="52" t="s">
        <v>1081</v>
      </c>
      <c r="AW409" s="15">
        <f t="shared" si="50"/>
        <v>28.608000000000001</v>
      </c>
      <c r="AX409" s="47">
        <v>5.72E-11</v>
      </c>
      <c r="AY409" s="47">
        <v>8.7999999999999999E-13</v>
      </c>
      <c r="AZ409" s="47">
        <v>4.962E-10</v>
      </c>
      <c r="BA409" s="47">
        <v>5.5430000000000004E-10</v>
      </c>
      <c r="BB409" s="48">
        <v>5.7570000000000001E-11</v>
      </c>
      <c r="BC409" s="48">
        <v>4.9548000000000003E-10</v>
      </c>
      <c r="BD409" s="48">
        <v>5.5304999999999997E-10</v>
      </c>
      <c r="BE409" s="14" t="str">
        <f t="shared" si="48"/>
        <v>-</v>
      </c>
      <c r="BF409" s="14" t="str">
        <f t="shared" si="49"/>
        <v>-</v>
      </c>
      <c r="BG409" s="76" t="s">
        <v>1593</v>
      </c>
      <c r="BH409" s="76" t="s">
        <v>321</v>
      </c>
      <c r="BI409" s="68" t="s">
        <v>321</v>
      </c>
      <c r="BJ409" s="68" t="s">
        <v>321</v>
      </c>
      <c r="BK409" s="68" t="s">
        <v>597</v>
      </c>
      <c r="BL409" s="68" t="s">
        <v>597</v>
      </c>
      <c r="BM409" s="3" t="s">
        <v>1638</v>
      </c>
    </row>
    <row r="410" spans="1:65" ht="14.4" customHeight="1" x14ac:dyDescent="0.3">
      <c r="A410" s="59" t="s">
        <v>1621</v>
      </c>
      <c r="B410" s="2">
        <v>409</v>
      </c>
      <c r="C410" s="67" t="s">
        <v>1617</v>
      </c>
      <c r="D410" s="4" t="s">
        <v>1632</v>
      </c>
      <c r="E410" s="2" t="s">
        <v>528</v>
      </c>
      <c r="F410" s="4" t="s">
        <v>1633</v>
      </c>
      <c r="G410" s="2" t="s">
        <v>529</v>
      </c>
      <c r="H410" s="2" t="s">
        <v>23</v>
      </c>
      <c r="J410" s="9" t="s">
        <v>87</v>
      </c>
      <c r="K410" s="2" t="s">
        <v>1028</v>
      </c>
      <c r="L410" s="6" t="s">
        <v>968</v>
      </c>
      <c r="M410" s="6" t="s">
        <v>26</v>
      </c>
      <c r="N410" s="5" t="s">
        <v>987</v>
      </c>
      <c r="O410" s="8" t="s">
        <v>1569</v>
      </c>
      <c r="P410" s="8" t="s">
        <v>1569</v>
      </c>
      <c r="Q410" s="10" t="s">
        <v>1569</v>
      </c>
      <c r="R410" s="2" t="s">
        <v>413</v>
      </c>
      <c r="S410" s="2" t="s">
        <v>413</v>
      </c>
      <c r="T410" s="3" t="s">
        <v>55</v>
      </c>
      <c r="U410" s="3" t="s">
        <v>469</v>
      </c>
      <c r="V410" s="5" t="s">
        <v>597</v>
      </c>
      <c r="W410" s="12" t="s">
        <v>432</v>
      </c>
      <c r="X410" s="3" t="s">
        <v>28</v>
      </c>
      <c r="Y410" s="3" t="s">
        <v>655</v>
      </c>
      <c r="Z410" s="27">
        <v>128.4</v>
      </c>
      <c r="AA410" s="27">
        <v>6.5</v>
      </c>
      <c r="AB410" s="8" t="s">
        <v>1569</v>
      </c>
      <c r="AC410" s="6" t="s">
        <v>413</v>
      </c>
      <c r="AD410" s="6" t="s">
        <v>413</v>
      </c>
      <c r="AE410" s="6" t="s">
        <v>413</v>
      </c>
      <c r="AF410" s="8" t="s">
        <v>1569</v>
      </c>
      <c r="AG410" s="8" t="s">
        <v>1569</v>
      </c>
      <c r="AH410" s="8" t="s">
        <v>1569</v>
      </c>
      <c r="AI410" s="8" t="s">
        <v>1569</v>
      </c>
      <c r="AJ410" s="8" t="s">
        <v>1569</v>
      </c>
      <c r="AK410" s="8" t="s">
        <v>1569</v>
      </c>
      <c r="AL410" s="8" t="s">
        <v>1569</v>
      </c>
      <c r="AM410" s="8" t="s">
        <v>1569</v>
      </c>
      <c r="AN410" s="8" t="s">
        <v>1569</v>
      </c>
      <c r="AO410" s="8" t="s">
        <v>1569</v>
      </c>
      <c r="AP410" s="2" t="s">
        <v>413</v>
      </c>
      <c r="AQ410" s="2" t="str">
        <f t="shared" si="45"/>
        <v>-</v>
      </c>
      <c r="AR410" s="2" t="str">
        <f t="shared" si="46"/>
        <v>-</v>
      </c>
      <c r="AS410" s="2" t="str">
        <f t="shared" si="47"/>
        <v>-</v>
      </c>
      <c r="AT410" s="6" t="s">
        <v>418</v>
      </c>
      <c r="AU410" s="6">
        <v>27.92</v>
      </c>
      <c r="AV410" s="52" t="s">
        <v>1081</v>
      </c>
      <c r="AW410" s="15">
        <f t="shared" si="50"/>
        <v>28.608000000000001</v>
      </c>
      <c r="AX410" s="47">
        <v>5.72E-11</v>
      </c>
      <c r="AY410" s="47">
        <v>8.7999999999999999E-13</v>
      </c>
      <c r="AZ410" s="47">
        <v>4.962E-10</v>
      </c>
      <c r="BA410" s="47">
        <v>5.5430000000000004E-10</v>
      </c>
      <c r="BB410" s="48">
        <v>5.7570000000000001E-11</v>
      </c>
      <c r="BC410" s="48">
        <v>4.9548000000000003E-10</v>
      </c>
      <c r="BD410" s="48">
        <v>5.5304999999999997E-10</v>
      </c>
      <c r="BE410" s="14" t="str">
        <f t="shared" si="48"/>
        <v>-</v>
      </c>
      <c r="BF410" s="14" t="str">
        <f t="shared" si="49"/>
        <v>-</v>
      </c>
      <c r="BG410" s="76" t="s">
        <v>598</v>
      </c>
      <c r="BH410" s="76" t="s">
        <v>321</v>
      </c>
      <c r="BI410" s="68" t="s">
        <v>321</v>
      </c>
      <c r="BJ410" s="68" t="s">
        <v>321</v>
      </c>
      <c r="BK410" s="68" t="s">
        <v>597</v>
      </c>
      <c r="BL410" s="68" t="s">
        <v>597</v>
      </c>
      <c r="BM410" s="3" t="s">
        <v>1640</v>
      </c>
    </row>
    <row r="411" spans="1:65" ht="14.4" customHeight="1" x14ac:dyDescent="0.3">
      <c r="A411" s="59" t="s">
        <v>1622</v>
      </c>
      <c r="B411" s="2">
        <v>410</v>
      </c>
      <c r="C411" s="67" t="s">
        <v>1617</v>
      </c>
      <c r="D411" s="4" t="s">
        <v>1632</v>
      </c>
      <c r="E411" s="2" t="s">
        <v>528</v>
      </c>
      <c r="F411" s="4" t="s">
        <v>1633</v>
      </c>
      <c r="G411" s="2" t="s">
        <v>529</v>
      </c>
      <c r="H411" s="2" t="s">
        <v>23</v>
      </c>
      <c r="J411" s="9" t="s">
        <v>87</v>
      </c>
      <c r="K411" s="2" t="s">
        <v>1028</v>
      </c>
      <c r="L411" s="6" t="s">
        <v>968</v>
      </c>
      <c r="M411" s="6" t="s">
        <v>26</v>
      </c>
      <c r="N411" s="5" t="s">
        <v>987</v>
      </c>
      <c r="O411" s="8" t="s">
        <v>1569</v>
      </c>
      <c r="P411" s="8" t="s">
        <v>1569</v>
      </c>
      <c r="Q411" s="10" t="s">
        <v>1569</v>
      </c>
      <c r="R411" s="2" t="s">
        <v>413</v>
      </c>
      <c r="S411" s="2" t="s">
        <v>413</v>
      </c>
      <c r="T411" s="3" t="s">
        <v>55</v>
      </c>
      <c r="U411" s="3" t="s">
        <v>469</v>
      </c>
      <c r="V411" s="5" t="s">
        <v>598</v>
      </c>
      <c r="W411" s="12" t="s">
        <v>432</v>
      </c>
      <c r="X411" s="3" t="s">
        <v>28</v>
      </c>
      <c r="Y411" s="3" t="s">
        <v>655</v>
      </c>
      <c r="Z411" s="19">
        <v>122.4</v>
      </c>
      <c r="AA411" s="19">
        <v>9.1</v>
      </c>
      <c r="AB411" s="8" t="s">
        <v>1569</v>
      </c>
      <c r="AC411" s="6" t="s">
        <v>413</v>
      </c>
      <c r="AD411" s="6" t="s">
        <v>413</v>
      </c>
      <c r="AE411" s="6" t="s">
        <v>413</v>
      </c>
      <c r="AF411" s="8" t="s">
        <v>1569</v>
      </c>
      <c r="AG411" s="8" t="s">
        <v>1569</v>
      </c>
      <c r="AH411" s="8" t="s">
        <v>1569</v>
      </c>
      <c r="AI411" s="8" t="s">
        <v>1569</v>
      </c>
      <c r="AJ411" s="8" t="s">
        <v>1569</v>
      </c>
      <c r="AK411" s="8" t="s">
        <v>1569</v>
      </c>
      <c r="AL411" s="8" t="s">
        <v>1569</v>
      </c>
      <c r="AM411" s="8" t="s">
        <v>1569</v>
      </c>
      <c r="AN411" s="8" t="s">
        <v>1569</v>
      </c>
      <c r="AO411" s="8" t="s">
        <v>1569</v>
      </c>
      <c r="AP411" s="2" t="s">
        <v>413</v>
      </c>
      <c r="AQ411" s="2" t="str">
        <f t="shared" si="45"/>
        <v>-</v>
      </c>
      <c r="AR411" s="2" t="str">
        <f t="shared" si="46"/>
        <v>-</v>
      </c>
      <c r="AS411" s="2" t="str">
        <f t="shared" si="47"/>
        <v>-</v>
      </c>
      <c r="AT411" s="6" t="s">
        <v>418</v>
      </c>
      <c r="AU411" s="6">
        <v>27.92</v>
      </c>
      <c r="AV411" s="52" t="s">
        <v>1081</v>
      </c>
      <c r="AW411" s="15">
        <f t="shared" si="50"/>
        <v>28.608000000000001</v>
      </c>
      <c r="AX411" s="47">
        <v>5.72E-11</v>
      </c>
      <c r="AY411" s="47">
        <v>8.7999999999999999E-13</v>
      </c>
      <c r="AZ411" s="47">
        <v>4.962E-10</v>
      </c>
      <c r="BA411" s="47">
        <v>5.5430000000000004E-10</v>
      </c>
      <c r="BB411" s="48">
        <v>5.7570000000000001E-11</v>
      </c>
      <c r="BC411" s="48">
        <v>4.9548000000000003E-10</v>
      </c>
      <c r="BD411" s="48">
        <v>5.5304999999999997E-10</v>
      </c>
      <c r="BE411" s="14" t="str">
        <f t="shared" si="48"/>
        <v>-</v>
      </c>
      <c r="BF411" s="14" t="str">
        <f t="shared" si="49"/>
        <v>-</v>
      </c>
      <c r="BG411" s="76" t="s">
        <v>1593</v>
      </c>
      <c r="BH411" s="76" t="s">
        <v>321</v>
      </c>
      <c r="BI411" s="68" t="s">
        <v>321</v>
      </c>
      <c r="BJ411" s="68" t="s">
        <v>321</v>
      </c>
      <c r="BK411" s="68" t="s">
        <v>597</v>
      </c>
      <c r="BL411" s="68" t="s">
        <v>597</v>
      </c>
      <c r="BM411" s="3" t="s">
        <v>1639</v>
      </c>
    </row>
    <row r="412" spans="1:65" ht="14.4" customHeight="1" x14ac:dyDescent="0.3">
      <c r="A412" s="59" t="s">
        <v>1623</v>
      </c>
      <c r="B412" s="2">
        <v>411</v>
      </c>
      <c r="C412" s="67" t="s">
        <v>1617</v>
      </c>
      <c r="D412" s="4" t="s">
        <v>1632</v>
      </c>
      <c r="E412" s="2" t="s">
        <v>528</v>
      </c>
      <c r="F412" s="4" t="s">
        <v>1633</v>
      </c>
      <c r="G412" s="2" t="s">
        <v>529</v>
      </c>
      <c r="H412" s="2" t="s">
        <v>23</v>
      </c>
      <c r="J412" s="9" t="s">
        <v>87</v>
      </c>
      <c r="K412" s="2" t="s">
        <v>1028</v>
      </c>
      <c r="L412" s="6" t="s">
        <v>968</v>
      </c>
      <c r="M412" s="6" t="s">
        <v>26</v>
      </c>
      <c r="N412" s="5" t="s">
        <v>987</v>
      </c>
      <c r="O412" s="8" t="s">
        <v>1569</v>
      </c>
      <c r="P412" s="8" t="s">
        <v>1569</v>
      </c>
      <c r="Q412" s="10" t="s">
        <v>1569</v>
      </c>
      <c r="R412" s="2" t="s">
        <v>413</v>
      </c>
      <c r="S412" s="2" t="s">
        <v>413</v>
      </c>
      <c r="T412" s="3" t="s">
        <v>55</v>
      </c>
      <c r="U412" s="3" t="s">
        <v>469</v>
      </c>
      <c r="V412" s="5" t="s">
        <v>598</v>
      </c>
      <c r="W412" s="12" t="s">
        <v>432</v>
      </c>
      <c r="X412" s="3" t="s">
        <v>28</v>
      </c>
      <c r="Y412" s="3" t="s">
        <v>655</v>
      </c>
      <c r="Z412" s="19">
        <v>134.5</v>
      </c>
      <c r="AA412" s="19">
        <v>1.7</v>
      </c>
      <c r="AB412" s="8" t="s">
        <v>1569</v>
      </c>
      <c r="AC412" s="6" t="s">
        <v>413</v>
      </c>
      <c r="AD412" s="6" t="s">
        <v>413</v>
      </c>
      <c r="AE412" s="6" t="s">
        <v>413</v>
      </c>
      <c r="AF412" s="8" t="s">
        <v>1569</v>
      </c>
      <c r="AG412" s="8" t="s">
        <v>1569</v>
      </c>
      <c r="AH412" s="8" t="s">
        <v>1569</v>
      </c>
      <c r="AI412" s="8" t="s">
        <v>1569</v>
      </c>
      <c r="AJ412" s="8" t="s">
        <v>1569</v>
      </c>
      <c r="AK412" s="8" t="s">
        <v>1569</v>
      </c>
      <c r="AL412" s="8" t="s">
        <v>1569</v>
      </c>
      <c r="AM412" s="8" t="s">
        <v>1569</v>
      </c>
      <c r="AN412" s="8" t="s">
        <v>1569</v>
      </c>
      <c r="AO412" s="8" t="s">
        <v>1569</v>
      </c>
      <c r="AP412" s="2" t="s">
        <v>413</v>
      </c>
      <c r="AQ412" s="2" t="str">
        <f t="shared" si="45"/>
        <v>-</v>
      </c>
      <c r="AR412" s="2" t="str">
        <f t="shared" si="46"/>
        <v>-</v>
      </c>
      <c r="AS412" s="2" t="str">
        <f t="shared" si="47"/>
        <v>-</v>
      </c>
      <c r="AT412" s="6" t="s">
        <v>418</v>
      </c>
      <c r="AU412" s="6">
        <v>27.92</v>
      </c>
      <c r="AV412" s="52" t="s">
        <v>1081</v>
      </c>
      <c r="AW412" s="15">
        <f t="shared" si="50"/>
        <v>28.608000000000001</v>
      </c>
      <c r="AX412" s="47">
        <v>5.72E-11</v>
      </c>
      <c r="AY412" s="47">
        <v>8.7999999999999999E-13</v>
      </c>
      <c r="AZ412" s="47">
        <v>4.962E-10</v>
      </c>
      <c r="BA412" s="47">
        <v>5.5430000000000004E-10</v>
      </c>
      <c r="BB412" s="48">
        <v>5.7570000000000001E-11</v>
      </c>
      <c r="BC412" s="48">
        <v>4.9548000000000003E-10</v>
      </c>
      <c r="BD412" s="48">
        <v>5.5304999999999997E-10</v>
      </c>
      <c r="BE412" s="14" t="str">
        <f t="shared" si="48"/>
        <v>-</v>
      </c>
      <c r="BF412" s="14" t="str">
        <f t="shared" si="49"/>
        <v>-</v>
      </c>
      <c r="BG412" s="76" t="s">
        <v>1593</v>
      </c>
      <c r="BH412" s="76" t="s">
        <v>321</v>
      </c>
      <c r="BI412" s="68" t="s">
        <v>321</v>
      </c>
      <c r="BJ412" s="68" t="s">
        <v>321</v>
      </c>
      <c r="BK412" s="68" t="s">
        <v>597</v>
      </c>
      <c r="BL412" s="68" t="s">
        <v>597</v>
      </c>
      <c r="BM412" s="3" t="s">
        <v>1639</v>
      </c>
    </row>
    <row r="413" spans="1:65" ht="14.4" customHeight="1" x14ac:dyDescent="0.3">
      <c r="A413" s="59" t="s">
        <v>1624</v>
      </c>
      <c r="B413" s="2">
        <v>412</v>
      </c>
      <c r="C413" s="67" t="s">
        <v>1617</v>
      </c>
      <c r="D413" s="4" t="s">
        <v>1634</v>
      </c>
      <c r="E413" s="2" t="s">
        <v>528</v>
      </c>
      <c r="F413" s="4" t="s">
        <v>1635</v>
      </c>
      <c r="G413" s="2" t="s">
        <v>529</v>
      </c>
      <c r="H413" s="2" t="s">
        <v>23</v>
      </c>
      <c r="J413" s="9" t="s">
        <v>87</v>
      </c>
      <c r="K413" s="2" t="s">
        <v>1028</v>
      </c>
      <c r="L413" s="6" t="s">
        <v>968</v>
      </c>
      <c r="M413" s="6" t="s">
        <v>26</v>
      </c>
      <c r="N413" s="5" t="s">
        <v>987</v>
      </c>
      <c r="O413" s="8" t="s">
        <v>1569</v>
      </c>
      <c r="P413" s="8" t="s">
        <v>1569</v>
      </c>
      <c r="Q413" s="10" t="s">
        <v>1569</v>
      </c>
      <c r="R413" s="2" t="s">
        <v>413</v>
      </c>
      <c r="S413" s="2" t="s">
        <v>413</v>
      </c>
      <c r="T413" s="3" t="s">
        <v>55</v>
      </c>
      <c r="U413" s="3" t="s">
        <v>469</v>
      </c>
      <c r="V413" s="5" t="s">
        <v>597</v>
      </c>
      <c r="W413" s="12" t="s">
        <v>432</v>
      </c>
      <c r="X413" s="3" t="s">
        <v>28</v>
      </c>
      <c r="Y413" s="3" t="s">
        <v>655</v>
      </c>
      <c r="Z413" s="27">
        <v>122.1</v>
      </c>
      <c r="AA413" s="27">
        <v>3.5</v>
      </c>
      <c r="AB413" s="8" t="s">
        <v>1569</v>
      </c>
      <c r="AC413" s="6" t="s">
        <v>413</v>
      </c>
      <c r="AD413" s="6" t="s">
        <v>413</v>
      </c>
      <c r="AE413" s="6" t="s">
        <v>413</v>
      </c>
      <c r="AF413" s="8" t="s">
        <v>1569</v>
      </c>
      <c r="AG413" s="8" t="s">
        <v>1569</v>
      </c>
      <c r="AH413" s="8" t="s">
        <v>1569</v>
      </c>
      <c r="AI413" s="8" t="s">
        <v>1569</v>
      </c>
      <c r="AJ413" s="8" t="s">
        <v>1569</v>
      </c>
      <c r="AK413" s="8" t="s">
        <v>1569</v>
      </c>
      <c r="AL413" s="8" t="s">
        <v>1569</v>
      </c>
      <c r="AM413" s="8" t="s">
        <v>1569</v>
      </c>
      <c r="AN413" s="8" t="s">
        <v>1569</v>
      </c>
      <c r="AO413" s="8" t="s">
        <v>1569</v>
      </c>
      <c r="AP413" s="2" t="s">
        <v>413</v>
      </c>
      <c r="AQ413" s="2" t="str">
        <f t="shared" si="45"/>
        <v>-</v>
      </c>
      <c r="AR413" s="2" t="str">
        <f t="shared" si="46"/>
        <v>-</v>
      </c>
      <c r="AS413" s="2" t="str">
        <f t="shared" si="47"/>
        <v>-</v>
      </c>
      <c r="AT413" s="6" t="s">
        <v>418</v>
      </c>
      <c r="AU413" s="6">
        <v>27.92</v>
      </c>
      <c r="AV413" s="52" t="s">
        <v>1081</v>
      </c>
      <c r="AW413" s="15">
        <f t="shared" si="50"/>
        <v>28.608000000000001</v>
      </c>
      <c r="AX413" s="47">
        <v>5.72E-11</v>
      </c>
      <c r="AY413" s="47">
        <v>8.7999999999999999E-13</v>
      </c>
      <c r="AZ413" s="47">
        <v>4.962E-10</v>
      </c>
      <c r="BA413" s="47">
        <v>5.5430000000000004E-10</v>
      </c>
      <c r="BB413" s="48">
        <v>5.7570000000000001E-11</v>
      </c>
      <c r="BC413" s="48">
        <v>4.9548000000000003E-10</v>
      </c>
      <c r="BD413" s="48">
        <v>5.5304999999999997E-10</v>
      </c>
      <c r="BE413" s="14" t="str">
        <f t="shared" si="48"/>
        <v>-</v>
      </c>
      <c r="BF413" s="14" t="str">
        <f t="shared" si="49"/>
        <v>-</v>
      </c>
      <c r="BG413" s="76" t="s">
        <v>598</v>
      </c>
      <c r="BH413" s="76" t="s">
        <v>321</v>
      </c>
      <c r="BI413" s="68" t="s">
        <v>321</v>
      </c>
      <c r="BJ413" s="68" t="s">
        <v>321</v>
      </c>
      <c r="BK413" s="68" t="s">
        <v>597</v>
      </c>
      <c r="BL413" s="68" t="s">
        <v>597</v>
      </c>
      <c r="BM413" s="3" t="s">
        <v>1641</v>
      </c>
    </row>
    <row r="414" spans="1:65" ht="14.4" customHeight="1" x14ac:dyDescent="0.3">
      <c r="A414" s="59" t="s">
        <v>1625</v>
      </c>
      <c r="B414" s="2">
        <v>413</v>
      </c>
      <c r="C414" s="67" t="s">
        <v>1617</v>
      </c>
      <c r="D414" s="4" t="s">
        <v>1634</v>
      </c>
      <c r="E414" s="2" t="s">
        <v>528</v>
      </c>
      <c r="F414" s="4" t="s">
        <v>1635</v>
      </c>
      <c r="G414" s="2" t="s">
        <v>529</v>
      </c>
      <c r="H414" s="2" t="s">
        <v>23</v>
      </c>
      <c r="J414" s="9" t="s">
        <v>87</v>
      </c>
      <c r="K414" s="2" t="s">
        <v>1028</v>
      </c>
      <c r="L414" s="6" t="s">
        <v>968</v>
      </c>
      <c r="M414" s="6" t="s">
        <v>26</v>
      </c>
      <c r="N414" s="5" t="s">
        <v>987</v>
      </c>
      <c r="O414" s="8" t="s">
        <v>1569</v>
      </c>
      <c r="P414" s="8" t="s">
        <v>1569</v>
      </c>
      <c r="Q414" s="10" t="s">
        <v>1569</v>
      </c>
      <c r="R414" s="2" t="s">
        <v>413</v>
      </c>
      <c r="S414" s="2" t="s">
        <v>413</v>
      </c>
      <c r="T414" s="3" t="s">
        <v>55</v>
      </c>
      <c r="U414" s="3" t="s">
        <v>469</v>
      </c>
      <c r="V414" s="5" t="s">
        <v>598</v>
      </c>
      <c r="W414" s="12" t="s">
        <v>432</v>
      </c>
      <c r="X414" s="3" t="s">
        <v>28</v>
      </c>
      <c r="Y414" s="3" t="s">
        <v>655</v>
      </c>
      <c r="Z414" s="19">
        <v>116.7</v>
      </c>
      <c r="AA414" s="19">
        <v>3</v>
      </c>
      <c r="AB414" s="8" t="s">
        <v>1569</v>
      </c>
      <c r="AC414" s="6" t="s">
        <v>413</v>
      </c>
      <c r="AD414" s="6" t="s">
        <v>413</v>
      </c>
      <c r="AE414" s="6" t="s">
        <v>413</v>
      </c>
      <c r="AF414" s="8" t="s">
        <v>1569</v>
      </c>
      <c r="AG414" s="8" t="s">
        <v>1569</v>
      </c>
      <c r="AH414" s="8" t="s">
        <v>1569</v>
      </c>
      <c r="AI414" s="8" t="s">
        <v>1569</v>
      </c>
      <c r="AJ414" s="8" t="s">
        <v>1569</v>
      </c>
      <c r="AK414" s="8" t="s">
        <v>1569</v>
      </c>
      <c r="AL414" s="8" t="s">
        <v>1569</v>
      </c>
      <c r="AM414" s="8" t="s">
        <v>1569</v>
      </c>
      <c r="AN414" s="8" t="s">
        <v>1569</v>
      </c>
      <c r="AO414" s="8" t="s">
        <v>1569</v>
      </c>
      <c r="AP414" s="2" t="s">
        <v>413</v>
      </c>
      <c r="AQ414" s="2" t="str">
        <f t="shared" si="45"/>
        <v>-</v>
      </c>
      <c r="AR414" s="2" t="str">
        <f t="shared" si="46"/>
        <v>-</v>
      </c>
      <c r="AS414" s="2" t="str">
        <f t="shared" si="47"/>
        <v>-</v>
      </c>
      <c r="AT414" s="6" t="s">
        <v>418</v>
      </c>
      <c r="AU414" s="6">
        <v>27.92</v>
      </c>
      <c r="AV414" s="52" t="s">
        <v>1081</v>
      </c>
      <c r="AW414" s="15">
        <f t="shared" si="50"/>
        <v>28.608000000000001</v>
      </c>
      <c r="AX414" s="47">
        <v>5.72E-11</v>
      </c>
      <c r="AY414" s="47">
        <v>8.7999999999999999E-13</v>
      </c>
      <c r="AZ414" s="47">
        <v>4.962E-10</v>
      </c>
      <c r="BA414" s="47">
        <v>5.5430000000000004E-10</v>
      </c>
      <c r="BB414" s="48">
        <v>5.7570000000000001E-11</v>
      </c>
      <c r="BC414" s="48">
        <v>4.9548000000000003E-10</v>
      </c>
      <c r="BD414" s="48">
        <v>5.5304999999999997E-10</v>
      </c>
      <c r="BE414" s="14" t="str">
        <f t="shared" si="48"/>
        <v>-</v>
      </c>
      <c r="BF414" s="14" t="str">
        <f t="shared" si="49"/>
        <v>-</v>
      </c>
      <c r="BG414" s="76" t="s">
        <v>1593</v>
      </c>
      <c r="BH414" s="76" t="s">
        <v>321</v>
      </c>
      <c r="BI414" s="68" t="s">
        <v>321</v>
      </c>
      <c r="BJ414" s="68" t="s">
        <v>321</v>
      </c>
      <c r="BK414" s="68" t="s">
        <v>597</v>
      </c>
      <c r="BL414" s="68" t="s">
        <v>597</v>
      </c>
      <c r="BM414" s="3" t="s">
        <v>1638</v>
      </c>
    </row>
    <row r="415" spans="1:65" ht="14.4" customHeight="1" x14ac:dyDescent="0.3">
      <c r="A415" s="59" t="s">
        <v>1626</v>
      </c>
      <c r="B415" s="2">
        <v>414</v>
      </c>
      <c r="C415" s="67" t="s">
        <v>1617</v>
      </c>
      <c r="D415" s="4" t="s">
        <v>1634</v>
      </c>
      <c r="E415" s="2" t="s">
        <v>528</v>
      </c>
      <c r="F415" s="4" t="s">
        <v>1635</v>
      </c>
      <c r="G415" s="2" t="s">
        <v>529</v>
      </c>
      <c r="H415" s="2" t="s">
        <v>23</v>
      </c>
      <c r="J415" s="9" t="s">
        <v>87</v>
      </c>
      <c r="K415" s="2" t="s">
        <v>1028</v>
      </c>
      <c r="L415" s="6" t="s">
        <v>968</v>
      </c>
      <c r="M415" s="6" t="s">
        <v>26</v>
      </c>
      <c r="N415" s="5" t="s">
        <v>987</v>
      </c>
      <c r="O415" s="8" t="s">
        <v>1569</v>
      </c>
      <c r="P415" s="8" t="s">
        <v>1569</v>
      </c>
      <c r="Q415" s="10" t="s">
        <v>1569</v>
      </c>
      <c r="R415" s="2" t="s">
        <v>413</v>
      </c>
      <c r="S415" s="2" t="s">
        <v>413</v>
      </c>
      <c r="T415" s="3" t="s">
        <v>55</v>
      </c>
      <c r="U415" s="3" t="s">
        <v>469</v>
      </c>
      <c r="V415" s="5" t="s">
        <v>598</v>
      </c>
      <c r="W415" s="12" t="s">
        <v>432</v>
      </c>
      <c r="X415" s="3" t="s">
        <v>28</v>
      </c>
      <c r="Y415" s="3" t="s">
        <v>655</v>
      </c>
      <c r="Z415" s="27">
        <v>124.3</v>
      </c>
      <c r="AA415" s="27">
        <v>0.8</v>
      </c>
      <c r="AB415" s="8" t="s">
        <v>1569</v>
      </c>
      <c r="AC415" s="6" t="s">
        <v>413</v>
      </c>
      <c r="AD415" s="6" t="s">
        <v>413</v>
      </c>
      <c r="AE415" s="6" t="s">
        <v>413</v>
      </c>
      <c r="AF415" s="8" t="s">
        <v>1569</v>
      </c>
      <c r="AG415" s="8" t="s">
        <v>1569</v>
      </c>
      <c r="AH415" s="8" t="s">
        <v>1569</v>
      </c>
      <c r="AI415" s="8" t="s">
        <v>1569</v>
      </c>
      <c r="AJ415" s="8" t="s">
        <v>1569</v>
      </c>
      <c r="AK415" s="8" t="s">
        <v>1569</v>
      </c>
      <c r="AL415" s="8" t="s">
        <v>1569</v>
      </c>
      <c r="AM415" s="8" t="s">
        <v>1569</v>
      </c>
      <c r="AN415" s="8" t="s">
        <v>1569</v>
      </c>
      <c r="AO415" s="8" t="s">
        <v>1569</v>
      </c>
      <c r="AP415" s="2" t="s">
        <v>413</v>
      </c>
      <c r="AQ415" s="2" t="str">
        <f t="shared" si="45"/>
        <v>-</v>
      </c>
      <c r="AR415" s="2" t="str">
        <f t="shared" si="46"/>
        <v>-</v>
      </c>
      <c r="AS415" s="2" t="str">
        <f t="shared" si="47"/>
        <v>-</v>
      </c>
      <c r="AT415" s="6" t="s">
        <v>418</v>
      </c>
      <c r="AU415" s="6">
        <v>27.92</v>
      </c>
      <c r="AV415" s="52" t="s">
        <v>1081</v>
      </c>
      <c r="AW415" s="15">
        <f t="shared" si="50"/>
        <v>28.608000000000001</v>
      </c>
      <c r="AX415" s="47">
        <v>5.72E-11</v>
      </c>
      <c r="AY415" s="47">
        <v>8.7999999999999999E-13</v>
      </c>
      <c r="AZ415" s="47">
        <v>4.962E-10</v>
      </c>
      <c r="BA415" s="47">
        <v>5.5430000000000004E-10</v>
      </c>
      <c r="BB415" s="48">
        <v>5.7570000000000001E-11</v>
      </c>
      <c r="BC415" s="48">
        <v>4.9548000000000003E-10</v>
      </c>
      <c r="BD415" s="48">
        <v>5.5304999999999997E-10</v>
      </c>
      <c r="BE415" s="14" t="str">
        <f t="shared" si="48"/>
        <v>-</v>
      </c>
      <c r="BF415" s="14" t="str">
        <f t="shared" si="49"/>
        <v>-</v>
      </c>
      <c r="BG415" s="76" t="s">
        <v>598</v>
      </c>
      <c r="BH415" s="76" t="s">
        <v>321</v>
      </c>
      <c r="BI415" s="68" t="s">
        <v>321</v>
      </c>
      <c r="BJ415" s="68" t="s">
        <v>321</v>
      </c>
      <c r="BK415" s="68" t="s">
        <v>597</v>
      </c>
      <c r="BL415" s="68" t="s">
        <v>597</v>
      </c>
      <c r="BM415" s="3" t="s">
        <v>1642</v>
      </c>
    </row>
    <row r="416" spans="1:65" ht="14.4" customHeight="1" x14ac:dyDescent="0.3">
      <c r="A416" s="59" t="s">
        <v>1627</v>
      </c>
      <c r="B416" s="2">
        <v>415</v>
      </c>
      <c r="C416" s="67" t="s">
        <v>1617</v>
      </c>
      <c r="D416" s="4" t="s">
        <v>1636</v>
      </c>
      <c r="E416" s="2" t="s">
        <v>528</v>
      </c>
      <c r="F416" s="4" t="s">
        <v>1637</v>
      </c>
      <c r="G416" s="2" t="s">
        <v>529</v>
      </c>
      <c r="H416" s="2" t="s">
        <v>23</v>
      </c>
      <c r="J416" s="9" t="s">
        <v>87</v>
      </c>
      <c r="K416" s="2" t="s">
        <v>1028</v>
      </c>
      <c r="L416" s="6" t="s">
        <v>968</v>
      </c>
      <c r="M416" s="6" t="s">
        <v>26</v>
      </c>
      <c r="N416" s="5" t="s">
        <v>987</v>
      </c>
      <c r="O416" s="8" t="s">
        <v>1569</v>
      </c>
      <c r="P416" s="8" t="s">
        <v>1569</v>
      </c>
      <c r="Q416" s="10" t="s">
        <v>1569</v>
      </c>
      <c r="R416" s="2" t="s">
        <v>413</v>
      </c>
      <c r="S416" s="2" t="s">
        <v>413</v>
      </c>
      <c r="T416" s="3" t="s">
        <v>55</v>
      </c>
      <c r="U416" s="3" t="s">
        <v>469</v>
      </c>
      <c r="V416" s="5" t="s">
        <v>597</v>
      </c>
      <c r="W416" s="12" t="s">
        <v>432</v>
      </c>
      <c r="X416" s="3" t="s">
        <v>28</v>
      </c>
      <c r="Y416" s="3" t="s">
        <v>655</v>
      </c>
      <c r="Z416" s="19">
        <v>110</v>
      </c>
      <c r="AA416" s="19">
        <v>6.6</v>
      </c>
      <c r="AB416" s="8" t="s">
        <v>1569</v>
      </c>
      <c r="AC416" s="6" t="s">
        <v>413</v>
      </c>
      <c r="AD416" s="6" t="s">
        <v>413</v>
      </c>
      <c r="AE416" s="6" t="s">
        <v>413</v>
      </c>
      <c r="AF416" s="8" t="s">
        <v>1569</v>
      </c>
      <c r="AG416" s="8" t="s">
        <v>1569</v>
      </c>
      <c r="AH416" s="8" t="s">
        <v>1569</v>
      </c>
      <c r="AI416" s="8" t="s">
        <v>1569</v>
      </c>
      <c r="AJ416" s="8" t="s">
        <v>1569</v>
      </c>
      <c r="AK416" s="8" t="s">
        <v>1569</v>
      </c>
      <c r="AL416" s="8" t="s">
        <v>1569</v>
      </c>
      <c r="AM416" s="8" t="s">
        <v>1569</v>
      </c>
      <c r="AN416" s="8" t="s">
        <v>1569</v>
      </c>
      <c r="AO416" s="8" t="s">
        <v>1569</v>
      </c>
      <c r="AP416" s="2" t="s">
        <v>413</v>
      </c>
      <c r="AQ416" s="2" t="str">
        <f t="shared" si="45"/>
        <v>-</v>
      </c>
      <c r="AR416" s="2" t="str">
        <f t="shared" si="46"/>
        <v>-</v>
      </c>
      <c r="AS416" s="2" t="str">
        <f t="shared" si="47"/>
        <v>-</v>
      </c>
      <c r="AT416" s="6" t="s">
        <v>418</v>
      </c>
      <c r="AU416" s="6">
        <v>27.92</v>
      </c>
      <c r="AV416" s="52" t="s">
        <v>1081</v>
      </c>
      <c r="AW416" s="15">
        <f t="shared" si="50"/>
        <v>28.608000000000001</v>
      </c>
      <c r="AX416" s="47">
        <v>5.72E-11</v>
      </c>
      <c r="AY416" s="47">
        <v>8.7999999999999999E-13</v>
      </c>
      <c r="AZ416" s="47">
        <v>4.962E-10</v>
      </c>
      <c r="BA416" s="47">
        <v>5.5430000000000004E-10</v>
      </c>
      <c r="BB416" s="48">
        <v>5.7570000000000001E-11</v>
      </c>
      <c r="BC416" s="48">
        <v>4.9548000000000003E-10</v>
      </c>
      <c r="BD416" s="48">
        <v>5.5304999999999997E-10</v>
      </c>
      <c r="BE416" s="14" t="str">
        <f t="shared" si="48"/>
        <v>-</v>
      </c>
      <c r="BF416" s="14" t="str">
        <f t="shared" si="49"/>
        <v>-</v>
      </c>
      <c r="BG416" s="76" t="s">
        <v>1593</v>
      </c>
      <c r="BH416" s="76" t="s">
        <v>321</v>
      </c>
      <c r="BI416" s="68" t="s">
        <v>321</v>
      </c>
      <c r="BJ416" s="68" t="s">
        <v>321</v>
      </c>
      <c r="BK416" s="68" t="s">
        <v>597</v>
      </c>
      <c r="BL416" s="68" t="s">
        <v>597</v>
      </c>
      <c r="BM416" s="3" t="s">
        <v>1639</v>
      </c>
    </row>
    <row r="417" spans="1:65" ht="14.4" customHeight="1" x14ac:dyDescent="0.3">
      <c r="A417" s="59" t="s">
        <v>1628</v>
      </c>
      <c r="B417" s="2">
        <v>416</v>
      </c>
      <c r="C417" s="67" t="s">
        <v>1617</v>
      </c>
      <c r="D417" s="4" t="s">
        <v>1636</v>
      </c>
      <c r="E417" s="2" t="s">
        <v>528</v>
      </c>
      <c r="F417" s="4" t="s">
        <v>1637</v>
      </c>
      <c r="G417" s="2" t="s">
        <v>529</v>
      </c>
      <c r="H417" s="2" t="s">
        <v>23</v>
      </c>
      <c r="J417" s="9" t="s">
        <v>87</v>
      </c>
      <c r="K417" s="2" t="s">
        <v>1028</v>
      </c>
      <c r="L417" s="6" t="s">
        <v>968</v>
      </c>
      <c r="M417" s="6" t="s">
        <v>26</v>
      </c>
      <c r="N417" s="5" t="s">
        <v>987</v>
      </c>
      <c r="O417" s="8" t="s">
        <v>1569</v>
      </c>
      <c r="P417" s="8" t="s">
        <v>1569</v>
      </c>
      <c r="Q417" s="10" t="s">
        <v>1569</v>
      </c>
      <c r="R417" s="2" t="s">
        <v>413</v>
      </c>
      <c r="S417" s="2" t="s">
        <v>413</v>
      </c>
      <c r="T417" s="3" t="s">
        <v>55</v>
      </c>
      <c r="U417" s="3" t="s">
        <v>469</v>
      </c>
      <c r="V417" s="5" t="s">
        <v>598</v>
      </c>
      <c r="W417" s="12" t="s">
        <v>432</v>
      </c>
      <c r="X417" s="3" t="s">
        <v>28</v>
      </c>
      <c r="Y417" s="3" t="s">
        <v>655</v>
      </c>
      <c r="Z417" s="27">
        <v>130.30000000000001</v>
      </c>
      <c r="AA417" s="27">
        <v>1.6</v>
      </c>
      <c r="AB417" s="8" t="s">
        <v>1569</v>
      </c>
      <c r="AC417" s="6" t="s">
        <v>413</v>
      </c>
      <c r="AD417" s="6" t="s">
        <v>413</v>
      </c>
      <c r="AE417" s="6" t="s">
        <v>413</v>
      </c>
      <c r="AF417" s="8" t="s">
        <v>1569</v>
      </c>
      <c r="AG417" s="8" t="s">
        <v>1569</v>
      </c>
      <c r="AH417" s="8" t="s">
        <v>1569</v>
      </c>
      <c r="AI417" s="8" t="s">
        <v>1569</v>
      </c>
      <c r="AJ417" s="8" t="s">
        <v>1569</v>
      </c>
      <c r="AK417" s="8" t="s">
        <v>1569</v>
      </c>
      <c r="AL417" s="8" t="s">
        <v>1569</v>
      </c>
      <c r="AM417" s="8" t="s">
        <v>1569</v>
      </c>
      <c r="AN417" s="8" t="s">
        <v>1569</v>
      </c>
      <c r="AO417" s="8" t="s">
        <v>1569</v>
      </c>
      <c r="AP417" s="2" t="s">
        <v>413</v>
      </c>
      <c r="AQ417" s="2" t="str">
        <f t="shared" si="45"/>
        <v>-</v>
      </c>
      <c r="AR417" s="2" t="str">
        <f t="shared" si="46"/>
        <v>-</v>
      </c>
      <c r="AS417" s="2" t="str">
        <f t="shared" si="47"/>
        <v>-</v>
      </c>
      <c r="AT417" s="6" t="s">
        <v>418</v>
      </c>
      <c r="AU417" s="6">
        <v>27.92</v>
      </c>
      <c r="AV417" s="52" t="s">
        <v>1081</v>
      </c>
      <c r="AW417" s="15">
        <f t="shared" si="50"/>
        <v>28.608000000000001</v>
      </c>
      <c r="AX417" s="47">
        <v>5.72E-11</v>
      </c>
      <c r="AY417" s="47">
        <v>8.7999999999999999E-13</v>
      </c>
      <c r="AZ417" s="47">
        <v>4.962E-10</v>
      </c>
      <c r="BA417" s="47">
        <v>5.5430000000000004E-10</v>
      </c>
      <c r="BB417" s="48">
        <v>5.7570000000000001E-11</v>
      </c>
      <c r="BC417" s="48">
        <v>4.9548000000000003E-10</v>
      </c>
      <c r="BD417" s="48">
        <v>5.5304999999999997E-10</v>
      </c>
      <c r="BE417" s="14" t="str">
        <f t="shared" si="48"/>
        <v>-</v>
      </c>
      <c r="BF417" s="14" t="str">
        <f t="shared" si="49"/>
        <v>-</v>
      </c>
      <c r="BG417" s="76" t="s">
        <v>1591</v>
      </c>
      <c r="BH417" s="76" t="s">
        <v>321</v>
      </c>
      <c r="BI417" s="68" t="s">
        <v>321</v>
      </c>
      <c r="BJ417" s="68" t="s">
        <v>321</v>
      </c>
      <c r="BK417" s="68" t="s">
        <v>597</v>
      </c>
      <c r="BL417" s="68" t="s">
        <v>597</v>
      </c>
      <c r="BM417" s="3" t="s">
        <v>1640</v>
      </c>
    </row>
    <row r="418" spans="1:65" ht="14.4" customHeight="1" x14ac:dyDescent="0.3">
      <c r="A418" s="59" t="s">
        <v>1629</v>
      </c>
      <c r="B418" s="2">
        <v>417</v>
      </c>
      <c r="C418" s="67" t="s">
        <v>1617</v>
      </c>
      <c r="D418" s="4" t="s">
        <v>1636</v>
      </c>
      <c r="E418" s="2" t="s">
        <v>528</v>
      </c>
      <c r="F418" s="4" t="s">
        <v>1637</v>
      </c>
      <c r="G418" s="2" t="s">
        <v>529</v>
      </c>
      <c r="H418" s="2" t="s">
        <v>23</v>
      </c>
      <c r="J418" s="9" t="s">
        <v>87</v>
      </c>
      <c r="K418" s="2" t="s">
        <v>1028</v>
      </c>
      <c r="L418" s="6" t="s">
        <v>968</v>
      </c>
      <c r="M418" s="6" t="s">
        <v>26</v>
      </c>
      <c r="N418" s="5" t="s">
        <v>987</v>
      </c>
      <c r="O418" s="8" t="s">
        <v>1569</v>
      </c>
      <c r="P418" s="8" t="s">
        <v>1569</v>
      </c>
      <c r="Q418" s="10" t="s">
        <v>1569</v>
      </c>
      <c r="R418" s="2" t="s">
        <v>413</v>
      </c>
      <c r="S418" s="2" t="s">
        <v>413</v>
      </c>
      <c r="T418" s="3" t="s">
        <v>55</v>
      </c>
      <c r="U418" s="3" t="s">
        <v>469</v>
      </c>
      <c r="V418" s="5" t="s">
        <v>598</v>
      </c>
      <c r="W418" s="12" t="s">
        <v>432</v>
      </c>
      <c r="X418" s="3" t="s">
        <v>28</v>
      </c>
      <c r="Y418" s="3" t="s">
        <v>655</v>
      </c>
      <c r="Z418" s="19">
        <v>120.4</v>
      </c>
      <c r="AA418" s="19">
        <v>2.5</v>
      </c>
      <c r="AB418" s="8" t="s">
        <v>1569</v>
      </c>
      <c r="AC418" s="6" t="s">
        <v>413</v>
      </c>
      <c r="AD418" s="6" t="s">
        <v>413</v>
      </c>
      <c r="AE418" s="6" t="s">
        <v>413</v>
      </c>
      <c r="AF418" s="8" t="s">
        <v>1569</v>
      </c>
      <c r="AG418" s="8" t="s">
        <v>1569</v>
      </c>
      <c r="AH418" s="8" t="s">
        <v>1569</v>
      </c>
      <c r="AI418" s="8" t="s">
        <v>1569</v>
      </c>
      <c r="AJ418" s="8" t="s">
        <v>1569</v>
      </c>
      <c r="AK418" s="8" t="s">
        <v>1569</v>
      </c>
      <c r="AL418" s="8" t="s">
        <v>1569</v>
      </c>
      <c r="AM418" s="8" t="s">
        <v>1569</v>
      </c>
      <c r="AN418" s="8" t="s">
        <v>1569</v>
      </c>
      <c r="AO418" s="8" t="s">
        <v>1569</v>
      </c>
      <c r="AP418" s="2" t="s">
        <v>413</v>
      </c>
      <c r="AQ418" s="2" t="str">
        <f t="shared" si="45"/>
        <v>-</v>
      </c>
      <c r="AR418" s="2" t="str">
        <f t="shared" si="46"/>
        <v>-</v>
      </c>
      <c r="AS418" s="2" t="str">
        <f t="shared" si="47"/>
        <v>-</v>
      </c>
      <c r="AT418" s="6" t="s">
        <v>418</v>
      </c>
      <c r="AU418" s="6">
        <v>27.92</v>
      </c>
      <c r="AV418" s="52" t="s">
        <v>1081</v>
      </c>
      <c r="AW418" s="15">
        <f t="shared" si="50"/>
        <v>28.608000000000001</v>
      </c>
      <c r="AX418" s="47">
        <v>5.72E-11</v>
      </c>
      <c r="AY418" s="47">
        <v>8.7999999999999999E-13</v>
      </c>
      <c r="AZ418" s="47">
        <v>4.962E-10</v>
      </c>
      <c r="BA418" s="47">
        <v>5.5430000000000004E-10</v>
      </c>
      <c r="BB418" s="48">
        <v>5.7570000000000001E-11</v>
      </c>
      <c r="BC418" s="48">
        <v>4.9548000000000003E-10</v>
      </c>
      <c r="BD418" s="48">
        <v>5.5304999999999997E-10</v>
      </c>
      <c r="BE418" s="14" t="str">
        <f t="shared" si="48"/>
        <v>-</v>
      </c>
      <c r="BF418" s="14" t="str">
        <f t="shared" si="49"/>
        <v>-</v>
      </c>
      <c r="BG418" s="76" t="s">
        <v>1593</v>
      </c>
      <c r="BH418" s="76" t="s">
        <v>321</v>
      </c>
      <c r="BI418" s="68" t="s">
        <v>321</v>
      </c>
      <c r="BJ418" s="68" t="s">
        <v>321</v>
      </c>
      <c r="BK418" s="68" t="s">
        <v>597</v>
      </c>
      <c r="BL418" s="68" t="s">
        <v>597</v>
      </c>
      <c r="BM418" s="3" t="s">
        <v>1639</v>
      </c>
    </row>
    <row r="419" spans="1:65" s="69" customFormat="1" ht="14.4" customHeight="1" x14ac:dyDescent="0.3">
      <c r="A419" s="59" t="s">
        <v>1433</v>
      </c>
      <c r="B419" s="2">
        <v>418</v>
      </c>
      <c r="C419" s="67" t="s">
        <v>1554</v>
      </c>
      <c r="D419" s="103" t="s">
        <v>1648</v>
      </c>
      <c r="E419" s="66" t="s">
        <v>528</v>
      </c>
      <c r="F419" s="103" t="s">
        <v>1649</v>
      </c>
      <c r="G419" s="2" t="s">
        <v>529</v>
      </c>
      <c r="H419" s="2" t="s">
        <v>23</v>
      </c>
      <c r="I419" s="5"/>
      <c r="J419" s="9" t="s">
        <v>87</v>
      </c>
      <c r="K419" s="2" t="s">
        <v>1028</v>
      </c>
      <c r="L419" s="9" t="s">
        <v>968</v>
      </c>
      <c r="M419" s="9" t="s">
        <v>26</v>
      </c>
      <c r="N419" s="5" t="s">
        <v>987</v>
      </c>
      <c r="O419" s="9">
        <v>1.1200000000000001</v>
      </c>
      <c r="P419" s="9">
        <v>0.56000000000000005</v>
      </c>
      <c r="Q419" s="10" t="s">
        <v>956</v>
      </c>
      <c r="R419" s="2" t="s">
        <v>413</v>
      </c>
      <c r="S419" s="2" t="s">
        <v>413</v>
      </c>
      <c r="T419" s="30" t="s">
        <v>1498</v>
      </c>
      <c r="U419" s="7" t="s">
        <v>1569</v>
      </c>
      <c r="V419" s="5" t="s">
        <v>597</v>
      </c>
      <c r="W419" s="12" t="s">
        <v>57</v>
      </c>
      <c r="X419" s="3" t="s">
        <v>28</v>
      </c>
      <c r="Y419" s="30" t="s">
        <v>470</v>
      </c>
      <c r="Z419" s="71">
        <v>132.33000000000001</v>
      </c>
      <c r="AA419" s="71">
        <f>0.69</f>
        <v>0.69</v>
      </c>
      <c r="AB419" s="69">
        <f>2</f>
        <v>2</v>
      </c>
      <c r="AC419" s="6" t="s">
        <v>413</v>
      </c>
      <c r="AD419" s="6" t="s">
        <v>413</v>
      </c>
      <c r="AE419" s="6" t="s">
        <v>413</v>
      </c>
      <c r="AF419" s="71">
        <v>132.68</v>
      </c>
      <c r="AG419" s="71">
        <v>0.72</v>
      </c>
      <c r="AH419" s="69">
        <v>2</v>
      </c>
      <c r="AI419" s="70">
        <v>1.6</v>
      </c>
      <c r="AJ419" s="72">
        <v>296.8</v>
      </c>
      <c r="AK419" s="72">
        <v>3.3</v>
      </c>
      <c r="AL419" s="72">
        <v>2</v>
      </c>
      <c r="AM419" s="69">
        <v>132.32</v>
      </c>
      <c r="AN419" s="69">
        <v>0.48</v>
      </c>
      <c r="AO419" s="69">
        <v>2</v>
      </c>
      <c r="AP419" s="66" t="s">
        <v>1299</v>
      </c>
      <c r="AQ419" s="2">
        <f t="shared" si="45"/>
        <v>132.32</v>
      </c>
      <c r="AR419" s="2">
        <f t="shared" si="46"/>
        <v>0.48</v>
      </c>
      <c r="AS419" s="2">
        <f t="shared" si="47"/>
        <v>2</v>
      </c>
      <c r="AT419" s="6" t="s">
        <v>60</v>
      </c>
      <c r="AU419" s="6">
        <v>28.201000000000001</v>
      </c>
      <c r="AV419" s="52" t="s">
        <v>1081</v>
      </c>
      <c r="AW419" s="15">
        <f t="shared" ref="AW419:AW450" si="51">28.294</f>
        <v>28.294</v>
      </c>
      <c r="AX419" s="47">
        <v>5.72E-11</v>
      </c>
      <c r="AY419" s="47">
        <v>8.7999999999999999E-13</v>
      </c>
      <c r="AZ419" s="47">
        <v>4.962E-10</v>
      </c>
      <c r="BA419" s="47">
        <v>5.5430000000000004E-10</v>
      </c>
      <c r="BB419" s="48">
        <v>5.7570000000000001E-11</v>
      </c>
      <c r="BC419" s="48">
        <v>4.9548000000000003E-10</v>
      </c>
      <c r="BD419" s="48">
        <v>5.5304999999999997E-10</v>
      </c>
      <c r="BE419" s="14">
        <f t="shared" si="48"/>
        <v>132.75247858284547</v>
      </c>
      <c r="BF419" s="14">
        <f t="shared" si="49"/>
        <v>0.48</v>
      </c>
      <c r="BG419" s="76" t="s">
        <v>598</v>
      </c>
      <c r="BH419" s="76" t="s">
        <v>598</v>
      </c>
      <c r="BI419" s="76" t="s">
        <v>598</v>
      </c>
      <c r="BJ419" s="68" t="s">
        <v>1580</v>
      </c>
      <c r="BK419" s="102" t="s">
        <v>598</v>
      </c>
      <c r="BL419" s="76" t="s">
        <v>598</v>
      </c>
      <c r="BM419" s="30" t="s">
        <v>1279</v>
      </c>
    </row>
    <row r="420" spans="1:65" s="69" customFormat="1" ht="14.4" customHeight="1" x14ac:dyDescent="0.3">
      <c r="A420" s="59" t="s">
        <v>1434</v>
      </c>
      <c r="B420" s="2">
        <v>419</v>
      </c>
      <c r="C420" s="67" t="s">
        <v>1554</v>
      </c>
      <c r="D420" s="103" t="s">
        <v>1648</v>
      </c>
      <c r="E420" s="66" t="s">
        <v>528</v>
      </c>
      <c r="F420" s="103" t="s">
        <v>1649</v>
      </c>
      <c r="G420" s="2" t="s">
        <v>529</v>
      </c>
      <c r="H420" s="2" t="s">
        <v>23</v>
      </c>
      <c r="I420" s="5"/>
      <c r="J420" s="9" t="s">
        <v>87</v>
      </c>
      <c r="K420" s="2" t="s">
        <v>1028</v>
      </c>
      <c r="L420" s="9" t="s">
        <v>968</v>
      </c>
      <c r="M420" s="9" t="s">
        <v>26</v>
      </c>
      <c r="N420" s="5" t="s">
        <v>987</v>
      </c>
      <c r="O420" s="9">
        <v>1.1200000000000001</v>
      </c>
      <c r="P420" s="9">
        <v>0.56000000000000005</v>
      </c>
      <c r="Q420" s="10" t="s">
        <v>956</v>
      </c>
      <c r="R420" s="2" t="s">
        <v>413</v>
      </c>
      <c r="S420" s="2" t="s">
        <v>413</v>
      </c>
      <c r="T420" s="30" t="s">
        <v>1498</v>
      </c>
      <c r="U420" s="7" t="s">
        <v>1569</v>
      </c>
      <c r="V420" s="5" t="s">
        <v>598</v>
      </c>
      <c r="W420" s="12" t="s">
        <v>57</v>
      </c>
      <c r="X420" s="3" t="s">
        <v>28</v>
      </c>
      <c r="Y420" s="30" t="s">
        <v>470</v>
      </c>
      <c r="Z420" s="70">
        <v>132.30000000000001</v>
      </c>
      <c r="AA420" s="70">
        <v>1.3</v>
      </c>
      <c r="AB420" s="69">
        <v>2</v>
      </c>
      <c r="AC420" s="6" t="s">
        <v>413</v>
      </c>
      <c r="AD420" s="6" t="s">
        <v>413</v>
      </c>
      <c r="AE420" s="6" t="s">
        <v>413</v>
      </c>
      <c r="AF420" s="71">
        <v>132.68</v>
      </c>
      <c r="AG420" s="71">
        <v>0.72</v>
      </c>
      <c r="AH420" s="69">
        <v>2</v>
      </c>
      <c r="AI420" s="70">
        <v>1.6</v>
      </c>
      <c r="AJ420" s="72">
        <v>296.8</v>
      </c>
      <c r="AK420" s="72">
        <v>3.3</v>
      </c>
      <c r="AL420" s="72">
        <v>2</v>
      </c>
      <c r="AM420" s="69">
        <v>132.32</v>
      </c>
      <c r="AN420" s="69">
        <v>0.48</v>
      </c>
      <c r="AO420" s="69">
        <v>2</v>
      </c>
      <c r="AP420" s="66" t="s">
        <v>1299</v>
      </c>
      <c r="AQ420" s="2">
        <f t="shared" si="45"/>
        <v>132.32</v>
      </c>
      <c r="AR420" s="2">
        <f t="shared" si="46"/>
        <v>0.48</v>
      </c>
      <c r="AS420" s="2">
        <f t="shared" si="47"/>
        <v>2</v>
      </c>
      <c r="AT420" s="6" t="s">
        <v>60</v>
      </c>
      <c r="AU420" s="6">
        <v>28.201000000000001</v>
      </c>
      <c r="AV420" s="52" t="s">
        <v>1081</v>
      </c>
      <c r="AW420" s="15">
        <f t="shared" si="51"/>
        <v>28.294</v>
      </c>
      <c r="AX420" s="47">
        <v>5.72E-11</v>
      </c>
      <c r="AY420" s="47">
        <v>8.7999999999999999E-13</v>
      </c>
      <c r="AZ420" s="47">
        <v>4.962E-10</v>
      </c>
      <c r="BA420" s="47">
        <v>5.5430000000000004E-10</v>
      </c>
      <c r="BB420" s="48">
        <v>5.7570000000000001E-11</v>
      </c>
      <c r="BC420" s="48">
        <v>4.9548000000000003E-10</v>
      </c>
      <c r="BD420" s="48">
        <v>5.5304999999999997E-10</v>
      </c>
      <c r="BE420" s="14">
        <f t="shared" si="48"/>
        <v>132.75247858284547</v>
      </c>
      <c r="BF420" s="14">
        <f t="shared" si="49"/>
        <v>0.48</v>
      </c>
      <c r="BG420" s="76" t="s">
        <v>598</v>
      </c>
      <c r="BH420" s="76" t="s">
        <v>598</v>
      </c>
      <c r="BI420" s="76" t="s">
        <v>598</v>
      </c>
      <c r="BJ420" s="68" t="s">
        <v>1580</v>
      </c>
      <c r="BK420" s="102" t="s">
        <v>598</v>
      </c>
      <c r="BL420" s="76" t="s">
        <v>598</v>
      </c>
      <c r="BM420" s="30" t="s">
        <v>1279</v>
      </c>
    </row>
    <row r="421" spans="1:65" s="69" customFormat="1" ht="14.4" customHeight="1" x14ac:dyDescent="0.3">
      <c r="A421" s="59" t="s">
        <v>1435</v>
      </c>
      <c r="B421" s="2">
        <v>420</v>
      </c>
      <c r="C421" s="67" t="s">
        <v>1554</v>
      </c>
      <c r="D421" s="103" t="s">
        <v>1648</v>
      </c>
      <c r="E421" s="66" t="s">
        <v>528</v>
      </c>
      <c r="F421" s="103" t="s">
        <v>1649</v>
      </c>
      <c r="G421" s="2" t="s">
        <v>529</v>
      </c>
      <c r="H421" s="2" t="s">
        <v>23</v>
      </c>
      <c r="I421" s="5"/>
      <c r="J421" s="9" t="s">
        <v>87</v>
      </c>
      <c r="K421" s="2" t="s">
        <v>1028</v>
      </c>
      <c r="L421" s="9" t="s">
        <v>968</v>
      </c>
      <c r="M421" s="9" t="s">
        <v>26</v>
      </c>
      <c r="N421" s="5" t="s">
        <v>987</v>
      </c>
      <c r="O421" s="9">
        <v>1.1200000000000001</v>
      </c>
      <c r="P421" s="9">
        <v>0.56000000000000005</v>
      </c>
      <c r="Q421" s="10" t="s">
        <v>956</v>
      </c>
      <c r="R421" s="2" t="s">
        <v>413</v>
      </c>
      <c r="S421" s="2" t="s">
        <v>413</v>
      </c>
      <c r="T421" s="30" t="s">
        <v>763</v>
      </c>
      <c r="U421" s="7" t="s">
        <v>1569</v>
      </c>
      <c r="V421" s="5" t="s">
        <v>598</v>
      </c>
      <c r="W421" s="12" t="s">
        <v>57</v>
      </c>
      <c r="X421" s="3" t="s">
        <v>28</v>
      </c>
      <c r="Y421" s="30" t="s">
        <v>470</v>
      </c>
      <c r="Z421" s="71">
        <v>107.28</v>
      </c>
      <c r="AA421" s="71">
        <f>0.54</f>
        <v>0.54</v>
      </c>
      <c r="AB421" s="69">
        <v>2</v>
      </c>
      <c r="AC421" s="6" t="s">
        <v>413</v>
      </c>
      <c r="AD421" s="6" t="s">
        <v>413</v>
      </c>
      <c r="AE421" s="6" t="s">
        <v>413</v>
      </c>
      <c r="AF421" s="71">
        <v>107.02</v>
      </c>
      <c r="AG421" s="71">
        <v>0.45</v>
      </c>
      <c r="AH421" s="69">
        <v>2</v>
      </c>
      <c r="AI421" s="70">
        <v>1.2</v>
      </c>
      <c r="AJ421" s="72">
        <v>301.39999999999998</v>
      </c>
      <c r="AK421" s="72">
        <v>2.4</v>
      </c>
      <c r="AL421" s="72">
        <v>2</v>
      </c>
      <c r="AM421" s="69">
        <v>107.27</v>
      </c>
      <c r="AN421" s="69">
        <v>0.15</v>
      </c>
      <c r="AO421" s="69">
        <v>2</v>
      </c>
      <c r="AP421" s="66" t="s">
        <v>1299</v>
      </c>
      <c r="AQ421" s="2">
        <f t="shared" si="45"/>
        <v>107.27</v>
      </c>
      <c r="AR421" s="2">
        <f t="shared" si="46"/>
        <v>0.15</v>
      </c>
      <c r="AS421" s="2">
        <f t="shared" si="47"/>
        <v>2</v>
      </c>
      <c r="AT421" s="6" t="s">
        <v>60</v>
      </c>
      <c r="AU421" s="6">
        <v>28.201000000000001</v>
      </c>
      <c r="AV421" s="52" t="s">
        <v>1081</v>
      </c>
      <c r="AW421" s="15">
        <f t="shared" si="51"/>
        <v>28.294</v>
      </c>
      <c r="AX421" s="47">
        <v>5.72E-11</v>
      </c>
      <c r="AY421" s="47">
        <v>8.7999999999999999E-13</v>
      </c>
      <c r="AZ421" s="47">
        <v>4.962E-10</v>
      </c>
      <c r="BA421" s="47">
        <v>5.5430000000000004E-10</v>
      </c>
      <c r="BB421" s="48">
        <v>5.7570000000000001E-11</v>
      </c>
      <c r="BC421" s="48">
        <v>4.9548000000000003E-10</v>
      </c>
      <c r="BD421" s="48">
        <v>5.5304999999999997E-10</v>
      </c>
      <c r="BE421" s="14">
        <f t="shared" si="48"/>
        <v>107.62135027638769</v>
      </c>
      <c r="BF421" s="14">
        <f t="shared" si="49"/>
        <v>0.15</v>
      </c>
      <c r="BG421" s="76" t="s">
        <v>598</v>
      </c>
      <c r="BH421" s="76" t="s">
        <v>598</v>
      </c>
      <c r="BI421" s="76" t="s">
        <v>598</v>
      </c>
      <c r="BJ421" s="68" t="s">
        <v>1580</v>
      </c>
      <c r="BK421" s="102" t="s">
        <v>598</v>
      </c>
      <c r="BL421" s="76" t="s">
        <v>597</v>
      </c>
      <c r="BM421" s="30" t="s">
        <v>1277</v>
      </c>
    </row>
    <row r="422" spans="1:65" s="69" customFormat="1" ht="14.4" customHeight="1" x14ac:dyDescent="0.3">
      <c r="A422" s="59" t="s">
        <v>1436</v>
      </c>
      <c r="B422" s="2">
        <v>421</v>
      </c>
      <c r="C422" s="67" t="s">
        <v>1554</v>
      </c>
      <c r="D422" s="103" t="s">
        <v>1648</v>
      </c>
      <c r="E422" s="66" t="s">
        <v>528</v>
      </c>
      <c r="F422" s="103" t="s">
        <v>1649</v>
      </c>
      <c r="G422" s="2" t="s">
        <v>529</v>
      </c>
      <c r="H422" s="2" t="s">
        <v>23</v>
      </c>
      <c r="I422" s="5"/>
      <c r="J422" s="9" t="s">
        <v>87</v>
      </c>
      <c r="K422" s="2" t="s">
        <v>1028</v>
      </c>
      <c r="L422" s="9" t="s">
        <v>968</v>
      </c>
      <c r="M422" s="9" t="s">
        <v>26</v>
      </c>
      <c r="N422" s="5" t="s">
        <v>987</v>
      </c>
      <c r="O422" s="9">
        <v>1.1200000000000001</v>
      </c>
      <c r="P422" s="9">
        <v>0.56000000000000005</v>
      </c>
      <c r="Q422" s="10" t="s">
        <v>956</v>
      </c>
      <c r="R422" s="2" t="s">
        <v>413</v>
      </c>
      <c r="S422" s="2" t="s">
        <v>413</v>
      </c>
      <c r="T422" s="30" t="s">
        <v>763</v>
      </c>
      <c r="U422" s="7" t="s">
        <v>1569</v>
      </c>
      <c r="V422" s="5" t="s">
        <v>598</v>
      </c>
      <c r="W422" s="12" t="s">
        <v>57</v>
      </c>
      <c r="X422" s="3" t="s">
        <v>28</v>
      </c>
      <c r="Y422" s="30" t="s">
        <v>470</v>
      </c>
      <c r="Z422" s="71">
        <v>107.31</v>
      </c>
      <c r="AA422" s="71">
        <v>0.52</v>
      </c>
      <c r="AB422" s="69">
        <v>2</v>
      </c>
      <c r="AC422" s="6" t="s">
        <v>413</v>
      </c>
      <c r="AD422" s="6" t="s">
        <v>413</v>
      </c>
      <c r="AE422" s="6" t="s">
        <v>413</v>
      </c>
      <c r="AF422" s="71">
        <v>107.02</v>
      </c>
      <c r="AG422" s="71">
        <v>0.45</v>
      </c>
      <c r="AH422" s="69">
        <v>2</v>
      </c>
      <c r="AI422" s="70">
        <v>1.2</v>
      </c>
      <c r="AJ422" s="72">
        <v>301.39999999999998</v>
      </c>
      <c r="AK422" s="72">
        <v>2.4</v>
      </c>
      <c r="AL422" s="72">
        <v>2</v>
      </c>
      <c r="AM422" s="69">
        <v>107.27</v>
      </c>
      <c r="AN422" s="69">
        <v>0.15</v>
      </c>
      <c r="AO422" s="69">
        <v>2</v>
      </c>
      <c r="AP422" s="66" t="s">
        <v>1299</v>
      </c>
      <c r="AQ422" s="2">
        <f t="shared" si="45"/>
        <v>107.27</v>
      </c>
      <c r="AR422" s="2">
        <f t="shared" si="46"/>
        <v>0.15</v>
      </c>
      <c r="AS422" s="2">
        <f t="shared" si="47"/>
        <v>2</v>
      </c>
      <c r="AT422" s="6" t="s">
        <v>60</v>
      </c>
      <c r="AU422" s="6">
        <v>28.201000000000001</v>
      </c>
      <c r="AV422" s="52" t="s">
        <v>1081</v>
      </c>
      <c r="AW422" s="15">
        <f t="shared" si="51"/>
        <v>28.294</v>
      </c>
      <c r="AX422" s="47">
        <v>5.72E-11</v>
      </c>
      <c r="AY422" s="47">
        <v>8.7999999999999999E-13</v>
      </c>
      <c r="AZ422" s="47">
        <v>4.962E-10</v>
      </c>
      <c r="BA422" s="47">
        <v>5.5430000000000004E-10</v>
      </c>
      <c r="BB422" s="48">
        <v>5.7570000000000001E-11</v>
      </c>
      <c r="BC422" s="48">
        <v>4.9548000000000003E-10</v>
      </c>
      <c r="BD422" s="48">
        <v>5.5304999999999997E-10</v>
      </c>
      <c r="BE422" s="14">
        <f t="shared" si="48"/>
        <v>107.62135027638769</v>
      </c>
      <c r="BF422" s="14">
        <f t="shared" si="49"/>
        <v>0.15</v>
      </c>
      <c r="BG422" s="76" t="s">
        <v>598</v>
      </c>
      <c r="BH422" s="76" t="s">
        <v>598</v>
      </c>
      <c r="BI422" s="76" t="s">
        <v>598</v>
      </c>
      <c r="BJ422" s="68" t="s">
        <v>1580</v>
      </c>
      <c r="BK422" s="102" t="s">
        <v>598</v>
      </c>
      <c r="BL422" s="76" t="s">
        <v>597</v>
      </c>
      <c r="BM422" s="30" t="s">
        <v>1277</v>
      </c>
    </row>
    <row r="423" spans="1:65" s="69" customFormat="1" ht="14.4" customHeight="1" x14ac:dyDescent="0.3">
      <c r="A423" s="59" t="s">
        <v>1437</v>
      </c>
      <c r="B423" s="2">
        <v>422</v>
      </c>
      <c r="C423" s="67" t="s">
        <v>1554</v>
      </c>
      <c r="D423" s="103" t="s">
        <v>1648</v>
      </c>
      <c r="E423" s="66" t="s">
        <v>528</v>
      </c>
      <c r="F423" s="103" t="s">
        <v>1649</v>
      </c>
      <c r="G423" s="2" t="s">
        <v>529</v>
      </c>
      <c r="H423" s="2" t="s">
        <v>23</v>
      </c>
      <c r="I423" s="5"/>
      <c r="J423" s="9" t="s">
        <v>87</v>
      </c>
      <c r="K423" s="2" t="s">
        <v>1028</v>
      </c>
      <c r="L423" s="9" t="s">
        <v>968</v>
      </c>
      <c r="M423" s="9" t="s">
        <v>26</v>
      </c>
      <c r="N423" s="5" t="s">
        <v>987</v>
      </c>
      <c r="O423" s="9">
        <v>1.1200000000000001</v>
      </c>
      <c r="P423" s="9">
        <v>0.56000000000000005</v>
      </c>
      <c r="Q423" s="10" t="s">
        <v>956</v>
      </c>
      <c r="R423" s="2" t="s">
        <v>413</v>
      </c>
      <c r="S423" s="2" t="s">
        <v>413</v>
      </c>
      <c r="T423" s="30" t="s">
        <v>1450</v>
      </c>
      <c r="U423" s="7" t="s">
        <v>1569</v>
      </c>
      <c r="V423" s="5" t="s">
        <v>598</v>
      </c>
      <c r="W423" s="12" t="s">
        <v>57</v>
      </c>
      <c r="X423" s="3" t="s">
        <v>28</v>
      </c>
      <c r="Y423" s="30" t="s">
        <v>470</v>
      </c>
      <c r="Z423" s="70">
        <v>96</v>
      </c>
      <c r="AA423" s="70">
        <f>1.2</f>
        <v>1.2</v>
      </c>
      <c r="AB423" s="69">
        <v>2</v>
      </c>
      <c r="AC423" s="6" t="s">
        <v>413</v>
      </c>
      <c r="AD423" s="6" t="s">
        <v>413</v>
      </c>
      <c r="AE423" s="6" t="s">
        <v>413</v>
      </c>
      <c r="AF423" s="70">
        <f>97.3</f>
        <v>97.3</v>
      </c>
      <c r="AG423" s="70">
        <v>1.8</v>
      </c>
      <c r="AH423" s="69">
        <v>2</v>
      </c>
      <c r="AI423" s="71">
        <v>0.66</v>
      </c>
      <c r="AJ423" s="72">
        <v>294.8</v>
      </c>
      <c r="AK423" s="72">
        <v>3.6</v>
      </c>
      <c r="AL423" s="72">
        <v>2</v>
      </c>
      <c r="AM423" s="69">
        <v>96.05</v>
      </c>
      <c r="AN423" s="69">
        <v>0.57999999999999996</v>
      </c>
      <c r="AO423" s="69">
        <v>2</v>
      </c>
      <c r="AP423" s="66" t="s">
        <v>1299</v>
      </c>
      <c r="AQ423" s="2">
        <f t="shared" si="45"/>
        <v>96.05</v>
      </c>
      <c r="AR423" s="2">
        <f t="shared" si="46"/>
        <v>0.57999999999999996</v>
      </c>
      <c r="AS423" s="2">
        <f t="shared" si="47"/>
        <v>2</v>
      </c>
      <c r="AT423" s="6" t="s">
        <v>60</v>
      </c>
      <c r="AU423" s="6">
        <v>28.201000000000001</v>
      </c>
      <c r="AV423" s="52" t="s">
        <v>1081</v>
      </c>
      <c r="AW423" s="15">
        <f t="shared" si="51"/>
        <v>28.294</v>
      </c>
      <c r="AX423" s="47">
        <v>5.72E-11</v>
      </c>
      <c r="AY423" s="47">
        <v>8.7999999999999999E-13</v>
      </c>
      <c r="AZ423" s="47">
        <v>4.962E-10</v>
      </c>
      <c r="BA423" s="47">
        <v>5.5430000000000004E-10</v>
      </c>
      <c r="BB423" s="48">
        <v>5.7570000000000001E-11</v>
      </c>
      <c r="BC423" s="48">
        <v>4.9548000000000003E-10</v>
      </c>
      <c r="BD423" s="48">
        <v>5.5304999999999997E-10</v>
      </c>
      <c r="BE423" s="14">
        <f t="shared" si="48"/>
        <v>96.364901616601941</v>
      </c>
      <c r="BF423" s="14">
        <f t="shared" si="49"/>
        <v>0.57999999999999996</v>
      </c>
      <c r="BG423" s="76" t="s">
        <v>598</v>
      </c>
      <c r="BH423" s="76" t="s">
        <v>598</v>
      </c>
      <c r="BI423" s="76" t="s">
        <v>598</v>
      </c>
      <c r="BJ423" s="68" t="s">
        <v>1580</v>
      </c>
      <c r="BK423" s="102" t="s">
        <v>598</v>
      </c>
      <c r="BL423" s="76" t="s">
        <v>597</v>
      </c>
      <c r="BM423" s="30" t="s">
        <v>1278</v>
      </c>
    </row>
    <row r="424" spans="1:65" s="69" customFormat="1" ht="14.4" customHeight="1" x14ac:dyDescent="0.3">
      <c r="A424" s="59" t="s">
        <v>1438</v>
      </c>
      <c r="B424" s="2">
        <v>423</v>
      </c>
      <c r="C424" s="67" t="s">
        <v>1554</v>
      </c>
      <c r="D424" s="103" t="s">
        <v>1646</v>
      </c>
      <c r="E424" s="66" t="s">
        <v>528</v>
      </c>
      <c r="F424" s="103" t="s">
        <v>1647</v>
      </c>
      <c r="G424" s="2" t="s">
        <v>529</v>
      </c>
      <c r="H424" s="2" t="s">
        <v>23</v>
      </c>
      <c r="I424" s="5"/>
      <c r="J424" s="9" t="s">
        <v>87</v>
      </c>
      <c r="K424" s="2" t="s">
        <v>1028</v>
      </c>
      <c r="L424" s="9" t="s">
        <v>968</v>
      </c>
      <c r="M424" s="9" t="s">
        <v>26</v>
      </c>
      <c r="N424" s="5" t="s">
        <v>987</v>
      </c>
      <c r="O424" s="9">
        <v>1.19</v>
      </c>
      <c r="P424" s="9">
        <v>0.75</v>
      </c>
      <c r="Q424" s="10" t="s">
        <v>1005</v>
      </c>
      <c r="R424" s="2" t="s">
        <v>413</v>
      </c>
      <c r="S424" s="2" t="s">
        <v>413</v>
      </c>
      <c r="T424" s="30" t="s">
        <v>763</v>
      </c>
      <c r="U424" s="7" t="s">
        <v>1569</v>
      </c>
      <c r="V424" s="5" t="s">
        <v>597</v>
      </c>
      <c r="W424" s="12" t="s">
        <v>57</v>
      </c>
      <c r="X424" s="3" t="s">
        <v>28</v>
      </c>
      <c r="Y424" s="30" t="s">
        <v>470</v>
      </c>
      <c r="Z424" s="71">
        <v>109.08</v>
      </c>
      <c r="AA424" s="71">
        <v>0.45</v>
      </c>
      <c r="AB424" s="69">
        <v>2</v>
      </c>
      <c r="AC424" s="6" t="s">
        <v>413</v>
      </c>
      <c r="AD424" s="6" t="s">
        <v>413</v>
      </c>
      <c r="AE424" s="6" t="s">
        <v>413</v>
      </c>
      <c r="AF424" s="71">
        <v>108.57</v>
      </c>
      <c r="AG424" s="71">
        <v>0.53</v>
      </c>
      <c r="AH424" s="69">
        <v>2</v>
      </c>
      <c r="AI424" s="70">
        <v>1.4</v>
      </c>
      <c r="AJ424" s="92">
        <v>312</v>
      </c>
      <c r="AK424" s="72">
        <v>4.8</v>
      </c>
      <c r="AL424" s="72">
        <v>2</v>
      </c>
      <c r="AM424" s="69">
        <v>109.07</v>
      </c>
      <c r="AN424" s="69">
        <v>0.22</v>
      </c>
      <c r="AO424" s="69">
        <v>2</v>
      </c>
      <c r="AP424" s="66" t="s">
        <v>1299</v>
      </c>
      <c r="AQ424" s="2">
        <f t="shared" si="45"/>
        <v>109.07</v>
      </c>
      <c r="AR424" s="2">
        <f t="shared" si="46"/>
        <v>0.22</v>
      </c>
      <c r="AS424" s="2">
        <f t="shared" si="47"/>
        <v>2</v>
      </c>
      <c r="AT424" s="6" t="s">
        <v>60</v>
      </c>
      <c r="AU424" s="6">
        <v>28.201000000000001</v>
      </c>
      <c r="AV424" s="52" t="s">
        <v>1081</v>
      </c>
      <c r="AW424" s="15">
        <f t="shared" si="51"/>
        <v>28.294</v>
      </c>
      <c r="AX424" s="47">
        <v>5.72E-11</v>
      </c>
      <c r="AY424" s="47">
        <v>8.7999999999999999E-13</v>
      </c>
      <c r="AZ424" s="47">
        <v>4.962E-10</v>
      </c>
      <c r="BA424" s="47">
        <v>5.5430000000000004E-10</v>
      </c>
      <c r="BB424" s="48">
        <v>5.7570000000000001E-11</v>
      </c>
      <c r="BC424" s="48">
        <v>4.9548000000000003E-10</v>
      </c>
      <c r="BD424" s="48">
        <v>5.5304999999999997E-10</v>
      </c>
      <c r="BE424" s="14">
        <f t="shared" si="48"/>
        <v>109.42719123782534</v>
      </c>
      <c r="BF424" s="14">
        <f t="shared" si="49"/>
        <v>0.22</v>
      </c>
      <c r="BG424" s="76" t="s">
        <v>598</v>
      </c>
      <c r="BH424" s="76" t="s">
        <v>598</v>
      </c>
      <c r="BI424" s="76" t="s">
        <v>598</v>
      </c>
      <c r="BJ424" s="68" t="s">
        <v>1566</v>
      </c>
      <c r="BK424" s="68" t="s">
        <v>597</v>
      </c>
      <c r="BL424" s="76" t="s">
        <v>597</v>
      </c>
      <c r="BM424" s="30" t="s">
        <v>1273</v>
      </c>
    </row>
    <row r="425" spans="1:65" s="69" customFormat="1" ht="14.4" customHeight="1" x14ac:dyDescent="0.3">
      <c r="A425" s="59" t="s">
        <v>1439</v>
      </c>
      <c r="B425" s="2">
        <v>424</v>
      </c>
      <c r="C425" s="67" t="s">
        <v>1554</v>
      </c>
      <c r="D425" s="103" t="s">
        <v>1646</v>
      </c>
      <c r="E425" s="66" t="s">
        <v>528</v>
      </c>
      <c r="F425" s="103" t="s">
        <v>1647</v>
      </c>
      <c r="G425" s="2" t="s">
        <v>529</v>
      </c>
      <c r="H425" s="2" t="s">
        <v>23</v>
      </c>
      <c r="I425" s="5"/>
      <c r="J425" s="9" t="s">
        <v>87</v>
      </c>
      <c r="K425" s="2" t="s">
        <v>1028</v>
      </c>
      <c r="L425" s="9" t="s">
        <v>968</v>
      </c>
      <c r="M425" s="9" t="s">
        <v>26</v>
      </c>
      <c r="N425" s="5" t="s">
        <v>987</v>
      </c>
      <c r="O425" s="9">
        <v>1.19</v>
      </c>
      <c r="P425" s="9">
        <v>0.75</v>
      </c>
      <c r="Q425" s="10" t="s">
        <v>1005</v>
      </c>
      <c r="R425" s="2" t="s">
        <v>413</v>
      </c>
      <c r="S425" s="2" t="s">
        <v>413</v>
      </c>
      <c r="T425" s="30" t="s">
        <v>1450</v>
      </c>
      <c r="U425" s="7" t="s">
        <v>1569</v>
      </c>
      <c r="V425" s="5" t="s">
        <v>598</v>
      </c>
      <c r="W425" s="12" t="s">
        <v>57</v>
      </c>
      <c r="X425" s="3" t="s">
        <v>28</v>
      </c>
      <c r="Y425" s="30" t="s">
        <v>470</v>
      </c>
      <c r="Z425" s="71" t="s">
        <v>352</v>
      </c>
      <c r="AA425" s="71" t="s">
        <v>352</v>
      </c>
      <c r="AB425" s="69">
        <v>2</v>
      </c>
      <c r="AC425" s="6" t="s">
        <v>413</v>
      </c>
      <c r="AD425" s="6" t="s">
        <v>413</v>
      </c>
      <c r="AE425" s="6" t="s">
        <v>413</v>
      </c>
      <c r="AF425" s="70">
        <v>128.19999999999999</v>
      </c>
      <c r="AG425" s="70">
        <f>1.5</f>
        <v>1.5</v>
      </c>
      <c r="AH425" s="69">
        <v>2</v>
      </c>
      <c r="AI425" s="71">
        <f>0.29</f>
        <v>0.28999999999999998</v>
      </c>
      <c r="AJ425" s="72">
        <v>339.4</v>
      </c>
      <c r="AK425" s="72">
        <v>4.3</v>
      </c>
      <c r="AL425" s="72">
        <v>2</v>
      </c>
      <c r="AM425" s="69">
        <v>126.16</v>
      </c>
      <c r="AN425" s="69">
        <v>0.56999999999999995</v>
      </c>
      <c r="AO425" s="69">
        <v>2</v>
      </c>
      <c r="AP425" s="66" t="s">
        <v>413</v>
      </c>
      <c r="AQ425" s="2" t="str">
        <f t="shared" si="45"/>
        <v>-</v>
      </c>
      <c r="AR425" s="2" t="str">
        <f t="shared" si="46"/>
        <v>-</v>
      </c>
      <c r="AS425" s="2" t="str">
        <f t="shared" si="47"/>
        <v>-</v>
      </c>
      <c r="AT425" s="6" t="s">
        <v>60</v>
      </c>
      <c r="AU425" s="6">
        <v>28.201000000000001</v>
      </c>
      <c r="AV425" s="52" t="s">
        <v>1081</v>
      </c>
      <c r="AW425" s="15">
        <f t="shared" si="51"/>
        <v>28.294</v>
      </c>
      <c r="AX425" s="47">
        <v>5.72E-11</v>
      </c>
      <c r="AY425" s="47">
        <v>8.7999999999999999E-13</v>
      </c>
      <c r="AZ425" s="47">
        <v>4.962E-10</v>
      </c>
      <c r="BA425" s="47">
        <v>5.5430000000000004E-10</v>
      </c>
      <c r="BB425" s="48">
        <v>5.7570000000000001E-11</v>
      </c>
      <c r="BC425" s="48">
        <v>4.9548000000000003E-10</v>
      </c>
      <c r="BD425" s="48">
        <v>5.5304999999999997E-10</v>
      </c>
      <c r="BE425" s="14" t="str">
        <f t="shared" si="48"/>
        <v>-</v>
      </c>
      <c r="BF425" s="14" t="str">
        <f t="shared" si="49"/>
        <v>-</v>
      </c>
      <c r="BG425" s="68" t="s">
        <v>597</v>
      </c>
      <c r="BH425" s="76" t="s">
        <v>413</v>
      </c>
      <c r="BI425" s="76" t="s">
        <v>598</v>
      </c>
      <c r="BJ425" s="68" t="s">
        <v>1566</v>
      </c>
      <c r="BK425" s="68" t="s">
        <v>597</v>
      </c>
      <c r="BL425" s="76" t="s">
        <v>597</v>
      </c>
      <c r="BM425" s="30" t="s">
        <v>1274</v>
      </c>
    </row>
    <row r="426" spans="1:65" s="69" customFormat="1" ht="14.4" customHeight="1" x14ac:dyDescent="0.3">
      <c r="A426" s="59" t="s">
        <v>1440</v>
      </c>
      <c r="B426" s="2">
        <v>425</v>
      </c>
      <c r="C426" s="67" t="s">
        <v>1554</v>
      </c>
      <c r="D426" s="23" t="s">
        <v>1644</v>
      </c>
      <c r="E426" s="23" t="s">
        <v>528</v>
      </c>
      <c r="F426" s="23" t="s">
        <v>1645</v>
      </c>
      <c r="G426" s="2" t="s">
        <v>529</v>
      </c>
      <c r="H426" s="2" t="s">
        <v>23</v>
      </c>
      <c r="I426" s="5"/>
      <c r="J426" s="9" t="s">
        <v>87</v>
      </c>
      <c r="K426" s="2" t="s">
        <v>1028</v>
      </c>
      <c r="L426" s="9" t="s">
        <v>968</v>
      </c>
      <c r="M426" s="9" t="s">
        <v>26</v>
      </c>
      <c r="N426" s="5" t="s">
        <v>987</v>
      </c>
      <c r="O426" s="9">
        <v>1.36</v>
      </c>
      <c r="P426" s="9">
        <v>0.99</v>
      </c>
      <c r="Q426" s="2" t="s">
        <v>27</v>
      </c>
      <c r="R426" s="2" t="s">
        <v>413</v>
      </c>
      <c r="S426" s="2" t="s">
        <v>413</v>
      </c>
      <c r="T426" s="30" t="s">
        <v>64</v>
      </c>
      <c r="U426" s="7" t="s">
        <v>1569</v>
      </c>
      <c r="V426" s="5" t="s">
        <v>597</v>
      </c>
      <c r="W426" s="12" t="s">
        <v>57</v>
      </c>
      <c r="X426" s="3" t="s">
        <v>28</v>
      </c>
      <c r="Y426" s="30" t="s">
        <v>470</v>
      </c>
      <c r="Z426" s="71" t="s">
        <v>352</v>
      </c>
      <c r="AA426" s="71" t="s">
        <v>352</v>
      </c>
      <c r="AB426" s="69">
        <v>2</v>
      </c>
      <c r="AC426" s="6" t="s">
        <v>413</v>
      </c>
      <c r="AD426" s="6" t="s">
        <v>413</v>
      </c>
      <c r="AE426" s="6" t="s">
        <v>413</v>
      </c>
      <c r="AF426" s="81" t="s">
        <v>1569</v>
      </c>
      <c r="AG426" s="81" t="s">
        <v>1569</v>
      </c>
      <c r="AH426" s="69">
        <v>2</v>
      </c>
      <c r="AI426" s="81" t="s">
        <v>1569</v>
      </c>
      <c r="AJ426" s="81" t="s">
        <v>1569</v>
      </c>
      <c r="AK426" s="81" t="s">
        <v>1569</v>
      </c>
      <c r="AL426" s="72">
        <v>2</v>
      </c>
      <c r="AM426" s="81" t="s">
        <v>1569</v>
      </c>
      <c r="AN426" s="81" t="s">
        <v>1569</v>
      </c>
      <c r="AO426" s="69">
        <v>2</v>
      </c>
      <c r="AP426" s="66" t="s">
        <v>413</v>
      </c>
      <c r="AQ426" s="2" t="str">
        <f t="shared" si="45"/>
        <v>-</v>
      </c>
      <c r="AR426" s="2" t="str">
        <f t="shared" si="46"/>
        <v>-</v>
      </c>
      <c r="AS426" s="2" t="str">
        <f t="shared" si="47"/>
        <v>-</v>
      </c>
      <c r="AT426" s="6" t="s">
        <v>60</v>
      </c>
      <c r="AU426" s="6">
        <v>28.201000000000001</v>
      </c>
      <c r="AV426" s="52" t="s">
        <v>1081</v>
      </c>
      <c r="AW426" s="15">
        <f t="shared" si="51"/>
        <v>28.294</v>
      </c>
      <c r="AX426" s="47">
        <v>5.72E-11</v>
      </c>
      <c r="AY426" s="47">
        <v>8.7999999999999999E-13</v>
      </c>
      <c r="AZ426" s="47">
        <v>4.962E-10</v>
      </c>
      <c r="BA426" s="47">
        <v>5.5430000000000004E-10</v>
      </c>
      <c r="BB426" s="48">
        <v>5.7570000000000001E-11</v>
      </c>
      <c r="BC426" s="48">
        <v>4.9548000000000003E-10</v>
      </c>
      <c r="BD426" s="48">
        <v>5.5304999999999997E-10</v>
      </c>
      <c r="BE426" s="18" t="str">
        <f t="shared" si="48"/>
        <v>-</v>
      </c>
      <c r="BF426" s="18" t="str">
        <f t="shared" si="49"/>
        <v>-</v>
      </c>
      <c r="BG426" s="68" t="s">
        <v>1593</v>
      </c>
      <c r="BH426" s="76" t="s">
        <v>597</v>
      </c>
      <c r="BI426" s="76" t="s">
        <v>321</v>
      </c>
      <c r="BJ426" s="68" t="s">
        <v>321</v>
      </c>
      <c r="BK426" s="68" t="s">
        <v>597</v>
      </c>
      <c r="BL426" s="76" t="s">
        <v>597</v>
      </c>
      <c r="BM426" s="30" t="s">
        <v>1461</v>
      </c>
    </row>
    <row r="427" spans="1:65" s="69" customFormat="1" ht="14.4" customHeight="1" x14ac:dyDescent="0.3">
      <c r="A427" s="59" t="s">
        <v>1441</v>
      </c>
      <c r="B427" s="2">
        <v>426</v>
      </c>
      <c r="C427" s="67" t="s">
        <v>1554</v>
      </c>
      <c r="D427" s="23" t="s">
        <v>1644</v>
      </c>
      <c r="E427" s="23" t="s">
        <v>528</v>
      </c>
      <c r="F427" s="23" t="s">
        <v>1645</v>
      </c>
      <c r="G427" s="2" t="s">
        <v>529</v>
      </c>
      <c r="H427" s="2" t="s">
        <v>23</v>
      </c>
      <c r="I427" s="5"/>
      <c r="J427" s="9" t="s">
        <v>87</v>
      </c>
      <c r="K427" s="2" t="s">
        <v>1028</v>
      </c>
      <c r="L427" s="9" t="s">
        <v>968</v>
      </c>
      <c r="M427" s="9" t="s">
        <v>26</v>
      </c>
      <c r="N427" s="5" t="s">
        <v>987</v>
      </c>
      <c r="O427" s="9">
        <v>1.36</v>
      </c>
      <c r="P427" s="9">
        <v>0.99</v>
      </c>
      <c r="Q427" s="2" t="s">
        <v>27</v>
      </c>
      <c r="R427" s="2" t="s">
        <v>413</v>
      </c>
      <c r="S427" s="2" t="s">
        <v>413</v>
      </c>
      <c r="T427" s="30" t="s">
        <v>1450</v>
      </c>
      <c r="U427" s="7" t="s">
        <v>1569</v>
      </c>
      <c r="V427" s="5" t="s">
        <v>598</v>
      </c>
      <c r="W427" s="12" t="s">
        <v>57</v>
      </c>
      <c r="X427" s="3" t="s">
        <v>28</v>
      </c>
      <c r="Y427" s="30" t="s">
        <v>470</v>
      </c>
      <c r="Z427" s="71" t="s">
        <v>352</v>
      </c>
      <c r="AA427" s="71" t="s">
        <v>352</v>
      </c>
      <c r="AB427" s="69">
        <v>2</v>
      </c>
      <c r="AC427" s="6" t="s">
        <v>413</v>
      </c>
      <c r="AD427" s="6" t="s">
        <v>413</v>
      </c>
      <c r="AE427" s="6" t="s">
        <v>413</v>
      </c>
      <c r="AF427" s="81" t="s">
        <v>1569</v>
      </c>
      <c r="AG427" s="81" t="s">
        <v>1569</v>
      </c>
      <c r="AH427" s="69">
        <v>2</v>
      </c>
      <c r="AI427" s="81" t="s">
        <v>1569</v>
      </c>
      <c r="AJ427" s="81" t="s">
        <v>1569</v>
      </c>
      <c r="AK427" s="81" t="s">
        <v>1569</v>
      </c>
      <c r="AL427" s="72">
        <v>2</v>
      </c>
      <c r="AM427" s="81" t="s">
        <v>1569</v>
      </c>
      <c r="AN427" s="81" t="s">
        <v>1569</v>
      </c>
      <c r="AO427" s="69">
        <v>2</v>
      </c>
      <c r="AP427" s="66" t="s">
        <v>413</v>
      </c>
      <c r="AQ427" s="2" t="str">
        <f t="shared" si="45"/>
        <v>-</v>
      </c>
      <c r="AR427" s="2" t="str">
        <f t="shared" si="46"/>
        <v>-</v>
      </c>
      <c r="AS427" s="2" t="str">
        <f t="shared" si="47"/>
        <v>-</v>
      </c>
      <c r="AT427" s="6" t="s">
        <v>60</v>
      </c>
      <c r="AU427" s="6">
        <v>28.201000000000001</v>
      </c>
      <c r="AV427" s="52" t="s">
        <v>1081</v>
      </c>
      <c r="AW427" s="15">
        <f t="shared" si="51"/>
        <v>28.294</v>
      </c>
      <c r="AX427" s="47">
        <v>5.72E-11</v>
      </c>
      <c r="AY427" s="47">
        <v>8.7999999999999999E-13</v>
      </c>
      <c r="AZ427" s="47">
        <v>4.962E-10</v>
      </c>
      <c r="BA427" s="47">
        <v>5.5430000000000004E-10</v>
      </c>
      <c r="BB427" s="48">
        <v>5.7570000000000001E-11</v>
      </c>
      <c r="BC427" s="48">
        <v>4.9548000000000003E-10</v>
      </c>
      <c r="BD427" s="48">
        <v>5.5304999999999997E-10</v>
      </c>
      <c r="BE427" s="18" t="str">
        <f t="shared" si="48"/>
        <v>-</v>
      </c>
      <c r="BF427" s="18" t="str">
        <f t="shared" si="49"/>
        <v>-</v>
      </c>
      <c r="BG427" s="68" t="s">
        <v>1593</v>
      </c>
      <c r="BH427" s="76" t="s">
        <v>597</v>
      </c>
      <c r="BI427" s="76" t="s">
        <v>321</v>
      </c>
      <c r="BJ427" s="68" t="s">
        <v>321</v>
      </c>
      <c r="BK427" s="68" t="s">
        <v>597</v>
      </c>
      <c r="BL427" s="76" t="s">
        <v>597</v>
      </c>
      <c r="BM427" s="30" t="s">
        <v>1275</v>
      </c>
    </row>
    <row r="428" spans="1:65" s="69" customFormat="1" ht="14.4" customHeight="1" x14ac:dyDescent="0.3">
      <c r="A428" s="59" t="s">
        <v>1442</v>
      </c>
      <c r="B428" s="2">
        <v>427</v>
      </c>
      <c r="C428" s="67" t="s">
        <v>1554</v>
      </c>
      <c r="D428" s="23" t="s">
        <v>1644</v>
      </c>
      <c r="E428" s="23" t="s">
        <v>528</v>
      </c>
      <c r="F428" s="23" t="s">
        <v>1645</v>
      </c>
      <c r="G428" s="2" t="s">
        <v>529</v>
      </c>
      <c r="H428" s="2" t="s">
        <v>23</v>
      </c>
      <c r="I428" s="5"/>
      <c r="J428" s="9" t="s">
        <v>87</v>
      </c>
      <c r="K428" s="2" t="s">
        <v>1028</v>
      </c>
      <c r="L428" s="9" t="s">
        <v>968</v>
      </c>
      <c r="M428" s="9" t="s">
        <v>26</v>
      </c>
      <c r="N428" s="5" t="s">
        <v>987</v>
      </c>
      <c r="O428" s="9">
        <v>1.36</v>
      </c>
      <c r="P428" s="9">
        <v>0.99</v>
      </c>
      <c r="Q428" s="2" t="s">
        <v>27</v>
      </c>
      <c r="R428" s="2" t="s">
        <v>413</v>
      </c>
      <c r="S428" s="2" t="s">
        <v>413</v>
      </c>
      <c r="T428" s="30" t="s">
        <v>763</v>
      </c>
      <c r="U428" s="7" t="s">
        <v>1569</v>
      </c>
      <c r="V428" s="5" t="s">
        <v>598</v>
      </c>
      <c r="W428" s="12" t="s">
        <v>57</v>
      </c>
      <c r="X428" s="3" t="s">
        <v>28</v>
      </c>
      <c r="Y428" s="30" t="s">
        <v>470</v>
      </c>
      <c r="Z428" s="71" t="s">
        <v>352</v>
      </c>
      <c r="AA428" s="71" t="s">
        <v>352</v>
      </c>
      <c r="AB428" s="69">
        <v>2</v>
      </c>
      <c r="AC428" s="6" t="s">
        <v>413</v>
      </c>
      <c r="AD428" s="6" t="s">
        <v>413</v>
      </c>
      <c r="AE428" s="6" t="s">
        <v>413</v>
      </c>
      <c r="AF428" s="81" t="s">
        <v>1569</v>
      </c>
      <c r="AG428" s="81" t="s">
        <v>1569</v>
      </c>
      <c r="AH428" s="69">
        <v>2</v>
      </c>
      <c r="AI428" s="81" t="s">
        <v>1569</v>
      </c>
      <c r="AJ428" s="81" t="s">
        <v>1569</v>
      </c>
      <c r="AK428" s="81" t="s">
        <v>1569</v>
      </c>
      <c r="AL428" s="72">
        <v>2</v>
      </c>
      <c r="AM428" s="81" t="s">
        <v>1569</v>
      </c>
      <c r="AN428" s="81" t="s">
        <v>1569</v>
      </c>
      <c r="AO428" s="69">
        <v>2</v>
      </c>
      <c r="AP428" s="66" t="s">
        <v>413</v>
      </c>
      <c r="AQ428" s="2" t="str">
        <f t="shared" si="45"/>
        <v>-</v>
      </c>
      <c r="AR428" s="2" t="str">
        <f t="shared" si="46"/>
        <v>-</v>
      </c>
      <c r="AS428" s="2" t="str">
        <f t="shared" si="47"/>
        <v>-</v>
      </c>
      <c r="AT428" s="6" t="s">
        <v>60</v>
      </c>
      <c r="AU428" s="6">
        <v>28.201000000000001</v>
      </c>
      <c r="AV428" s="52" t="s">
        <v>1081</v>
      </c>
      <c r="AW428" s="15">
        <f t="shared" si="51"/>
        <v>28.294</v>
      </c>
      <c r="AX428" s="47">
        <v>5.72E-11</v>
      </c>
      <c r="AY428" s="47">
        <v>8.7999999999999999E-13</v>
      </c>
      <c r="AZ428" s="47">
        <v>4.962E-10</v>
      </c>
      <c r="BA428" s="47">
        <v>5.5430000000000004E-10</v>
      </c>
      <c r="BB428" s="48">
        <v>5.7570000000000001E-11</v>
      </c>
      <c r="BC428" s="48">
        <v>4.9548000000000003E-10</v>
      </c>
      <c r="BD428" s="48">
        <v>5.5304999999999997E-10</v>
      </c>
      <c r="BE428" s="18" t="str">
        <f t="shared" si="48"/>
        <v>-</v>
      </c>
      <c r="BF428" s="18" t="str">
        <f t="shared" si="49"/>
        <v>-</v>
      </c>
      <c r="BG428" s="68" t="s">
        <v>1593</v>
      </c>
      <c r="BH428" s="76" t="s">
        <v>597</v>
      </c>
      <c r="BI428" s="76" t="s">
        <v>321</v>
      </c>
      <c r="BJ428" s="68" t="s">
        <v>321</v>
      </c>
      <c r="BK428" s="68" t="s">
        <v>597</v>
      </c>
      <c r="BL428" s="76" t="s">
        <v>597</v>
      </c>
      <c r="BM428" s="30" t="s">
        <v>1462</v>
      </c>
    </row>
    <row r="429" spans="1:65" s="69" customFormat="1" ht="14.4" customHeight="1" x14ac:dyDescent="0.3">
      <c r="A429" s="59" t="s">
        <v>1443</v>
      </c>
      <c r="B429" s="2">
        <v>428</v>
      </c>
      <c r="C429" s="67" t="s">
        <v>1554</v>
      </c>
      <c r="D429" s="23" t="s">
        <v>1644</v>
      </c>
      <c r="E429" s="23" t="s">
        <v>528</v>
      </c>
      <c r="F429" s="23" t="s">
        <v>1645</v>
      </c>
      <c r="G429" s="2" t="s">
        <v>529</v>
      </c>
      <c r="H429" s="2" t="s">
        <v>23</v>
      </c>
      <c r="I429" s="5"/>
      <c r="J429" s="9" t="s">
        <v>87</v>
      </c>
      <c r="K429" s="2" t="s">
        <v>1028</v>
      </c>
      <c r="L429" s="9" t="s">
        <v>968</v>
      </c>
      <c r="M429" s="9" t="s">
        <v>26</v>
      </c>
      <c r="N429" s="5" t="s">
        <v>987</v>
      </c>
      <c r="O429" s="9">
        <v>1.36</v>
      </c>
      <c r="P429" s="9">
        <v>0.99</v>
      </c>
      <c r="Q429" s="2" t="s">
        <v>27</v>
      </c>
      <c r="R429" s="2" t="s">
        <v>413</v>
      </c>
      <c r="S429" s="2" t="s">
        <v>413</v>
      </c>
      <c r="T429" s="30" t="s">
        <v>763</v>
      </c>
      <c r="U429" s="7" t="s">
        <v>1569</v>
      </c>
      <c r="V429" s="5" t="s">
        <v>598</v>
      </c>
      <c r="W429" s="12" t="s">
        <v>57</v>
      </c>
      <c r="X429" s="3" t="s">
        <v>28</v>
      </c>
      <c r="Y429" s="30" t="s">
        <v>470</v>
      </c>
      <c r="Z429" s="71" t="s">
        <v>352</v>
      </c>
      <c r="AA429" s="71" t="s">
        <v>352</v>
      </c>
      <c r="AB429" s="69">
        <v>2</v>
      </c>
      <c r="AC429" s="6" t="s">
        <v>413</v>
      </c>
      <c r="AD429" s="6" t="s">
        <v>413</v>
      </c>
      <c r="AE429" s="6" t="s">
        <v>413</v>
      </c>
      <c r="AF429" s="81" t="s">
        <v>1569</v>
      </c>
      <c r="AG429" s="81" t="s">
        <v>1569</v>
      </c>
      <c r="AH429" s="69">
        <v>2</v>
      </c>
      <c r="AI429" s="81" t="s">
        <v>1569</v>
      </c>
      <c r="AJ429" s="81" t="s">
        <v>1569</v>
      </c>
      <c r="AK429" s="81" t="s">
        <v>1569</v>
      </c>
      <c r="AL429" s="72">
        <v>2</v>
      </c>
      <c r="AM429" s="81" t="s">
        <v>1569</v>
      </c>
      <c r="AN429" s="81" t="s">
        <v>1569</v>
      </c>
      <c r="AO429" s="69">
        <v>2</v>
      </c>
      <c r="AP429" s="66" t="s">
        <v>413</v>
      </c>
      <c r="AQ429" s="2" t="str">
        <f t="shared" si="45"/>
        <v>-</v>
      </c>
      <c r="AR429" s="2" t="str">
        <f t="shared" si="46"/>
        <v>-</v>
      </c>
      <c r="AS429" s="2" t="str">
        <f t="shared" si="47"/>
        <v>-</v>
      </c>
      <c r="AT429" s="6" t="s">
        <v>60</v>
      </c>
      <c r="AU429" s="6">
        <v>28.201000000000001</v>
      </c>
      <c r="AV429" s="52" t="s">
        <v>1081</v>
      </c>
      <c r="AW429" s="15">
        <f t="shared" si="51"/>
        <v>28.294</v>
      </c>
      <c r="AX429" s="47">
        <v>5.72E-11</v>
      </c>
      <c r="AY429" s="47">
        <v>8.7999999999999999E-13</v>
      </c>
      <c r="AZ429" s="47">
        <v>4.962E-10</v>
      </c>
      <c r="BA429" s="47">
        <v>5.5430000000000004E-10</v>
      </c>
      <c r="BB429" s="48">
        <v>5.7570000000000001E-11</v>
      </c>
      <c r="BC429" s="48">
        <v>4.9548000000000003E-10</v>
      </c>
      <c r="BD429" s="48">
        <v>5.5304999999999997E-10</v>
      </c>
      <c r="BE429" s="18" t="str">
        <f t="shared" si="48"/>
        <v>-</v>
      </c>
      <c r="BF429" s="18" t="str">
        <f t="shared" si="49"/>
        <v>-</v>
      </c>
      <c r="BG429" s="68" t="s">
        <v>1593</v>
      </c>
      <c r="BH429" s="76" t="s">
        <v>597</v>
      </c>
      <c r="BI429" s="76" t="s">
        <v>321</v>
      </c>
      <c r="BJ429" s="68" t="s">
        <v>321</v>
      </c>
      <c r="BK429" s="68" t="s">
        <v>597</v>
      </c>
      <c r="BL429" s="76" t="s">
        <v>597</v>
      </c>
      <c r="BM429" s="30" t="s">
        <v>1276</v>
      </c>
    </row>
    <row r="430" spans="1:65" s="69" customFormat="1" ht="14.4" customHeight="1" x14ac:dyDescent="0.3">
      <c r="A430" s="59" t="s">
        <v>1444</v>
      </c>
      <c r="B430" s="2">
        <v>429</v>
      </c>
      <c r="C430" s="67" t="s">
        <v>1554</v>
      </c>
      <c r="D430" s="23" t="s">
        <v>1650</v>
      </c>
      <c r="E430" s="23" t="s">
        <v>528</v>
      </c>
      <c r="F430" s="23" t="s">
        <v>1651</v>
      </c>
      <c r="G430" s="2" t="s">
        <v>529</v>
      </c>
      <c r="H430" s="2" t="s">
        <v>23</v>
      </c>
      <c r="I430" s="68"/>
      <c r="J430" s="9" t="s">
        <v>87</v>
      </c>
      <c r="K430" s="2" t="s">
        <v>1028</v>
      </c>
      <c r="L430" s="9" t="s">
        <v>968</v>
      </c>
      <c r="M430" s="9" t="s">
        <v>26</v>
      </c>
      <c r="N430" s="5" t="s">
        <v>987</v>
      </c>
      <c r="O430" s="9" t="s">
        <v>832</v>
      </c>
      <c r="P430" s="9" t="s">
        <v>832</v>
      </c>
      <c r="Q430" s="5" t="s">
        <v>832</v>
      </c>
      <c r="R430" s="2" t="s">
        <v>413</v>
      </c>
      <c r="S430" s="2" t="s">
        <v>413</v>
      </c>
      <c r="T430" s="30" t="s">
        <v>64</v>
      </c>
      <c r="U430" s="7" t="s">
        <v>1569</v>
      </c>
      <c r="V430" s="5" t="s">
        <v>597</v>
      </c>
      <c r="W430" s="12" t="s">
        <v>57</v>
      </c>
      <c r="X430" s="3" t="s">
        <v>28</v>
      </c>
      <c r="Y430" s="30" t="s">
        <v>470</v>
      </c>
      <c r="Z430" s="71" t="s">
        <v>352</v>
      </c>
      <c r="AA430" s="71" t="s">
        <v>352</v>
      </c>
      <c r="AB430" s="69">
        <v>2</v>
      </c>
      <c r="AC430" s="6" t="s">
        <v>413</v>
      </c>
      <c r="AD430" s="6" t="s">
        <v>413</v>
      </c>
      <c r="AE430" s="6" t="s">
        <v>413</v>
      </c>
      <c r="AF430" s="81" t="s">
        <v>1569</v>
      </c>
      <c r="AG430" s="81" t="s">
        <v>1569</v>
      </c>
      <c r="AH430" s="69">
        <v>2</v>
      </c>
      <c r="AI430" s="81" t="s">
        <v>1569</v>
      </c>
      <c r="AJ430" s="81" t="s">
        <v>1569</v>
      </c>
      <c r="AK430" s="81" t="s">
        <v>1569</v>
      </c>
      <c r="AL430" s="72">
        <v>2</v>
      </c>
      <c r="AM430" s="81" t="s">
        <v>1569</v>
      </c>
      <c r="AN430" s="81" t="s">
        <v>1569</v>
      </c>
      <c r="AO430" s="69">
        <v>2</v>
      </c>
      <c r="AP430" s="66" t="s">
        <v>413</v>
      </c>
      <c r="AQ430" s="2" t="str">
        <f t="shared" si="45"/>
        <v>-</v>
      </c>
      <c r="AR430" s="2" t="str">
        <f t="shared" si="46"/>
        <v>-</v>
      </c>
      <c r="AS430" s="2" t="str">
        <f t="shared" si="47"/>
        <v>-</v>
      </c>
      <c r="AT430" s="6" t="s">
        <v>60</v>
      </c>
      <c r="AU430" s="6">
        <v>28.201000000000001</v>
      </c>
      <c r="AV430" s="52" t="s">
        <v>1081</v>
      </c>
      <c r="AW430" s="15">
        <f t="shared" si="51"/>
        <v>28.294</v>
      </c>
      <c r="AX430" s="47">
        <v>5.72E-11</v>
      </c>
      <c r="AY430" s="47">
        <v>8.7999999999999999E-13</v>
      </c>
      <c r="AZ430" s="47">
        <v>4.962E-10</v>
      </c>
      <c r="BA430" s="47">
        <v>5.5430000000000004E-10</v>
      </c>
      <c r="BB430" s="48">
        <v>5.7570000000000001E-11</v>
      </c>
      <c r="BC430" s="48">
        <v>4.9548000000000003E-10</v>
      </c>
      <c r="BD430" s="48">
        <v>5.5304999999999997E-10</v>
      </c>
      <c r="BE430" s="18" t="str">
        <f t="shared" si="48"/>
        <v>-</v>
      </c>
      <c r="BF430" s="18" t="str">
        <f t="shared" si="49"/>
        <v>-</v>
      </c>
      <c r="BG430" s="68" t="s">
        <v>1593</v>
      </c>
      <c r="BH430" s="76" t="s">
        <v>597</v>
      </c>
      <c r="BI430" s="76" t="s">
        <v>321</v>
      </c>
      <c r="BJ430" s="68" t="s">
        <v>321</v>
      </c>
      <c r="BK430" s="68" t="s">
        <v>597</v>
      </c>
      <c r="BL430" s="76" t="s">
        <v>597</v>
      </c>
      <c r="BM430" s="30" t="s">
        <v>1463</v>
      </c>
    </row>
    <row r="431" spans="1:65" s="69" customFormat="1" ht="14.4" customHeight="1" x14ac:dyDescent="0.3">
      <c r="A431" s="59" t="s">
        <v>1445</v>
      </c>
      <c r="B431" s="2">
        <v>430</v>
      </c>
      <c r="C431" s="67" t="s">
        <v>1554</v>
      </c>
      <c r="D431" s="23" t="s">
        <v>1650</v>
      </c>
      <c r="E431" s="23" t="s">
        <v>528</v>
      </c>
      <c r="F431" s="23" t="s">
        <v>1651</v>
      </c>
      <c r="G431" s="2" t="s">
        <v>529</v>
      </c>
      <c r="H431" s="2" t="s">
        <v>23</v>
      </c>
      <c r="I431" s="68"/>
      <c r="J431" s="9" t="s">
        <v>87</v>
      </c>
      <c r="K431" s="2" t="s">
        <v>1028</v>
      </c>
      <c r="L431" s="9" t="s">
        <v>968</v>
      </c>
      <c r="M431" s="9" t="s">
        <v>26</v>
      </c>
      <c r="N431" s="5" t="s">
        <v>987</v>
      </c>
      <c r="O431" s="9" t="s">
        <v>832</v>
      </c>
      <c r="P431" s="9" t="s">
        <v>832</v>
      </c>
      <c r="Q431" s="5" t="s">
        <v>832</v>
      </c>
      <c r="R431" s="2" t="s">
        <v>413</v>
      </c>
      <c r="S431" s="2" t="s">
        <v>413</v>
      </c>
      <c r="T431" s="30" t="s">
        <v>64</v>
      </c>
      <c r="U431" s="7" t="s">
        <v>1569</v>
      </c>
      <c r="V431" s="5" t="s">
        <v>598</v>
      </c>
      <c r="W431" s="12" t="s">
        <v>57</v>
      </c>
      <c r="X431" s="3" t="s">
        <v>28</v>
      </c>
      <c r="Y431" s="30" t="s">
        <v>470</v>
      </c>
      <c r="Z431" s="71" t="s">
        <v>352</v>
      </c>
      <c r="AA431" s="71" t="s">
        <v>352</v>
      </c>
      <c r="AB431" s="69">
        <v>2</v>
      </c>
      <c r="AC431" s="6" t="s">
        <v>413</v>
      </c>
      <c r="AD431" s="6" t="s">
        <v>413</v>
      </c>
      <c r="AE431" s="6" t="s">
        <v>413</v>
      </c>
      <c r="AF431" s="81" t="s">
        <v>1569</v>
      </c>
      <c r="AG431" s="81" t="s">
        <v>1569</v>
      </c>
      <c r="AH431" s="69">
        <v>2</v>
      </c>
      <c r="AI431" s="81" t="s">
        <v>1569</v>
      </c>
      <c r="AJ431" s="81" t="s">
        <v>1569</v>
      </c>
      <c r="AK431" s="81" t="s">
        <v>1569</v>
      </c>
      <c r="AL431" s="72">
        <v>2</v>
      </c>
      <c r="AM431" s="81" t="s">
        <v>1569</v>
      </c>
      <c r="AN431" s="81" t="s">
        <v>1569</v>
      </c>
      <c r="AO431" s="69">
        <v>2</v>
      </c>
      <c r="AP431" s="66" t="s">
        <v>413</v>
      </c>
      <c r="AQ431" s="2" t="str">
        <f t="shared" si="45"/>
        <v>-</v>
      </c>
      <c r="AR431" s="2" t="str">
        <f t="shared" si="46"/>
        <v>-</v>
      </c>
      <c r="AS431" s="2" t="str">
        <f t="shared" si="47"/>
        <v>-</v>
      </c>
      <c r="AT431" s="6" t="s">
        <v>60</v>
      </c>
      <c r="AU431" s="6">
        <v>28.201000000000001</v>
      </c>
      <c r="AV431" s="52" t="s">
        <v>1081</v>
      </c>
      <c r="AW431" s="15">
        <f t="shared" si="51"/>
        <v>28.294</v>
      </c>
      <c r="AX431" s="47">
        <v>5.72E-11</v>
      </c>
      <c r="AY431" s="47">
        <v>8.7999999999999999E-13</v>
      </c>
      <c r="AZ431" s="47">
        <v>4.962E-10</v>
      </c>
      <c r="BA431" s="47">
        <v>5.5430000000000004E-10</v>
      </c>
      <c r="BB431" s="48">
        <v>5.7570000000000001E-11</v>
      </c>
      <c r="BC431" s="48">
        <v>4.9548000000000003E-10</v>
      </c>
      <c r="BD431" s="48">
        <v>5.5304999999999997E-10</v>
      </c>
      <c r="BE431" s="18" t="str">
        <f t="shared" si="48"/>
        <v>-</v>
      </c>
      <c r="BF431" s="18" t="str">
        <f t="shared" si="49"/>
        <v>-</v>
      </c>
      <c r="BG431" s="68" t="s">
        <v>1593</v>
      </c>
      <c r="BH431" s="76" t="s">
        <v>597</v>
      </c>
      <c r="BI431" s="76" t="s">
        <v>321</v>
      </c>
      <c r="BJ431" s="68" t="s">
        <v>321</v>
      </c>
      <c r="BK431" s="68" t="s">
        <v>597</v>
      </c>
      <c r="BL431" s="76" t="s">
        <v>597</v>
      </c>
      <c r="BM431" s="30" t="s">
        <v>1463</v>
      </c>
    </row>
    <row r="432" spans="1:65" s="69" customFormat="1" ht="14.4" customHeight="1" x14ac:dyDescent="0.3">
      <c r="A432" s="59" t="s">
        <v>1446</v>
      </c>
      <c r="B432" s="2">
        <v>431</v>
      </c>
      <c r="C432" s="67" t="s">
        <v>1554</v>
      </c>
      <c r="D432" s="23" t="s">
        <v>1650</v>
      </c>
      <c r="E432" s="23" t="s">
        <v>528</v>
      </c>
      <c r="F432" s="23" t="s">
        <v>1651</v>
      </c>
      <c r="G432" s="2" t="s">
        <v>529</v>
      </c>
      <c r="H432" s="2" t="s">
        <v>23</v>
      </c>
      <c r="I432" s="68"/>
      <c r="J432" s="9" t="s">
        <v>87</v>
      </c>
      <c r="K432" s="2" t="s">
        <v>1028</v>
      </c>
      <c r="L432" s="9" t="s">
        <v>968</v>
      </c>
      <c r="M432" s="9" t="s">
        <v>26</v>
      </c>
      <c r="N432" s="5" t="s">
        <v>987</v>
      </c>
      <c r="O432" s="9" t="s">
        <v>832</v>
      </c>
      <c r="P432" s="9" t="s">
        <v>832</v>
      </c>
      <c r="Q432" s="5" t="s">
        <v>832</v>
      </c>
      <c r="R432" s="2" t="s">
        <v>413</v>
      </c>
      <c r="S432" s="2" t="s">
        <v>413</v>
      </c>
      <c r="T432" s="30" t="s">
        <v>64</v>
      </c>
      <c r="U432" s="7" t="s">
        <v>1569</v>
      </c>
      <c r="V432" s="5" t="s">
        <v>597</v>
      </c>
      <c r="W432" s="12" t="s">
        <v>57</v>
      </c>
      <c r="X432" s="3" t="s">
        <v>28</v>
      </c>
      <c r="Y432" s="30" t="s">
        <v>470</v>
      </c>
      <c r="Z432" s="71" t="s">
        <v>352</v>
      </c>
      <c r="AA432" s="71" t="s">
        <v>352</v>
      </c>
      <c r="AB432" s="69">
        <v>2</v>
      </c>
      <c r="AC432" s="6" t="s">
        <v>413</v>
      </c>
      <c r="AD432" s="6" t="s">
        <v>413</v>
      </c>
      <c r="AE432" s="6" t="s">
        <v>413</v>
      </c>
      <c r="AF432" s="81" t="s">
        <v>1569</v>
      </c>
      <c r="AG432" s="81" t="s">
        <v>1569</v>
      </c>
      <c r="AH432" s="69">
        <v>2</v>
      </c>
      <c r="AI432" s="81" t="s">
        <v>1569</v>
      </c>
      <c r="AJ432" s="81" t="s">
        <v>1569</v>
      </c>
      <c r="AK432" s="81" t="s">
        <v>1569</v>
      </c>
      <c r="AL432" s="72">
        <v>2</v>
      </c>
      <c r="AM432" s="81" t="s">
        <v>1569</v>
      </c>
      <c r="AN432" s="81" t="s">
        <v>1569</v>
      </c>
      <c r="AO432" s="69">
        <v>2</v>
      </c>
      <c r="AP432" s="66" t="s">
        <v>413</v>
      </c>
      <c r="AQ432" s="2" t="str">
        <f t="shared" si="45"/>
        <v>-</v>
      </c>
      <c r="AR432" s="2" t="str">
        <f t="shared" si="46"/>
        <v>-</v>
      </c>
      <c r="AS432" s="2" t="str">
        <f t="shared" si="47"/>
        <v>-</v>
      </c>
      <c r="AT432" s="6" t="s">
        <v>60</v>
      </c>
      <c r="AU432" s="6">
        <v>28.201000000000001</v>
      </c>
      <c r="AV432" s="52" t="s">
        <v>1081</v>
      </c>
      <c r="AW432" s="15">
        <f t="shared" si="51"/>
        <v>28.294</v>
      </c>
      <c r="AX432" s="47">
        <v>5.72E-11</v>
      </c>
      <c r="AY432" s="47">
        <v>8.7999999999999999E-13</v>
      </c>
      <c r="AZ432" s="47">
        <v>4.962E-10</v>
      </c>
      <c r="BA432" s="47">
        <v>5.5430000000000004E-10</v>
      </c>
      <c r="BB432" s="48">
        <v>5.7570000000000001E-11</v>
      </c>
      <c r="BC432" s="48">
        <v>4.9548000000000003E-10</v>
      </c>
      <c r="BD432" s="48">
        <v>5.5304999999999997E-10</v>
      </c>
      <c r="BE432" s="18" t="str">
        <f t="shared" si="48"/>
        <v>-</v>
      </c>
      <c r="BF432" s="18" t="str">
        <f t="shared" si="49"/>
        <v>-</v>
      </c>
      <c r="BG432" s="68" t="s">
        <v>1593</v>
      </c>
      <c r="BH432" s="76" t="s">
        <v>597</v>
      </c>
      <c r="BI432" s="76" t="s">
        <v>321</v>
      </c>
      <c r="BJ432" s="68" t="s">
        <v>321</v>
      </c>
      <c r="BK432" s="68" t="s">
        <v>597</v>
      </c>
      <c r="BL432" s="76" t="s">
        <v>597</v>
      </c>
      <c r="BM432" s="30" t="s">
        <v>1464</v>
      </c>
    </row>
    <row r="433" spans="1:65" s="69" customFormat="1" ht="14.4" customHeight="1" x14ac:dyDescent="0.3">
      <c r="A433" s="59" t="s">
        <v>1447</v>
      </c>
      <c r="B433" s="2">
        <v>432</v>
      </c>
      <c r="C433" s="67" t="s">
        <v>1554</v>
      </c>
      <c r="D433" s="23" t="s">
        <v>1650</v>
      </c>
      <c r="E433" s="23" t="s">
        <v>528</v>
      </c>
      <c r="F433" s="23" t="s">
        <v>1651</v>
      </c>
      <c r="G433" s="2" t="s">
        <v>529</v>
      </c>
      <c r="H433" s="2" t="s">
        <v>23</v>
      </c>
      <c r="I433" s="68"/>
      <c r="J433" s="9" t="s">
        <v>87</v>
      </c>
      <c r="K433" s="2" t="s">
        <v>1028</v>
      </c>
      <c r="L433" s="9" t="s">
        <v>968</v>
      </c>
      <c r="M433" s="9" t="s">
        <v>26</v>
      </c>
      <c r="N433" s="5" t="s">
        <v>987</v>
      </c>
      <c r="O433" s="9" t="s">
        <v>832</v>
      </c>
      <c r="P433" s="9" t="s">
        <v>832</v>
      </c>
      <c r="Q433" s="5" t="s">
        <v>832</v>
      </c>
      <c r="R433" s="2" t="s">
        <v>413</v>
      </c>
      <c r="S433" s="2" t="s">
        <v>413</v>
      </c>
      <c r="T433" s="30" t="s">
        <v>64</v>
      </c>
      <c r="U433" s="7" t="s">
        <v>1569</v>
      </c>
      <c r="V433" s="5" t="s">
        <v>598</v>
      </c>
      <c r="W433" s="12" t="s">
        <v>57</v>
      </c>
      <c r="X433" s="3" t="s">
        <v>28</v>
      </c>
      <c r="Y433" s="30" t="s">
        <v>470</v>
      </c>
      <c r="Z433" s="71" t="s">
        <v>352</v>
      </c>
      <c r="AA433" s="71" t="s">
        <v>352</v>
      </c>
      <c r="AB433" s="69">
        <v>2</v>
      </c>
      <c r="AC433" s="6" t="s">
        <v>413</v>
      </c>
      <c r="AD433" s="6" t="s">
        <v>413</v>
      </c>
      <c r="AE433" s="6" t="s">
        <v>413</v>
      </c>
      <c r="AF433" s="81" t="s">
        <v>1569</v>
      </c>
      <c r="AG433" s="81" t="s">
        <v>1569</v>
      </c>
      <c r="AH433" s="69">
        <v>2</v>
      </c>
      <c r="AI433" s="81" t="s">
        <v>1569</v>
      </c>
      <c r="AJ433" s="81" t="s">
        <v>1569</v>
      </c>
      <c r="AK433" s="81" t="s">
        <v>1569</v>
      </c>
      <c r="AL433" s="72">
        <v>2</v>
      </c>
      <c r="AM433" s="81" t="s">
        <v>1569</v>
      </c>
      <c r="AN433" s="81" t="s">
        <v>1569</v>
      </c>
      <c r="AO433" s="69">
        <v>2</v>
      </c>
      <c r="AP433" s="66" t="s">
        <v>413</v>
      </c>
      <c r="AQ433" s="2" t="str">
        <f t="shared" si="45"/>
        <v>-</v>
      </c>
      <c r="AR433" s="2" t="str">
        <f t="shared" si="46"/>
        <v>-</v>
      </c>
      <c r="AS433" s="2" t="str">
        <f t="shared" si="47"/>
        <v>-</v>
      </c>
      <c r="AT433" s="6" t="s">
        <v>60</v>
      </c>
      <c r="AU433" s="6">
        <v>28.201000000000001</v>
      </c>
      <c r="AV433" s="52" t="s">
        <v>1081</v>
      </c>
      <c r="AW433" s="15">
        <f t="shared" si="51"/>
        <v>28.294</v>
      </c>
      <c r="AX433" s="47">
        <v>5.72E-11</v>
      </c>
      <c r="AY433" s="47">
        <v>8.7999999999999999E-13</v>
      </c>
      <c r="AZ433" s="47">
        <v>4.962E-10</v>
      </c>
      <c r="BA433" s="47">
        <v>5.5430000000000004E-10</v>
      </c>
      <c r="BB433" s="48">
        <v>5.7570000000000001E-11</v>
      </c>
      <c r="BC433" s="48">
        <v>4.9548000000000003E-10</v>
      </c>
      <c r="BD433" s="48">
        <v>5.5304999999999997E-10</v>
      </c>
      <c r="BE433" s="18" t="str">
        <f t="shared" si="48"/>
        <v>-</v>
      </c>
      <c r="BF433" s="18" t="str">
        <f t="shared" si="49"/>
        <v>-</v>
      </c>
      <c r="BG433" s="68" t="s">
        <v>1593</v>
      </c>
      <c r="BH433" s="76" t="s">
        <v>597</v>
      </c>
      <c r="BI433" s="76" t="s">
        <v>321</v>
      </c>
      <c r="BJ433" s="68" t="s">
        <v>321</v>
      </c>
      <c r="BK433" s="68" t="s">
        <v>597</v>
      </c>
      <c r="BL433" s="76" t="s">
        <v>597</v>
      </c>
      <c r="BM433" s="30" t="s">
        <v>1464</v>
      </c>
    </row>
    <row r="434" spans="1:65" s="69" customFormat="1" ht="14.4" customHeight="1" x14ac:dyDescent="0.3">
      <c r="A434" s="59" t="s">
        <v>1448</v>
      </c>
      <c r="B434" s="2">
        <v>433</v>
      </c>
      <c r="C434" s="67" t="s">
        <v>1554</v>
      </c>
      <c r="D434" s="23" t="s">
        <v>1650</v>
      </c>
      <c r="E434" s="23" t="s">
        <v>528</v>
      </c>
      <c r="F434" s="23" t="s">
        <v>1651</v>
      </c>
      <c r="G434" s="2" t="s">
        <v>529</v>
      </c>
      <c r="H434" s="2" t="s">
        <v>23</v>
      </c>
      <c r="I434" s="68"/>
      <c r="J434" s="9" t="s">
        <v>87</v>
      </c>
      <c r="K434" s="2" t="s">
        <v>1028</v>
      </c>
      <c r="L434" s="9" t="s">
        <v>968</v>
      </c>
      <c r="M434" s="9" t="s">
        <v>26</v>
      </c>
      <c r="N434" s="5" t="s">
        <v>987</v>
      </c>
      <c r="O434" s="9" t="s">
        <v>832</v>
      </c>
      <c r="P434" s="9" t="s">
        <v>832</v>
      </c>
      <c r="Q434" s="5" t="s">
        <v>832</v>
      </c>
      <c r="R434" s="2" t="s">
        <v>413</v>
      </c>
      <c r="S434" s="2" t="s">
        <v>413</v>
      </c>
      <c r="T434" s="30" t="s">
        <v>763</v>
      </c>
      <c r="U434" s="7" t="s">
        <v>1569</v>
      </c>
      <c r="V434" s="5" t="s">
        <v>597</v>
      </c>
      <c r="W434" s="12" t="s">
        <v>57</v>
      </c>
      <c r="X434" s="3" t="s">
        <v>28</v>
      </c>
      <c r="Y434" s="30" t="s">
        <v>470</v>
      </c>
      <c r="Z434" s="71" t="s">
        <v>352</v>
      </c>
      <c r="AA434" s="71" t="s">
        <v>352</v>
      </c>
      <c r="AB434" s="69">
        <v>2</v>
      </c>
      <c r="AC434" s="6" t="s">
        <v>413</v>
      </c>
      <c r="AD434" s="6" t="s">
        <v>413</v>
      </c>
      <c r="AE434" s="6" t="s">
        <v>413</v>
      </c>
      <c r="AF434" s="81" t="s">
        <v>1569</v>
      </c>
      <c r="AG434" s="81" t="s">
        <v>1569</v>
      </c>
      <c r="AH434" s="69">
        <v>2</v>
      </c>
      <c r="AI434" s="81" t="s">
        <v>1569</v>
      </c>
      <c r="AJ434" s="81" t="s">
        <v>1569</v>
      </c>
      <c r="AK434" s="81" t="s">
        <v>1569</v>
      </c>
      <c r="AL434" s="72">
        <v>2</v>
      </c>
      <c r="AM434" s="81" t="s">
        <v>1569</v>
      </c>
      <c r="AN434" s="81" t="s">
        <v>1569</v>
      </c>
      <c r="AO434" s="69">
        <v>2</v>
      </c>
      <c r="AP434" s="66" t="s">
        <v>413</v>
      </c>
      <c r="AQ434" s="2" t="str">
        <f t="shared" si="45"/>
        <v>-</v>
      </c>
      <c r="AR434" s="2" t="str">
        <f t="shared" si="46"/>
        <v>-</v>
      </c>
      <c r="AS434" s="2" t="str">
        <f t="shared" si="47"/>
        <v>-</v>
      </c>
      <c r="AT434" s="6" t="s">
        <v>60</v>
      </c>
      <c r="AU434" s="6">
        <v>28.201000000000001</v>
      </c>
      <c r="AV434" s="52" t="s">
        <v>1081</v>
      </c>
      <c r="AW434" s="15">
        <f t="shared" si="51"/>
        <v>28.294</v>
      </c>
      <c r="AX434" s="47">
        <v>5.72E-11</v>
      </c>
      <c r="AY434" s="47">
        <v>8.7999999999999999E-13</v>
      </c>
      <c r="AZ434" s="47">
        <v>4.962E-10</v>
      </c>
      <c r="BA434" s="47">
        <v>5.5430000000000004E-10</v>
      </c>
      <c r="BB434" s="48">
        <v>5.7570000000000001E-11</v>
      </c>
      <c r="BC434" s="48">
        <v>4.9548000000000003E-10</v>
      </c>
      <c r="BD434" s="48">
        <v>5.5304999999999997E-10</v>
      </c>
      <c r="BE434" s="18" t="str">
        <f t="shared" si="48"/>
        <v>-</v>
      </c>
      <c r="BF434" s="18" t="str">
        <f t="shared" si="49"/>
        <v>-</v>
      </c>
      <c r="BG434" s="68" t="s">
        <v>1593</v>
      </c>
      <c r="BH434" s="76" t="s">
        <v>598</v>
      </c>
      <c r="BI434" s="76" t="s">
        <v>321</v>
      </c>
      <c r="BJ434" s="68" t="s">
        <v>321</v>
      </c>
      <c r="BK434" s="68" t="s">
        <v>597</v>
      </c>
      <c r="BL434" s="76" t="s">
        <v>597</v>
      </c>
      <c r="BM434" s="30" t="s">
        <v>1465</v>
      </c>
    </row>
    <row r="435" spans="1:65" s="69" customFormat="1" ht="14.4" customHeight="1" x14ac:dyDescent="0.3">
      <c r="A435" s="59" t="s">
        <v>1449</v>
      </c>
      <c r="B435" s="2">
        <v>434</v>
      </c>
      <c r="C435" s="67" t="s">
        <v>1554</v>
      </c>
      <c r="D435" s="23" t="s">
        <v>1650</v>
      </c>
      <c r="E435" s="23" t="s">
        <v>528</v>
      </c>
      <c r="F435" s="23" t="s">
        <v>1651</v>
      </c>
      <c r="G435" s="2" t="s">
        <v>529</v>
      </c>
      <c r="H435" s="2" t="s">
        <v>23</v>
      </c>
      <c r="I435" s="68"/>
      <c r="J435" s="9" t="s">
        <v>87</v>
      </c>
      <c r="K435" s="2" t="s">
        <v>1028</v>
      </c>
      <c r="L435" s="9" t="s">
        <v>968</v>
      </c>
      <c r="M435" s="9" t="s">
        <v>26</v>
      </c>
      <c r="N435" s="5" t="s">
        <v>987</v>
      </c>
      <c r="O435" s="9" t="s">
        <v>832</v>
      </c>
      <c r="P435" s="9" t="s">
        <v>832</v>
      </c>
      <c r="Q435" s="5" t="s">
        <v>832</v>
      </c>
      <c r="R435" s="2" t="s">
        <v>413</v>
      </c>
      <c r="S435" s="2" t="s">
        <v>413</v>
      </c>
      <c r="T435" s="30" t="s">
        <v>763</v>
      </c>
      <c r="U435" s="7" t="s">
        <v>1569</v>
      </c>
      <c r="V435" s="5" t="s">
        <v>598</v>
      </c>
      <c r="W435" s="12" t="s">
        <v>57</v>
      </c>
      <c r="X435" s="3" t="s">
        <v>28</v>
      </c>
      <c r="Y435" s="30" t="s">
        <v>470</v>
      </c>
      <c r="Z435" s="71" t="s">
        <v>352</v>
      </c>
      <c r="AA435" s="71" t="s">
        <v>352</v>
      </c>
      <c r="AB435" s="69">
        <v>2</v>
      </c>
      <c r="AC435" s="6" t="s">
        <v>413</v>
      </c>
      <c r="AD435" s="6" t="s">
        <v>413</v>
      </c>
      <c r="AE435" s="6" t="s">
        <v>413</v>
      </c>
      <c r="AF435" s="81" t="s">
        <v>1569</v>
      </c>
      <c r="AG435" s="81" t="s">
        <v>1569</v>
      </c>
      <c r="AH435" s="69">
        <v>2</v>
      </c>
      <c r="AI435" s="81" t="s">
        <v>1569</v>
      </c>
      <c r="AJ435" s="81" t="s">
        <v>1569</v>
      </c>
      <c r="AK435" s="81" t="s">
        <v>1569</v>
      </c>
      <c r="AL435" s="72">
        <v>2</v>
      </c>
      <c r="AM435" s="81" t="s">
        <v>1569</v>
      </c>
      <c r="AN435" s="81" t="s">
        <v>1569</v>
      </c>
      <c r="AO435" s="69">
        <v>2</v>
      </c>
      <c r="AP435" s="66" t="s">
        <v>413</v>
      </c>
      <c r="AQ435" s="2" t="str">
        <f t="shared" si="45"/>
        <v>-</v>
      </c>
      <c r="AR435" s="2" t="str">
        <f t="shared" si="46"/>
        <v>-</v>
      </c>
      <c r="AS435" s="2" t="str">
        <f t="shared" si="47"/>
        <v>-</v>
      </c>
      <c r="AT435" s="6" t="s">
        <v>60</v>
      </c>
      <c r="AU435" s="6">
        <v>28.201000000000001</v>
      </c>
      <c r="AV435" s="52" t="s">
        <v>1081</v>
      </c>
      <c r="AW435" s="15">
        <f t="shared" si="51"/>
        <v>28.294</v>
      </c>
      <c r="AX435" s="47">
        <v>5.72E-11</v>
      </c>
      <c r="AY435" s="47">
        <v>8.7999999999999999E-13</v>
      </c>
      <c r="AZ435" s="47">
        <v>4.962E-10</v>
      </c>
      <c r="BA435" s="47">
        <v>5.5430000000000004E-10</v>
      </c>
      <c r="BB435" s="48">
        <v>5.7570000000000001E-11</v>
      </c>
      <c r="BC435" s="48">
        <v>4.9548000000000003E-10</v>
      </c>
      <c r="BD435" s="48">
        <v>5.5304999999999997E-10</v>
      </c>
      <c r="BE435" s="18" t="str">
        <f t="shared" si="48"/>
        <v>-</v>
      </c>
      <c r="BF435" s="18" t="str">
        <f t="shared" si="49"/>
        <v>-</v>
      </c>
      <c r="BG435" s="68" t="s">
        <v>1593</v>
      </c>
      <c r="BH435" s="76" t="s">
        <v>597</v>
      </c>
      <c r="BI435" s="76" t="s">
        <v>321</v>
      </c>
      <c r="BJ435" s="68" t="s">
        <v>321</v>
      </c>
      <c r="BK435" s="68" t="s">
        <v>597</v>
      </c>
      <c r="BL435" s="76" t="s">
        <v>597</v>
      </c>
      <c r="BM435" s="30" t="s">
        <v>1466</v>
      </c>
    </row>
    <row r="436" spans="1:65" s="69" customFormat="1" ht="14.4" customHeight="1" x14ac:dyDescent="0.3">
      <c r="A436" s="59" t="s">
        <v>1116</v>
      </c>
      <c r="B436" s="2">
        <v>435</v>
      </c>
      <c r="C436" s="67" t="s">
        <v>1542</v>
      </c>
      <c r="D436" s="77" t="s">
        <v>153</v>
      </c>
      <c r="E436" s="66" t="s">
        <v>528</v>
      </c>
      <c r="F436" s="77" t="s">
        <v>468</v>
      </c>
      <c r="G436" s="66" t="s">
        <v>529</v>
      </c>
      <c r="H436" s="66" t="s">
        <v>23</v>
      </c>
      <c r="I436" s="68">
        <v>1775</v>
      </c>
      <c r="J436" s="69" t="s">
        <v>24</v>
      </c>
      <c r="K436" s="66" t="s">
        <v>1028</v>
      </c>
      <c r="L436" s="69" t="s">
        <v>25</v>
      </c>
      <c r="M436" s="69" t="s">
        <v>26</v>
      </c>
      <c r="N436" s="66" t="s">
        <v>1087</v>
      </c>
      <c r="O436" s="71">
        <v>1.44</v>
      </c>
      <c r="P436" s="71">
        <v>0.75</v>
      </c>
      <c r="Q436" s="68" t="s">
        <v>27</v>
      </c>
      <c r="R436" s="66" t="s">
        <v>413</v>
      </c>
      <c r="S436" s="66" t="s">
        <v>413</v>
      </c>
      <c r="T436" s="67" t="s">
        <v>64</v>
      </c>
      <c r="U436" s="67" t="s">
        <v>469</v>
      </c>
      <c r="V436" s="68" t="s">
        <v>598</v>
      </c>
      <c r="W436" s="78" t="s">
        <v>57</v>
      </c>
      <c r="X436" s="67" t="s">
        <v>28</v>
      </c>
      <c r="Y436" s="62" t="s">
        <v>470</v>
      </c>
      <c r="Z436" s="71">
        <v>134.74</v>
      </c>
      <c r="AA436" s="71">
        <v>0.46</v>
      </c>
      <c r="AB436" s="79">
        <v>2</v>
      </c>
      <c r="AC436" s="69" t="s">
        <v>413</v>
      </c>
      <c r="AD436" s="69" t="s">
        <v>413</v>
      </c>
      <c r="AE436" s="69" t="s">
        <v>413</v>
      </c>
      <c r="AF436" s="71">
        <v>134.9</v>
      </c>
      <c r="AG436" s="69">
        <v>0.27</v>
      </c>
      <c r="AH436" s="69">
        <v>2</v>
      </c>
      <c r="AI436" s="69">
        <v>1.1000000000000001</v>
      </c>
      <c r="AJ436" s="72">
        <v>300.3</v>
      </c>
      <c r="AK436" s="72">
        <v>4</v>
      </c>
      <c r="AL436" s="72">
        <v>2</v>
      </c>
      <c r="AM436" s="69">
        <v>134.93</v>
      </c>
      <c r="AN436" s="69">
        <v>0.26</v>
      </c>
      <c r="AO436" s="69">
        <v>2</v>
      </c>
      <c r="AP436" s="66" t="s">
        <v>1299</v>
      </c>
      <c r="AQ436" s="66">
        <f t="shared" si="45"/>
        <v>134.93</v>
      </c>
      <c r="AR436" s="66">
        <f t="shared" si="46"/>
        <v>0.26</v>
      </c>
      <c r="AS436" s="66">
        <f t="shared" si="47"/>
        <v>2</v>
      </c>
      <c r="AT436" s="69" t="s">
        <v>60</v>
      </c>
      <c r="AU436" s="69">
        <v>28.201000000000001</v>
      </c>
      <c r="AV436" s="73" t="s">
        <v>1081</v>
      </c>
      <c r="AW436" s="74">
        <f t="shared" si="51"/>
        <v>28.294</v>
      </c>
      <c r="AX436" s="80">
        <v>5.72E-11</v>
      </c>
      <c r="AY436" s="80">
        <v>8.7999999999999999E-13</v>
      </c>
      <c r="AZ436" s="80">
        <v>4.962E-10</v>
      </c>
      <c r="BA436" s="80">
        <v>5.5430000000000004E-10</v>
      </c>
      <c r="BB436" s="75">
        <v>5.7570000000000001E-11</v>
      </c>
      <c r="BC436" s="75">
        <v>4.9548000000000003E-10</v>
      </c>
      <c r="BD436" s="75">
        <v>5.5304999999999997E-10</v>
      </c>
      <c r="BE436" s="82">
        <f t="shared" si="48"/>
        <v>135.37091193078626</v>
      </c>
      <c r="BF436" s="82">
        <f t="shared" si="49"/>
        <v>0.26</v>
      </c>
      <c r="BG436" s="76" t="s">
        <v>598</v>
      </c>
      <c r="BH436" s="76" t="s">
        <v>598</v>
      </c>
      <c r="BI436" s="76" t="s">
        <v>598</v>
      </c>
      <c r="BJ436" s="68" t="s">
        <v>1580</v>
      </c>
      <c r="BK436" s="102" t="s">
        <v>598</v>
      </c>
      <c r="BL436" s="76" t="s">
        <v>598</v>
      </c>
      <c r="BM436" s="67" t="s">
        <v>1294</v>
      </c>
    </row>
    <row r="437" spans="1:65" ht="14.4" customHeight="1" x14ac:dyDescent="0.3">
      <c r="A437" s="59" t="s">
        <v>1117</v>
      </c>
      <c r="B437" s="2">
        <v>436</v>
      </c>
      <c r="C437" s="67" t="s">
        <v>1542</v>
      </c>
      <c r="D437" s="23" t="s">
        <v>153</v>
      </c>
      <c r="E437" s="2" t="s">
        <v>528</v>
      </c>
      <c r="F437" s="23" t="s">
        <v>468</v>
      </c>
      <c r="G437" s="2" t="s">
        <v>529</v>
      </c>
      <c r="H437" s="2" t="s">
        <v>23</v>
      </c>
      <c r="I437" s="5">
        <v>1775</v>
      </c>
      <c r="J437" s="6" t="s">
        <v>24</v>
      </c>
      <c r="K437" s="2" t="s">
        <v>1028</v>
      </c>
      <c r="L437" s="6" t="s">
        <v>25</v>
      </c>
      <c r="M437" s="6" t="s">
        <v>26</v>
      </c>
      <c r="N437" s="2" t="s">
        <v>1087</v>
      </c>
      <c r="O437" s="11">
        <v>1.44</v>
      </c>
      <c r="P437" s="11">
        <v>0.75</v>
      </c>
      <c r="Q437" s="5" t="s">
        <v>27</v>
      </c>
      <c r="R437" s="2" t="s">
        <v>413</v>
      </c>
      <c r="S437" s="2" t="s">
        <v>413</v>
      </c>
      <c r="T437" s="3" t="s">
        <v>64</v>
      </c>
      <c r="U437" s="3" t="s">
        <v>469</v>
      </c>
      <c r="V437" s="5" t="s">
        <v>598</v>
      </c>
      <c r="W437" s="12" t="s">
        <v>57</v>
      </c>
      <c r="X437" s="3" t="s">
        <v>28</v>
      </c>
      <c r="Y437" s="30" t="s">
        <v>470</v>
      </c>
      <c r="Z437" s="19" t="s">
        <v>352</v>
      </c>
      <c r="AA437" s="11" t="s">
        <v>352</v>
      </c>
      <c r="AB437" s="20">
        <v>2</v>
      </c>
      <c r="AC437" s="6" t="s">
        <v>413</v>
      </c>
      <c r="AD437" s="6" t="s">
        <v>413</v>
      </c>
      <c r="AE437" s="6" t="s">
        <v>413</v>
      </c>
      <c r="AF437" s="11">
        <v>134.9</v>
      </c>
      <c r="AG437" s="6">
        <v>0.27</v>
      </c>
      <c r="AH437" s="6">
        <v>2</v>
      </c>
      <c r="AI437" s="6">
        <v>1.1000000000000001</v>
      </c>
      <c r="AJ437" s="72">
        <v>300.3</v>
      </c>
      <c r="AK437" s="72">
        <v>4</v>
      </c>
      <c r="AL437" s="9">
        <v>2</v>
      </c>
      <c r="AM437" s="6">
        <v>134.93</v>
      </c>
      <c r="AN437" s="6">
        <v>0.26</v>
      </c>
      <c r="AO437" s="6">
        <v>2</v>
      </c>
      <c r="AP437" s="2" t="s">
        <v>1299</v>
      </c>
      <c r="AQ437" s="2">
        <f t="shared" si="45"/>
        <v>134.93</v>
      </c>
      <c r="AR437" s="2">
        <f t="shared" si="46"/>
        <v>0.26</v>
      </c>
      <c r="AS437" s="2">
        <f t="shared" si="47"/>
        <v>2</v>
      </c>
      <c r="AT437" s="6" t="s">
        <v>60</v>
      </c>
      <c r="AU437" s="6">
        <v>28.201000000000001</v>
      </c>
      <c r="AV437" s="52" t="s">
        <v>1081</v>
      </c>
      <c r="AW437" s="15">
        <f t="shared" si="51"/>
        <v>28.294</v>
      </c>
      <c r="AX437" s="47">
        <v>5.72E-11</v>
      </c>
      <c r="AY437" s="47">
        <v>8.7999999999999999E-13</v>
      </c>
      <c r="AZ437" s="47">
        <v>4.962E-10</v>
      </c>
      <c r="BA437" s="47">
        <v>5.5430000000000004E-10</v>
      </c>
      <c r="BB437" s="48">
        <v>5.7570000000000001E-11</v>
      </c>
      <c r="BC437" s="48">
        <v>4.9548000000000003E-10</v>
      </c>
      <c r="BD437" s="48">
        <v>5.5304999999999997E-10</v>
      </c>
      <c r="BE437" s="14">
        <f t="shared" si="48"/>
        <v>135.37091193078626</v>
      </c>
      <c r="BF437" s="14">
        <f t="shared" si="49"/>
        <v>0.26</v>
      </c>
      <c r="BG437" s="68" t="s">
        <v>1601</v>
      </c>
      <c r="BH437" s="76" t="s">
        <v>598</v>
      </c>
      <c r="BI437" s="76" t="s">
        <v>598</v>
      </c>
      <c r="BJ437" s="68" t="s">
        <v>1580</v>
      </c>
      <c r="BK437" s="102" t="s">
        <v>598</v>
      </c>
      <c r="BL437" s="76" t="s">
        <v>598</v>
      </c>
      <c r="BM437" s="3" t="s">
        <v>1293</v>
      </c>
    </row>
    <row r="438" spans="1:65" ht="14.4" customHeight="1" x14ac:dyDescent="0.3">
      <c r="A438" s="59" t="s">
        <v>1118</v>
      </c>
      <c r="B438" s="2">
        <v>437</v>
      </c>
      <c r="C438" s="67" t="s">
        <v>1542</v>
      </c>
      <c r="D438" s="23" t="s">
        <v>153</v>
      </c>
      <c r="E438" s="2" t="s">
        <v>528</v>
      </c>
      <c r="F438" s="23" t="s">
        <v>468</v>
      </c>
      <c r="G438" s="2" t="s">
        <v>529</v>
      </c>
      <c r="H438" s="2" t="s">
        <v>23</v>
      </c>
      <c r="I438" s="5">
        <v>1775</v>
      </c>
      <c r="J438" s="6" t="s">
        <v>24</v>
      </c>
      <c r="K438" s="2" t="s">
        <v>1028</v>
      </c>
      <c r="L438" s="6" t="s">
        <v>25</v>
      </c>
      <c r="M438" s="6" t="s">
        <v>26</v>
      </c>
      <c r="N438" s="2" t="s">
        <v>1087</v>
      </c>
      <c r="O438" s="11">
        <v>1.44</v>
      </c>
      <c r="P438" s="11">
        <v>0.75</v>
      </c>
      <c r="Q438" s="2" t="s">
        <v>27</v>
      </c>
      <c r="R438" s="2" t="s">
        <v>413</v>
      </c>
      <c r="S438" s="2" t="s">
        <v>413</v>
      </c>
      <c r="T438" s="3" t="s">
        <v>64</v>
      </c>
      <c r="U438" s="3" t="s">
        <v>1108</v>
      </c>
      <c r="V438" s="5" t="s">
        <v>597</v>
      </c>
      <c r="W438" s="12" t="s">
        <v>57</v>
      </c>
      <c r="X438" s="3" t="s">
        <v>28</v>
      </c>
      <c r="Y438" s="30" t="s">
        <v>470</v>
      </c>
      <c r="Z438" s="11">
        <v>135.04</v>
      </c>
      <c r="AA438" s="11">
        <v>0.37</v>
      </c>
      <c r="AB438" s="20">
        <v>2</v>
      </c>
      <c r="AC438" s="6" t="s">
        <v>413</v>
      </c>
      <c r="AD438" s="6" t="s">
        <v>413</v>
      </c>
      <c r="AE438" s="6" t="s">
        <v>413</v>
      </c>
      <c r="AF438" s="11">
        <v>134.9</v>
      </c>
      <c r="AG438" s="6">
        <v>0.27</v>
      </c>
      <c r="AH438" s="6">
        <v>2</v>
      </c>
      <c r="AI438" s="6">
        <v>1.1000000000000001</v>
      </c>
      <c r="AJ438" s="72">
        <v>300.3</v>
      </c>
      <c r="AK438" s="72">
        <v>4</v>
      </c>
      <c r="AL438" s="9">
        <v>2</v>
      </c>
      <c r="AM438" s="6">
        <v>134.93</v>
      </c>
      <c r="AN438" s="6">
        <v>0.26</v>
      </c>
      <c r="AO438" s="6">
        <v>2</v>
      </c>
      <c r="AP438" s="2" t="s">
        <v>1299</v>
      </c>
      <c r="AQ438" s="2">
        <f t="shared" si="45"/>
        <v>134.93</v>
      </c>
      <c r="AR438" s="2">
        <f t="shared" si="46"/>
        <v>0.26</v>
      </c>
      <c r="AS438" s="2">
        <f t="shared" si="47"/>
        <v>2</v>
      </c>
      <c r="AT438" s="6" t="s">
        <v>60</v>
      </c>
      <c r="AU438" s="6">
        <v>28.201000000000001</v>
      </c>
      <c r="AV438" s="52" t="s">
        <v>1081</v>
      </c>
      <c r="AW438" s="15">
        <f t="shared" si="51"/>
        <v>28.294</v>
      </c>
      <c r="AX438" s="47">
        <v>5.72E-11</v>
      </c>
      <c r="AY438" s="47">
        <v>8.7999999999999999E-13</v>
      </c>
      <c r="AZ438" s="47">
        <v>4.962E-10</v>
      </c>
      <c r="BA438" s="47">
        <v>5.5430000000000004E-10</v>
      </c>
      <c r="BB438" s="48">
        <v>5.7570000000000001E-11</v>
      </c>
      <c r="BC438" s="48">
        <v>4.9548000000000003E-10</v>
      </c>
      <c r="BD438" s="48">
        <v>5.5304999999999997E-10</v>
      </c>
      <c r="BE438" s="14">
        <f t="shared" si="48"/>
        <v>135.37091193078626</v>
      </c>
      <c r="BF438" s="14">
        <f t="shared" si="49"/>
        <v>0.26</v>
      </c>
      <c r="BG438" s="76" t="s">
        <v>598</v>
      </c>
      <c r="BH438" s="76" t="s">
        <v>598</v>
      </c>
      <c r="BI438" s="76" t="s">
        <v>598</v>
      </c>
      <c r="BJ438" s="68" t="s">
        <v>1580</v>
      </c>
      <c r="BK438" s="102" t="s">
        <v>598</v>
      </c>
      <c r="BL438" s="76" t="s">
        <v>598</v>
      </c>
      <c r="BM438" s="3" t="s">
        <v>1296</v>
      </c>
    </row>
    <row r="439" spans="1:65" ht="14.4" customHeight="1" x14ac:dyDescent="0.3">
      <c r="A439" s="59" t="s">
        <v>1119</v>
      </c>
      <c r="B439" s="2">
        <v>438</v>
      </c>
      <c r="C439" s="67" t="s">
        <v>1542</v>
      </c>
      <c r="D439" s="23" t="s">
        <v>153</v>
      </c>
      <c r="E439" s="2" t="s">
        <v>528</v>
      </c>
      <c r="F439" s="23" t="s">
        <v>468</v>
      </c>
      <c r="G439" s="2" t="s">
        <v>529</v>
      </c>
      <c r="H439" s="2" t="s">
        <v>23</v>
      </c>
      <c r="I439" s="5">
        <v>1775</v>
      </c>
      <c r="J439" s="6" t="s">
        <v>24</v>
      </c>
      <c r="K439" s="2" t="s">
        <v>1028</v>
      </c>
      <c r="L439" s="6" t="s">
        <v>25</v>
      </c>
      <c r="M439" s="6" t="s">
        <v>26</v>
      </c>
      <c r="N439" s="2" t="s">
        <v>1087</v>
      </c>
      <c r="O439" s="11">
        <v>1.44</v>
      </c>
      <c r="P439" s="11">
        <v>0.75</v>
      </c>
      <c r="Q439" s="2" t="s">
        <v>27</v>
      </c>
      <c r="R439" s="2" t="s">
        <v>413</v>
      </c>
      <c r="S439" s="2" t="s">
        <v>413</v>
      </c>
      <c r="T439" s="3" t="s">
        <v>64</v>
      </c>
      <c r="U439" s="3" t="s">
        <v>1108</v>
      </c>
      <c r="V439" s="5" t="s">
        <v>598</v>
      </c>
      <c r="W439" s="12" t="s">
        <v>57</v>
      </c>
      <c r="X439" s="3" t="s">
        <v>28</v>
      </c>
      <c r="Y439" s="30" t="s">
        <v>470</v>
      </c>
      <c r="Z439" s="11">
        <v>134.86000000000001</v>
      </c>
      <c r="AA439" s="11">
        <v>0.33</v>
      </c>
      <c r="AB439" s="20">
        <v>2</v>
      </c>
      <c r="AC439" s="6" t="s">
        <v>413</v>
      </c>
      <c r="AD439" s="6" t="s">
        <v>413</v>
      </c>
      <c r="AE439" s="6" t="s">
        <v>413</v>
      </c>
      <c r="AF439" s="11">
        <v>134.9</v>
      </c>
      <c r="AG439" s="6">
        <v>0.27</v>
      </c>
      <c r="AH439" s="6">
        <v>2</v>
      </c>
      <c r="AI439" s="6">
        <v>1.1000000000000001</v>
      </c>
      <c r="AJ439" s="72">
        <v>300.3</v>
      </c>
      <c r="AK439" s="72">
        <v>4</v>
      </c>
      <c r="AL439" s="9">
        <v>2</v>
      </c>
      <c r="AM439" s="6">
        <v>134.93</v>
      </c>
      <c r="AN439" s="6">
        <v>0.26</v>
      </c>
      <c r="AO439" s="6">
        <v>2</v>
      </c>
      <c r="AP439" s="2" t="s">
        <v>1299</v>
      </c>
      <c r="AQ439" s="2">
        <f t="shared" si="45"/>
        <v>134.93</v>
      </c>
      <c r="AR439" s="2">
        <f t="shared" si="46"/>
        <v>0.26</v>
      </c>
      <c r="AS439" s="2">
        <f t="shared" si="47"/>
        <v>2</v>
      </c>
      <c r="AT439" s="6" t="s">
        <v>60</v>
      </c>
      <c r="AU439" s="6">
        <v>28.201000000000001</v>
      </c>
      <c r="AV439" s="52" t="s">
        <v>1081</v>
      </c>
      <c r="AW439" s="15">
        <f t="shared" si="51"/>
        <v>28.294</v>
      </c>
      <c r="AX439" s="47">
        <v>5.72E-11</v>
      </c>
      <c r="AY439" s="47">
        <v>8.7999999999999999E-13</v>
      </c>
      <c r="AZ439" s="47">
        <v>4.962E-10</v>
      </c>
      <c r="BA439" s="47">
        <v>5.5430000000000004E-10</v>
      </c>
      <c r="BB439" s="48">
        <v>5.7570000000000001E-11</v>
      </c>
      <c r="BC439" s="48">
        <v>4.9548000000000003E-10</v>
      </c>
      <c r="BD439" s="48">
        <v>5.5304999999999997E-10</v>
      </c>
      <c r="BE439" s="14">
        <f t="shared" si="48"/>
        <v>135.37091193078626</v>
      </c>
      <c r="BF439" s="14">
        <f t="shared" si="49"/>
        <v>0.26</v>
      </c>
      <c r="BG439" s="76" t="s">
        <v>598</v>
      </c>
      <c r="BH439" s="76" t="s">
        <v>598</v>
      </c>
      <c r="BI439" s="76" t="s">
        <v>598</v>
      </c>
      <c r="BJ439" s="68" t="s">
        <v>1580</v>
      </c>
      <c r="BK439" s="102" t="s">
        <v>598</v>
      </c>
      <c r="BL439" s="76" t="s">
        <v>598</v>
      </c>
      <c r="BM439" s="3" t="s">
        <v>1294</v>
      </c>
    </row>
    <row r="440" spans="1:65" ht="14.4" customHeight="1" x14ac:dyDescent="0.3">
      <c r="A440" s="59" t="s">
        <v>1120</v>
      </c>
      <c r="B440" s="2">
        <v>439</v>
      </c>
      <c r="C440" s="67" t="s">
        <v>1542</v>
      </c>
      <c r="D440" s="23" t="s">
        <v>153</v>
      </c>
      <c r="E440" s="2" t="s">
        <v>528</v>
      </c>
      <c r="F440" s="23" t="s">
        <v>468</v>
      </c>
      <c r="G440" s="2" t="s">
        <v>529</v>
      </c>
      <c r="H440" s="2" t="s">
        <v>23</v>
      </c>
      <c r="I440" s="5">
        <v>1435</v>
      </c>
      <c r="J440" s="6" t="s">
        <v>24</v>
      </c>
      <c r="K440" s="2" t="s">
        <v>1028</v>
      </c>
      <c r="L440" s="6" t="s">
        <v>157</v>
      </c>
      <c r="M440" s="6" t="s">
        <v>26</v>
      </c>
      <c r="N440" s="2" t="s">
        <v>1087</v>
      </c>
      <c r="O440" s="11">
        <v>0.51</v>
      </c>
      <c r="P440" s="11">
        <v>0.06</v>
      </c>
      <c r="Q440" s="2" t="s">
        <v>27</v>
      </c>
      <c r="R440" s="2" t="s">
        <v>413</v>
      </c>
      <c r="S440" s="2" t="s">
        <v>413</v>
      </c>
      <c r="T440" s="3" t="s">
        <v>64</v>
      </c>
      <c r="U440" s="3" t="s">
        <v>469</v>
      </c>
      <c r="V440" s="68" t="s">
        <v>598</v>
      </c>
      <c r="W440" s="12" t="s">
        <v>57</v>
      </c>
      <c r="X440" s="3" t="s">
        <v>28</v>
      </c>
      <c r="Y440" s="30" t="s">
        <v>470</v>
      </c>
      <c r="Z440" s="11">
        <v>134.03</v>
      </c>
      <c r="AA440" s="11">
        <v>0.74</v>
      </c>
      <c r="AB440" s="20">
        <v>2</v>
      </c>
      <c r="AC440" s="6" t="s">
        <v>413</v>
      </c>
      <c r="AD440" s="6" t="s">
        <v>413</v>
      </c>
      <c r="AE440" s="6" t="s">
        <v>413</v>
      </c>
      <c r="AF440" s="6">
        <v>134.82</v>
      </c>
      <c r="AG440" s="6">
        <v>0.37</v>
      </c>
      <c r="AH440" s="6">
        <v>2</v>
      </c>
      <c r="AI440" s="6">
        <v>0.87</v>
      </c>
      <c r="AJ440" s="72">
        <v>293.2</v>
      </c>
      <c r="AK440" s="72">
        <v>3.9</v>
      </c>
      <c r="AL440" s="9">
        <v>2</v>
      </c>
      <c r="AM440" s="6">
        <v>134.63999999999999</v>
      </c>
      <c r="AN440" s="6">
        <v>0.34</v>
      </c>
      <c r="AO440" s="6">
        <v>2</v>
      </c>
      <c r="AP440" s="2" t="s">
        <v>1299</v>
      </c>
      <c r="AQ440" s="2">
        <f t="shared" si="45"/>
        <v>134.63999999999999</v>
      </c>
      <c r="AR440" s="2">
        <f t="shared" si="46"/>
        <v>0.34</v>
      </c>
      <c r="AS440" s="2">
        <f t="shared" si="47"/>
        <v>2</v>
      </c>
      <c r="AT440" s="6" t="s">
        <v>60</v>
      </c>
      <c r="AU440" s="6">
        <v>28.201000000000001</v>
      </c>
      <c r="AV440" s="52" t="s">
        <v>1081</v>
      </c>
      <c r="AW440" s="15">
        <f t="shared" si="51"/>
        <v>28.294</v>
      </c>
      <c r="AX440" s="47">
        <v>5.72E-11</v>
      </c>
      <c r="AY440" s="47">
        <v>8.7999999999999999E-13</v>
      </c>
      <c r="AZ440" s="47">
        <v>4.962E-10</v>
      </c>
      <c r="BA440" s="47">
        <v>5.5430000000000004E-10</v>
      </c>
      <c r="BB440" s="48">
        <v>5.7570000000000001E-11</v>
      </c>
      <c r="BC440" s="48">
        <v>4.9548000000000003E-10</v>
      </c>
      <c r="BD440" s="48">
        <v>5.5304999999999997E-10</v>
      </c>
      <c r="BE440" s="14">
        <f t="shared" si="48"/>
        <v>135.07997507332161</v>
      </c>
      <c r="BF440" s="14">
        <f t="shared" si="49"/>
        <v>0.34</v>
      </c>
      <c r="BG440" s="76" t="s">
        <v>598</v>
      </c>
      <c r="BH440" s="76" t="s">
        <v>598</v>
      </c>
      <c r="BI440" s="76" t="s">
        <v>598</v>
      </c>
      <c r="BJ440" s="68" t="s">
        <v>1580</v>
      </c>
      <c r="BK440" s="102" t="s">
        <v>598</v>
      </c>
      <c r="BL440" s="76" t="s">
        <v>598</v>
      </c>
      <c r="BM440" s="3" t="s">
        <v>1295</v>
      </c>
    </row>
    <row r="441" spans="1:65" ht="14.4" customHeight="1" x14ac:dyDescent="0.3">
      <c r="A441" s="59" t="s">
        <v>1121</v>
      </c>
      <c r="B441" s="2">
        <v>440</v>
      </c>
      <c r="C441" s="67" t="s">
        <v>1542</v>
      </c>
      <c r="D441" s="23" t="s">
        <v>153</v>
      </c>
      <c r="E441" s="2" t="s">
        <v>528</v>
      </c>
      <c r="F441" s="23" t="s">
        <v>468</v>
      </c>
      <c r="G441" s="2" t="s">
        <v>529</v>
      </c>
      <c r="H441" s="2" t="s">
        <v>23</v>
      </c>
      <c r="I441" s="5">
        <v>1435</v>
      </c>
      <c r="J441" s="6" t="s">
        <v>24</v>
      </c>
      <c r="K441" s="2" t="s">
        <v>1028</v>
      </c>
      <c r="L441" s="6" t="s">
        <v>157</v>
      </c>
      <c r="M441" s="6" t="s">
        <v>26</v>
      </c>
      <c r="N441" s="2" t="s">
        <v>1087</v>
      </c>
      <c r="O441" s="11">
        <v>0.51</v>
      </c>
      <c r="P441" s="11">
        <v>0.06</v>
      </c>
      <c r="Q441" s="5" t="s">
        <v>27</v>
      </c>
      <c r="R441" s="2" t="s">
        <v>413</v>
      </c>
      <c r="S441" s="2" t="s">
        <v>413</v>
      </c>
      <c r="T441" s="3" t="s">
        <v>64</v>
      </c>
      <c r="U441" s="3" t="s">
        <v>469</v>
      </c>
      <c r="V441" s="5" t="s">
        <v>598</v>
      </c>
      <c r="W441" s="12" t="s">
        <v>57</v>
      </c>
      <c r="X441" s="3" t="s">
        <v>28</v>
      </c>
      <c r="Y441" s="30" t="s">
        <v>470</v>
      </c>
      <c r="Z441" s="11">
        <v>134.53</v>
      </c>
      <c r="AA441" s="11">
        <v>0.59</v>
      </c>
      <c r="AB441" s="20">
        <v>2</v>
      </c>
      <c r="AC441" s="6" t="s">
        <v>413</v>
      </c>
      <c r="AD441" s="6" t="s">
        <v>413</v>
      </c>
      <c r="AE441" s="6" t="s">
        <v>413</v>
      </c>
      <c r="AF441" s="6">
        <v>134.82</v>
      </c>
      <c r="AG441" s="6">
        <v>0.37</v>
      </c>
      <c r="AH441" s="6">
        <v>2</v>
      </c>
      <c r="AI441" s="6">
        <v>0.87</v>
      </c>
      <c r="AJ441" s="72">
        <v>293.2</v>
      </c>
      <c r="AK441" s="72">
        <v>3.9</v>
      </c>
      <c r="AL441" s="9">
        <v>2</v>
      </c>
      <c r="AM441" s="6">
        <v>134.63999999999999</v>
      </c>
      <c r="AN441" s="6">
        <v>0.34</v>
      </c>
      <c r="AO441" s="6">
        <v>2</v>
      </c>
      <c r="AP441" s="2" t="s">
        <v>1299</v>
      </c>
      <c r="AQ441" s="2">
        <f t="shared" si="45"/>
        <v>134.63999999999999</v>
      </c>
      <c r="AR441" s="2">
        <f t="shared" si="46"/>
        <v>0.34</v>
      </c>
      <c r="AS441" s="2">
        <f t="shared" si="47"/>
        <v>2</v>
      </c>
      <c r="AT441" s="6" t="s">
        <v>60</v>
      </c>
      <c r="AU441" s="6">
        <v>28.201000000000001</v>
      </c>
      <c r="AV441" s="52" t="s">
        <v>1081</v>
      </c>
      <c r="AW441" s="15">
        <f t="shared" si="51"/>
        <v>28.294</v>
      </c>
      <c r="AX441" s="47">
        <v>5.72E-11</v>
      </c>
      <c r="AY441" s="47">
        <v>8.7999999999999999E-13</v>
      </c>
      <c r="AZ441" s="47">
        <v>4.962E-10</v>
      </c>
      <c r="BA441" s="47">
        <v>5.5430000000000004E-10</v>
      </c>
      <c r="BB441" s="48">
        <v>5.7570000000000001E-11</v>
      </c>
      <c r="BC441" s="48">
        <v>4.9548000000000003E-10</v>
      </c>
      <c r="BD441" s="48">
        <v>5.5304999999999997E-10</v>
      </c>
      <c r="BE441" s="14">
        <f t="shared" si="48"/>
        <v>135.07997507332161</v>
      </c>
      <c r="BF441" s="14">
        <f t="shared" si="49"/>
        <v>0.34</v>
      </c>
      <c r="BG441" s="76" t="s">
        <v>598</v>
      </c>
      <c r="BH441" s="76" t="s">
        <v>598</v>
      </c>
      <c r="BI441" s="76" t="s">
        <v>598</v>
      </c>
      <c r="BJ441" s="68" t="s">
        <v>1580</v>
      </c>
      <c r="BK441" s="102" t="s">
        <v>598</v>
      </c>
      <c r="BL441" s="76" t="s">
        <v>598</v>
      </c>
      <c r="BM441" s="3" t="s">
        <v>1295</v>
      </c>
    </row>
    <row r="442" spans="1:65" ht="14.4" customHeight="1" x14ac:dyDescent="0.3">
      <c r="A442" s="59" t="s">
        <v>1122</v>
      </c>
      <c r="B442" s="2">
        <v>441</v>
      </c>
      <c r="C442" s="67" t="s">
        <v>1542</v>
      </c>
      <c r="D442" s="23" t="s">
        <v>153</v>
      </c>
      <c r="E442" s="2" t="s">
        <v>528</v>
      </c>
      <c r="F442" s="23" t="s">
        <v>468</v>
      </c>
      <c r="G442" s="2" t="s">
        <v>529</v>
      </c>
      <c r="H442" s="2" t="s">
        <v>23</v>
      </c>
      <c r="I442" s="5">
        <v>1435</v>
      </c>
      <c r="J442" s="6" t="s">
        <v>24</v>
      </c>
      <c r="K442" s="2" t="s">
        <v>1028</v>
      </c>
      <c r="L442" s="6" t="s">
        <v>157</v>
      </c>
      <c r="M442" s="6" t="s">
        <v>26</v>
      </c>
      <c r="N442" s="2" t="s">
        <v>1087</v>
      </c>
      <c r="O442" s="11">
        <v>0.51</v>
      </c>
      <c r="P442" s="11">
        <v>0.06</v>
      </c>
      <c r="Q442" s="5" t="s">
        <v>27</v>
      </c>
      <c r="R442" s="2" t="s">
        <v>413</v>
      </c>
      <c r="S442" s="2" t="s">
        <v>413</v>
      </c>
      <c r="T442" s="3" t="s">
        <v>64</v>
      </c>
      <c r="U442" s="3" t="s">
        <v>1108</v>
      </c>
      <c r="V442" s="5" t="s">
        <v>597</v>
      </c>
      <c r="W442" s="12" t="s">
        <v>57</v>
      </c>
      <c r="X442" s="3" t="s">
        <v>28</v>
      </c>
      <c r="Y442" s="30" t="s">
        <v>470</v>
      </c>
      <c r="Z442" s="11">
        <v>134.76</v>
      </c>
      <c r="AA442" s="11">
        <v>0.53</v>
      </c>
      <c r="AB442" s="20">
        <v>2</v>
      </c>
      <c r="AC442" s="6" t="s">
        <v>413</v>
      </c>
      <c r="AD442" s="6" t="s">
        <v>413</v>
      </c>
      <c r="AE442" s="6" t="s">
        <v>413</v>
      </c>
      <c r="AF442" s="6">
        <v>134.82</v>
      </c>
      <c r="AG442" s="6">
        <v>0.37</v>
      </c>
      <c r="AH442" s="6">
        <v>2</v>
      </c>
      <c r="AI442" s="6">
        <v>0.87</v>
      </c>
      <c r="AJ442" s="72">
        <v>293.2</v>
      </c>
      <c r="AK442" s="72">
        <v>3.9</v>
      </c>
      <c r="AL442" s="9">
        <v>2</v>
      </c>
      <c r="AM442" s="6">
        <v>134.63999999999999</v>
      </c>
      <c r="AN442" s="6">
        <v>0.34</v>
      </c>
      <c r="AO442" s="6">
        <v>2</v>
      </c>
      <c r="AP442" s="2" t="s">
        <v>1299</v>
      </c>
      <c r="AQ442" s="2">
        <f t="shared" si="45"/>
        <v>134.63999999999999</v>
      </c>
      <c r="AR442" s="2">
        <f t="shared" si="46"/>
        <v>0.34</v>
      </c>
      <c r="AS442" s="2">
        <f t="shared" si="47"/>
        <v>2</v>
      </c>
      <c r="AT442" s="6" t="s">
        <v>60</v>
      </c>
      <c r="AU442" s="6">
        <v>28.201000000000001</v>
      </c>
      <c r="AV442" s="52" t="s">
        <v>1081</v>
      </c>
      <c r="AW442" s="15">
        <f t="shared" si="51"/>
        <v>28.294</v>
      </c>
      <c r="AX442" s="47">
        <v>5.72E-11</v>
      </c>
      <c r="AY442" s="47">
        <v>8.7999999999999999E-13</v>
      </c>
      <c r="AZ442" s="47">
        <v>4.962E-10</v>
      </c>
      <c r="BA442" s="47">
        <v>5.5430000000000004E-10</v>
      </c>
      <c r="BB442" s="48">
        <v>5.7570000000000001E-11</v>
      </c>
      <c r="BC442" s="48">
        <v>4.9548000000000003E-10</v>
      </c>
      <c r="BD442" s="48">
        <v>5.5304999999999997E-10</v>
      </c>
      <c r="BE442" s="14">
        <f t="shared" si="48"/>
        <v>135.07997507332161</v>
      </c>
      <c r="BF442" s="14">
        <f t="shared" si="49"/>
        <v>0.34</v>
      </c>
      <c r="BG442" s="76" t="s">
        <v>598</v>
      </c>
      <c r="BH442" s="76" t="s">
        <v>598</v>
      </c>
      <c r="BI442" s="76" t="s">
        <v>598</v>
      </c>
      <c r="BJ442" s="68" t="s">
        <v>1580</v>
      </c>
      <c r="BK442" s="102" t="s">
        <v>598</v>
      </c>
      <c r="BL442" s="76" t="s">
        <v>598</v>
      </c>
      <c r="BM442" s="3" t="s">
        <v>1295</v>
      </c>
    </row>
    <row r="443" spans="1:65" ht="14.4" customHeight="1" x14ac:dyDescent="0.3">
      <c r="A443" s="59" t="s">
        <v>1123</v>
      </c>
      <c r="B443" s="2">
        <v>442</v>
      </c>
      <c r="C443" s="67" t="s">
        <v>1542</v>
      </c>
      <c r="D443" s="23" t="s">
        <v>153</v>
      </c>
      <c r="E443" s="2" t="s">
        <v>528</v>
      </c>
      <c r="F443" s="23" t="s">
        <v>468</v>
      </c>
      <c r="G443" s="2" t="s">
        <v>529</v>
      </c>
      <c r="H443" s="2" t="s">
        <v>23</v>
      </c>
      <c r="I443" s="5">
        <v>1435</v>
      </c>
      <c r="J443" s="6" t="s">
        <v>24</v>
      </c>
      <c r="K443" s="2" t="s">
        <v>1028</v>
      </c>
      <c r="L443" s="6" t="s">
        <v>157</v>
      </c>
      <c r="M443" s="6" t="s">
        <v>26</v>
      </c>
      <c r="N443" s="2" t="s">
        <v>1087</v>
      </c>
      <c r="O443" s="11">
        <v>0.51</v>
      </c>
      <c r="P443" s="11">
        <v>0.06</v>
      </c>
      <c r="Q443" s="5" t="s">
        <v>27</v>
      </c>
      <c r="R443" s="2" t="s">
        <v>413</v>
      </c>
      <c r="S443" s="2" t="s">
        <v>413</v>
      </c>
      <c r="T443" s="3" t="s">
        <v>64</v>
      </c>
      <c r="U443" s="3" t="s">
        <v>1108</v>
      </c>
      <c r="V443" s="5" t="s">
        <v>598</v>
      </c>
      <c r="W443" s="12" t="s">
        <v>57</v>
      </c>
      <c r="X443" s="3" t="s">
        <v>28</v>
      </c>
      <c r="Y443" s="30" t="s">
        <v>470</v>
      </c>
      <c r="Z443" s="11">
        <v>134.94999999999999</v>
      </c>
      <c r="AA443" s="11">
        <v>0.49</v>
      </c>
      <c r="AB443" s="20">
        <v>2</v>
      </c>
      <c r="AC443" s="6" t="s">
        <v>413</v>
      </c>
      <c r="AD443" s="6" t="s">
        <v>413</v>
      </c>
      <c r="AE443" s="6" t="s">
        <v>413</v>
      </c>
      <c r="AF443" s="6">
        <v>134.82</v>
      </c>
      <c r="AG443" s="6">
        <v>0.37</v>
      </c>
      <c r="AH443" s="6">
        <v>2</v>
      </c>
      <c r="AI443" s="6">
        <v>0.87</v>
      </c>
      <c r="AJ443" s="72">
        <v>293.2</v>
      </c>
      <c r="AK443" s="72">
        <v>3.9</v>
      </c>
      <c r="AL443" s="9">
        <v>2</v>
      </c>
      <c r="AM443" s="6">
        <v>134.63999999999999</v>
      </c>
      <c r="AN443" s="6">
        <v>0.34</v>
      </c>
      <c r="AO443" s="6">
        <v>2</v>
      </c>
      <c r="AP443" s="2" t="s">
        <v>1299</v>
      </c>
      <c r="AQ443" s="2">
        <f t="shared" si="45"/>
        <v>134.63999999999999</v>
      </c>
      <c r="AR443" s="2">
        <f t="shared" si="46"/>
        <v>0.34</v>
      </c>
      <c r="AS443" s="2">
        <f t="shared" si="47"/>
        <v>2</v>
      </c>
      <c r="AT443" s="6" t="s">
        <v>60</v>
      </c>
      <c r="AU443" s="6">
        <v>28.201000000000001</v>
      </c>
      <c r="AV443" s="52" t="s">
        <v>1081</v>
      </c>
      <c r="AW443" s="15">
        <f t="shared" si="51"/>
        <v>28.294</v>
      </c>
      <c r="AX443" s="47">
        <v>5.72E-11</v>
      </c>
      <c r="AY443" s="47">
        <v>8.7999999999999999E-13</v>
      </c>
      <c r="AZ443" s="47">
        <v>4.962E-10</v>
      </c>
      <c r="BA443" s="47">
        <v>5.5430000000000004E-10</v>
      </c>
      <c r="BB443" s="48">
        <v>5.7570000000000001E-11</v>
      </c>
      <c r="BC443" s="48">
        <v>4.9548000000000003E-10</v>
      </c>
      <c r="BD443" s="48">
        <v>5.5304999999999997E-10</v>
      </c>
      <c r="BE443" s="14">
        <f t="shared" si="48"/>
        <v>135.07997507332161</v>
      </c>
      <c r="BF443" s="14">
        <f t="shared" si="49"/>
        <v>0.34</v>
      </c>
      <c r="BG443" s="76" t="s">
        <v>598</v>
      </c>
      <c r="BH443" s="76" t="s">
        <v>598</v>
      </c>
      <c r="BI443" s="76" t="s">
        <v>598</v>
      </c>
      <c r="BJ443" s="68" t="s">
        <v>1580</v>
      </c>
      <c r="BK443" s="102" t="s">
        <v>598</v>
      </c>
      <c r="BL443" s="76" t="s">
        <v>598</v>
      </c>
      <c r="BM443" s="3" t="s">
        <v>1295</v>
      </c>
    </row>
    <row r="444" spans="1:65" ht="14.4" customHeight="1" x14ac:dyDescent="0.3">
      <c r="A444" s="59" t="s">
        <v>1124</v>
      </c>
      <c r="B444" s="2">
        <v>443</v>
      </c>
      <c r="C444" s="67" t="s">
        <v>1542</v>
      </c>
      <c r="D444" s="31" t="s">
        <v>245</v>
      </c>
      <c r="E444" s="2" t="s">
        <v>528</v>
      </c>
      <c r="F444" s="31" t="s">
        <v>246</v>
      </c>
      <c r="G444" s="2" t="s">
        <v>529</v>
      </c>
      <c r="H444" s="2" t="s">
        <v>23</v>
      </c>
      <c r="I444" s="5">
        <v>204</v>
      </c>
      <c r="J444" s="6" t="s">
        <v>24</v>
      </c>
      <c r="K444" s="2" t="s">
        <v>1028</v>
      </c>
      <c r="L444" s="6" t="s">
        <v>25</v>
      </c>
      <c r="M444" s="6" t="s">
        <v>26</v>
      </c>
      <c r="N444" s="2" t="s">
        <v>1087</v>
      </c>
      <c r="O444" s="6">
        <v>1.17</v>
      </c>
      <c r="P444" s="6">
        <v>0.27</v>
      </c>
      <c r="Q444" s="2" t="s">
        <v>96</v>
      </c>
      <c r="R444" s="2" t="s">
        <v>413</v>
      </c>
      <c r="S444" s="2" t="s">
        <v>413</v>
      </c>
      <c r="T444" s="3" t="s">
        <v>64</v>
      </c>
      <c r="U444" s="3" t="s">
        <v>469</v>
      </c>
      <c r="V444" s="68" t="s">
        <v>598</v>
      </c>
      <c r="W444" s="12" t="s">
        <v>57</v>
      </c>
      <c r="X444" s="3" t="s">
        <v>28</v>
      </c>
      <c r="Y444" s="30" t="s">
        <v>470</v>
      </c>
      <c r="Z444" s="11">
        <v>133.65</v>
      </c>
      <c r="AA444" s="11">
        <v>0.35</v>
      </c>
      <c r="AB444" s="20">
        <v>2</v>
      </c>
      <c r="AC444" s="6" t="s">
        <v>413</v>
      </c>
      <c r="AD444" s="6" t="s">
        <v>413</v>
      </c>
      <c r="AE444" s="6" t="s">
        <v>413</v>
      </c>
      <c r="AF444" s="6">
        <v>133.59</v>
      </c>
      <c r="AG444" s="6">
        <v>0.28999999999999998</v>
      </c>
      <c r="AH444" s="6">
        <v>2</v>
      </c>
      <c r="AI444" s="6">
        <v>1.1000000000000001</v>
      </c>
      <c r="AJ444" s="72">
        <v>313</v>
      </c>
      <c r="AK444" s="72">
        <v>12</v>
      </c>
      <c r="AL444" s="9">
        <v>2</v>
      </c>
      <c r="AM444" s="6">
        <v>133.68</v>
      </c>
      <c r="AN444" s="6">
        <v>0.28999999999999998</v>
      </c>
      <c r="AO444" s="6">
        <v>2</v>
      </c>
      <c r="AP444" s="2" t="s">
        <v>1299</v>
      </c>
      <c r="AQ444" s="2">
        <f t="shared" si="45"/>
        <v>133.68</v>
      </c>
      <c r="AR444" s="2">
        <f t="shared" si="46"/>
        <v>0.28999999999999998</v>
      </c>
      <c r="AS444" s="2">
        <f t="shared" si="47"/>
        <v>2</v>
      </c>
      <c r="AT444" s="6" t="s">
        <v>60</v>
      </c>
      <c r="AU444" s="6">
        <v>28.201000000000001</v>
      </c>
      <c r="AV444" s="52" t="s">
        <v>1081</v>
      </c>
      <c r="AW444" s="15">
        <f t="shared" si="51"/>
        <v>28.294</v>
      </c>
      <c r="AX444" s="47">
        <v>5.72E-11</v>
      </c>
      <c r="AY444" s="47">
        <v>8.7999999999999999E-13</v>
      </c>
      <c r="AZ444" s="47">
        <v>4.962E-10</v>
      </c>
      <c r="BA444" s="47">
        <v>5.5430000000000004E-10</v>
      </c>
      <c r="BB444" s="48">
        <v>5.7570000000000001E-11</v>
      </c>
      <c r="BC444" s="48">
        <v>4.9548000000000003E-10</v>
      </c>
      <c r="BD444" s="48">
        <v>5.5304999999999997E-10</v>
      </c>
      <c r="BE444" s="14">
        <f t="shared" si="48"/>
        <v>134.11687342896246</v>
      </c>
      <c r="BF444" s="14">
        <f t="shared" si="49"/>
        <v>0.28999999999999998</v>
      </c>
      <c r="BG444" s="76" t="s">
        <v>598</v>
      </c>
      <c r="BH444" s="76" t="s">
        <v>598</v>
      </c>
      <c r="BI444" s="76" t="s">
        <v>598</v>
      </c>
      <c r="BJ444" s="68" t="s">
        <v>1566</v>
      </c>
      <c r="BK444" s="102" t="s">
        <v>598</v>
      </c>
      <c r="BL444" s="76" t="s">
        <v>598</v>
      </c>
      <c r="BM444" s="3" t="s">
        <v>1295</v>
      </c>
    </row>
    <row r="445" spans="1:65" ht="14.4" customHeight="1" x14ac:dyDescent="0.3">
      <c r="A445" s="59" t="s">
        <v>1125</v>
      </c>
      <c r="B445" s="2">
        <v>444</v>
      </c>
      <c r="C445" s="67" t="s">
        <v>1542</v>
      </c>
      <c r="D445" s="31" t="s">
        <v>245</v>
      </c>
      <c r="E445" s="2" t="s">
        <v>528</v>
      </c>
      <c r="F445" s="31" t="s">
        <v>246</v>
      </c>
      <c r="G445" s="2" t="s">
        <v>529</v>
      </c>
      <c r="H445" s="2" t="s">
        <v>23</v>
      </c>
      <c r="I445" s="5">
        <v>204</v>
      </c>
      <c r="J445" s="6" t="s">
        <v>24</v>
      </c>
      <c r="K445" s="2" t="s">
        <v>1028</v>
      </c>
      <c r="L445" s="6" t="s">
        <v>25</v>
      </c>
      <c r="M445" s="6" t="s">
        <v>26</v>
      </c>
      <c r="N445" s="2" t="s">
        <v>1087</v>
      </c>
      <c r="O445" s="6">
        <v>1.17</v>
      </c>
      <c r="P445" s="6">
        <v>0.27</v>
      </c>
      <c r="Q445" s="2" t="s">
        <v>96</v>
      </c>
      <c r="R445" s="2" t="s">
        <v>413</v>
      </c>
      <c r="S445" s="2" t="s">
        <v>413</v>
      </c>
      <c r="T445" s="3" t="s">
        <v>64</v>
      </c>
      <c r="U445" s="3" t="s">
        <v>469</v>
      </c>
      <c r="V445" s="5" t="s">
        <v>598</v>
      </c>
      <c r="W445" s="12" t="s">
        <v>57</v>
      </c>
      <c r="X445" s="3" t="s">
        <v>28</v>
      </c>
      <c r="Y445" s="30" t="s">
        <v>470</v>
      </c>
      <c r="Z445" s="11">
        <v>134.69</v>
      </c>
      <c r="AA445" s="11">
        <v>0.45</v>
      </c>
      <c r="AB445" s="20">
        <v>2</v>
      </c>
      <c r="AC445" s="6" t="s">
        <v>413</v>
      </c>
      <c r="AD445" s="6" t="s">
        <v>413</v>
      </c>
      <c r="AE445" s="6" t="s">
        <v>413</v>
      </c>
      <c r="AF445" s="6">
        <v>133.59</v>
      </c>
      <c r="AG445" s="6">
        <v>0.28999999999999998</v>
      </c>
      <c r="AH445" s="6">
        <v>2</v>
      </c>
      <c r="AI445" s="6">
        <v>1.1000000000000001</v>
      </c>
      <c r="AJ445" s="72">
        <v>313</v>
      </c>
      <c r="AK445" s="72">
        <v>12</v>
      </c>
      <c r="AL445" s="9">
        <v>2</v>
      </c>
      <c r="AM445" s="6">
        <v>133.68</v>
      </c>
      <c r="AN445" s="6">
        <v>0.28999999999999998</v>
      </c>
      <c r="AO445" s="6">
        <v>2</v>
      </c>
      <c r="AP445" s="2" t="s">
        <v>1299</v>
      </c>
      <c r="AQ445" s="2">
        <f t="shared" si="45"/>
        <v>133.68</v>
      </c>
      <c r="AR445" s="2">
        <f t="shared" si="46"/>
        <v>0.28999999999999998</v>
      </c>
      <c r="AS445" s="2">
        <f t="shared" si="47"/>
        <v>2</v>
      </c>
      <c r="AT445" s="6" t="s">
        <v>60</v>
      </c>
      <c r="AU445" s="6">
        <v>28.201000000000001</v>
      </c>
      <c r="AV445" s="52" t="s">
        <v>1081</v>
      </c>
      <c r="AW445" s="15">
        <f t="shared" si="51"/>
        <v>28.294</v>
      </c>
      <c r="AX445" s="47">
        <v>5.72E-11</v>
      </c>
      <c r="AY445" s="47">
        <v>8.7999999999999999E-13</v>
      </c>
      <c r="AZ445" s="47">
        <v>4.962E-10</v>
      </c>
      <c r="BA445" s="47">
        <v>5.5430000000000004E-10</v>
      </c>
      <c r="BB445" s="48">
        <v>5.7570000000000001E-11</v>
      </c>
      <c r="BC445" s="48">
        <v>4.9548000000000003E-10</v>
      </c>
      <c r="BD445" s="48">
        <v>5.5304999999999997E-10</v>
      </c>
      <c r="BE445" s="14">
        <f t="shared" si="48"/>
        <v>134.11687342896246</v>
      </c>
      <c r="BF445" s="14">
        <f t="shared" si="49"/>
        <v>0.28999999999999998</v>
      </c>
      <c r="BG445" s="76" t="s">
        <v>598</v>
      </c>
      <c r="BH445" s="76" t="s">
        <v>598</v>
      </c>
      <c r="BI445" s="76" t="s">
        <v>598</v>
      </c>
      <c r="BJ445" s="68" t="s">
        <v>1566</v>
      </c>
      <c r="BK445" s="102" t="s">
        <v>598</v>
      </c>
      <c r="BL445" s="76" t="s">
        <v>598</v>
      </c>
      <c r="BM445" s="3" t="s">
        <v>1297</v>
      </c>
    </row>
    <row r="446" spans="1:65" ht="14.4" customHeight="1" x14ac:dyDescent="0.3">
      <c r="A446" s="59" t="s">
        <v>1126</v>
      </c>
      <c r="B446" s="2">
        <v>445</v>
      </c>
      <c r="C446" s="67" t="s">
        <v>1542</v>
      </c>
      <c r="D446" s="31" t="s">
        <v>245</v>
      </c>
      <c r="E446" s="2" t="s">
        <v>528</v>
      </c>
      <c r="F446" s="31" t="s">
        <v>246</v>
      </c>
      <c r="G446" s="2" t="s">
        <v>529</v>
      </c>
      <c r="H446" s="2" t="s">
        <v>23</v>
      </c>
      <c r="I446" s="5">
        <v>204</v>
      </c>
      <c r="J446" s="6" t="s">
        <v>24</v>
      </c>
      <c r="K446" s="2" t="s">
        <v>1028</v>
      </c>
      <c r="L446" s="6" t="s">
        <v>25</v>
      </c>
      <c r="M446" s="6" t="s">
        <v>26</v>
      </c>
      <c r="N446" s="2" t="s">
        <v>1087</v>
      </c>
      <c r="O446" s="6">
        <v>1.17</v>
      </c>
      <c r="P446" s="6">
        <v>0.27</v>
      </c>
      <c r="Q446" s="2" t="s">
        <v>96</v>
      </c>
      <c r="R446" s="2" t="s">
        <v>413</v>
      </c>
      <c r="S446" s="2" t="s">
        <v>413</v>
      </c>
      <c r="T446" s="3" t="s">
        <v>64</v>
      </c>
      <c r="U446" s="3" t="s">
        <v>1108</v>
      </c>
      <c r="V446" s="5" t="s">
        <v>597</v>
      </c>
      <c r="W446" s="12" t="s">
        <v>57</v>
      </c>
      <c r="X446" s="3" t="s">
        <v>28</v>
      </c>
      <c r="Y446" s="30" t="s">
        <v>470</v>
      </c>
      <c r="Z446" s="11">
        <v>133.5</v>
      </c>
      <c r="AA446" s="11">
        <v>0.4</v>
      </c>
      <c r="AB446" s="20">
        <v>2</v>
      </c>
      <c r="AC446" s="6" t="s">
        <v>413</v>
      </c>
      <c r="AD446" s="6" t="s">
        <v>413</v>
      </c>
      <c r="AE446" s="6" t="s">
        <v>413</v>
      </c>
      <c r="AF446" s="6">
        <v>133.59</v>
      </c>
      <c r="AG446" s="6">
        <v>0.28999999999999998</v>
      </c>
      <c r="AH446" s="6">
        <v>2</v>
      </c>
      <c r="AI446" s="6">
        <v>1.1000000000000001</v>
      </c>
      <c r="AJ446" s="72">
        <v>313</v>
      </c>
      <c r="AK446" s="72">
        <v>12</v>
      </c>
      <c r="AL446" s="9">
        <v>2</v>
      </c>
      <c r="AM446" s="6">
        <v>133.68</v>
      </c>
      <c r="AN446" s="6">
        <v>0.28999999999999998</v>
      </c>
      <c r="AO446" s="6">
        <v>2</v>
      </c>
      <c r="AP446" s="2" t="s">
        <v>1299</v>
      </c>
      <c r="AQ446" s="2">
        <f t="shared" si="45"/>
        <v>133.68</v>
      </c>
      <c r="AR446" s="2">
        <f t="shared" si="46"/>
        <v>0.28999999999999998</v>
      </c>
      <c r="AS446" s="2">
        <f t="shared" si="47"/>
        <v>2</v>
      </c>
      <c r="AT446" s="6" t="s">
        <v>60</v>
      </c>
      <c r="AU446" s="6">
        <v>28.201000000000001</v>
      </c>
      <c r="AV446" s="52" t="s">
        <v>1081</v>
      </c>
      <c r="AW446" s="15">
        <f t="shared" si="51"/>
        <v>28.294</v>
      </c>
      <c r="AX446" s="47">
        <v>5.72E-11</v>
      </c>
      <c r="AY446" s="47">
        <v>8.7999999999999999E-13</v>
      </c>
      <c r="AZ446" s="47">
        <v>4.962E-10</v>
      </c>
      <c r="BA446" s="47">
        <v>5.5430000000000004E-10</v>
      </c>
      <c r="BB446" s="48">
        <v>5.7570000000000001E-11</v>
      </c>
      <c r="BC446" s="48">
        <v>4.9548000000000003E-10</v>
      </c>
      <c r="BD446" s="48">
        <v>5.5304999999999997E-10</v>
      </c>
      <c r="BE446" s="14">
        <f t="shared" si="48"/>
        <v>134.11687342896246</v>
      </c>
      <c r="BF446" s="14">
        <f t="shared" si="49"/>
        <v>0.28999999999999998</v>
      </c>
      <c r="BG446" s="76" t="s">
        <v>598</v>
      </c>
      <c r="BH446" s="76" t="s">
        <v>598</v>
      </c>
      <c r="BI446" s="76" t="s">
        <v>598</v>
      </c>
      <c r="BJ446" s="68" t="s">
        <v>1566</v>
      </c>
      <c r="BK446" s="102" t="s">
        <v>598</v>
      </c>
      <c r="BL446" s="76" t="s">
        <v>598</v>
      </c>
      <c r="BM446" s="3" t="s">
        <v>1295</v>
      </c>
    </row>
    <row r="447" spans="1:65" ht="14.4" customHeight="1" x14ac:dyDescent="0.3">
      <c r="A447" s="59" t="s">
        <v>1127</v>
      </c>
      <c r="B447" s="2">
        <v>446</v>
      </c>
      <c r="C447" s="67" t="s">
        <v>1542</v>
      </c>
      <c r="D447" s="31" t="s">
        <v>245</v>
      </c>
      <c r="E447" s="2" t="s">
        <v>528</v>
      </c>
      <c r="F447" s="31" t="s">
        <v>246</v>
      </c>
      <c r="G447" s="2" t="s">
        <v>529</v>
      </c>
      <c r="H447" s="2" t="s">
        <v>23</v>
      </c>
      <c r="I447" s="5">
        <v>204</v>
      </c>
      <c r="J447" s="6" t="s">
        <v>24</v>
      </c>
      <c r="K447" s="2" t="s">
        <v>1028</v>
      </c>
      <c r="L447" s="6" t="s">
        <v>25</v>
      </c>
      <c r="M447" s="6" t="s">
        <v>26</v>
      </c>
      <c r="N447" s="2" t="s">
        <v>1087</v>
      </c>
      <c r="O447" s="6">
        <v>1.17</v>
      </c>
      <c r="P447" s="6">
        <v>0.27</v>
      </c>
      <c r="Q447" s="2" t="s">
        <v>96</v>
      </c>
      <c r="R447" s="2" t="s">
        <v>413</v>
      </c>
      <c r="S447" s="2" t="s">
        <v>413</v>
      </c>
      <c r="T447" s="3" t="s">
        <v>64</v>
      </c>
      <c r="U447" s="3" t="s">
        <v>1108</v>
      </c>
      <c r="V447" s="5" t="s">
        <v>598</v>
      </c>
      <c r="W447" s="12" t="s">
        <v>57</v>
      </c>
      <c r="X447" s="3" t="s">
        <v>28</v>
      </c>
      <c r="Y447" s="30" t="s">
        <v>470</v>
      </c>
      <c r="Z447" s="19" t="s">
        <v>352</v>
      </c>
      <c r="AA447" s="11" t="s">
        <v>352</v>
      </c>
      <c r="AB447" s="20">
        <v>2</v>
      </c>
      <c r="AC447" s="6" t="s">
        <v>413</v>
      </c>
      <c r="AD447" s="6" t="s">
        <v>413</v>
      </c>
      <c r="AE447" s="6" t="s">
        <v>413</v>
      </c>
      <c r="AF447" s="6">
        <v>133.59</v>
      </c>
      <c r="AG447" s="6">
        <v>0.28999999999999998</v>
      </c>
      <c r="AH447" s="6">
        <v>2</v>
      </c>
      <c r="AI447" s="6">
        <v>1.1000000000000001</v>
      </c>
      <c r="AJ447" s="72">
        <v>313</v>
      </c>
      <c r="AK447" s="72">
        <v>12</v>
      </c>
      <c r="AL447" s="9">
        <v>2</v>
      </c>
      <c r="AM447" s="6">
        <v>133.68</v>
      </c>
      <c r="AN447" s="6">
        <v>0.28999999999999998</v>
      </c>
      <c r="AO447" s="6">
        <v>2</v>
      </c>
      <c r="AP447" s="2" t="s">
        <v>1299</v>
      </c>
      <c r="AQ447" s="2">
        <f t="shared" si="45"/>
        <v>133.68</v>
      </c>
      <c r="AR447" s="2">
        <f t="shared" si="46"/>
        <v>0.28999999999999998</v>
      </c>
      <c r="AS447" s="2">
        <f t="shared" si="47"/>
        <v>2</v>
      </c>
      <c r="AT447" s="6" t="s">
        <v>60</v>
      </c>
      <c r="AU447" s="6">
        <v>28.201000000000001</v>
      </c>
      <c r="AV447" s="52" t="s">
        <v>1081</v>
      </c>
      <c r="AW447" s="15">
        <f t="shared" si="51"/>
        <v>28.294</v>
      </c>
      <c r="AX447" s="47">
        <v>5.72E-11</v>
      </c>
      <c r="AY447" s="47">
        <v>8.7999999999999999E-13</v>
      </c>
      <c r="AZ447" s="47">
        <v>4.962E-10</v>
      </c>
      <c r="BA447" s="47">
        <v>5.5430000000000004E-10</v>
      </c>
      <c r="BB447" s="48">
        <v>5.7570000000000001E-11</v>
      </c>
      <c r="BC447" s="48">
        <v>4.9548000000000003E-10</v>
      </c>
      <c r="BD447" s="48">
        <v>5.5304999999999997E-10</v>
      </c>
      <c r="BE447" s="14">
        <f t="shared" si="48"/>
        <v>134.11687342896246</v>
      </c>
      <c r="BF447" s="14">
        <f t="shared" si="49"/>
        <v>0.28999999999999998</v>
      </c>
      <c r="BG447" s="68" t="s">
        <v>1601</v>
      </c>
      <c r="BH447" s="76" t="s">
        <v>598</v>
      </c>
      <c r="BI447" s="76" t="s">
        <v>598</v>
      </c>
      <c r="BJ447" s="68" t="s">
        <v>1566</v>
      </c>
      <c r="BK447" s="102" t="s">
        <v>598</v>
      </c>
      <c r="BL447" s="76" t="s">
        <v>598</v>
      </c>
      <c r="BM447" s="3" t="s">
        <v>1298</v>
      </c>
    </row>
    <row r="448" spans="1:65" ht="14.4" customHeight="1" x14ac:dyDescent="0.3">
      <c r="A448" s="59" t="s">
        <v>887</v>
      </c>
      <c r="B448" s="2">
        <v>447</v>
      </c>
      <c r="C448" s="3" t="s">
        <v>1543</v>
      </c>
      <c r="D448" s="23" t="s">
        <v>153</v>
      </c>
      <c r="E448" s="2" t="s">
        <v>528</v>
      </c>
      <c r="F448" s="23" t="s">
        <v>468</v>
      </c>
      <c r="G448" s="2" t="s">
        <v>529</v>
      </c>
      <c r="H448" s="2" t="s">
        <v>23</v>
      </c>
      <c r="I448" s="5">
        <v>1815</v>
      </c>
      <c r="J448" s="6" t="s">
        <v>24</v>
      </c>
      <c r="K448" s="2" t="s">
        <v>1028</v>
      </c>
      <c r="L448" s="6" t="s">
        <v>25</v>
      </c>
      <c r="M448" s="6" t="s">
        <v>26</v>
      </c>
      <c r="N448" s="2" t="s">
        <v>1087</v>
      </c>
      <c r="O448" s="6">
        <v>0.98</v>
      </c>
      <c r="P448" s="19">
        <v>2</v>
      </c>
      <c r="Q448" s="5" t="s">
        <v>27</v>
      </c>
      <c r="R448" s="2" t="s">
        <v>413</v>
      </c>
      <c r="S448" s="2" t="s">
        <v>413</v>
      </c>
      <c r="T448" s="3" t="s">
        <v>64</v>
      </c>
      <c r="U448" s="3" t="s">
        <v>469</v>
      </c>
      <c r="V448" s="5" t="s">
        <v>597</v>
      </c>
      <c r="W448" s="12" t="s">
        <v>57</v>
      </c>
      <c r="X448" s="3" t="s">
        <v>28</v>
      </c>
      <c r="Y448" s="30" t="s">
        <v>470</v>
      </c>
      <c r="Z448" s="19">
        <v>134.19999999999999</v>
      </c>
      <c r="AA448" s="19">
        <v>1</v>
      </c>
      <c r="AB448" s="20">
        <v>2</v>
      </c>
      <c r="AC448" s="6" t="s">
        <v>413</v>
      </c>
      <c r="AD448" s="6" t="s">
        <v>413</v>
      </c>
      <c r="AE448" s="6" t="s">
        <v>413</v>
      </c>
      <c r="AF448" s="6">
        <v>133.75</v>
      </c>
      <c r="AG448" s="6">
        <v>0.92</v>
      </c>
      <c r="AH448" s="6">
        <v>2</v>
      </c>
      <c r="AI448" s="6">
        <v>0.9</v>
      </c>
      <c r="AJ448" s="72">
        <v>312.7</v>
      </c>
      <c r="AK448" s="72">
        <v>9.3000000000000007</v>
      </c>
      <c r="AL448" s="9">
        <v>2</v>
      </c>
      <c r="AM448" s="11">
        <v>134.29</v>
      </c>
      <c r="AN448" s="6">
        <v>0.89</v>
      </c>
      <c r="AO448" s="6">
        <v>2</v>
      </c>
      <c r="AP448" s="2" t="s">
        <v>1299</v>
      </c>
      <c r="AQ448" s="2">
        <f t="shared" si="45"/>
        <v>134.29</v>
      </c>
      <c r="AR448" s="2">
        <f t="shared" si="46"/>
        <v>0.89</v>
      </c>
      <c r="AS448" s="2">
        <f t="shared" si="47"/>
        <v>2</v>
      </c>
      <c r="AT448" s="6" t="s">
        <v>60</v>
      </c>
      <c r="AU448" s="6">
        <v>28.201000000000001</v>
      </c>
      <c r="AV448" s="52" t="s">
        <v>1081</v>
      </c>
      <c r="AW448" s="15">
        <f t="shared" si="51"/>
        <v>28.294</v>
      </c>
      <c r="AX448" s="47">
        <v>5.72E-11</v>
      </c>
      <c r="AY448" s="47">
        <v>8.7999999999999999E-13</v>
      </c>
      <c r="AZ448" s="47">
        <v>4.962E-10</v>
      </c>
      <c r="BA448" s="47">
        <v>5.5430000000000004E-10</v>
      </c>
      <c r="BB448" s="48">
        <v>5.7570000000000001E-11</v>
      </c>
      <c r="BC448" s="48">
        <v>4.9548000000000003E-10</v>
      </c>
      <c r="BD448" s="48">
        <v>5.5304999999999997E-10</v>
      </c>
      <c r="BE448" s="14">
        <f t="shared" si="48"/>
        <v>134.72884432297363</v>
      </c>
      <c r="BF448" s="14">
        <f t="shared" si="49"/>
        <v>0.89</v>
      </c>
      <c r="BG448" s="76" t="s">
        <v>598</v>
      </c>
      <c r="BH448" s="76" t="s">
        <v>598</v>
      </c>
      <c r="BI448" s="76" t="s">
        <v>598</v>
      </c>
      <c r="BJ448" s="68" t="s">
        <v>1566</v>
      </c>
      <c r="BK448" s="102" t="s">
        <v>598</v>
      </c>
      <c r="BL448" s="76" t="s">
        <v>598</v>
      </c>
      <c r="BM448" s="3" t="s">
        <v>1302</v>
      </c>
    </row>
    <row r="449" spans="1:65" ht="14.4" customHeight="1" x14ac:dyDescent="0.3">
      <c r="A449" s="59" t="s">
        <v>888</v>
      </c>
      <c r="B449" s="2">
        <v>448</v>
      </c>
      <c r="C449" s="3" t="s">
        <v>1543</v>
      </c>
      <c r="D449" s="23" t="s">
        <v>153</v>
      </c>
      <c r="E449" s="2" t="s">
        <v>528</v>
      </c>
      <c r="F449" s="23" t="s">
        <v>468</v>
      </c>
      <c r="G449" s="2" t="s">
        <v>529</v>
      </c>
      <c r="H449" s="2" t="s">
        <v>23</v>
      </c>
      <c r="I449" s="5">
        <v>1815</v>
      </c>
      <c r="J449" s="6" t="s">
        <v>24</v>
      </c>
      <c r="K449" s="2" t="s">
        <v>1028</v>
      </c>
      <c r="L449" s="6" t="s">
        <v>25</v>
      </c>
      <c r="M449" s="6" t="s">
        <v>26</v>
      </c>
      <c r="N449" s="2" t="s">
        <v>1087</v>
      </c>
      <c r="O449" s="6">
        <v>0.98</v>
      </c>
      <c r="P449" s="19">
        <v>2</v>
      </c>
      <c r="Q449" s="5" t="s">
        <v>27</v>
      </c>
      <c r="R449" s="2" t="s">
        <v>413</v>
      </c>
      <c r="S449" s="2" t="s">
        <v>413</v>
      </c>
      <c r="T449" s="3" t="s">
        <v>64</v>
      </c>
      <c r="U449" s="3" t="s">
        <v>469</v>
      </c>
      <c r="V449" s="5" t="s">
        <v>598</v>
      </c>
      <c r="W449" s="12" t="s">
        <v>57</v>
      </c>
      <c r="X449" s="3" t="s">
        <v>28</v>
      </c>
      <c r="Y449" s="30" t="s">
        <v>470</v>
      </c>
      <c r="Z449" s="19" t="s">
        <v>352</v>
      </c>
      <c r="AA449" s="11" t="s">
        <v>352</v>
      </c>
      <c r="AB449" s="20">
        <v>2</v>
      </c>
      <c r="AC449" s="6" t="s">
        <v>413</v>
      </c>
      <c r="AD449" s="6" t="s">
        <v>413</v>
      </c>
      <c r="AE449" s="6" t="s">
        <v>413</v>
      </c>
      <c r="AF449" s="6">
        <v>133.75</v>
      </c>
      <c r="AG449" s="6">
        <v>0.92</v>
      </c>
      <c r="AH449" s="6">
        <v>2</v>
      </c>
      <c r="AI449" s="6">
        <v>0.9</v>
      </c>
      <c r="AJ449" s="72">
        <v>312.7</v>
      </c>
      <c r="AK449" s="72">
        <v>9.3000000000000007</v>
      </c>
      <c r="AL449" s="9">
        <v>2</v>
      </c>
      <c r="AM449" s="11">
        <v>134.29</v>
      </c>
      <c r="AN449" s="6">
        <v>0.89</v>
      </c>
      <c r="AO449" s="6">
        <v>2</v>
      </c>
      <c r="AP449" s="2" t="s">
        <v>1299</v>
      </c>
      <c r="AQ449" s="2">
        <f t="shared" si="45"/>
        <v>134.29</v>
      </c>
      <c r="AR449" s="2">
        <f t="shared" si="46"/>
        <v>0.89</v>
      </c>
      <c r="AS449" s="2">
        <f t="shared" si="47"/>
        <v>2</v>
      </c>
      <c r="AT449" s="6" t="s">
        <v>60</v>
      </c>
      <c r="AU449" s="6">
        <v>28.201000000000001</v>
      </c>
      <c r="AV449" s="52" t="s">
        <v>1081</v>
      </c>
      <c r="AW449" s="15">
        <f t="shared" si="51"/>
        <v>28.294</v>
      </c>
      <c r="AX449" s="47">
        <v>5.72E-11</v>
      </c>
      <c r="AY449" s="47">
        <v>8.7999999999999999E-13</v>
      </c>
      <c r="AZ449" s="47">
        <v>4.962E-10</v>
      </c>
      <c r="BA449" s="47">
        <v>5.5430000000000004E-10</v>
      </c>
      <c r="BB449" s="48">
        <v>5.7570000000000001E-11</v>
      </c>
      <c r="BC449" s="48">
        <v>4.9548000000000003E-10</v>
      </c>
      <c r="BD449" s="48">
        <v>5.5304999999999997E-10</v>
      </c>
      <c r="BE449" s="14">
        <f t="shared" si="48"/>
        <v>134.72884432297363</v>
      </c>
      <c r="BF449" s="14">
        <f t="shared" si="49"/>
        <v>0.89</v>
      </c>
      <c r="BG449" s="68" t="s">
        <v>597</v>
      </c>
      <c r="BH449" s="68" t="s">
        <v>413</v>
      </c>
      <c r="BI449" s="76" t="s">
        <v>598</v>
      </c>
      <c r="BJ449" s="68" t="s">
        <v>1566</v>
      </c>
      <c r="BK449" s="102" t="s">
        <v>598</v>
      </c>
      <c r="BL449" s="76" t="s">
        <v>598</v>
      </c>
      <c r="BM449" s="3" t="s">
        <v>1303</v>
      </c>
    </row>
    <row r="450" spans="1:65" ht="14.4" customHeight="1" x14ac:dyDescent="0.3">
      <c r="A450" s="59" t="s">
        <v>874</v>
      </c>
      <c r="B450" s="2">
        <v>449</v>
      </c>
      <c r="C450" s="3" t="s">
        <v>1543</v>
      </c>
      <c r="D450" s="31" t="s">
        <v>882</v>
      </c>
      <c r="E450" s="2" t="s">
        <v>528</v>
      </c>
      <c r="F450" s="31" t="s">
        <v>883</v>
      </c>
      <c r="G450" s="2" t="s">
        <v>529</v>
      </c>
      <c r="H450" s="2" t="s">
        <v>23</v>
      </c>
      <c r="I450" s="5">
        <v>294</v>
      </c>
      <c r="J450" s="6" t="s">
        <v>24</v>
      </c>
      <c r="K450" s="2" t="s">
        <v>1028</v>
      </c>
      <c r="L450" s="6" t="s">
        <v>25</v>
      </c>
      <c r="M450" s="6" t="s">
        <v>26</v>
      </c>
      <c r="N450" s="2" t="s">
        <v>1087</v>
      </c>
      <c r="O450" s="6">
        <v>1.04</v>
      </c>
      <c r="P450" s="6">
        <v>1.6</v>
      </c>
      <c r="Q450" s="2" t="s">
        <v>88</v>
      </c>
      <c r="R450" s="2" t="s">
        <v>413</v>
      </c>
      <c r="S450" s="2" t="s">
        <v>413</v>
      </c>
      <c r="T450" s="3" t="s">
        <v>64</v>
      </c>
      <c r="U450" s="3" t="s">
        <v>469</v>
      </c>
      <c r="V450" s="5" t="s">
        <v>597</v>
      </c>
      <c r="W450" s="12" t="s">
        <v>57</v>
      </c>
      <c r="X450" s="3" t="s">
        <v>28</v>
      </c>
      <c r="Y450" s="30" t="s">
        <v>470</v>
      </c>
      <c r="Z450" s="11">
        <v>133.28</v>
      </c>
      <c r="AA450" s="11">
        <v>0.84</v>
      </c>
      <c r="AB450" s="20">
        <v>2</v>
      </c>
      <c r="AC450" s="6" t="s">
        <v>413</v>
      </c>
      <c r="AD450" s="6" t="s">
        <v>413</v>
      </c>
      <c r="AE450" s="6" t="s">
        <v>413</v>
      </c>
      <c r="AF450" s="19">
        <v>133.4</v>
      </c>
      <c r="AG450" s="19">
        <v>1.1000000000000001</v>
      </c>
      <c r="AH450" s="6">
        <v>2</v>
      </c>
      <c r="AI450" s="6">
        <v>1</v>
      </c>
      <c r="AJ450" s="72">
        <v>330</v>
      </c>
      <c r="AK450" s="72">
        <v>100</v>
      </c>
      <c r="AL450" s="9">
        <v>2</v>
      </c>
      <c r="AM450" s="6">
        <v>133.66</v>
      </c>
      <c r="AN450" s="6">
        <v>0.68</v>
      </c>
      <c r="AO450" s="6">
        <v>2</v>
      </c>
      <c r="AP450" s="2" t="s">
        <v>1299</v>
      </c>
      <c r="AQ450" s="2">
        <f t="shared" ref="AQ450:AQ471" si="52">IF(AP450="Plateau age",Z450,IF(AP450="Isochron age",AF450,IF(AP450="Ideogram age",AM450,"-")))</f>
        <v>133.66</v>
      </c>
      <c r="AR450" s="2">
        <f t="shared" ref="AR450:AR471" si="53">IF(AP450="Plateau age",AA450,IF(AP450="Isochron age",AG450,IF(AP450="Ideogram age",AN450,"-")))</f>
        <v>0.68</v>
      </c>
      <c r="AS450" s="2">
        <f t="shared" ref="AS450:AS471" si="54">IF(AP450="Plateau age",AB450,IF(AP450="Isochron age",AH450,IF(AP450="Ideogram age",AO450,"-")))</f>
        <v>2</v>
      </c>
      <c r="AT450" s="6" t="s">
        <v>60</v>
      </c>
      <c r="AU450" s="6">
        <v>28.201000000000001</v>
      </c>
      <c r="AV450" s="52" t="s">
        <v>1081</v>
      </c>
      <c r="AW450" s="15">
        <f t="shared" si="51"/>
        <v>28.294</v>
      </c>
      <c r="AX450" s="47">
        <v>5.72E-11</v>
      </c>
      <c r="AY450" s="47">
        <v>8.7999999999999999E-13</v>
      </c>
      <c r="AZ450" s="47">
        <v>4.962E-10</v>
      </c>
      <c r="BA450" s="47">
        <v>5.5430000000000004E-10</v>
      </c>
      <c r="BB450" s="48">
        <v>5.7570000000000001E-11</v>
      </c>
      <c r="BC450" s="48">
        <v>4.9548000000000003E-10</v>
      </c>
      <c r="BD450" s="48">
        <v>5.5304999999999997E-10</v>
      </c>
      <c r="BE450" s="14">
        <f t="shared" ref="BE450:BE471" si="55">IF(AQ450="-","-",(LN(((EXP(BD450*(((1/BD450)*LN(((EXP(BA450*(AQ450*1000000))-1)*((AX450+AY450)/BA450)*(BD450/BB450))+1)/1000000)*1000000))-1)/(EXP(BD450*(((1/BD450)*LN(((EXP(BA450*(AU450*1000000))-1)*((AX450+AY450)/BA450)*(BD450/BB450))+1)/1000000)*1000000))-1))*(EXP(BD450*(AW450*1000000))-1)+1)/BD450)/1000000)</f>
        <v>134.09680880609298</v>
      </c>
      <c r="BF450" s="14">
        <f t="shared" ref="BF450:BF471" si="56">IF(AR450="-","-",IF(AS450=1,AR450*2,AR450))</f>
        <v>0.68</v>
      </c>
      <c r="BG450" s="76" t="s">
        <v>598</v>
      </c>
      <c r="BH450" s="76" t="s">
        <v>598</v>
      </c>
      <c r="BI450" s="76" t="s">
        <v>598</v>
      </c>
      <c r="BJ450" s="68" t="s">
        <v>1580</v>
      </c>
      <c r="BK450" s="102" t="s">
        <v>598</v>
      </c>
      <c r="BL450" s="76" t="s">
        <v>598</v>
      </c>
    </row>
    <row r="451" spans="1:65" ht="14.4" customHeight="1" x14ac:dyDescent="0.3">
      <c r="A451" s="59" t="s">
        <v>875</v>
      </c>
      <c r="B451" s="2">
        <v>450</v>
      </c>
      <c r="C451" s="3" t="s">
        <v>1543</v>
      </c>
      <c r="D451" s="31" t="s">
        <v>882</v>
      </c>
      <c r="E451" s="2" t="s">
        <v>528</v>
      </c>
      <c r="F451" s="31" t="s">
        <v>883</v>
      </c>
      <c r="G451" s="2" t="s">
        <v>529</v>
      </c>
      <c r="H451" s="2" t="s">
        <v>23</v>
      </c>
      <c r="I451" s="5">
        <v>294</v>
      </c>
      <c r="J451" s="6" t="s">
        <v>24</v>
      </c>
      <c r="K451" s="2" t="s">
        <v>1028</v>
      </c>
      <c r="L451" s="6" t="s">
        <v>25</v>
      </c>
      <c r="M451" s="6" t="s">
        <v>26</v>
      </c>
      <c r="N451" s="2" t="s">
        <v>1087</v>
      </c>
      <c r="O451" s="6">
        <v>1.04</v>
      </c>
      <c r="P451" s="6">
        <v>1.6</v>
      </c>
      <c r="Q451" s="2" t="s">
        <v>88</v>
      </c>
      <c r="R451" s="2" t="s">
        <v>413</v>
      </c>
      <c r="S451" s="2" t="s">
        <v>413</v>
      </c>
      <c r="T451" s="3" t="s">
        <v>64</v>
      </c>
      <c r="U451" s="3" t="s">
        <v>469</v>
      </c>
      <c r="V451" s="5" t="s">
        <v>598</v>
      </c>
      <c r="W451" s="12" t="s">
        <v>57</v>
      </c>
      <c r="X451" s="3" t="s">
        <v>28</v>
      </c>
      <c r="Y451" s="30" t="s">
        <v>470</v>
      </c>
      <c r="Z451" s="11" t="s">
        <v>352</v>
      </c>
      <c r="AA451" s="11" t="s">
        <v>352</v>
      </c>
      <c r="AB451" s="20">
        <v>2</v>
      </c>
      <c r="AC451" s="6" t="s">
        <v>413</v>
      </c>
      <c r="AD451" s="6" t="s">
        <v>413</v>
      </c>
      <c r="AE451" s="6" t="s">
        <v>413</v>
      </c>
      <c r="AF451" s="19">
        <v>133.4</v>
      </c>
      <c r="AG451" s="19">
        <v>1.1000000000000001</v>
      </c>
      <c r="AH451" s="6">
        <v>2</v>
      </c>
      <c r="AI451" s="6">
        <v>1</v>
      </c>
      <c r="AJ451" s="72">
        <v>330</v>
      </c>
      <c r="AK451" s="72">
        <v>100</v>
      </c>
      <c r="AL451" s="9">
        <v>2</v>
      </c>
      <c r="AM451" s="6">
        <v>133.66</v>
      </c>
      <c r="AN451" s="6">
        <v>0.68</v>
      </c>
      <c r="AO451" s="6">
        <v>2</v>
      </c>
      <c r="AP451" s="2" t="s">
        <v>1299</v>
      </c>
      <c r="AQ451" s="2">
        <f t="shared" si="52"/>
        <v>133.66</v>
      </c>
      <c r="AR451" s="2">
        <f t="shared" si="53"/>
        <v>0.68</v>
      </c>
      <c r="AS451" s="2">
        <f t="shared" si="54"/>
        <v>2</v>
      </c>
      <c r="AT451" s="6" t="s">
        <v>60</v>
      </c>
      <c r="AU451" s="6">
        <v>28.201000000000001</v>
      </c>
      <c r="AV451" s="52" t="s">
        <v>1081</v>
      </c>
      <c r="AW451" s="15">
        <f t="shared" ref="AW451:AW471" si="57">28.294</f>
        <v>28.294</v>
      </c>
      <c r="AX451" s="47">
        <v>5.72E-11</v>
      </c>
      <c r="AY451" s="47">
        <v>8.7999999999999999E-13</v>
      </c>
      <c r="AZ451" s="47">
        <v>4.962E-10</v>
      </c>
      <c r="BA451" s="47">
        <v>5.5430000000000004E-10</v>
      </c>
      <c r="BB451" s="48">
        <v>5.7570000000000001E-11</v>
      </c>
      <c r="BC451" s="48">
        <v>4.9548000000000003E-10</v>
      </c>
      <c r="BD451" s="48">
        <v>5.5304999999999997E-10</v>
      </c>
      <c r="BE451" s="14">
        <f t="shared" si="55"/>
        <v>134.09680880609298</v>
      </c>
      <c r="BF451" s="14">
        <f t="shared" si="56"/>
        <v>0.68</v>
      </c>
      <c r="BG451" s="68" t="s">
        <v>1601</v>
      </c>
      <c r="BH451" s="68" t="s">
        <v>598</v>
      </c>
      <c r="BI451" s="76" t="s">
        <v>598</v>
      </c>
      <c r="BJ451" s="68" t="s">
        <v>1580</v>
      </c>
      <c r="BK451" s="102" t="s">
        <v>598</v>
      </c>
      <c r="BL451" s="76" t="s">
        <v>598</v>
      </c>
      <c r="BM451" s="3" t="s">
        <v>1522</v>
      </c>
    </row>
    <row r="452" spans="1:65" ht="14.4" customHeight="1" x14ac:dyDescent="0.3">
      <c r="A452" s="59" t="s">
        <v>876</v>
      </c>
      <c r="B452" s="2">
        <v>451</v>
      </c>
      <c r="C452" s="3" t="s">
        <v>1543</v>
      </c>
      <c r="D452" s="31" t="s">
        <v>884</v>
      </c>
      <c r="E452" s="2" t="s">
        <v>528</v>
      </c>
      <c r="F452" s="31" t="s">
        <v>885</v>
      </c>
      <c r="G452" s="2" t="s">
        <v>529</v>
      </c>
      <c r="H452" s="2" t="s">
        <v>23</v>
      </c>
      <c r="I452" s="5">
        <v>287</v>
      </c>
      <c r="J452" s="6" t="s">
        <v>24</v>
      </c>
      <c r="K452" s="2" t="s">
        <v>1028</v>
      </c>
      <c r="L452" s="6" t="s">
        <v>25</v>
      </c>
      <c r="M452" s="6" t="s">
        <v>26</v>
      </c>
      <c r="N452" s="2" t="s">
        <v>1087</v>
      </c>
      <c r="O452" s="6">
        <v>1.64</v>
      </c>
      <c r="P452" s="6">
        <v>1.5</v>
      </c>
      <c r="Q452" s="2" t="s">
        <v>96</v>
      </c>
      <c r="R452" s="2" t="s">
        <v>413</v>
      </c>
      <c r="S452" s="2" t="s">
        <v>413</v>
      </c>
      <c r="T452" s="3" t="s">
        <v>64</v>
      </c>
      <c r="U452" s="3" t="s">
        <v>469</v>
      </c>
      <c r="V452" s="5" t="s">
        <v>597</v>
      </c>
      <c r="W452" s="12" t="s">
        <v>57</v>
      </c>
      <c r="X452" s="3" t="s">
        <v>28</v>
      </c>
      <c r="Y452" s="30" t="s">
        <v>470</v>
      </c>
      <c r="Z452" s="11">
        <v>133.62</v>
      </c>
      <c r="AA452" s="11">
        <v>0.79</v>
      </c>
      <c r="AB452" s="20">
        <v>2</v>
      </c>
      <c r="AC452" s="6" t="s">
        <v>413</v>
      </c>
      <c r="AD452" s="6" t="s">
        <v>413</v>
      </c>
      <c r="AE452" s="6" t="s">
        <v>413</v>
      </c>
      <c r="AF452" s="6">
        <v>133.47</v>
      </c>
      <c r="AG452" s="6">
        <v>0.67</v>
      </c>
      <c r="AH452" s="6">
        <v>2</v>
      </c>
      <c r="AI452" s="6">
        <v>0.61</v>
      </c>
      <c r="AJ452" s="72">
        <v>292</v>
      </c>
      <c r="AK452" s="72">
        <v>62</v>
      </c>
      <c r="AL452" s="9">
        <v>2</v>
      </c>
      <c r="AM452" s="6">
        <v>133.43</v>
      </c>
      <c r="AN452" s="6">
        <v>0.55000000000000004</v>
      </c>
      <c r="AO452" s="6">
        <v>2</v>
      </c>
      <c r="AP452" s="2" t="s">
        <v>1299</v>
      </c>
      <c r="AQ452" s="2">
        <f t="shared" si="52"/>
        <v>133.43</v>
      </c>
      <c r="AR452" s="2">
        <f t="shared" si="53"/>
        <v>0.55000000000000004</v>
      </c>
      <c r="AS452" s="2">
        <f t="shared" si="54"/>
        <v>2</v>
      </c>
      <c r="AT452" s="6" t="s">
        <v>60</v>
      </c>
      <c r="AU452" s="6">
        <v>28.201000000000001</v>
      </c>
      <c r="AV452" s="52" t="s">
        <v>1081</v>
      </c>
      <c r="AW452" s="15">
        <f t="shared" si="57"/>
        <v>28.294</v>
      </c>
      <c r="AX452" s="47">
        <v>5.72E-11</v>
      </c>
      <c r="AY452" s="47">
        <v>8.7999999999999999E-13</v>
      </c>
      <c r="AZ452" s="47">
        <v>4.962E-10</v>
      </c>
      <c r="BA452" s="47">
        <v>5.5430000000000004E-10</v>
      </c>
      <c r="BB452" s="48">
        <v>5.7570000000000001E-11</v>
      </c>
      <c r="BC452" s="48">
        <v>4.9548000000000003E-10</v>
      </c>
      <c r="BD452" s="48">
        <v>5.5304999999999997E-10</v>
      </c>
      <c r="BE452" s="14">
        <f t="shared" si="55"/>
        <v>133.8660656276071</v>
      </c>
      <c r="BF452" s="14">
        <f t="shared" si="56"/>
        <v>0.55000000000000004</v>
      </c>
      <c r="BG452" s="76" t="s">
        <v>598</v>
      </c>
      <c r="BH452" s="76" t="s">
        <v>598</v>
      </c>
      <c r="BI452" s="76" t="s">
        <v>598</v>
      </c>
      <c r="BJ452" s="68" t="s">
        <v>1580</v>
      </c>
      <c r="BK452" s="102" t="s">
        <v>598</v>
      </c>
      <c r="BL452" s="76" t="s">
        <v>598</v>
      </c>
    </row>
    <row r="453" spans="1:65" ht="14.4" customHeight="1" x14ac:dyDescent="0.3">
      <c r="A453" s="59" t="s">
        <v>877</v>
      </c>
      <c r="B453" s="2">
        <v>452</v>
      </c>
      <c r="C453" s="3" t="s">
        <v>1543</v>
      </c>
      <c r="D453" s="31" t="s">
        <v>884</v>
      </c>
      <c r="E453" s="2" t="s">
        <v>528</v>
      </c>
      <c r="F453" s="31" t="s">
        <v>885</v>
      </c>
      <c r="G453" s="2" t="s">
        <v>529</v>
      </c>
      <c r="H453" s="2" t="s">
        <v>23</v>
      </c>
      <c r="I453" s="5">
        <v>287</v>
      </c>
      <c r="J453" s="6" t="s">
        <v>24</v>
      </c>
      <c r="K453" s="2" t="s">
        <v>1028</v>
      </c>
      <c r="L453" s="6" t="s">
        <v>25</v>
      </c>
      <c r="M453" s="6" t="s">
        <v>26</v>
      </c>
      <c r="N453" s="2" t="s">
        <v>1087</v>
      </c>
      <c r="O453" s="6">
        <v>1.64</v>
      </c>
      <c r="P453" s="6">
        <v>1.5</v>
      </c>
      <c r="Q453" s="2" t="s">
        <v>96</v>
      </c>
      <c r="R453" s="2" t="s">
        <v>413</v>
      </c>
      <c r="S453" s="2" t="s">
        <v>413</v>
      </c>
      <c r="T453" s="3" t="s">
        <v>64</v>
      </c>
      <c r="U453" s="3" t="s">
        <v>469</v>
      </c>
      <c r="V453" s="5" t="s">
        <v>598</v>
      </c>
      <c r="W453" s="12" t="s">
        <v>57</v>
      </c>
      <c r="X453" s="3" t="s">
        <v>28</v>
      </c>
      <c r="Y453" s="30" t="s">
        <v>470</v>
      </c>
      <c r="Z453" s="11">
        <v>133.34</v>
      </c>
      <c r="AA453" s="11">
        <v>0.59</v>
      </c>
      <c r="AB453" s="20">
        <v>2</v>
      </c>
      <c r="AC453" s="6" t="s">
        <v>413</v>
      </c>
      <c r="AD453" s="6" t="s">
        <v>413</v>
      </c>
      <c r="AE453" s="6" t="s">
        <v>413</v>
      </c>
      <c r="AF453" s="6">
        <v>133.47</v>
      </c>
      <c r="AG453" s="6">
        <v>0.67</v>
      </c>
      <c r="AH453" s="6">
        <v>2</v>
      </c>
      <c r="AI453" s="6">
        <v>0.61</v>
      </c>
      <c r="AJ453" s="72">
        <v>292</v>
      </c>
      <c r="AK453" s="72">
        <v>62</v>
      </c>
      <c r="AL453" s="9">
        <v>2</v>
      </c>
      <c r="AM453" s="6">
        <v>133.43</v>
      </c>
      <c r="AN453" s="6">
        <v>0.55000000000000004</v>
      </c>
      <c r="AO453" s="6">
        <v>2</v>
      </c>
      <c r="AP453" s="2" t="s">
        <v>1299</v>
      </c>
      <c r="AQ453" s="2">
        <f t="shared" si="52"/>
        <v>133.43</v>
      </c>
      <c r="AR453" s="2">
        <f t="shared" si="53"/>
        <v>0.55000000000000004</v>
      </c>
      <c r="AS453" s="2">
        <f t="shared" si="54"/>
        <v>2</v>
      </c>
      <c r="AT453" s="6" t="s">
        <v>60</v>
      </c>
      <c r="AU453" s="6">
        <v>28.201000000000001</v>
      </c>
      <c r="AV453" s="52" t="s">
        <v>1081</v>
      </c>
      <c r="AW453" s="15">
        <f t="shared" si="57"/>
        <v>28.294</v>
      </c>
      <c r="AX453" s="47">
        <v>5.72E-11</v>
      </c>
      <c r="AY453" s="47">
        <v>8.7999999999999999E-13</v>
      </c>
      <c r="AZ453" s="47">
        <v>4.962E-10</v>
      </c>
      <c r="BA453" s="47">
        <v>5.5430000000000004E-10</v>
      </c>
      <c r="BB453" s="48">
        <v>5.7570000000000001E-11</v>
      </c>
      <c r="BC453" s="48">
        <v>4.9548000000000003E-10</v>
      </c>
      <c r="BD453" s="48">
        <v>5.5304999999999997E-10</v>
      </c>
      <c r="BE453" s="14">
        <f t="shared" si="55"/>
        <v>133.8660656276071</v>
      </c>
      <c r="BF453" s="14">
        <f t="shared" si="56"/>
        <v>0.55000000000000004</v>
      </c>
      <c r="BG453" s="76" t="s">
        <v>598</v>
      </c>
      <c r="BH453" s="76" t="s">
        <v>598</v>
      </c>
      <c r="BI453" s="76" t="s">
        <v>598</v>
      </c>
      <c r="BJ453" s="68" t="s">
        <v>1580</v>
      </c>
      <c r="BK453" s="102" t="s">
        <v>598</v>
      </c>
      <c r="BL453" s="76" t="s">
        <v>598</v>
      </c>
    </row>
    <row r="454" spans="1:65" ht="14.4" customHeight="1" x14ac:dyDescent="0.3">
      <c r="A454" s="59" t="s">
        <v>878</v>
      </c>
      <c r="B454" s="2">
        <v>453</v>
      </c>
      <c r="C454" s="3" t="s">
        <v>1543</v>
      </c>
      <c r="D454" s="31" t="s">
        <v>164</v>
      </c>
      <c r="E454" s="2" t="s">
        <v>528</v>
      </c>
      <c r="F454" s="31" t="s">
        <v>886</v>
      </c>
      <c r="G454" s="2" t="s">
        <v>529</v>
      </c>
      <c r="H454" s="2" t="s">
        <v>23</v>
      </c>
      <c r="I454" s="5">
        <v>214</v>
      </c>
      <c r="J454" s="6" t="s">
        <v>24</v>
      </c>
      <c r="K454" s="2" t="s">
        <v>1028</v>
      </c>
      <c r="L454" s="6" t="s">
        <v>25</v>
      </c>
      <c r="M454" s="6" t="s">
        <v>26</v>
      </c>
      <c r="N454" s="2" t="s">
        <v>1087</v>
      </c>
      <c r="O454" s="6">
        <v>1.66</v>
      </c>
      <c r="P454" s="6">
        <v>1.6</v>
      </c>
      <c r="Q454" s="2" t="s">
        <v>96</v>
      </c>
      <c r="R454" s="2" t="s">
        <v>413</v>
      </c>
      <c r="S454" s="2" t="s">
        <v>413</v>
      </c>
      <c r="T454" s="3" t="s">
        <v>64</v>
      </c>
      <c r="U454" s="3" t="s">
        <v>469</v>
      </c>
      <c r="V454" s="5" t="s">
        <v>597</v>
      </c>
      <c r="W454" s="12" t="s">
        <v>57</v>
      </c>
      <c r="X454" s="3" t="s">
        <v>28</v>
      </c>
      <c r="Y454" s="30" t="s">
        <v>470</v>
      </c>
      <c r="Z454" s="19" t="s">
        <v>352</v>
      </c>
      <c r="AA454" s="11" t="s">
        <v>352</v>
      </c>
      <c r="AB454" s="20">
        <v>2</v>
      </c>
      <c r="AC454" s="6" t="s">
        <v>413</v>
      </c>
      <c r="AD454" s="6" t="s">
        <v>413</v>
      </c>
      <c r="AE454" s="6" t="s">
        <v>413</v>
      </c>
      <c r="AF454" s="6">
        <v>134.08000000000001</v>
      </c>
      <c r="AG454" s="6">
        <v>0.84</v>
      </c>
      <c r="AH454" s="6">
        <v>2</v>
      </c>
      <c r="AI454" s="6">
        <v>1.5</v>
      </c>
      <c r="AJ454" s="72">
        <v>271</v>
      </c>
      <c r="AK454" s="72">
        <v>44</v>
      </c>
      <c r="AL454" s="9">
        <v>2</v>
      </c>
      <c r="AM454" s="6">
        <v>133.75</v>
      </c>
      <c r="AN454" s="6">
        <v>0.64</v>
      </c>
      <c r="AO454" s="6">
        <v>2</v>
      </c>
      <c r="AP454" s="2" t="s">
        <v>1299</v>
      </c>
      <c r="AQ454" s="2">
        <f t="shared" si="52"/>
        <v>133.75</v>
      </c>
      <c r="AR454" s="2">
        <f t="shared" si="53"/>
        <v>0.64</v>
      </c>
      <c r="AS454" s="2">
        <f t="shared" si="54"/>
        <v>2</v>
      </c>
      <c r="AT454" s="6" t="s">
        <v>60</v>
      </c>
      <c r="AU454" s="6">
        <v>28.201000000000001</v>
      </c>
      <c r="AV454" s="52" t="s">
        <v>1081</v>
      </c>
      <c r="AW454" s="15">
        <f t="shared" si="57"/>
        <v>28.294</v>
      </c>
      <c r="AX454" s="47">
        <v>5.72E-11</v>
      </c>
      <c r="AY454" s="47">
        <v>8.7999999999999999E-13</v>
      </c>
      <c r="AZ454" s="47">
        <v>4.962E-10</v>
      </c>
      <c r="BA454" s="47">
        <v>5.5430000000000004E-10</v>
      </c>
      <c r="BB454" s="48">
        <v>5.7570000000000001E-11</v>
      </c>
      <c r="BC454" s="48">
        <v>4.9548000000000003E-10</v>
      </c>
      <c r="BD454" s="48">
        <v>5.5304999999999997E-10</v>
      </c>
      <c r="BE454" s="14">
        <f t="shared" si="55"/>
        <v>134.18709960730826</v>
      </c>
      <c r="BF454" s="14">
        <f t="shared" si="56"/>
        <v>0.64</v>
      </c>
      <c r="BG454" s="68" t="s">
        <v>1601</v>
      </c>
      <c r="BH454" s="68" t="s">
        <v>598</v>
      </c>
      <c r="BI454" s="76" t="s">
        <v>598</v>
      </c>
      <c r="BJ454" s="68" t="s">
        <v>1580</v>
      </c>
      <c r="BK454" s="102" t="s">
        <v>598</v>
      </c>
      <c r="BL454" s="76" t="s">
        <v>598</v>
      </c>
      <c r="BM454" s="3" t="s">
        <v>1524</v>
      </c>
    </row>
    <row r="455" spans="1:65" ht="14.4" customHeight="1" x14ac:dyDescent="0.3">
      <c r="A455" s="59" t="s">
        <v>879</v>
      </c>
      <c r="B455" s="2">
        <v>454</v>
      </c>
      <c r="C455" s="3" t="s">
        <v>1543</v>
      </c>
      <c r="D455" s="31" t="s">
        <v>164</v>
      </c>
      <c r="E455" s="2" t="s">
        <v>528</v>
      </c>
      <c r="F455" s="31" t="s">
        <v>886</v>
      </c>
      <c r="G455" s="2" t="s">
        <v>529</v>
      </c>
      <c r="H455" s="2" t="s">
        <v>23</v>
      </c>
      <c r="I455" s="5">
        <v>214</v>
      </c>
      <c r="J455" s="6" t="s">
        <v>24</v>
      </c>
      <c r="K455" s="2" t="s">
        <v>1028</v>
      </c>
      <c r="L455" s="6" t="s">
        <v>25</v>
      </c>
      <c r="M455" s="6" t="s">
        <v>26</v>
      </c>
      <c r="N455" s="2" t="s">
        <v>1087</v>
      </c>
      <c r="O455" s="6">
        <v>1.66</v>
      </c>
      <c r="P455" s="6">
        <v>1.6</v>
      </c>
      <c r="Q455" s="2" t="s">
        <v>96</v>
      </c>
      <c r="R455" s="2" t="s">
        <v>413</v>
      </c>
      <c r="S455" s="2" t="s">
        <v>413</v>
      </c>
      <c r="T455" s="3" t="s">
        <v>64</v>
      </c>
      <c r="U455" s="3" t="s">
        <v>469</v>
      </c>
      <c r="V455" s="5" t="s">
        <v>598</v>
      </c>
      <c r="W455" s="12" t="s">
        <v>57</v>
      </c>
      <c r="X455" s="3" t="s">
        <v>28</v>
      </c>
      <c r="Y455" s="30" t="s">
        <v>470</v>
      </c>
      <c r="Z455" s="11">
        <v>133.24</v>
      </c>
      <c r="AA455" s="11">
        <v>0.68</v>
      </c>
      <c r="AB455" s="20">
        <v>2</v>
      </c>
      <c r="AC455" s="6" t="s">
        <v>413</v>
      </c>
      <c r="AD455" s="6" t="s">
        <v>413</v>
      </c>
      <c r="AE455" s="6" t="s">
        <v>413</v>
      </c>
      <c r="AF455" s="6">
        <v>134.08000000000001</v>
      </c>
      <c r="AG455" s="6">
        <v>0.84</v>
      </c>
      <c r="AH455" s="6">
        <v>2</v>
      </c>
      <c r="AI455" s="6">
        <v>1.5</v>
      </c>
      <c r="AJ455" s="72">
        <v>271</v>
      </c>
      <c r="AK455" s="72">
        <v>44</v>
      </c>
      <c r="AL455" s="9">
        <v>2</v>
      </c>
      <c r="AM455" s="6">
        <v>133.75</v>
      </c>
      <c r="AN455" s="6">
        <v>0.64</v>
      </c>
      <c r="AO455" s="6">
        <v>2</v>
      </c>
      <c r="AP455" s="2" t="s">
        <v>1299</v>
      </c>
      <c r="AQ455" s="2">
        <f t="shared" si="52"/>
        <v>133.75</v>
      </c>
      <c r="AR455" s="2">
        <f t="shared" si="53"/>
        <v>0.64</v>
      </c>
      <c r="AS455" s="2">
        <f t="shared" si="54"/>
        <v>2</v>
      </c>
      <c r="AT455" s="6" t="s">
        <v>60</v>
      </c>
      <c r="AU455" s="6">
        <v>28.201000000000001</v>
      </c>
      <c r="AV455" s="52" t="s">
        <v>1081</v>
      </c>
      <c r="AW455" s="15">
        <f t="shared" si="57"/>
        <v>28.294</v>
      </c>
      <c r="AX455" s="47">
        <v>5.72E-11</v>
      </c>
      <c r="AY455" s="47">
        <v>8.7999999999999999E-13</v>
      </c>
      <c r="AZ455" s="47">
        <v>4.962E-10</v>
      </c>
      <c r="BA455" s="47">
        <v>5.5430000000000004E-10</v>
      </c>
      <c r="BB455" s="48">
        <v>5.7570000000000001E-11</v>
      </c>
      <c r="BC455" s="48">
        <v>4.9548000000000003E-10</v>
      </c>
      <c r="BD455" s="48">
        <v>5.5304999999999997E-10</v>
      </c>
      <c r="BE455" s="14">
        <f t="shared" si="55"/>
        <v>134.18709960730826</v>
      </c>
      <c r="BF455" s="14">
        <f t="shared" si="56"/>
        <v>0.64</v>
      </c>
      <c r="BG455" s="76" t="s">
        <v>598</v>
      </c>
      <c r="BH455" s="76" t="s">
        <v>598</v>
      </c>
      <c r="BI455" s="76" t="s">
        <v>598</v>
      </c>
      <c r="BJ455" s="68" t="s">
        <v>1580</v>
      </c>
      <c r="BK455" s="102" t="s">
        <v>598</v>
      </c>
      <c r="BL455" s="76" t="s">
        <v>598</v>
      </c>
    </row>
    <row r="456" spans="1:65" ht="14.4" customHeight="1" x14ac:dyDescent="0.3">
      <c r="A456" s="59" t="s">
        <v>872</v>
      </c>
      <c r="B456" s="2">
        <v>455</v>
      </c>
      <c r="C456" s="3" t="s">
        <v>1543</v>
      </c>
      <c r="D456" s="4" t="s">
        <v>880</v>
      </c>
      <c r="E456" s="2" t="s">
        <v>528</v>
      </c>
      <c r="F456" s="4" t="s">
        <v>881</v>
      </c>
      <c r="G456" s="2" t="s">
        <v>529</v>
      </c>
      <c r="H456" s="2" t="s">
        <v>23</v>
      </c>
      <c r="I456" s="5">
        <v>-290</v>
      </c>
      <c r="J456" s="6" t="s">
        <v>24</v>
      </c>
      <c r="K456" s="2" t="s">
        <v>1028</v>
      </c>
      <c r="L456" s="6" t="s">
        <v>25</v>
      </c>
      <c r="M456" s="6" t="s">
        <v>26</v>
      </c>
      <c r="N456" s="2" t="s">
        <v>1087</v>
      </c>
      <c r="O456" s="6">
        <v>1.53</v>
      </c>
      <c r="P456" s="19">
        <v>1</v>
      </c>
      <c r="Q456" s="2" t="s">
        <v>46</v>
      </c>
      <c r="R456" s="2" t="s">
        <v>413</v>
      </c>
      <c r="S456" s="2" t="s">
        <v>413</v>
      </c>
      <c r="T456" s="3" t="s">
        <v>64</v>
      </c>
      <c r="U456" s="3" t="s">
        <v>469</v>
      </c>
      <c r="V456" s="5" t="s">
        <v>597</v>
      </c>
      <c r="W456" s="12" t="s">
        <v>57</v>
      </c>
      <c r="X456" s="3" t="s">
        <v>28</v>
      </c>
      <c r="Y456" s="30" t="s">
        <v>470</v>
      </c>
      <c r="Z456" s="11" t="s">
        <v>352</v>
      </c>
      <c r="AA456" s="11" t="s">
        <v>352</v>
      </c>
      <c r="AB456" s="20">
        <v>2</v>
      </c>
      <c r="AC456" s="6" t="s">
        <v>413</v>
      </c>
      <c r="AD456" s="6" t="s">
        <v>413</v>
      </c>
      <c r="AE456" s="6" t="s">
        <v>413</v>
      </c>
      <c r="AF456" s="11">
        <v>134.19999999999999</v>
      </c>
      <c r="AG456" s="6">
        <v>0.78</v>
      </c>
      <c r="AH456" s="6">
        <v>2</v>
      </c>
      <c r="AI456" s="6">
        <v>1.3</v>
      </c>
      <c r="AJ456" s="92">
        <v>301</v>
      </c>
      <c r="AK456" s="72">
        <v>3.9</v>
      </c>
      <c r="AL456" s="9">
        <v>2</v>
      </c>
      <c r="AM456" s="11">
        <v>134.30000000000001</v>
      </c>
      <c r="AN456" s="6">
        <v>0.69</v>
      </c>
      <c r="AO456" s="6">
        <v>2</v>
      </c>
      <c r="AP456" s="2" t="s">
        <v>1299</v>
      </c>
      <c r="AQ456" s="2">
        <f t="shared" si="52"/>
        <v>134.30000000000001</v>
      </c>
      <c r="AR456" s="2">
        <f t="shared" si="53"/>
        <v>0.69</v>
      </c>
      <c r="AS456" s="2">
        <f t="shared" si="54"/>
        <v>2</v>
      </c>
      <c r="AT456" s="6" t="s">
        <v>60</v>
      </c>
      <c r="AU456" s="6">
        <v>28.201000000000001</v>
      </c>
      <c r="AV456" s="52" t="s">
        <v>1081</v>
      </c>
      <c r="AW456" s="15">
        <f t="shared" si="57"/>
        <v>28.294</v>
      </c>
      <c r="AX456" s="47">
        <v>5.72E-11</v>
      </c>
      <c r="AY456" s="47">
        <v>8.7999999999999999E-13</v>
      </c>
      <c r="AZ456" s="47">
        <v>4.962E-10</v>
      </c>
      <c r="BA456" s="47">
        <v>5.5430000000000004E-10</v>
      </c>
      <c r="BB456" s="48">
        <v>5.7570000000000001E-11</v>
      </c>
      <c r="BC456" s="48">
        <v>4.9548000000000003E-10</v>
      </c>
      <c r="BD456" s="48">
        <v>5.5304999999999997E-10</v>
      </c>
      <c r="BE456" s="14">
        <f t="shared" si="55"/>
        <v>134.73887663104179</v>
      </c>
      <c r="BF456" s="14">
        <f t="shared" si="56"/>
        <v>0.69</v>
      </c>
      <c r="BG456" s="68" t="s">
        <v>597</v>
      </c>
      <c r="BH456" s="68" t="s">
        <v>413</v>
      </c>
      <c r="BI456" s="76" t="s">
        <v>598</v>
      </c>
      <c r="BJ456" s="68" t="s">
        <v>1580</v>
      </c>
      <c r="BK456" s="102" t="s">
        <v>598</v>
      </c>
      <c r="BL456" s="76" t="s">
        <v>598</v>
      </c>
      <c r="BM456" s="3" t="s">
        <v>1300</v>
      </c>
    </row>
    <row r="457" spans="1:65" ht="14.4" customHeight="1" x14ac:dyDescent="0.3">
      <c r="A457" s="59" t="s">
        <v>873</v>
      </c>
      <c r="B457" s="2">
        <v>456</v>
      </c>
      <c r="C457" s="3" t="s">
        <v>1543</v>
      </c>
      <c r="D457" s="4" t="s">
        <v>880</v>
      </c>
      <c r="E457" s="2" t="s">
        <v>528</v>
      </c>
      <c r="F457" s="4" t="s">
        <v>881</v>
      </c>
      <c r="G457" s="2" t="s">
        <v>529</v>
      </c>
      <c r="H457" s="2" t="s">
        <v>23</v>
      </c>
      <c r="I457" s="5">
        <v>-290</v>
      </c>
      <c r="J457" s="6" t="s">
        <v>24</v>
      </c>
      <c r="K457" s="2" t="s">
        <v>1028</v>
      </c>
      <c r="L457" s="6" t="s">
        <v>25</v>
      </c>
      <c r="M457" s="6" t="s">
        <v>26</v>
      </c>
      <c r="N457" s="2" t="s">
        <v>1087</v>
      </c>
      <c r="O457" s="6">
        <v>1.53</v>
      </c>
      <c r="P457" s="19">
        <v>1</v>
      </c>
      <c r="Q457" s="2" t="s">
        <v>46</v>
      </c>
      <c r="R457" s="2" t="s">
        <v>413</v>
      </c>
      <c r="S457" s="2" t="s">
        <v>413</v>
      </c>
      <c r="T457" s="3" t="s">
        <v>64</v>
      </c>
      <c r="U457" s="3" t="s">
        <v>469</v>
      </c>
      <c r="V457" s="5" t="s">
        <v>598</v>
      </c>
      <c r="W457" s="12" t="s">
        <v>57</v>
      </c>
      <c r="X457" s="3" t="s">
        <v>28</v>
      </c>
      <c r="Y457" s="30" t="s">
        <v>470</v>
      </c>
      <c r="Z457" s="11">
        <v>134.43</v>
      </c>
      <c r="AA457" s="11">
        <v>0.81</v>
      </c>
      <c r="AB457" s="20">
        <v>2</v>
      </c>
      <c r="AC457" s="6" t="s">
        <v>413</v>
      </c>
      <c r="AD457" s="6" t="s">
        <v>413</v>
      </c>
      <c r="AE457" s="6" t="s">
        <v>413</v>
      </c>
      <c r="AF457" s="11">
        <v>134.19999999999999</v>
      </c>
      <c r="AG457" s="6">
        <v>0.78</v>
      </c>
      <c r="AH457" s="6">
        <v>2</v>
      </c>
      <c r="AI457" s="6">
        <v>1.3</v>
      </c>
      <c r="AJ457" s="92">
        <v>301</v>
      </c>
      <c r="AK457" s="72">
        <v>3.9</v>
      </c>
      <c r="AL457" s="9">
        <v>2</v>
      </c>
      <c r="AM457" s="11">
        <v>134.30000000000001</v>
      </c>
      <c r="AN457" s="6">
        <v>0.69</v>
      </c>
      <c r="AO457" s="6">
        <v>2</v>
      </c>
      <c r="AP457" s="2" t="s">
        <v>1299</v>
      </c>
      <c r="AQ457" s="2">
        <f t="shared" si="52"/>
        <v>134.30000000000001</v>
      </c>
      <c r="AR457" s="2">
        <f t="shared" si="53"/>
        <v>0.69</v>
      </c>
      <c r="AS457" s="2">
        <f t="shared" si="54"/>
        <v>2</v>
      </c>
      <c r="AT457" s="6" t="s">
        <v>60</v>
      </c>
      <c r="AU457" s="6">
        <v>28.201000000000001</v>
      </c>
      <c r="AV457" s="52" t="s">
        <v>1081</v>
      </c>
      <c r="AW457" s="15">
        <f t="shared" si="57"/>
        <v>28.294</v>
      </c>
      <c r="AX457" s="47">
        <v>5.72E-11</v>
      </c>
      <c r="AY457" s="47">
        <v>8.7999999999999999E-13</v>
      </c>
      <c r="AZ457" s="47">
        <v>4.962E-10</v>
      </c>
      <c r="BA457" s="47">
        <v>5.5430000000000004E-10</v>
      </c>
      <c r="BB457" s="48">
        <v>5.7570000000000001E-11</v>
      </c>
      <c r="BC457" s="48">
        <v>4.9548000000000003E-10</v>
      </c>
      <c r="BD457" s="48">
        <v>5.5304999999999997E-10</v>
      </c>
      <c r="BE457" s="14">
        <f t="shared" si="55"/>
        <v>134.73887663104179</v>
      </c>
      <c r="BF457" s="14">
        <f t="shared" si="56"/>
        <v>0.69</v>
      </c>
      <c r="BG457" s="76" t="s">
        <v>598</v>
      </c>
      <c r="BH457" s="76" t="s">
        <v>598</v>
      </c>
      <c r="BI457" s="76" t="s">
        <v>598</v>
      </c>
      <c r="BJ457" s="68" t="s">
        <v>1580</v>
      </c>
      <c r="BK457" s="102" t="s">
        <v>598</v>
      </c>
      <c r="BL457" s="76" t="s">
        <v>598</v>
      </c>
      <c r="BM457" s="3" t="s">
        <v>1301</v>
      </c>
    </row>
    <row r="458" spans="1:65" ht="14.4" customHeight="1" x14ac:dyDescent="0.3">
      <c r="A458" s="59" t="s">
        <v>1090</v>
      </c>
      <c r="B458" s="2">
        <v>457</v>
      </c>
      <c r="C458" s="3" t="s">
        <v>1543</v>
      </c>
      <c r="D458" s="2" t="s">
        <v>1104</v>
      </c>
      <c r="E458" s="2" t="s">
        <v>528</v>
      </c>
      <c r="F458" s="2" t="s">
        <v>1105</v>
      </c>
      <c r="G458" s="2" t="s">
        <v>529</v>
      </c>
      <c r="H458" s="2" t="s">
        <v>23</v>
      </c>
      <c r="I458" s="5">
        <v>116</v>
      </c>
      <c r="J458" s="6" t="s">
        <v>24</v>
      </c>
      <c r="K458" s="2" t="s">
        <v>1028</v>
      </c>
      <c r="L458" s="6" t="s">
        <v>25</v>
      </c>
      <c r="M458" s="6" t="s">
        <v>139</v>
      </c>
      <c r="N458" s="2" t="s">
        <v>1087</v>
      </c>
      <c r="O458" s="6">
        <v>1.96</v>
      </c>
      <c r="P458" s="6">
        <v>1.05</v>
      </c>
      <c r="Q458" s="2" t="s">
        <v>96</v>
      </c>
      <c r="R458" s="2" t="s">
        <v>413</v>
      </c>
      <c r="S458" s="2" t="s">
        <v>413</v>
      </c>
      <c r="T458" s="3" t="s">
        <v>64</v>
      </c>
      <c r="U458" s="3" t="s">
        <v>1108</v>
      </c>
      <c r="V458" s="5" t="s">
        <v>597</v>
      </c>
      <c r="W458" s="12" t="s">
        <v>57</v>
      </c>
      <c r="X458" s="3" t="s">
        <v>28</v>
      </c>
      <c r="Y458" s="30" t="s">
        <v>470</v>
      </c>
      <c r="Z458" s="44">
        <v>134.38</v>
      </c>
      <c r="AA458" s="44">
        <v>0.31</v>
      </c>
      <c r="AB458" s="20">
        <v>2</v>
      </c>
      <c r="AC458" s="6" t="s">
        <v>413</v>
      </c>
      <c r="AD458" s="6" t="s">
        <v>413</v>
      </c>
      <c r="AE458" s="6" t="s">
        <v>413</v>
      </c>
      <c r="AF458" s="6">
        <v>134.34</v>
      </c>
      <c r="AG458" s="6">
        <v>0.36</v>
      </c>
      <c r="AH458" s="6">
        <v>2</v>
      </c>
      <c r="AI458" s="6">
        <v>0.27</v>
      </c>
      <c r="AJ458" s="72">
        <v>312</v>
      </c>
      <c r="AK458" s="72">
        <v>57</v>
      </c>
      <c r="AL458" s="9">
        <v>2</v>
      </c>
      <c r="AM458" s="6">
        <v>134.38</v>
      </c>
      <c r="AN458" s="6">
        <v>0.31</v>
      </c>
      <c r="AO458" s="6">
        <v>2</v>
      </c>
      <c r="AP458" s="2" t="s">
        <v>1299</v>
      </c>
      <c r="AQ458" s="2">
        <f t="shared" si="52"/>
        <v>134.38</v>
      </c>
      <c r="AR458" s="2">
        <f t="shared" si="53"/>
        <v>0.31</v>
      </c>
      <c r="AS458" s="2">
        <f t="shared" si="54"/>
        <v>2</v>
      </c>
      <c r="AT458" s="6" t="s">
        <v>60</v>
      </c>
      <c r="AU458" s="6">
        <v>28.201000000000001</v>
      </c>
      <c r="AV458" s="52" t="s">
        <v>1081</v>
      </c>
      <c r="AW458" s="15">
        <f t="shared" si="57"/>
        <v>28.294</v>
      </c>
      <c r="AX458" s="47">
        <v>5.72E-11</v>
      </c>
      <c r="AY458" s="47">
        <v>8.7999999999999999E-13</v>
      </c>
      <c r="AZ458" s="47">
        <v>4.962E-10</v>
      </c>
      <c r="BA458" s="47">
        <v>5.5430000000000004E-10</v>
      </c>
      <c r="BB458" s="48">
        <v>5.7570000000000001E-11</v>
      </c>
      <c r="BC458" s="48">
        <v>4.9548000000000003E-10</v>
      </c>
      <c r="BD458" s="48">
        <v>5.5304999999999997E-10</v>
      </c>
      <c r="BE458" s="14">
        <f t="shared" si="55"/>
        <v>134.81913509364864</v>
      </c>
      <c r="BF458" s="14">
        <f t="shared" si="56"/>
        <v>0.31</v>
      </c>
      <c r="BG458" s="76" t="s">
        <v>598</v>
      </c>
      <c r="BH458" s="76" t="s">
        <v>598</v>
      </c>
      <c r="BI458" s="76" t="s">
        <v>598</v>
      </c>
      <c r="BJ458" s="68" t="s">
        <v>1580</v>
      </c>
      <c r="BK458" s="102" t="s">
        <v>598</v>
      </c>
      <c r="BL458" s="76" t="s">
        <v>598</v>
      </c>
    </row>
    <row r="459" spans="1:65" ht="14.4" customHeight="1" x14ac:dyDescent="0.3">
      <c r="A459" s="59" t="s">
        <v>1091</v>
      </c>
      <c r="B459" s="2">
        <v>458</v>
      </c>
      <c r="C459" s="3" t="s">
        <v>1543</v>
      </c>
      <c r="D459" s="2" t="s">
        <v>1104</v>
      </c>
      <c r="E459" s="2" t="s">
        <v>528</v>
      </c>
      <c r="F459" s="2" t="s">
        <v>1105</v>
      </c>
      <c r="G459" s="2" t="s">
        <v>529</v>
      </c>
      <c r="H459" s="2" t="s">
        <v>23</v>
      </c>
      <c r="I459" s="5">
        <v>116</v>
      </c>
      <c r="J459" s="6" t="s">
        <v>24</v>
      </c>
      <c r="K459" s="2" t="s">
        <v>1028</v>
      </c>
      <c r="L459" s="6" t="s">
        <v>25</v>
      </c>
      <c r="M459" s="6" t="s">
        <v>139</v>
      </c>
      <c r="N459" s="2" t="s">
        <v>1087</v>
      </c>
      <c r="O459" s="6">
        <v>1.96</v>
      </c>
      <c r="P459" s="6">
        <v>1.05</v>
      </c>
      <c r="Q459" s="2" t="s">
        <v>96</v>
      </c>
      <c r="R459" s="2" t="s">
        <v>413</v>
      </c>
      <c r="S459" s="2" t="s">
        <v>413</v>
      </c>
      <c r="T459" s="3" t="s">
        <v>64</v>
      </c>
      <c r="U459" s="3" t="s">
        <v>1108</v>
      </c>
      <c r="V459" s="5" t="s">
        <v>598</v>
      </c>
      <c r="W459" s="12" t="s">
        <v>57</v>
      </c>
      <c r="X459" s="3" t="s">
        <v>28</v>
      </c>
      <c r="Y459" s="30" t="s">
        <v>470</v>
      </c>
      <c r="Z459" s="19" t="s">
        <v>352</v>
      </c>
      <c r="AA459" s="11" t="s">
        <v>352</v>
      </c>
      <c r="AB459" s="20">
        <v>2</v>
      </c>
      <c r="AC459" s="6" t="s">
        <v>413</v>
      </c>
      <c r="AD459" s="6" t="s">
        <v>413</v>
      </c>
      <c r="AE459" s="6" t="s">
        <v>413</v>
      </c>
      <c r="AF459" s="6">
        <v>134.34</v>
      </c>
      <c r="AG459" s="6">
        <v>0.36</v>
      </c>
      <c r="AH459" s="6">
        <v>2</v>
      </c>
      <c r="AI459" s="6">
        <v>0.27</v>
      </c>
      <c r="AJ459" s="72">
        <v>312</v>
      </c>
      <c r="AK459" s="72">
        <v>57</v>
      </c>
      <c r="AL459" s="9">
        <v>2</v>
      </c>
      <c r="AM459" s="6">
        <v>134.38</v>
      </c>
      <c r="AN459" s="6">
        <v>0.31</v>
      </c>
      <c r="AO459" s="6">
        <v>2</v>
      </c>
      <c r="AP459" s="2" t="s">
        <v>1299</v>
      </c>
      <c r="AQ459" s="2">
        <f t="shared" si="52"/>
        <v>134.38</v>
      </c>
      <c r="AR459" s="2">
        <f t="shared" si="53"/>
        <v>0.31</v>
      </c>
      <c r="AS459" s="2">
        <f t="shared" si="54"/>
        <v>2</v>
      </c>
      <c r="AT459" s="6" t="s">
        <v>60</v>
      </c>
      <c r="AU459" s="6">
        <v>28.201000000000001</v>
      </c>
      <c r="AV459" s="52" t="s">
        <v>1081</v>
      </c>
      <c r="AW459" s="15">
        <f t="shared" si="57"/>
        <v>28.294</v>
      </c>
      <c r="AX459" s="47">
        <v>5.72E-11</v>
      </c>
      <c r="AY459" s="47">
        <v>8.7999999999999999E-13</v>
      </c>
      <c r="AZ459" s="47">
        <v>4.962E-10</v>
      </c>
      <c r="BA459" s="47">
        <v>5.5430000000000004E-10</v>
      </c>
      <c r="BB459" s="48">
        <v>5.7570000000000001E-11</v>
      </c>
      <c r="BC459" s="48">
        <v>4.9548000000000003E-10</v>
      </c>
      <c r="BD459" s="48">
        <v>5.5304999999999997E-10</v>
      </c>
      <c r="BE459" s="14">
        <f t="shared" si="55"/>
        <v>134.81913509364864</v>
      </c>
      <c r="BF459" s="14">
        <f t="shared" si="56"/>
        <v>0.31</v>
      </c>
      <c r="BG459" s="68" t="s">
        <v>597</v>
      </c>
      <c r="BH459" s="76" t="s">
        <v>413</v>
      </c>
      <c r="BI459" s="76" t="s">
        <v>598</v>
      </c>
      <c r="BJ459" s="68" t="s">
        <v>1580</v>
      </c>
      <c r="BK459" s="102" t="s">
        <v>598</v>
      </c>
      <c r="BL459" s="76" t="s">
        <v>598</v>
      </c>
      <c r="BM459" s="3" t="s">
        <v>1303</v>
      </c>
    </row>
    <row r="460" spans="1:65" ht="14.4" customHeight="1" x14ac:dyDescent="0.3">
      <c r="A460" s="59" t="s">
        <v>1094</v>
      </c>
      <c r="B460" s="2">
        <v>459</v>
      </c>
      <c r="C460" s="3" t="s">
        <v>1543</v>
      </c>
      <c r="D460" s="2" t="s">
        <v>1104</v>
      </c>
      <c r="E460" s="2" t="s">
        <v>528</v>
      </c>
      <c r="F460" s="2" t="s">
        <v>1105</v>
      </c>
      <c r="G460" s="2" t="s">
        <v>529</v>
      </c>
      <c r="H460" s="2" t="s">
        <v>23</v>
      </c>
      <c r="I460" s="5">
        <v>-156</v>
      </c>
      <c r="J460" s="6" t="s">
        <v>24</v>
      </c>
      <c r="K460" s="2" t="s">
        <v>1028</v>
      </c>
      <c r="L460" s="6" t="s">
        <v>25</v>
      </c>
      <c r="M460" s="6" t="s">
        <v>139</v>
      </c>
      <c r="N460" s="2" t="s">
        <v>1087</v>
      </c>
      <c r="O460" s="6">
        <v>1.66</v>
      </c>
      <c r="P460" s="6">
        <v>1.35</v>
      </c>
      <c r="Q460" s="2" t="s">
        <v>96</v>
      </c>
      <c r="R460" s="2" t="s">
        <v>413</v>
      </c>
      <c r="S460" s="2" t="s">
        <v>413</v>
      </c>
      <c r="T460" s="3" t="s">
        <v>64</v>
      </c>
      <c r="U460" s="3" t="s">
        <v>1108</v>
      </c>
      <c r="V460" s="5" t="s">
        <v>597</v>
      </c>
      <c r="W460" s="12" t="s">
        <v>57</v>
      </c>
      <c r="X460" s="3" t="s">
        <v>28</v>
      </c>
      <c r="Y460" s="30" t="s">
        <v>470</v>
      </c>
      <c r="Z460" s="44">
        <v>134.53</v>
      </c>
      <c r="AA460" s="44">
        <v>0.38</v>
      </c>
      <c r="AB460" s="20">
        <v>2</v>
      </c>
      <c r="AC460" s="6" t="s">
        <v>413</v>
      </c>
      <c r="AD460" s="6" t="s">
        <v>413</v>
      </c>
      <c r="AE460" s="6" t="s">
        <v>413</v>
      </c>
      <c r="AF460" s="6">
        <v>134.61000000000001</v>
      </c>
      <c r="AG460" s="6">
        <v>0.42</v>
      </c>
      <c r="AH460" s="6">
        <v>2</v>
      </c>
      <c r="AI460" s="6">
        <v>1.9</v>
      </c>
      <c r="AJ460" s="72">
        <v>280</v>
      </c>
      <c r="AK460" s="72">
        <v>110</v>
      </c>
      <c r="AL460" s="9">
        <v>2</v>
      </c>
      <c r="AM460" s="6">
        <v>134.56</v>
      </c>
      <c r="AN460" s="6">
        <v>0.31</v>
      </c>
      <c r="AO460" s="6">
        <v>2</v>
      </c>
      <c r="AP460" s="2" t="s">
        <v>1299</v>
      </c>
      <c r="AQ460" s="2">
        <f t="shared" si="52"/>
        <v>134.56</v>
      </c>
      <c r="AR460" s="2">
        <f t="shared" si="53"/>
        <v>0.31</v>
      </c>
      <c r="AS460" s="2">
        <f t="shared" si="54"/>
        <v>2</v>
      </c>
      <c r="AT460" s="6" t="s">
        <v>60</v>
      </c>
      <c r="AU460" s="6">
        <v>28.201000000000001</v>
      </c>
      <c r="AV460" s="52" t="s">
        <v>1081</v>
      </c>
      <c r="AW460" s="15">
        <f t="shared" si="57"/>
        <v>28.294</v>
      </c>
      <c r="AX460" s="47">
        <v>5.72E-11</v>
      </c>
      <c r="AY460" s="47">
        <v>8.7999999999999999E-13</v>
      </c>
      <c r="AZ460" s="47">
        <v>4.962E-10</v>
      </c>
      <c r="BA460" s="47">
        <v>5.5430000000000004E-10</v>
      </c>
      <c r="BB460" s="48">
        <v>5.7570000000000001E-11</v>
      </c>
      <c r="BC460" s="48">
        <v>4.9548000000000003E-10</v>
      </c>
      <c r="BD460" s="48">
        <v>5.5304999999999997E-10</v>
      </c>
      <c r="BE460" s="14">
        <f t="shared" si="55"/>
        <v>134.99971662191464</v>
      </c>
      <c r="BF460" s="14">
        <f t="shared" si="56"/>
        <v>0.31</v>
      </c>
      <c r="BG460" s="76" t="s">
        <v>598</v>
      </c>
      <c r="BH460" s="76" t="s">
        <v>598</v>
      </c>
      <c r="BI460" s="76" t="s">
        <v>598</v>
      </c>
      <c r="BJ460" s="68" t="s">
        <v>1580</v>
      </c>
      <c r="BK460" s="102" t="s">
        <v>598</v>
      </c>
      <c r="BL460" s="76" t="s">
        <v>598</v>
      </c>
      <c r="BM460" s="3" t="s">
        <v>1555</v>
      </c>
    </row>
    <row r="461" spans="1:65" ht="14.4" customHeight="1" x14ac:dyDescent="0.3">
      <c r="A461" s="59" t="s">
        <v>1095</v>
      </c>
      <c r="B461" s="2">
        <v>460</v>
      </c>
      <c r="C461" s="3" t="s">
        <v>1543</v>
      </c>
      <c r="D461" s="2" t="s">
        <v>1104</v>
      </c>
      <c r="E461" s="2" t="s">
        <v>528</v>
      </c>
      <c r="F461" s="2" t="s">
        <v>1105</v>
      </c>
      <c r="G461" s="2" t="s">
        <v>529</v>
      </c>
      <c r="H461" s="2" t="s">
        <v>23</v>
      </c>
      <c r="I461" s="5">
        <v>-156</v>
      </c>
      <c r="J461" s="6" t="s">
        <v>24</v>
      </c>
      <c r="K461" s="2" t="s">
        <v>1028</v>
      </c>
      <c r="L461" s="6" t="s">
        <v>25</v>
      </c>
      <c r="M461" s="6" t="s">
        <v>139</v>
      </c>
      <c r="N461" s="2" t="s">
        <v>1087</v>
      </c>
      <c r="O461" s="6">
        <v>1.66</v>
      </c>
      <c r="P461" s="6">
        <v>1.35</v>
      </c>
      <c r="Q461" s="2" t="s">
        <v>96</v>
      </c>
      <c r="R461" s="2" t="s">
        <v>413</v>
      </c>
      <c r="S461" s="2" t="s">
        <v>413</v>
      </c>
      <c r="T461" s="3" t="s">
        <v>64</v>
      </c>
      <c r="U461" s="3" t="s">
        <v>1108</v>
      </c>
      <c r="V461" s="5" t="s">
        <v>598</v>
      </c>
      <c r="W461" s="12" t="s">
        <v>57</v>
      </c>
      <c r="X461" s="3" t="s">
        <v>28</v>
      </c>
      <c r="Y461" s="30" t="s">
        <v>470</v>
      </c>
      <c r="Z461" s="44">
        <v>134.59</v>
      </c>
      <c r="AA461" s="44">
        <v>0.44</v>
      </c>
      <c r="AB461" s="20">
        <v>2</v>
      </c>
      <c r="AC461" s="6" t="s">
        <v>413</v>
      </c>
      <c r="AD461" s="6" t="s">
        <v>413</v>
      </c>
      <c r="AE461" s="6" t="s">
        <v>413</v>
      </c>
      <c r="AF461" s="6">
        <v>134.61000000000001</v>
      </c>
      <c r="AG461" s="6">
        <v>0.42</v>
      </c>
      <c r="AH461" s="6">
        <v>2</v>
      </c>
      <c r="AI461" s="6">
        <v>1.9</v>
      </c>
      <c r="AJ461" s="72">
        <v>280</v>
      </c>
      <c r="AK461" s="72">
        <v>110</v>
      </c>
      <c r="AL461" s="9">
        <v>2</v>
      </c>
      <c r="AM461" s="6">
        <v>134.56</v>
      </c>
      <c r="AN461" s="6">
        <v>0.31</v>
      </c>
      <c r="AO461" s="6">
        <v>2</v>
      </c>
      <c r="AP461" s="2" t="s">
        <v>1299</v>
      </c>
      <c r="AQ461" s="2">
        <f t="shared" si="52"/>
        <v>134.56</v>
      </c>
      <c r="AR461" s="2">
        <f t="shared" si="53"/>
        <v>0.31</v>
      </c>
      <c r="AS461" s="2">
        <f t="shared" si="54"/>
        <v>2</v>
      </c>
      <c r="AT461" s="6" t="s">
        <v>60</v>
      </c>
      <c r="AU461" s="6">
        <v>28.201000000000001</v>
      </c>
      <c r="AV461" s="52" t="s">
        <v>1081</v>
      </c>
      <c r="AW461" s="15">
        <f t="shared" si="57"/>
        <v>28.294</v>
      </c>
      <c r="AX461" s="47">
        <v>5.72E-11</v>
      </c>
      <c r="AY461" s="47">
        <v>8.7999999999999999E-13</v>
      </c>
      <c r="AZ461" s="47">
        <v>4.962E-10</v>
      </c>
      <c r="BA461" s="47">
        <v>5.5430000000000004E-10</v>
      </c>
      <c r="BB461" s="48">
        <v>5.7570000000000001E-11</v>
      </c>
      <c r="BC461" s="48">
        <v>4.9548000000000003E-10</v>
      </c>
      <c r="BD461" s="48">
        <v>5.5304999999999997E-10</v>
      </c>
      <c r="BE461" s="14">
        <f t="shared" si="55"/>
        <v>134.99971662191464</v>
      </c>
      <c r="BF461" s="14">
        <f t="shared" si="56"/>
        <v>0.31</v>
      </c>
      <c r="BG461" s="76" t="s">
        <v>598</v>
      </c>
      <c r="BH461" s="76" t="s">
        <v>598</v>
      </c>
      <c r="BI461" s="76" t="s">
        <v>598</v>
      </c>
      <c r="BJ461" s="68" t="s">
        <v>1580</v>
      </c>
      <c r="BK461" s="102" t="s">
        <v>598</v>
      </c>
      <c r="BL461" s="76" t="s">
        <v>598</v>
      </c>
      <c r="BM461" s="3" t="s">
        <v>1556</v>
      </c>
    </row>
    <row r="462" spans="1:65" ht="14.4" customHeight="1" x14ac:dyDescent="0.3">
      <c r="A462" s="59" t="s">
        <v>1092</v>
      </c>
      <c r="B462" s="2">
        <v>461</v>
      </c>
      <c r="C462" s="3" t="s">
        <v>1543</v>
      </c>
      <c r="D462" s="2" t="s">
        <v>1104</v>
      </c>
      <c r="E462" s="2" t="s">
        <v>528</v>
      </c>
      <c r="F462" s="2" t="s">
        <v>1105</v>
      </c>
      <c r="G462" s="2" t="s">
        <v>529</v>
      </c>
      <c r="H462" s="2" t="s">
        <v>23</v>
      </c>
      <c r="I462" s="5">
        <v>-290</v>
      </c>
      <c r="J462" s="6" t="s">
        <v>24</v>
      </c>
      <c r="K462" s="2" t="s">
        <v>1028</v>
      </c>
      <c r="L462" s="6" t="s">
        <v>25</v>
      </c>
      <c r="M462" s="6" t="s">
        <v>139</v>
      </c>
      <c r="N462" s="2" t="s">
        <v>1087</v>
      </c>
      <c r="O462" s="6">
        <v>0.99</v>
      </c>
      <c r="P462" s="6">
        <v>1.34</v>
      </c>
      <c r="Q462" s="2" t="s">
        <v>46</v>
      </c>
      <c r="R462" s="2" t="s">
        <v>413</v>
      </c>
      <c r="S462" s="2" t="s">
        <v>413</v>
      </c>
      <c r="T462" s="3" t="s">
        <v>64</v>
      </c>
      <c r="U462" s="3" t="s">
        <v>1108</v>
      </c>
      <c r="V462" s="5" t="s">
        <v>597</v>
      </c>
      <c r="W462" s="12" t="s">
        <v>57</v>
      </c>
      <c r="X462" s="3" t="s">
        <v>28</v>
      </c>
      <c r="Y462" s="30" t="s">
        <v>470</v>
      </c>
      <c r="Z462" s="19" t="s">
        <v>352</v>
      </c>
      <c r="AA462" s="11" t="s">
        <v>352</v>
      </c>
      <c r="AB462" s="20">
        <v>2</v>
      </c>
      <c r="AC462" s="6" t="s">
        <v>413</v>
      </c>
      <c r="AD462" s="6" t="s">
        <v>413</v>
      </c>
      <c r="AE462" s="6" t="s">
        <v>413</v>
      </c>
      <c r="AF462" s="6">
        <v>135.05000000000001</v>
      </c>
      <c r="AG462" s="6">
        <v>0.45</v>
      </c>
      <c r="AH462" s="6">
        <v>2</v>
      </c>
      <c r="AI462" s="6">
        <v>1.6</v>
      </c>
      <c r="AJ462" s="72">
        <v>307</v>
      </c>
      <c r="AK462" s="72">
        <v>13</v>
      </c>
      <c r="AL462" s="9">
        <v>2</v>
      </c>
      <c r="AM462" s="11">
        <v>135.1</v>
      </c>
      <c r="AN462" s="6">
        <v>0.44</v>
      </c>
      <c r="AO462" s="6">
        <v>2</v>
      </c>
      <c r="AP462" s="2" t="s">
        <v>1299</v>
      </c>
      <c r="AQ462" s="2">
        <f t="shared" si="52"/>
        <v>135.1</v>
      </c>
      <c r="AR462" s="2">
        <f t="shared" si="53"/>
        <v>0.44</v>
      </c>
      <c r="AS462" s="2">
        <f t="shared" si="54"/>
        <v>2</v>
      </c>
      <c r="AT462" s="6" t="s">
        <v>60</v>
      </c>
      <c r="AU462" s="6">
        <v>28.201000000000001</v>
      </c>
      <c r="AV462" s="52" t="s">
        <v>1081</v>
      </c>
      <c r="AW462" s="15">
        <f t="shared" si="57"/>
        <v>28.294</v>
      </c>
      <c r="AX462" s="47">
        <v>5.72E-11</v>
      </c>
      <c r="AY462" s="47">
        <v>8.7999999999999999E-13</v>
      </c>
      <c r="AZ462" s="47">
        <v>4.962E-10</v>
      </c>
      <c r="BA462" s="47">
        <v>5.5430000000000004E-10</v>
      </c>
      <c r="BB462" s="48">
        <v>5.7570000000000001E-11</v>
      </c>
      <c r="BC462" s="48">
        <v>4.9548000000000003E-10</v>
      </c>
      <c r="BD462" s="48">
        <v>5.5304999999999997E-10</v>
      </c>
      <c r="BE462" s="14">
        <f t="shared" si="55"/>
        <v>135.541461102043</v>
      </c>
      <c r="BF462" s="14">
        <f t="shared" si="56"/>
        <v>0.44</v>
      </c>
      <c r="BG462" s="68" t="s">
        <v>597</v>
      </c>
      <c r="BH462" s="76" t="s">
        <v>413</v>
      </c>
      <c r="BI462" s="76" t="s">
        <v>598</v>
      </c>
      <c r="BJ462" s="68" t="s">
        <v>1580</v>
      </c>
      <c r="BK462" s="102" t="s">
        <v>598</v>
      </c>
      <c r="BL462" s="76" t="s">
        <v>846</v>
      </c>
      <c r="BM462" s="3" t="s">
        <v>1557</v>
      </c>
    </row>
    <row r="463" spans="1:65" ht="14.4" customHeight="1" x14ac:dyDescent="0.3">
      <c r="A463" s="59" t="s">
        <v>1093</v>
      </c>
      <c r="B463" s="2">
        <v>462</v>
      </c>
      <c r="C463" s="3" t="s">
        <v>1543</v>
      </c>
      <c r="D463" s="2" t="s">
        <v>1104</v>
      </c>
      <c r="E463" s="2" t="s">
        <v>528</v>
      </c>
      <c r="F463" s="2" t="s">
        <v>1105</v>
      </c>
      <c r="G463" s="2" t="s">
        <v>529</v>
      </c>
      <c r="H463" s="2" t="s">
        <v>23</v>
      </c>
      <c r="I463" s="5">
        <v>-290</v>
      </c>
      <c r="J463" s="6" t="s">
        <v>24</v>
      </c>
      <c r="K463" s="2" t="s">
        <v>1028</v>
      </c>
      <c r="L463" s="6" t="s">
        <v>25</v>
      </c>
      <c r="M463" s="6" t="s">
        <v>139</v>
      </c>
      <c r="N463" s="2" t="s">
        <v>1087</v>
      </c>
      <c r="O463" s="6">
        <v>0.99</v>
      </c>
      <c r="P463" s="6">
        <v>1.34</v>
      </c>
      <c r="Q463" s="2" t="s">
        <v>46</v>
      </c>
      <c r="R463" s="2" t="s">
        <v>413</v>
      </c>
      <c r="S463" s="2" t="s">
        <v>413</v>
      </c>
      <c r="T463" s="3" t="s">
        <v>64</v>
      </c>
      <c r="U463" s="3" t="s">
        <v>1108</v>
      </c>
      <c r="V463" s="5" t="s">
        <v>598</v>
      </c>
      <c r="W463" s="12" t="s">
        <v>57</v>
      </c>
      <c r="X463" s="3" t="s">
        <v>28</v>
      </c>
      <c r="Y463" s="30" t="s">
        <v>470</v>
      </c>
      <c r="Z463" s="19" t="s">
        <v>352</v>
      </c>
      <c r="AA463" s="11" t="s">
        <v>352</v>
      </c>
      <c r="AB463" s="20">
        <v>2</v>
      </c>
      <c r="AC463" s="6" t="s">
        <v>413</v>
      </c>
      <c r="AD463" s="6" t="s">
        <v>413</v>
      </c>
      <c r="AE463" s="6" t="s">
        <v>413</v>
      </c>
      <c r="AF463" s="6">
        <v>135.05000000000001</v>
      </c>
      <c r="AG463" s="6">
        <v>0.45</v>
      </c>
      <c r="AH463" s="6">
        <v>2</v>
      </c>
      <c r="AI463" s="6">
        <v>1.6</v>
      </c>
      <c r="AJ463" s="72">
        <v>307</v>
      </c>
      <c r="AK463" s="72">
        <v>13</v>
      </c>
      <c r="AL463" s="9">
        <v>2</v>
      </c>
      <c r="AM463" s="11">
        <v>135.1</v>
      </c>
      <c r="AN463" s="6">
        <v>0.44</v>
      </c>
      <c r="AO463" s="6">
        <v>2</v>
      </c>
      <c r="AP463" s="2" t="s">
        <v>1299</v>
      </c>
      <c r="AQ463" s="2">
        <f t="shared" si="52"/>
        <v>135.1</v>
      </c>
      <c r="AR463" s="2">
        <f t="shared" si="53"/>
        <v>0.44</v>
      </c>
      <c r="AS463" s="2">
        <f t="shared" si="54"/>
        <v>2</v>
      </c>
      <c r="AT463" s="6" t="s">
        <v>60</v>
      </c>
      <c r="AU463" s="6">
        <v>28.201000000000001</v>
      </c>
      <c r="AV463" s="52" t="s">
        <v>1081</v>
      </c>
      <c r="AW463" s="15">
        <f t="shared" si="57"/>
        <v>28.294</v>
      </c>
      <c r="AX463" s="47">
        <v>5.72E-11</v>
      </c>
      <c r="AY463" s="47">
        <v>8.7999999999999999E-13</v>
      </c>
      <c r="AZ463" s="47">
        <v>4.962E-10</v>
      </c>
      <c r="BA463" s="47">
        <v>5.5430000000000004E-10</v>
      </c>
      <c r="BB463" s="48">
        <v>5.7570000000000001E-11</v>
      </c>
      <c r="BC463" s="48">
        <v>4.9548000000000003E-10</v>
      </c>
      <c r="BD463" s="48">
        <v>5.5304999999999997E-10</v>
      </c>
      <c r="BE463" s="14">
        <f t="shared" si="55"/>
        <v>135.541461102043</v>
      </c>
      <c r="BF463" s="14">
        <f t="shared" si="56"/>
        <v>0.44</v>
      </c>
      <c r="BG463" s="68" t="s">
        <v>597</v>
      </c>
      <c r="BH463" s="76" t="s">
        <v>413</v>
      </c>
      <c r="BI463" s="76" t="s">
        <v>598</v>
      </c>
      <c r="BJ463" s="68" t="s">
        <v>1580</v>
      </c>
      <c r="BK463" s="102" t="s">
        <v>598</v>
      </c>
      <c r="BL463" s="76" t="s">
        <v>846</v>
      </c>
      <c r="BM463" s="3" t="s">
        <v>1557</v>
      </c>
    </row>
    <row r="464" spans="1:65" ht="14.4" customHeight="1" x14ac:dyDescent="0.3">
      <c r="A464" s="59" t="s">
        <v>1096</v>
      </c>
      <c r="B464" s="2">
        <v>463</v>
      </c>
      <c r="C464" s="3" t="s">
        <v>1543</v>
      </c>
      <c r="D464" s="2" t="s">
        <v>1106</v>
      </c>
      <c r="E464" s="2" t="s">
        <v>528</v>
      </c>
      <c r="F464" s="2" t="s">
        <v>1107</v>
      </c>
      <c r="G464" s="2" t="s">
        <v>529</v>
      </c>
      <c r="H464" s="2" t="s">
        <v>23</v>
      </c>
      <c r="I464" s="5">
        <v>414</v>
      </c>
      <c r="J464" s="6" t="s">
        <v>24</v>
      </c>
      <c r="K464" s="2" t="s">
        <v>1028</v>
      </c>
      <c r="L464" s="6" t="s">
        <v>25</v>
      </c>
      <c r="M464" s="6" t="s">
        <v>139</v>
      </c>
      <c r="N464" s="2" t="s">
        <v>1087</v>
      </c>
      <c r="O464" s="6">
        <v>1.21</v>
      </c>
      <c r="P464" s="6">
        <v>1.01</v>
      </c>
      <c r="Q464" s="2" t="s">
        <v>88</v>
      </c>
      <c r="R464" s="2" t="s">
        <v>413</v>
      </c>
      <c r="S464" s="2" t="s">
        <v>413</v>
      </c>
      <c r="T464" s="3" t="s">
        <v>64</v>
      </c>
      <c r="U464" s="3" t="s">
        <v>1108</v>
      </c>
      <c r="V464" s="5" t="s">
        <v>597</v>
      </c>
      <c r="W464" s="12" t="s">
        <v>57</v>
      </c>
      <c r="X464" s="3" t="s">
        <v>28</v>
      </c>
      <c r="Y464" s="30" t="s">
        <v>470</v>
      </c>
      <c r="Z464" s="43">
        <v>133.33000000000001</v>
      </c>
      <c r="AA464" s="43">
        <v>0.38</v>
      </c>
      <c r="AB464" s="20">
        <v>2</v>
      </c>
      <c r="AC464" s="6" t="s">
        <v>413</v>
      </c>
      <c r="AD464" s="6" t="s">
        <v>413</v>
      </c>
      <c r="AE464" s="6" t="s">
        <v>413</v>
      </c>
      <c r="AF464" s="6">
        <f>133.39</f>
        <v>133.38999999999999</v>
      </c>
      <c r="AG464" s="6">
        <v>0.36</v>
      </c>
      <c r="AH464" s="6">
        <v>2</v>
      </c>
      <c r="AI464" s="6">
        <v>1.2</v>
      </c>
      <c r="AJ464" s="72">
        <v>314</v>
      </c>
      <c r="AK464" s="72">
        <v>10</v>
      </c>
      <c r="AL464" s="9">
        <v>2</v>
      </c>
      <c r="AM464" s="6">
        <v>133.62</v>
      </c>
      <c r="AN464" s="6">
        <v>0.39</v>
      </c>
      <c r="AO464" s="6">
        <v>2</v>
      </c>
      <c r="AP464" s="2" t="s">
        <v>1299</v>
      </c>
      <c r="AQ464" s="2">
        <f t="shared" si="52"/>
        <v>133.62</v>
      </c>
      <c r="AR464" s="2">
        <f t="shared" si="53"/>
        <v>0.39</v>
      </c>
      <c r="AS464" s="2">
        <f t="shared" si="54"/>
        <v>2</v>
      </c>
      <c r="AT464" s="6" t="s">
        <v>60</v>
      </c>
      <c r="AU464" s="6">
        <v>28.201000000000001</v>
      </c>
      <c r="AV464" s="52" t="s">
        <v>1081</v>
      </c>
      <c r="AW464" s="15">
        <f t="shared" si="57"/>
        <v>28.294</v>
      </c>
      <c r="AX464" s="47">
        <v>5.72E-11</v>
      </c>
      <c r="AY464" s="47">
        <v>8.7999999999999999E-13</v>
      </c>
      <c r="AZ464" s="47">
        <v>4.962E-10</v>
      </c>
      <c r="BA464" s="47">
        <v>5.5430000000000004E-10</v>
      </c>
      <c r="BB464" s="48">
        <v>5.7570000000000001E-11</v>
      </c>
      <c r="BC464" s="48">
        <v>4.9548000000000003E-10</v>
      </c>
      <c r="BD464" s="48">
        <v>5.5304999999999997E-10</v>
      </c>
      <c r="BE464" s="14">
        <f t="shared" si="55"/>
        <v>134.05667955970785</v>
      </c>
      <c r="BF464" s="14">
        <f t="shared" si="56"/>
        <v>0.39</v>
      </c>
      <c r="BG464" s="76" t="s">
        <v>598</v>
      </c>
      <c r="BH464" s="76" t="s">
        <v>598</v>
      </c>
      <c r="BI464" s="76" t="s">
        <v>598</v>
      </c>
      <c r="BJ464" s="68" t="s">
        <v>1566</v>
      </c>
      <c r="BK464" s="102" t="s">
        <v>598</v>
      </c>
      <c r="BL464" s="76" t="s">
        <v>598</v>
      </c>
      <c r="BM464" s="3" t="s">
        <v>1558</v>
      </c>
    </row>
    <row r="465" spans="1:65" ht="14.4" customHeight="1" x14ac:dyDescent="0.3">
      <c r="A465" s="59" t="s">
        <v>1100</v>
      </c>
      <c r="B465" s="2">
        <v>464</v>
      </c>
      <c r="C465" s="3" t="s">
        <v>1543</v>
      </c>
      <c r="D465" s="2" t="s">
        <v>1106</v>
      </c>
      <c r="E465" s="2" t="s">
        <v>528</v>
      </c>
      <c r="F465" s="2" t="s">
        <v>1107</v>
      </c>
      <c r="G465" s="2" t="s">
        <v>529</v>
      </c>
      <c r="H465" s="2" t="s">
        <v>23</v>
      </c>
      <c r="I465" s="5">
        <v>414</v>
      </c>
      <c r="J465" s="6" t="s">
        <v>24</v>
      </c>
      <c r="K465" s="2" t="s">
        <v>1028</v>
      </c>
      <c r="L465" s="6" t="s">
        <v>25</v>
      </c>
      <c r="M465" s="6" t="s">
        <v>139</v>
      </c>
      <c r="N465" s="2" t="s">
        <v>1087</v>
      </c>
      <c r="O465" s="6">
        <v>1.21</v>
      </c>
      <c r="P465" s="6">
        <v>1.01</v>
      </c>
      <c r="Q465" s="2" t="s">
        <v>88</v>
      </c>
      <c r="R465" s="2" t="s">
        <v>413</v>
      </c>
      <c r="S465" s="2" t="s">
        <v>413</v>
      </c>
      <c r="T465" s="3" t="s">
        <v>64</v>
      </c>
      <c r="U465" s="3" t="s">
        <v>1108</v>
      </c>
      <c r="V465" s="5" t="s">
        <v>598</v>
      </c>
      <c r="W465" s="12" t="s">
        <v>57</v>
      </c>
      <c r="X465" s="3" t="s">
        <v>28</v>
      </c>
      <c r="Y465" s="30" t="s">
        <v>470</v>
      </c>
      <c r="Z465" s="43">
        <v>134.13999999999999</v>
      </c>
      <c r="AA465" s="43">
        <v>0.48</v>
      </c>
      <c r="AB465" s="20">
        <v>2</v>
      </c>
      <c r="AC465" s="6" t="s">
        <v>413</v>
      </c>
      <c r="AD465" s="6" t="s">
        <v>413</v>
      </c>
      <c r="AE465" s="6" t="s">
        <v>413</v>
      </c>
      <c r="AF465" s="6">
        <f>133.39</f>
        <v>133.38999999999999</v>
      </c>
      <c r="AG465" s="6">
        <v>0.36</v>
      </c>
      <c r="AH465" s="6">
        <v>2</v>
      </c>
      <c r="AI465" s="6">
        <v>1.2</v>
      </c>
      <c r="AJ465" s="72">
        <v>314</v>
      </c>
      <c r="AK465" s="72">
        <v>10</v>
      </c>
      <c r="AL465" s="9">
        <v>2</v>
      </c>
      <c r="AM465" s="6">
        <v>133.62</v>
      </c>
      <c r="AN465" s="6">
        <v>0.39</v>
      </c>
      <c r="AO465" s="6">
        <v>2</v>
      </c>
      <c r="AP465" s="2" t="s">
        <v>1299</v>
      </c>
      <c r="AQ465" s="2">
        <f t="shared" si="52"/>
        <v>133.62</v>
      </c>
      <c r="AR465" s="2">
        <f t="shared" si="53"/>
        <v>0.39</v>
      </c>
      <c r="AS465" s="2">
        <f t="shared" si="54"/>
        <v>2</v>
      </c>
      <c r="AT465" s="6" t="s">
        <v>60</v>
      </c>
      <c r="AU465" s="6">
        <v>28.201000000000001</v>
      </c>
      <c r="AV465" s="52" t="s">
        <v>1081</v>
      </c>
      <c r="AW465" s="15">
        <f t="shared" si="57"/>
        <v>28.294</v>
      </c>
      <c r="AX465" s="47">
        <v>5.72E-11</v>
      </c>
      <c r="AY465" s="47">
        <v>8.7999999999999999E-13</v>
      </c>
      <c r="AZ465" s="47">
        <v>4.962E-10</v>
      </c>
      <c r="BA465" s="47">
        <v>5.5430000000000004E-10</v>
      </c>
      <c r="BB465" s="48">
        <v>5.7570000000000001E-11</v>
      </c>
      <c r="BC465" s="48">
        <v>4.9548000000000003E-10</v>
      </c>
      <c r="BD465" s="48">
        <v>5.5304999999999997E-10</v>
      </c>
      <c r="BE465" s="14">
        <f t="shared" si="55"/>
        <v>134.05667955970785</v>
      </c>
      <c r="BF465" s="14">
        <f t="shared" si="56"/>
        <v>0.39</v>
      </c>
      <c r="BG465" s="76" t="s">
        <v>598</v>
      </c>
      <c r="BH465" s="76" t="s">
        <v>598</v>
      </c>
      <c r="BI465" s="76" t="s">
        <v>598</v>
      </c>
      <c r="BJ465" s="68" t="s">
        <v>1566</v>
      </c>
      <c r="BK465" s="102" t="s">
        <v>598</v>
      </c>
      <c r="BL465" s="76" t="s">
        <v>598</v>
      </c>
      <c r="BM465" s="3" t="s">
        <v>1558</v>
      </c>
    </row>
    <row r="466" spans="1:65" ht="14.4" customHeight="1" x14ac:dyDescent="0.3">
      <c r="A466" s="59" t="s">
        <v>1097</v>
      </c>
      <c r="B466" s="2">
        <v>465</v>
      </c>
      <c r="C466" s="3" t="s">
        <v>1543</v>
      </c>
      <c r="D466" s="2" t="s">
        <v>1106</v>
      </c>
      <c r="E466" s="2" t="s">
        <v>528</v>
      </c>
      <c r="F466" s="2" t="s">
        <v>1107</v>
      </c>
      <c r="G466" s="2" t="s">
        <v>529</v>
      </c>
      <c r="H466" s="2" t="s">
        <v>23</v>
      </c>
      <c r="I466" s="5">
        <v>-13</v>
      </c>
      <c r="J466" s="6" t="s">
        <v>24</v>
      </c>
      <c r="K466" s="2" t="s">
        <v>1028</v>
      </c>
      <c r="L466" s="6" t="s">
        <v>25</v>
      </c>
      <c r="M466" s="6" t="s">
        <v>139</v>
      </c>
      <c r="N466" s="2" t="s">
        <v>1087</v>
      </c>
      <c r="O466" s="6">
        <v>1.1000000000000001</v>
      </c>
      <c r="P466" s="6">
        <v>0.93</v>
      </c>
      <c r="Q466" s="2" t="s">
        <v>88</v>
      </c>
      <c r="R466" s="2" t="s">
        <v>413</v>
      </c>
      <c r="S466" s="2" t="s">
        <v>413</v>
      </c>
      <c r="T466" s="3" t="s">
        <v>64</v>
      </c>
      <c r="U466" s="3" t="s">
        <v>1108</v>
      </c>
      <c r="V466" s="5" t="s">
        <v>597</v>
      </c>
      <c r="W466" s="12" t="s">
        <v>57</v>
      </c>
      <c r="X466" s="3" t="s">
        <v>28</v>
      </c>
      <c r="Y466" s="30" t="s">
        <v>470</v>
      </c>
      <c r="Z466" s="43">
        <v>134.18</v>
      </c>
      <c r="AA466" s="43">
        <v>0.37</v>
      </c>
      <c r="AB466" s="20">
        <v>2</v>
      </c>
      <c r="AC466" s="6" t="s">
        <v>413</v>
      </c>
      <c r="AD466" s="6" t="s">
        <v>413</v>
      </c>
      <c r="AE466" s="6" t="s">
        <v>413</v>
      </c>
      <c r="AF466" s="6">
        <f>134.16</f>
        <v>134.16</v>
      </c>
      <c r="AG466" s="6">
        <v>0.31</v>
      </c>
      <c r="AH466" s="6">
        <v>2</v>
      </c>
      <c r="AI466" s="6">
        <v>0.9</v>
      </c>
      <c r="AJ466" s="72">
        <v>301</v>
      </c>
      <c r="AK466" s="72">
        <v>10</v>
      </c>
      <c r="AL466" s="9">
        <v>2</v>
      </c>
      <c r="AM466" s="6">
        <v>134.18</v>
      </c>
      <c r="AN466" s="6">
        <v>0.31</v>
      </c>
      <c r="AO466" s="6">
        <v>2</v>
      </c>
      <c r="AP466" s="2" t="s">
        <v>1299</v>
      </c>
      <c r="AQ466" s="2">
        <f t="shared" si="52"/>
        <v>134.18</v>
      </c>
      <c r="AR466" s="2">
        <f t="shared" si="53"/>
        <v>0.31</v>
      </c>
      <c r="AS466" s="2">
        <f t="shared" si="54"/>
        <v>2</v>
      </c>
      <c r="AT466" s="6" t="s">
        <v>60</v>
      </c>
      <c r="AU466" s="6">
        <v>28.201000000000001</v>
      </c>
      <c r="AV466" s="52" t="s">
        <v>1081</v>
      </c>
      <c r="AW466" s="15">
        <f t="shared" si="57"/>
        <v>28.294</v>
      </c>
      <c r="AX466" s="47">
        <v>5.72E-11</v>
      </c>
      <c r="AY466" s="47">
        <v>8.7999999999999999E-13</v>
      </c>
      <c r="AZ466" s="47">
        <v>4.962E-10</v>
      </c>
      <c r="BA466" s="47">
        <v>5.5430000000000004E-10</v>
      </c>
      <c r="BB466" s="48">
        <v>5.7570000000000001E-11</v>
      </c>
      <c r="BC466" s="48">
        <v>4.9548000000000003E-10</v>
      </c>
      <c r="BD466" s="48">
        <v>5.5304999999999997E-10</v>
      </c>
      <c r="BE466" s="14">
        <f t="shared" si="55"/>
        <v>134.61848893066843</v>
      </c>
      <c r="BF466" s="14">
        <f t="shared" si="56"/>
        <v>0.31</v>
      </c>
      <c r="BG466" s="76" t="s">
        <v>598</v>
      </c>
      <c r="BH466" s="76" t="s">
        <v>598</v>
      </c>
      <c r="BI466" s="76" t="s">
        <v>598</v>
      </c>
      <c r="BJ466" s="68" t="s">
        <v>1580</v>
      </c>
      <c r="BK466" s="102" t="s">
        <v>598</v>
      </c>
      <c r="BL466" s="76" t="s">
        <v>598</v>
      </c>
      <c r="BM466" s="3" t="s">
        <v>1556</v>
      </c>
    </row>
    <row r="467" spans="1:65" ht="14.4" customHeight="1" x14ac:dyDescent="0.3">
      <c r="A467" s="59" t="s">
        <v>1101</v>
      </c>
      <c r="B467" s="2">
        <v>466</v>
      </c>
      <c r="C467" s="3" t="s">
        <v>1543</v>
      </c>
      <c r="D467" s="2" t="s">
        <v>1106</v>
      </c>
      <c r="E467" s="2" t="s">
        <v>528</v>
      </c>
      <c r="F467" s="2" t="s">
        <v>1107</v>
      </c>
      <c r="G467" s="2" t="s">
        <v>529</v>
      </c>
      <c r="H467" s="2" t="s">
        <v>23</v>
      </c>
      <c r="I467" s="5">
        <v>-13</v>
      </c>
      <c r="J467" s="6" t="s">
        <v>24</v>
      </c>
      <c r="K467" s="2" t="s">
        <v>1028</v>
      </c>
      <c r="L467" s="6" t="s">
        <v>25</v>
      </c>
      <c r="M467" s="6" t="s">
        <v>139</v>
      </c>
      <c r="N467" s="2" t="s">
        <v>1087</v>
      </c>
      <c r="O467" s="6">
        <v>1.1000000000000001</v>
      </c>
      <c r="P467" s="6">
        <v>0.93</v>
      </c>
      <c r="Q467" s="2" t="s">
        <v>88</v>
      </c>
      <c r="R467" s="2" t="s">
        <v>413</v>
      </c>
      <c r="S467" s="2" t="s">
        <v>413</v>
      </c>
      <c r="T467" s="3" t="s">
        <v>64</v>
      </c>
      <c r="U467" s="3" t="s">
        <v>1108</v>
      </c>
      <c r="V467" s="5" t="s">
        <v>598</v>
      </c>
      <c r="W467" s="12" t="s">
        <v>57</v>
      </c>
      <c r="X467" s="3" t="s">
        <v>28</v>
      </c>
      <c r="Y467" s="30" t="s">
        <v>470</v>
      </c>
      <c r="Z467" s="11" t="s">
        <v>352</v>
      </c>
      <c r="AA467" s="11" t="s">
        <v>352</v>
      </c>
      <c r="AB467" s="20">
        <v>2</v>
      </c>
      <c r="AC467" s="6" t="s">
        <v>413</v>
      </c>
      <c r="AD467" s="6" t="s">
        <v>413</v>
      </c>
      <c r="AE467" s="6" t="s">
        <v>413</v>
      </c>
      <c r="AF467" s="6">
        <f>134.16</f>
        <v>134.16</v>
      </c>
      <c r="AG467" s="6">
        <v>0.31</v>
      </c>
      <c r="AH467" s="6">
        <v>2</v>
      </c>
      <c r="AI467" s="6">
        <v>0.9</v>
      </c>
      <c r="AJ467" s="72">
        <v>301</v>
      </c>
      <c r="AK467" s="72">
        <v>10</v>
      </c>
      <c r="AL467" s="9">
        <v>2</v>
      </c>
      <c r="AM467" s="6">
        <v>134.18</v>
      </c>
      <c r="AN467" s="6">
        <v>0.31</v>
      </c>
      <c r="AO467" s="6">
        <v>2</v>
      </c>
      <c r="AP467" s="2" t="s">
        <v>1299</v>
      </c>
      <c r="AQ467" s="2">
        <f t="shared" si="52"/>
        <v>134.18</v>
      </c>
      <c r="AR467" s="2">
        <f t="shared" si="53"/>
        <v>0.31</v>
      </c>
      <c r="AS467" s="2">
        <f t="shared" si="54"/>
        <v>2</v>
      </c>
      <c r="AT467" s="6" t="s">
        <v>60</v>
      </c>
      <c r="AU467" s="6">
        <v>28.201000000000001</v>
      </c>
      <c r="AV467" s="52" t="s">
        <v>1081</v>
      </c>
      <c r="AW467" s="15">
        <f t="shared" si="57"/>
        <v>28.294</v>
      </c>
      <c r="AX467" s="47">
        <v>5.72E-11</v>
      </c>
      <c r="AY467" s="47">
        <v>8.7999999999999999E-13</v>
      </c>
      <c r="AZ467" s="47">
        <v>4.962E-10</v>
      </c>
      <c r="BA467" s="47">
        <v>5.5430000000000004E-10</v>
      </c>
      <c r="BB467" s="48">
        <v>5.7570000000000001E-11</v>
      </c>
      <c r="BC467" s="48">
        <v>4.9548000000000003E-10</v>
      </c>
      <c r="BD467" s="48">
        <v>5.5304999999999997E-10</v>
      </c>
      <c r="BE467" s="14">
        <f t="shared" si="55"/>
        <v>134.61848893066843</v>
      </c>
      <c r="BF467" s="14">
        <f t="shared" si="56"/>
        <v>0.31</v>
      </c>
      <c r="BG467" s="68" t="s">
        <v>1601</v>
      </c>
      <c r="BH467" s="76" t="s">
        <v>598</v>
      </c>
      <c r="BI467" s="76" t="s">
        <v>598</v>
      </c>
      <c r="BJ467" s="68" t="s">
        <v>1580</v>
      </c>
      <c r="BK467" s="102" t="s">
        <v>598</v>
      </c>
      <c r="BL467" s="76" t="s">
        <v>598</v>
      </c>
      <c r="BM467" s="3" t="s">
        <v>1559</v>
      </c>
    </row>
    <row r="468" spans="1:65" ht="14.4" customHeight="1" x14ac:dyDescent="0.3">
      <c r="A468" s="59" t="s">
        <v>1098</v>
      </c>
      <c r="B468" s="2">
        <v>467</v>
      </c>
      <c r="C468" s="3" t="s">
        <v>1543</v>
      </c>
      <c r="D468" s="2" t="s">
        <v>1106</v>
      </c>
      <c r="E468" s="2" t="s">
        <v>528</v>
      </c>
      <c r="F468" s="2" t="s">
        <v>1107</v>
      </c>
      <c r="G468" s="2" t="s">
        <v>529</v>
      </c>
      <c r="H468" s="2" t="s">
        <v>23</v>
      </c>
      <c r="I468" s="5">
        <v>-505</v>
      </c>
      <c r="J468" s="6" t="s">
        <v>24</v>
      </c>
      <c r="K468" s="2" t="s">
        <v>1028</v>
      </c>
      <c r="L468" s="6" t="s">
        <v>25</v>
      </c>
      <c r="M468" s="6" t="s">
        <v>139</v>
      </c>
      <c r="N468" s="2" t="s">
        <v>1087</v>
      </c>
      <c r="O468" s="6">
        <v>1.69</v>
      </c>
      <c r="P468" s="6">
        <v>0.74</v>
      </c>
      <c r="Q468" s="2" t="s">
        <v>96</v>
      </c>
      <c r="R468" s="2" t="s">
        <v>413</v>
      </c>
      <c r="S468" s="2" t="s">
        <v>413</v>
      </c>
      <c r="T468" s="3" t="s">
        <v>64</v>
      </c>
      <c r="U468" s="3" t="s">
        <v>1108</v>
      </c>
      <c r="V468" s="5" t="s">
        <v>597</v>
      </c>
      <c r="W468" s="12" t="s">
        <v>57</v>
      </c>
      <c r="X468" s="3" t="s">
        <v>28</v>
      </c>
      <c r="Y468" s="30" t="s">
        <v>470</v>
      </c>
      <c r="Z468" s="11" t="s">
        <v>352</v>
      </c>
      <c r="AA468" s="11" t="s">
        <v>352</v>
      </c>
      <c r="AB468" s="20">
        <v>2</v>
      </c>
      <c r="AC468" s="6" t="s">
        <v>413</v>
      </c>
      <c r="AD468" s="6" t="s">
        <v>413</v>
      </c>
      <c r="AE468" s="6" t="s">
        <v>413</v>
      </c>
      <c r="AF468" s="6">
        <v>133.9</v>
      </c>
      <c r="AG468" s="6">
        <v>1.3</v>
      </c>
      <c r="AH468" s="6">
        <v>2</v>
      </c>
      <c r="AI468" s="6">
        <v>1.4</v>
      </c>
      <c r="AJ468" s="72">
        <v>700</v>
      </c>
      <c r="AK468" s="72">
        <v>700</v>
      </c>
      <c r="AL468" s="9">
        <v>2</v>
      </c>
      <c r="AM468" s="6">
        <v>134.57</v>
      </c>
      <c r="AN468" s="6">
        <v>0.36</v>
      </c>
      <c r="AO468" s="6">
        <v>2</v>
      </c>
      <c r="AP468" s="2" t="s">
        <v>1299</v>
      </c>
      <c r="AQ468" s="2">
        <f t="shared" si="52"/>
        <v>134.57</v>
      </c>
      <c r="AR468" s="2">
        <f t="shared" si="53"/>
        <v>0.36</v>
      </c>
      <c r="AS468" s="2">
        <f t="shared" si="54"/>
        <v>2</v>
      </c>
      <c r="AT468" s="6" t="s">
        <v>60</v>
      </c>
      <c r="AU468" s="6">
        <v>28.201000000000001</v>
      </c>
      <c r="AV468" s="52" t="s">
        <v>1081</v>
      </c>
      <c r="AW468" s="15">
        <f t="shared" si="57"/>
        <v>28.294</v>
      </c>
      <c r="AX468" s="47">
        <v>5.72E-11</v>
      </c>
      <c r="AY468" s="47">
        <v>8.7999999999999999E-13</v>
      </c>
      <c r="AZ468" s="47">
        <v>4.962E-10</v>
      </c>
      <c r="BA468" s="47">
        <v>5.5430000000000004E-10</v>
      </c>
      <c r="BB468" s="48">
        <v>5.7570000000000001E-11</v>
      </c>
      <c r="BC468" s="48">
        <v>4.9548000000000003E-10</v>
      </c>
      <c r="BD468" s="48">
        <v>5.5304999999999997E-10</v>
      </c>
      <c r="BE468" s="14">
        <f t="shared" si="55"/>
        <v>135.00974892852892</v>
      </c>
      <c r="BF468" s="14">
        <f t="shared" si="56"/>
        <v>0.36</v>
      </c>
      <c r="BG468" s="68" t="s">
        <v>1601</v>
      </c>
      <c r="BH468" s="76" t="s">
        <v>598</v>
      </c>
      <c r="BI468" s="76" t="s">
        <v>598</v>
      </c>
      <c r="BJ468" s="68" t="s">
        <v>1580</v>
      </c>
      <c r="BK468" s="102" t="s">
        <v>598</v>
      </c>
      <c r="BL468" s="76" t="s">
        <v>846</v>
      </c>
      <c r="BM468" s="3" t="s">
        <v>1560</v>
      </c>
    </row>
    <row r="469" spans="1:65" ht="14.4" customHeight="1" x14ac:dyDescent="0.3">
      <c r="A469" s="59" t="s">
        <v>1102</v>
      </c>
      <c r="B469" s="2">
        <v>468</v>
      </c>
      <c r="C469" s="3" t="s">
        <v>1543</v>
      </c>
      <c r="D469" s="2" t="s">
        <v>1106</v>
      </c>
      <c r="E469" s="2" t="s">
        <v>528</v>
      </c>
      <c r="F469" s="2" t="s">
        <v>1107</v>
      </c>
      <c r="G469" s="2" t="s">
        <v>529</v>
      </c>
      <c r="H469" s="2" t="s">
        <v>23</v>
      </c>
      <c r="I469" s="5">
        <v>-505</v>
      </c>
      <c r="J469" s="6" t="s">
        <v>24</v>
      </c>
      <c r="K469" s="2" t="s">
        <v>1028</v>
      </c>
      <c r="L469" s="6" t="s">
        <v>25</v>
      </c>
      <c r="M469" s="6" t="s">
        <v>139</v>
      </c>
      <c r="N469" s="2" t="s">
        <v>1087</v>
      </c>
      <c r="O469" s="6">
        <v>1.69</v>
      </c>
      <c r="P469" s="6">
        <v>0.74</v>
      </c>
      <c r="Q469" s="2" t="s">
        <v>96</v>
      </c>
      <c r="R469" s="2" t="s">
        <v>413</v>
      </c>
      <c r="S469" s="2" t="s">
        <v>413</v>
      </c>
      <c r="T469" s="3" t="s">
        <v>64</v>
      </c>
      <c r="U469" s="3" t="s">
        <v>1108</v>
      </c>
      <c r="V469" s="5" t="s">
        <v>598</v>
      </c>
      <c r="W469" s="12" t="s">
        <v>57</v>
      </c>
      <c r="X469" s="3" t="s">
        <v>28</v>
      </c>
      <c r="Y469" s="30" t="s">
        <v>470</v>
      </c>
      <c r="Z469" s="11" t="s">
        <v>352</v>
      </c>
      <c r="AA469" s="11" t="s">
        <v>352</v>
      </c>
      <c r="AB469" s="20">
        <v>2</v>
      </c>
      <c r="AC469" s="6" t="s">
        <v>413</v>
      </c>
      <c r="AD469" s="6" t="s">
        <v>413</v>
      </c>
      <c r="AE469" s="6" t="s">
        <v>413</v>
      </c>
      <c r="AF469" s="6">
        <v>133.9</v>
      </c>
      <c r="AG469" s="6">
        <v>1.3</v>
      </c>
      <c r="AH469" s="6">
        <v>2</v>
      </c>
      <c r="AI469" s="6">
        <v>1.4</v>
      </c>
      <c r="AJ469" s="72">
        <v>700</v>
      </c>
      <c r="AK469" s="72">
        <v>700</v>
      </c>
      <c r="AL469" s="9">
        <v>2</v>
      </c>
      <c r="AM469" s="6">
        <v>134.57</v>
      </c>
      <c r="AN469" s="6">
        <v>0.36</v>
      </c>
      <c r="AO469" s="6">
        <v>2</v>
      </c>
      <c r="AP469" s="2" t="s">
        <v>1299</v>
      </c>
      <c r="AQ469" s="2">
        <f t="shared" si="52"/>
        <v>134.57</v>
      </c>
      <c r="AR469" s="2">
        <f t="shared" si="53"/>
        <v>0.36</v>
      </c>
      <c r="AS469" s="2">
        <f t="shared" si="54"/>
        <v>2</v>
      </c>
      <c r="AT469" s="6" t="s">
        <v>60</v>
      </c>
      <c r="AU469" s="6">
        <v>28.201000000000001</v>
      </c>
      <c r="AV469" s="52" t="s">
        <v>1081</v>
      </c>
      <c r="AW469" s="15">
        <f t="shared" si="57"/>
        <v>28.294</v>
      </c>
      <c r="AX469" s="47">
        <v>5.72E-11</v>
      </c>
      <c r="AY469" s="47">
        <v>8.7999999999999999E-13</v>
      </c>
      <c r="AZ469" s="47">
        <v>4.962E-10</v>
      </c>
      <c r="BA469" s="47">
        <v>5.5430000000000004E-10</v>
      </c>
      <c r="BB469" s="48">
        <v>5.7570000000000001E-11</v>
      </c>
      <c r="BC469" s="48">
        <v>4.9548000000000003E-10</v>
      </c>
      <c r="BD469" s="48">
        <v>5.5304999999999997E-10</v>
      </c>
      <c r="BE469" s="14">
        <f t="shared" si="55"/>
        <v>135.00974892852892</v>
      </c>
      <c r="BF469" s="14">
        <f t="shared" si="56"/>
        <v>0.36</v>
      </c>
      <c r="BG469" s="68" t="s">
        <v>1601</v>
      </c>
      <c r="BH469" s="76" t="s">
        <v>598</v>
      </c>
      <c r="BI469" s="76" t="s">
        <v>598</v>
      </c>
      <c r="BJ469" s="68" t="s">
        <v>1580</v>
      </c>
      <c r="BK469" s="102" t="s">
        <v>598</v>
      </c>
      <c r="BL469" s="76" t="s">
        <v>846</v>
      </c>
      <c r="BM469" s="3" t="s">
        <v>1561</v>
      </c>
    </row>
    <row r="470" spans="1:65" ht="14.4" customHeight="1" x14ac:dyDescent="0.3">
      <c r="A470" s="59" t="s">
        <v>1099</v>
      </c>
      <c r="B470" s="2">
        <v>469</v>
      </c>
      <c r="C470" s="3" t="s">
        <v>1543</v>
      </c>
      <c r="D470" s="2" t="s">
        <v>1106</v>
      </c>
      <c r="E470" s="2" t="s">
        <v>528</v>
      </c>
      <c r="F470" s="2" t="s">
        <v>1107</v>
      </c>
      <c r="G470" s="2" t="s">
        <v>529</v>
      </c>
      <c r="H470" s="2" t="s">
        <v>23</v>
      </c>
      <c r="I470" s="5">
        <v>-665</v>
      </c>
      <c r="J470" s="6" t="s">
        <v>24</v>
      </c>
      <c r="K470" s="2" t="s">
        <v>1028</v>
      </c>
      <c r="L470" s="6" t="s">
        <v>25</v>
      </c>
      <c r="M470" s="6" t="s">
        <v>139</v>
      </c>
      <c r="N470" s="2" t="s">
        <v>1087</v>
      </c>
      <c r="O470" s="6">
        <v>1.4</v>
      </c>
      <c r="P470" s="6">
        <v>1.05</v>
      </c>
      <c r="Q470" s="2" t="s">
        <v>46</v>
      </c>
      <c r="R470" s="2" t="s">
        <v>413</v>
      </c>
      <c r="S470" s="2" t="s">
        <v>413</v>
      </c>
      <c r="T470" s="3" t="s">
        <v>64</v>
      </c>
      <c r="U470" s="3" t="s">
        <v>1108</v>
      </c>
      <c r="V470" s="5" t="s">
        <v>597</v>
      </c>
      <c r="W470" s="12" t="s">
        <v>57</v>
      </c>
      <c r="X470" s="3" t="s">
        <v>28</v>
      </c>
      <c r="Y470" s="30" t="s">
        <v>470</v>
      </c>
      <c r="Z470" s="43">
        <f>134.81</f>
        <v>134.81</v>
      </c>
      <c r="AA470" s="43">
        <v>0.37</v>
      </c>
      <c r="AB470" s="20">
        <v>2</v>
      </c>
      <c r="AC470" s="6" t="s">
        <v>413</v>
      </c>
      <c r="AD470" s="6" t="s">
        <v>413</v>
      </c>
      <c r="AE470" s="6" t="s">
        <v>413</v>
      </c>
      <c r="AF470" s="6">
        <v>134.93</v>
      </c>
      <c r="AG470" s="6">
        <v>0.3</v>
      </c>
      <c r="AH470" s="6">
        <v>2</v>
      </c>
      <c r="AI470" s="6">
        <v>0.64</v>
      </c>
      <c r="AJ470" s="72">
        <v>256</v>
      </c>
      <c r="AK470" s="72">
        <v>12</v>
      </c>
      <c r="AL470" s="9">
        <v>2</v>
      </c>
      <c r="AM470" s="11">
        <v>134.80000000000001</v>
      </c>
      <c r="AN470" s="11">
        <v>0.3</v>
      </c>
      <c r="AO470" s="6">
        <v>2</v>
      </c>
      <c r="AP470" s="2" t="s">
        <v>1299</v>
      </c>
      <c r="AQ470" s="2">
        <f t="shared" si="52"/>
        <v>134.80000000000001</v>
      </c>
      <c r="AR470" s="2">
        <f t="shared" si="53"/>
        <v>0.3</v>
      </c>
      <c r="AS470" s="2">
        <f t="shared" si="54"/>
        <v>2</v>
      </c>
      <c r="AT470" s="6" t="s">
        <v>60</v>
      </c>
      <c r="AU470" s="6">
        <v>28.201000000000001</v>
      </c>
      <c r="AV470" s="52" t="s">
        <v>1081</v>
      </c>
      <c r="AW470" s="15">
        <f t="shared" si="57"/>
        <v>28.294</v>
      </c>
      <c r="AX470" s="47">
        <v>5.72E-11</v>
      </c>
      <c r="AY470" s="47">
        <v>8.7999999999999999E-13</v>
      </c>
      <c r="AZ470" s="47">
        <v>4.962E-10</v>
      </c>
      <c r="BA470" s="47">
        <v>5.5430000000000004E-10</v>
      </c>
      <c r="BB470" s="48">
        <v>5.7570000000000001E-11</v>
      </c>
      <c r="BC470" s="48">
        <v>4.9548000000000003E-10</v>
      </c>
      <c r="BD470" s="48">
        <v>5.5304999999999997E-10</v>
      </c>
      <c r="BE470" s="14">
        <f t="shared" si="55"/>
        <v>135.2404919657979</v>
      </c>
      <c r="BF470" s="14">
        <f t="shared" si="56"/>
        <v>0.3</v>
      </c>
      <c r="BG470" s="76" t="s">
        <v>598</v>
      </c>
      <c r="BH470" s="76" t="s">
        <v>598</v>
      </c>
      <c r="BI470" s="76" t="s">
        <v>598</v>
      </c>
      <c r="BJ470" s="68" t="s">
        <v>1529</v>
      </c>
      <c r="BK470" s="102" t="s">
        <v>598</v>
      </c>
      <c r="BL470" s="76" t="s">
        <v>846</v>
      </c>
      <c r="BM470" s="3" t="s">
        <v>1562</v>
      </c>
    </row>
    <row r="471" spans="1:65" ht="14.4" customHeight="1" x14ac:dyDescent="0.3">
      <c r="A471" s="59" t="s">
        <v>1103</v>
      </c>
      <c r="B471" s="2">
        <v>470</v>
      </c>
      <c r="C471" s="3" t="s">
        <v>1543</v>
      </c>
      <c r="D471" s="2" t="s">
        <v>1106</v>
      </c>
      <c r="E471" s="2" t="s">
        <v>528</v>
      </c>
      <c r="F471" s="2" t="s">
        <v>1107</v>
      </c>
      <c r="G471" s="2" t="s">
        <v>529</v>
      </c>
      <c r="H471" s="2" t="s">
        <v>23</v>
      </c>
      <c r="I471" s="5">
        <v>-665</v>
      </c>
      <c r="J471" s="6" t="s">
        <v>24</v>
      </c>
      <c r="K471" s="2" t="s">
        <v>1028</v>
      </c>
      <c r="L471" s="6" t="s">
        <v>25</v>
      </c>
      <c r="M471" s="6" t="s">
        <v>139</v>
      </c>
      <c r="N471" s="2" t="s">
        <v>1087</v>
      </c>
      <c r="O471" s="6">
        <v>1.4</v>
      </c>
      <c r="P471" s="6">
        <v>1.05</v>
      </c>
      <c r="Q471" s="2" t="s">
        <v>46</v>
      </c>
      <c r="R471" s="2" t="s">
        <v>413</v>
      </c>
      <c r="S471" s="2" t="s">
        <v>413</v>
      </c>
      <c r="T471" s="3" t="s">
        <v>64</v>
      </c>
      <c r="U471" s="3" t="s">
        <v>1108</v>
      </c>
      <c r="V471" s="5" t="s">
        <v>598</v>
      </c>
      <c r="W471" s="12" t="s">
        <v>57</v>
      </c>
      <c r="X471" s="3" t="s">
        <v>28</v>
      </c>
      <c r="Y471" s="30" t="s">
        <v>470</v>
      </c>
      <c r="Z471" s="43">
        <v>134.77000000000001</v>
      </c>
      <c r="AA471" s="44">
        <v>0.4</v>
      </c>
      <c r="AB471" s="20">
        <v>2</v>
      </c>
      <c r="AC471" s="6" t="s">
        <v>413</v>
      </c>
      <c r="AD471" s="6" t="s">
        <v>413</v>
      </c>
      <c r="AE471" s="6" t="s">
        <v>413</v>
      </c>
      <c r="AF471" s="6">
        <v>134.93</v>
      </c>
      <c r="AG471" s="6">
        <v>0.3</v>
      </c>
      <c r="AH471" s="6">
        <v>2</v>
      </c>
      <c r="AI471" s="6">
        <v>0.64</v>
      </c>
      <c r="AJ471" s="72">
        <v>256</v>
      </c>
      <c r="AK471" s="72">
        <v>12</v>
      </c>
      <c r="AL471" s="9">
        <v>2</v>
      </c>
      <c r="AM471" s="11">
        <v>134.80000000000001</v>
      </c>
      <c r="AN471" s="11">
        <v>0.3</v>
      </c>
      <c r="AO471" s="6">
        <v>2</v>
      </c>
      <c r="AP471" s="2" t="s">
        <v>1299</v>
      </c>
      <c r="AQ471" s="2">
        <f t="shared" si="52"/>
        <v>134.80000000000001</v>
      </c>
      <c r="AR471" s="2">
        <f t="shared" si="53"/>
        <v>0.3</v>
      </c>
      <c r="AS471" s="2">
        <f t="shared" si="54"/>
        <v>2</v>
      </c>
      <c r="AT471" s="6" t="s">
        <v>60</v>
      </c>
      <c r="AU471" s="6">
        <v>28.201000000000001</v>
      </c>
      <c r="AV471" s="52" t="s">
        <v>1081</v>
      </c>
      <c r="AW471" s="15">
        <f t="shared" si="57"/>
        <v>28.294</v>
      </c>
      <c r="AX471" s="47">
        <v>5.72E-11</v>
      </c>
      <c r="AY471" s="47">
        <v>8.7999999999999999E-13</v>
      </c>
      <c r="AZ471" s="47">
        <v>4.962E-10</v>
      </c>
      <c r="BA471" s="47">
        <v>5.5430000000000004E-10</v>
      </c>
      <c r="BB471" s="48">
        <v>5.7570000000000001E-11</v>
      </c>
      <c r="BC471" s="48">
        <v>4.9548000000000003E-10</v>
      </c>
      <c r="BD471" s="48">
        <v>5.5304999999999997E-10</v>
      </c>
      <c r="BE471" s="14">
        <f t="shared" si="55"/>
        <v>135.2404919657979</v>
      </c>
      <c r="BF471" s="14">
        <f t="shared" si="56"/>
        <v>0.3</v>
      </c>
      <c r="BG471" s="76" t="s">
        <v>598</v>
      </c>
      <c r="BH471" s="76" t="s">
        <v>598</v>
      </c>
      <c r="BI471" s="76" t="s">
        <v>598</v>
      </c>
      <c r="BJ471" s="68" t="s">
        <v>1529</v>
      </c>
      <c r="BK471" s="102" t="s">
        <v>598</v>
      </c>
      <c r="BL471" s="76" t="s">
        <v>846</v>
      </c>
      <c r="BM471" s="3" t="s">
        <v>1562</v>
      </c>
    </row>
  </sheetData>
  <autoFilter ref="A1:BM471" xr:uid="{B2E54312-0800-46E3-83FF-92354A912082}">
    <sortState xmlns:xlrd2="http://schemas.microsoft.com/office/spreadsheetml/2017/richdata2" ref="A2:BM471">
      <sortCondition ref="B1:B471"/>
    </sortState>
  </autoFilter>
  <phoneticPr fontId="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B72AD-609E-44EF-91F8-30859CD8203D}">
  <dimension ref="B1:N65"/>
  <sheetViews>
    <sheetView zoomScale="85" zoomScaleNormal="85" workbookViewId="0">
      <selection activeCell="F34" sqref="F34"/>
    </sheetView>
  </sheetViews>
  <sheetFormatPr defaultRowHeight="14.4" x14ac:dyDescent="0.3"/>
  <cols>
    <col min="2" max="2" width="13.33203125" customWidth="1"/>
  </cols>
  <sheetData>
    <row r="1" spans="2:14" x14ac:dyDescent="0.3">
      <c r="B1" s="83" t="s">
        <v>1519</v>
      </c>
      <c r="C1" s="84"/>
      <c r="D1" s="85"/>
      <c r="E1" s="84"/>
      <c r="F1" s="84"/>
      <c r="G1" s="84"/>
      <c r="H1" s="84"/>
      <c r="I1" s="84"/>
      <c r="J1" s="84"/>
      <c r="K1" s="84"/>
      <c r="L1" s="84"/>
      <c r="M1" s="84"/>
      <c r="N1" s="86" t="s">
        <v>1520</v>
      </c>
    </row>
    <row r="3" spans="2:14" x14ac:dyDescent="0.3">
      <c r="B3" s="58" t="s">
        <v>598</v>
      </c>
      <c r="C3" t="s">
        <v>1507</v>
      </c>
    </row>
    <row r="5" spans="2:14" x14ac:dyDescent="0.3">
      <c r="B5" s="58" t="s">
        <v>1587</v>
      </c>
      <c r="C5" t="s">
        <v>1523</v>
      </c>
    </row>
    <row r="7" spans="2:14" x14ac:dyDescent="0.3">
      <c r="B7" s="58" t="s">
        <v>321</v>
      </c>
      <c r="C7" t="s">
        <v>1512</v>
      </c>
    </row>
    <row r="9" spans="2:14" x14ac:dyDescent="0.3">
      <c r="B9" s="58" t="s">
        <v>597</v>
      </c>
      <c r="C9" t="s">
        <v>1521</v>
      </c>
    </row>
    <row r="10" spans="2:14" x14ac:dyDescent="0.3">
      <c r="B10" s="58"/>
      <c r="C10" t="s">
        <v>1508</v>
      </c>
    </row>
    <row r="11" spans="2:14" x14ac:dyDescent="0.3">
      <c r="B11" s="58"/>
    </row>
    <row r="12" spans="2:14" x14ac:dyDescent="0.3">
      <c r="B12" s="58" t="s">
        <v>1515</v>
      </c>
      <c r="C12" t="s">
        <v>1597</v>
      </c>
    </row>
    <row r="13" spans="2:14" x14ac:dyDescent="0.3">
      <c r="B13" s="58"/>
    </row>
    <row r="14" spans="2:14" x14ac:dyDescent="0.3">
      <c r="B14" s="58" t="s">
        <v>413</v>
      </c>
      <c r="C14" t="s">
        <v>1510</v>
      </c>
    </row>
    <row r="15" spans="2:14" x14ac:dyDescent="0.3">
      <c r="B15" s="58"/>
      <c r="C15" t="s">
        <v>1511</v>
      </c>
    </row>
    <row r="16" spans="2:14" x14ac:dyDescent="0.3">
      <c r="B16" s="58"/>
    </row>
    <row r="17" spans="2:14" x14ac:dyDescent="0.3">
      <c r="B17" s="58" t="s">
        <v>1186</v>
      </c>
      <c r="C17" t="s">
        <v>1517</v>
      </c>
    </row>
    <row r="18" spans="2:14" x14ac:dyDescent="0.3">
      <c r="B18" s="58"/>
    </row>
    <row r="19" spans="2:14" x14ac:dyDescent="0.3">
      <c r="B19" s="83" t="s">
        <v>1499</v>
      </c>
      <c r="C19" s="84"/>
      <c r="D19" s="84"/>
      <c r="E19" s="84"/>
      <c r="F19" s="84"/>
      <c r="G19" s="84"/>
      <c r="H19" s="84"/>
      <c r="I19" s="84"/>
      <c r="J19" s="84"/>
      <c r="K19" s="84"/>
      <c r="L19" s="84"/>
      <c r="M19" s="84"/>
      <c r="N19" s="84"/>
    </row>
    <row r="21" spans="2:14" x14ac:dyDescent="0.3">
      <c r="B21" s="58" t="s">
        <v>598</v>
      </c>
      <c r="C21" t="s">
        <v>1503</v>
      </c>
    </row>
    <row r="23" spans="2:14" x14ac:dyDescent="0.3">
      <c r="B23" s="58" t="s">
        <v>321</v>
      </c>
      <c r="C23" t="s">
        <v>1506</v>
      </c>
    </row>
    <row r="25" spans="2:14" x14ac:dyDescent="0.3">
      <c r="B25" s="58" t="s">
        <v>597</v>
      </c>
      <c r="C25" t="s">
        <v>1487</v>
      </c>
    </row>
    <row r="27" spans="2:14" x14ac:dyDescent="0.3">
      <c r="B27" s="58" t="s">
        <v>413</v>
      </c>
      <c r="C27" t="s">
        <v>1510</v>
      </c>
    </row>
    <row r="28" spans="2:14" x14ac:dyDescent="0.3">
      <c r="B28" s="58"/>
      <c r="C28" t="s">
        <v>1511</v>
      </c>
    </row>
    <row r="30" spans="2:14" x14ac:dyDescent="0.3">
      <c r="B30" s="58" t="s">
        <v>1504</v>
      </c>
      <c r="C30" t="s">
        <v>1505</v>
      </c>
    </row>
    <row r="32" spans="2:14" x14ac:dyDescent="0.3">
      <c r="B32" s="83" t="s">
        <v>1500</v>
      </c>
      <c r="C32" s="84"/>
      <c r="D32" s="84"/>
      <c r="E32" s="84"/>
      <c r="F32" s="84"/>
      <c r="G32" s="84"/>
      <c r="H32" s="84"/>
      <c r="I32" s="84"/>
      <c r="J32" s="84"/>
      <c r="K32" s="84"/>
      <c r="L32" s="84"/>
      <c r="M32" s="84"/>
      <c r="N32" s="84"/>
    </row>
    <row r="34" spans="2:14" x14ac:dyDescent="0.3">
      <c r="B34" s="58" t="s">
        <v>598</v>
      </c>
      <c r="C34" t="s">
        <v>1503</v>
      </c>
    </row>
    <row r="36" spans="2:14" x14ac:dyDescent="0.3">
      <c r="B36" s="58" t="s">
        <v>321</v>
      </c>
      <c r="C36" t="s">
        <v>1506</v>
      </c>
    </row>
    <row r="38" spans="2:14" x14ac:dyDescent="0.3">
      <c r="B38" s="58" t="s">
        <v>597</v>
      </c>
      <c r="C38" t="s">
        <v>1487</v>
      </c>
    </row>
    <row r="40" spans="2:14" x14ac:dyDescent="0.3">
      <c r="B40" t="s">
        <v>413</v>
      </c>
      <c r="C40" t="s">
        <v>1513</v>
      </c>
    </row>
    <row r="41" spans="2:14" x14ac:dyDescent="0.3">
      <c r="B41" s="58"/>
    </row>
    <row r="42" spans="2:14" x14ac:dyDescent="0.3">
      <c r="B42" s="58" t="s">
        <v>1504</v>
      </c>
      <c r="C42" t="s">
        <v>1505</v>
      </c>
    </row>
    <row r="43" spans="2:14" x14ac:dyDescent="0.3">
      <c r="B43" s="58"/>
    </row>
    <row r="44" spans="2:14" x14ac:dyDescent="0.3">
      <c r="B44" s="83" t="s">
        <v>1175</v>
      </c>
      <c r="C44" s="84"/>
      <c r="D44" s="84"/>
      <c r="E44" s="84"/>
      <c r="F44" s="84"/>
      <c r="G44" s="84"/>
      <c r="H44" s="84"/>
      <c r="I44" s="84"/>
      <c r="J44" s="84"/>
      <c r="K44" s="84"/>
      <c r="L44" s="84"/>
      <c r="M44" s="84"/>
      <c r="N44" s="84"/>
    </row>
    <row r="46" spans="2:14" x14ac:dyDescent="0.3">
      <c r="B46" s="58" t="s">
        <v>598</v>
      </c>
      <c r="C46" t="s">
        <v>1181</v>
      </c>
    </row>
    <row r="47" spans="2:14" x14ac:dyDescent="0.3">
      <c r="C47" t="s">
        <v>1165</v>
      </c>
    </row>
    <row r="49" spans="2:3" x14ac:dyDescent="0.3">
      <c r="B49" s="58" t="s">
        <v>846</v>
      </c>
      <c r="C49" t="s">
        <v>1230</v>
      </c>
    </row>
    <row r="50" spans="2:3" x14ac:dyDescent="0.3">
      <c r="C50" t="s">
        <v>1229</v>
      </c>
    </row>
    <row r="51" spans="2:3" x14ac:dyDescent="0.3">
      <c r="C51" t="s">
        <v>1204</v>
      </c>
    </row>
    <row r="52" spans="2:3" x14ac:dyDescent="0.3">
      <c r="C52" t="s">
        <v>1196</v>
      </c>
    </row>
    <row r="53" spans="2:3" x14ac:dyDescent="0.3">
      <c r="C53" t="s">
        <v>1180</v>
      </c>
    </row>
    <row r="54" spans="2:3" x14ac:dyDescent="0.3">
      <c r="C54" t="s">
        <v>1179</v>
      </c>
    </row>
    <row r="55" spans="2:3" x14ac:dyDescent="0.3">
      <c r="C55" t="s">
        <v>1185</v>
      </c>
    </row>
    <row r="56" spans="2:3" x14ac:dyDescent="0.3">
      <c r="C56" s="60" t="s">
        <v>1182</v>
      </c>
    </row>
    <row r="58" spans="2:3" x14ac:dyDescent="0.3">
      <c r="B58" s="58" t="s">
        <v>321</v>
      </c>
      <c r="C58" t="s">
        <v>1173</v>
      </c>
    </row>
    <row r="59" spans="2:3" x14ac:dyDescent="0.3">
      <c r="C59" s="60" t="s">
        <v>1183</v>
      </c>
    </row>
    <row r="60" spans="2:3" x14ac:dyDescent="0.3">
      <c r="C60" s="60" t="s">
        <v>1565</v>
      </c>
    </row>
    <row r="62" spans="2:3" x14ac:dyDescent="0.3">
      <c r="B62" s="58" t="s">
        <v>597</v>
      </c>
      <c r="C62" t="s">
        <v>1174</v>
      </c>
    </row>
    <row r="63" spans="2:3" x14ac:dyDescent="0.3">
      <c r="B63" s="58"/>
      <c r="C63" t="s">
        <v>1235</v>
      </c>
    </row>
    <row r="65" spans="2:3" x14ac:dyDescent="0.3">
      <c r="B65" s="58" t="s">
        <v>413</v>
      </c>
      <c r="C65" t="s">
        <v>1190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7E968-D855-48B9-A307-A401AAFE59E7}">
  <dimension ref="B3:Q31"/>
  <sheetViews>
    <sheetView zoomScale="85" zoomScaleNormal="85" workbookViewId="0"/>
  </sheetViews>
  <sheetFormatPr defaultRowHeight="14.4" x14ac:dyDescent="0.3"/>
  <cols>
    <col min="10" max="10" width="15.109375" customWidth="1"/>
    <col min="11" max="11" width="8.88671875" customWidth="1"/>
    <col min="12" max="14" width="22.21875" customWidth="1"/>
    <col min="15" max="17" width="21.88671875" customWidth="1"/>
  </cols>
  <sheetData>
    <row r="3" spans="2:17" x14ac:dyDescent="0.3">
      <c r="B3" s="83" t="s">
        <v>1526</v>
      </c>
      <c r="C3" s="84"/>
      <c r="D3" s="84"/>
      <c r="E3" s="84"/>
      <c r="F3" s="84"/>
      <c r="G3" s="84"/>
      <c r="H3" s="84"/>
      <c r="I3" s="84"/>
      <c r="J3" s="84"/>
      <c r="K3" s="83" t="s">
        <v>1525</v>
      </c>
      <c r="L3" s="83" t="s">
        <v>1603</v>
      </c>
      <c r="M3" s="83" t="s">
        <v>1604</v>
      </c>
      <c r="N3" s="83" t="s">
        <v>1605</v>
      </c>
      <c r="O3" s="83" t="s">
        <v>1606</v>
      </c>
      <c r="P3" s="83" t="s">
        <v>1607</v>
      </c>
    </row>
    <row r="4" spans="2:17" x14ac:dyDescent="0.3">
      <c r="B4" t="s">
        <v>1567</v>
      </c>
      <c r="K4">
        <v>407</v>
      </c>
      <c r="L4">
        <v>180</v>
      </c>
      <c r="M4">
        <v>98</v>
      </c>
      <c r="N4">
        <v>20</v>
      </c>
      <c r="O4">
        <v>66</v>
      </c>
      <c r="P4">
        <v>43</v>
      </c>
    </row>
    <row r="5" spans="2:17" x14ac:dyDescent="0.3">
      <c r="B5" t="s">
        <v>1568</v>
      </c>
      <c r="K5">
        <v>266</v>
      </c>
      <c r="L5">
        <v>121</v>
      </c>
      <c r="M5">
        <v>67</v>
      </c>
      <c r="N5">
        <v>13</v>
      </c>
      <c r="O5">
        <v>40</v>
      </c>
      <c r="P5">
        <v>25</v>
      </c>
    </row>
    <row r="8" spans="2:17" x14ac:dyDescent="0.3">
      <c r="B8" s="83" t="s">
        <v>1527</v>
      </c>
      <c r="C8" s="84"/>
      <c r="D8" s="84"/>
      <c r="E8" s="84"/>
      <c r="F8" s="84"/>
      <c r="G8" s="84"/>
      <c r="H8" s="84"/>
      <c r="I8" s="84"/>
      <c r="J8" s="84"/>
      <c r="K8" s="83" t="s">
        <v>1525</v>
      </c>
      <c r="L8" s="83" t="s">
        <v>1503</v>
      </c>
      <c r="M8" s="83" t="s">
        <v>1608</v>
      </c>
      <c r="N8" s="101" t="s">
        <v>1609</v>
      </c>
      <c r="O8" s="83" t="s">
        <v>1487</v>
      </c>
      <c r="P8" s="89"/>
      <c r="Q8" s="89"/>
    </row>
    <row r="9" spans="2:17" x14ac:dyDescent="0.3">
      <c r="B9" t="s">
        <v>1567</v>
      </c>
      <c r="K9">
        <v>407</v>
      </c>
      <c r="L9">
        <v>85</v>
      </c>
      <c r="M9">
        <v>258</v>
      </c>
      <c r="N9">
        <v>43</v>
      </c>
      <c r="O9">
        <v>21</v>
      </c>
      <c r="P9" s="89"/>
      <c r="Q9" s="89"/>
    </row>
    <row r="10" spans="2:17" x14ac:dyDescent="0.3">
      <c r="B10" t="s">
        <v>1568</v>
      </c>
      <c r="K10">
        <v>266</v>
      </c>
      <c r="L10">
        <v>40</v>
      </c>
      <c r="M10">
        <v>186</v>
      </c>
      <c r="N10">
        <v>25</v>
      </c>
      <c r="O10">
        <v>15</v>
      </c>
      <c r="P10" s="89"/>
      <c r="Q10" s="89"/>
    </row>
    <row r="11" spans="2:17" x14ac:dyDescent="0.3">
      <c r="Q11" s="89"/>
    </row>
    <row r="12" spans="2:17" x14ac:dyDescent="0.3">
      <c r="B12" s="90"/>
      <c r="C12" s="90"/>
      <c r="D12" s="90"/>
      <c r="E12" s="90"/>
      <c r="F12" s="90"/>
      <c r="G12" s="90"/>
      <c r="H12" s="90"/>
      <c r="I12" s="90"/>
      <c r="J12" s="90"/>
      <c r="K12" s="90"/>
      <c r="L12" s="90"/>
      <c r="M12" s="90"/>
      <c r="N12" s="90"/>
      <c r="O12" s="90"/>
      <c r="P12" s="90"/>
      <c r="Q12" s="89"/>
    </row>
    <row r="13" spans="2:17" x14ac:dyDescent="0.3">
      <c r="P13" s="89"/>
      <c r="Q13" s="89"/>
    </row>
    <row r="14" spans="2:17" x14ac:dyDescent="0.3">
      <c r="B14" s="83" t="s">
        <v>1528</v>
      </c>
      <c r="C14" s="84"/>
      <c r="D14" s="84"/>
      <c r="E14" s="84"/>
      <c r="F14" s="84"/>
      <c r="G14" s="84"/>
      <c r="H14" s="84"/>
      <c r="I14" s="84"/>
      <c r="J14" s="84"/>
      <c r="K14" s="83" t="s">
        <v>1525</v>
      </c>
      <c r="L14" s="83" t="s">
        <v>1503</v>
      </c>
      <c r="M14" s="83" t="s">
        <v>1610</v>
      </c>
      <c r="N14" s="101" t="s">
        <v>1611</v>
      </c>
      <c r="O14" s="83" t="s">
        <v>1487</v>
      </c>
      <c r="P14" s="89"/>
      <c r="Q14" s="89"/>
    </row>
    <row r="15" spans="2:17" x14ac:dyDescent="0.3">
      <c r="B15" t="s">
        <v>1567</v>
      </c>
      <c r="K15">
        <v>407</v>
      </c>
      <c r="L15">
        <v>173</v>
      </c>
      <c r="M15">
        <v>194</v>
      </c>
      <c r="N15">
        <v>13</v>
      </c>
      <c r="O15">
        <v>27</v>
      </c>
      <c r="Q15" s="89"/>
    </row>
    <row r="16" spans="2:17" x14ac:dyDescent="0.3">
      <c r="B16" t="s">
        <v>1568</v>
      </c>
      <c r="K16">
        <v>266</v>
      </c>
      <c r="L16">
        <v>97</v>
      </c>
      <c r="M16">
        <v>133</v>
      </c>
      <c r="N16">
        <v>11</v>
      </c>
      <c r="O16">
        <v>25</v>
      </c>
      <c r="Q16" s="89"/>
    </row>
    <row r="18" spans="2:17" x14ac:dyDescent="0.3">
      <c r="Q18" s="89"/>
    </row>
    <row r="19" spans="2:17" x14ac:dyDescent="0.3">
      <c r="B19" s="83" t="s">
        <v>1563</v>
      </c>
      <c r="C19" s="84"/>
      <c r="D19" s="84"/>
      <c r="E19" s="84"/>
      <c r="F19" s="84"/>
      <c r="G19" s="84"/>
      <c r="H19" s="84"/>
      <c r="I19" s="84"/>
      <c r="J19" s="84"/>
      <c r="K19" s="83" t="s">
        <v>1525</v>
      </c>
      <c r="L19" s="83" t="s">
        <v>1613</v>
      </c>
      <c r="M19" s="83" t="s">
        <v>1612</v>
      </c>
      <c r="N19" s="101" t="s">
        <v>1611</v>
      </c>
      <c r="O19" s="83" t="s">
        <v>1529</v>
      </c>
      <c r="P19" s="83" t="s">
        <v>1566</v>
      </c>
      <c r="Q19" s="89"/>
    </row>
    <row r="20" spans="2:17" x14ac:dyDescent="0.3">
      <c r="B20" t="s">
        <v>1567</v>
      </c>
      <c r="K20">
        <v>407</v>
      </c>
      <c r="L20">
        <v>147</v>
      </c>
      <c r="M20">
        <v>207</v>
      </c>
      <c r="N20">
        <v>13</v>
      </c>
      <c r="O20">
        <v>12</v>
      </c>
      <c r="P20">
        <v>28</v>
      </c>
    </row>
    <row r="21" spans="2:17" x14ac:dyDescent="0.3">
      <c r="B21" t="s">
        <v>1568</v>
      </c>
      <c r="K21">
        <v>266</v>
      </c>
      <c r="L21">
        <v>85</v>
      </c>
      <c r="M21">
        <v>143</v>
      </c>
      <c r="N21">
        <v>11</v>
      </c>
      <c r="O21">
        <v>10</v>
      </c>
      <c r="P21">
        <v>17</v>
      </c>
    </row>
    <row r="22" spans="2:17" x14ac:dyDescent="0.3">
      <c r="M22" s="87"/>
      <c r="N22" s="88"/>
      <c r="O22" s="88"/>
    </row>
    <row r="23" spans="2:17" x14ac:dyDescent="0.3">
      <c r="B23" s="90"/>
      <c r="C23" s="90"/>
      <c r="D23" s="90"/>
      <c r="E23" s="90"/>
      <c r="F23" s="90"/>
      <c r="G23" s="90"/>
      <c r="H23" s="90"/>
      <c r="I23" s="90"/>
      <c r="J23" s="90"/>
      <c r="K23" s="90"/>
      <c r="L23" s="90"/>
      <c r="M23" s="90"/>
      <c r="N23" s="90"/>
      <c r="O23" s="90"/>
      <c r="P23" s="90"/>
    </row>
    <row r="25" spans="2:17" x14ac:dyDescent="0.3">
      <c r="B25" s="58" t="s">
        <v>1582</v>
      </c>
    </row>
    <row r="26" spans="2:17" x14ac:dyDescent="0.3">
      <c r="B26" t="s">
        <v>1588</v>
      </c>
      <c r="K26" t="s">
        <v>1598</v>
      </c>
    </row>
    <row r="27" spans="2:17" x14ac:dyDescent="0.3">
      <c r="B27" t="s">
        <v>1594</v>
      </c>
      <c r="K27" t="s">
        <v>1599</v>
      </c>
    </row>
    <row r="28" spans="2:17" x14ac:dyDescent="0.3">
      <c r="B28" t="s">
        <v>1595</v>
      </c>
      <c r="K28" t="s">
        <v>1600</v>
      </c>
    </row>
    <row r="29" spans="2:17" x14ac:dyDescent="0.3">
      <c r="B29" t="s">
        <v>1596</v>
      </c>
    </row>
    <row r="30" spans="2:17" x14ac:dyDescent="0.3">
      <c r="B30" t="s">
        <v>1589</v>
      </c>
    </row>
    <row r="31" spans="2:17" x14ac:dyDescent="0.3">
      <c r="B31" t="s">
        <v>1590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B6146-C43B-4C41-A82F-C2DB6EF65B19}">
  <dimension ref="A1:DJ62"/>
  <sheetViews>
    <sheetView zoomScale="85" zoomScaleNormal="85" workbookViewId="0">
      <pane ySplit="1" topLeftCell="A2" activePane="bottomLeft" state="frozen"/>
      <selection pane="bottomLeft" activeCell="A3" sqref="A3"/>
    </sheetView>
  </sheetViews>
  <sheetFormatPr defaultRowHeight="14.4" x14ac:dyDescent="0.3"/>
  <cols>
    <col min="1" max="1" width="8.88671875" customWidth="1"/>
  </cols>
  <sheetData>
    <row r="1" spans="1:114" x14ac:dyDescent="0.3">
      <c r="A1" s="58" t="s">
        <v>1352</v>
      </c>
    </row>
    <row r="2" spans="1:114" x14ac:dyDescent="0.3">
      <c r="A2" t="s">
        <v>1643</v>
      </c>
    </row>
    <row r="3" spans="1:114" x14ac:dyDescent="0.3">
      <c r="A3" t="s">
        <v>1349</v>
      </c>
    </row>
    <row r="4" spans="1:114" x14ac:dyDescent="0.3">
      <c r="A4" t="s">
        <v>1339</v>
      </c>
    </row>
    <row r="5" spans="1:114" x14ac:dyDescent="0.3">
      <c r="A5" t="s">
        <v>1350</v>
      </c>
      <c r="DJ5" t="s">
        <v>1307</v>
      </c>
    </row>
    <row r="6" spans="1:114" x14ac:dyDescent="0.3">
      <c r="A6" t="s">
        <v>1305</v>
      </c>
    </row>
    <row r="7" spans="1:114" x14ac:dyDescent="0.3">
      <c r="A7" t="s">
        <v>1338</v>
      </c>
    </row>
    <row r="8" spans="1:114" x14ac:dyDescent="0.3">
      <c r="A8" t="s">
        <v>1342</v>
      </c>
    </row>
    <row r="9" spans="1:114" x14ac:dyDescent="0.3">
      <c r="A9" t="s">
        <v>1337</v>
      </c>
    </row>
    <row r="10" spans="1:114" x14ac:dyDescent="0.3">
      <c r="A10" t="s">
        <v>1340</v>
      </c>
    </row>
    <row r="11" spans="1:114" x14ac:dyDescent="0.3">
      <c r="A11" t="s">
        <v>1346</v>
      </c>
    </row>
    <row r="12" spans="1:114" x14ac:dyDescent="0.3">
      <c r="A12" t="s">
        <v>1347</v>
      </c>
    </row>
    <row r="13" spans="1:114" x14ac:dyDescent="0.3">
      <c r="A13" t="s">
        <v>1330</v>
      </c>
    </row>
    <row r="14" spans="1:114" x14ac:dyDescent="0.3">
      <c r="A14" t="s">
        <v>1336</v>
      </c>
    </row>
    <row r="15" spans="1:114" x14ac:dyDescent="0.3">
      <c r="A15" t="s">
        <v>1316</v>
      </c>
    </row>
    <row r="16" spans="1:114" x14ac:dyDescent="0.3">
      <c r="A16" t="s">
        <v>1318</v>
      </c>
    </row>
    <row r="17" spans="1:1" x14ac:dyDescent="0.3">
      <c r="A17" t="s">
        <v>1328</v>
      </c>
    </row>
    <row r="18" spans="1:1" x14ac:dyDescent="0.3">
      <c r="A18" t="s">
        <v>1432</v>
      </c>
    </row>
    <row r="19" spans="1:1" x14ac:dyDescent="0.3">
      <c r="A19" t="s">
        <v>1431</v>
      </c>
    </row>
    <row r="20" spans="1:1" x14ac:dyDescent="0.3">
      <c r="A20" t="s">
        <v>1331</v>
      </c>
    </row>
    <row r="21" spans="1:1" x14ac:dyDescent="0.3">
      <c r="A21" t="s">
        <v>1343</v>
      </c>
    </row>
    <row r="22" spans="1:1" x14ac:dyDescent="0.3">
      <c r="A22" t="s">
        <v>1326</v>
      </c>
    </row>
    <row r="23" spans="1:1" x14ac:dyDescent="0.3">
      <c r="A23" t="s">
        <v>1306</v>
      </c>
    </row>
    <row r="24" spans="1:1" x14ac:dyDescent="0.3">
      <c r="A24" t="s">
        <v>1319</v>
      </c>
    </row>
    <row r="25" spans="1:1" x14ac:dyDescent="0.3">
      <c r="A25" t="s">
        <v>1315</v>
      </c>
    </row>
    <row r="26" spans="1:1" x14ac:dyDescent="0.3">
      <c r="A26" t="s">
        <v>1324</v>
      </c>
    </row>
    <row r="27" spans="1:1" x14ac:dyDescent="0.3">
      <c r="A27" t="s">
        <v>1344</v>
      </c>
    </row>
    <row r="28" spans="1:1" x14ac:dyDescent="0.3">
      <c r="A28" t="s">
        <v>1341</v>
      </c>
    </row>
    <row r="29" spans="1:1" x14ac:dyDescent="0.3">
      <c r="A29" t="s">
        <v>1332</v>
      </c>
    </row>
    <row r="30" spans="1:1" x14ac:dyDescent="0.3">
      <c r="A30" t="s">
        <v>1320</v>
      </c>
    </row>
    <row r="31" spans="1:1" x14ac:dyDescent="0.3">
      <c r="A31" t="s">
        <v>1310</v>
      </c>
    </row>
    <row r="32" spans="1:1" x14ac:dyDescent="0.3">
      <c r="A32" t="s">
        <v>1321</v>
      </c>
    </row>
    <row r="33" spans="1:1" x14ac:dyDescent="0.3">
      <c r="A33" t="s">
        <v>1311</v>
      </c>
    </row>
    <row r="34" spans="1:1" x14ac:dyDescent="0.3">
      <c r="A34" t="s">
        <v>1348</v>
      </c>
    </row>
    <row r="35" spans="1:1" x14ac:dyDescent="0.3">
      <c r="A35" t="s">
        <v>1322</v>
      </c>
    </row>
    <row r="36" spans="1:1" x14ac:dyDescent="0.3">
      <c r="A36" t="s">
        <v>1317</v>
      </c>
    </row>
    <row r="37" spans="1:1" x14ac:dyDescent="0.3">
      <c r="A37" t="s">
        <v>1308</v>
      </c>
    </row>
    <row r="38" spans="1:1" x14ac:dyDescent="0.3">
      <c r="A38" t="s">
        <v>1312</v>
      </c>
    </row>
    <row r="39" spans="1:1" x14ac:dyDescent="0.3">
      <c r="A39" t="s">
        <v>1304</v>
      </c>
    </row>
    <row r="40" spans="1:1" x14ac:dyDescent="0.3">
      <c r="A40" t="s">
        <v>1313</v>
      </c>
    </row>
    <row r="41" spans="1:1" x14ac:dyDescent="0.3">
      <c r="A41" t="s">
        <v>1334</v>
      </c>
    </row>
    <row r="42" spans="1:1" x14ac:dyDescent="0.3">
      <c r="A42" t="s">
        <v>1333</v>
      </c>
    </row>
    <row r="43" spans="1:1" x14ac:dyDescent="0.3">
      <c r="A43" t="s">
        <v>1323</v>
      </c>
    </row>
    <row r="44" spans="1:1" x14ac:dyDescent="0.3">
      <c r="A44" t="s">
        <v>1314</v>
      </c>
    </row>
    <row r="45" spans="1:1" x14ac:dyDescent="0.3">
      <c r="A45" t="s">
        <v>1335</v>
      </c>
    </row>
    <row r="46" spans="1:1" x14ac:dyDescent="0.3">
      <c r="A46" t="s">
        <v>1327</v>
      </c>
    </row>
    <row r="47" spans="1:1" x14ac:dyDescent="0.3">
      <c r="A47" t="s">
        <v>1309</v>
      </c>
    </row>
    <row r="48" spans="1:1" x14ac:dyDescent="0.3">
      <c r="A48" t="s">
        <v>1325</v>
      </c>
    </row>
    <row r="49" spans="1:1" x14ac:dyDescent="0.3">
      <c r="A49" t="s">
        <v>1329</v>
      </c>
    </row>
    <row r="50" spans="1:1" x14ac:dyDescent="0.3">
      <c r="A50" t="s">
        <v>1345</v>
      </c>
    </row>
    <row r="51" spans="1:1" x14ac:dyDescent="0.3">
      <c r="A51" s="3"/>
    </row>
    <row r="53" spans="1:1" x14ac:dyDescent="0.3">
      <c r="A53" s="65" t="s">
        <v>1351</v>
      </c>
    </row>
    <row r="54" spans="1:1" x14ac:dyDescent="0.3">
      <c r="A54" t="s">
        <v>1353</v>
      </c>
    </row>
    <row r="55" spans="1:1" x14ac:dyDescent="0.3">
      <c r="A55" t="s">
        <v>1354</v>
      </c>
    </row>
    <row r="56" spans="1:1" x14ac:dyDescent="0.3">
      <c r="A56" t="s">
        <v>1355</v>
      </c>
    </row>
    <row r="57" spans="1:1" x14ac:dyDescent="0.3">
      <c r="A57" t="s">
        <v>1357</v>
      </c>
    </row>
    <row r="58" spans="1:1" x14ac:dyDescent="0.3">
      <c r="A58" t="s">
        <v>1356</v>
      </c>
    </row>
    <row r="59" spans="1:1" x14ac:dyDescent="0.3">
      <c r="A59" t="s">
        <v>1358</v>
      </c>
    </row>
    <row r="60" spans="1:1" x14ac:dyDescent="0.3">
      <c r="A60" t="s">
        <v>1359</v>
      </c>
    </row>
    <row r="61" spans="1:1" x14ac:dyDescent="0.3">
      <c r="A61" t="s">
        <v>1360</v>
      </c>
    </row>
    <row r="62" spans="1:1" x14ac:dyDescent="0.3">
      <c r="A62" t="s">
        <v>1361</v>
      </c>
    </row>
  </sheetData>
  <sortState xmlns:xlrd2="http://schemas.microsoft.com/office/spreadsheetml/2017/richdata2" ref="A54:A62">
    <sortCondition ref="A5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2"/>
  <dimension ref="A1:H2001"/>
  <sheetViews>
    <sheetView workbookViewId="0"/>
  </sheetViews>
  <sheetFormatPr defaultRowHeight="14.4" x14ac:dyDescent="0.3"/>
  <cols>
    <col min="1" max="1" width="14.88671875" style="6" bestFit="1" customWidth="1"/>
    <col min="2" max="2" width="12.44140625" style="3" bestFit="1" customWidth="1"/>
  </cols>
  <sheetData>
    <row r="1" spans="1:8" x14ac:dyDescent="0.3">
      <c r="A1" s="6" t="s">
        <v>891</v>
      </c>
      <c r="B1" s="3" t="s">
        <v>892</v>
      </c>
      <c r="C1">
        <v>125</v>
      </c>
      <c r="D1">
        <v>1.1055449249045085E-6</v>
      </c>
      <c r="E1">
        <v>126.75</v>
      </c>
      <c r="F1">
        <v>0</v>
      </c>
      <c r="G1">
        <v>125</v>
      </c>
      <c r="H1">
        <v>0</v>
      </c>
    </row>
    <row r="2" spans="1:8" x14ac:dyDescent="0.3">
      <c r="A2" s="6" t="s">
        <v>893</v>
      </c>
      <c r="B2" s="3" t="s">
        <v>909</v>
      </c>
      <c r="C2">
        <v>125.00700000000001</v>
      </c>
      <c r="D2">
        <v>1.1775509077361026E-6</v>
      </c>
      <c r="E2">
        <v>127.1</v>
      </c>
      <c r="F2">
        <v>0</v>
      </c>
      <c r="G2">
        <v>138.99299999999999</v>
      </c>
      <c r="H2">
        <v>0</v>
      </c>
    </row>
    <row r="3" spans="1:8" x14ac:dyDescent="0.3">
      <c r="A3" s="6" t="s">
        <v>895</v>
      </c>
      <c r="B3" s="40">
        <v>16</v>
      </c>
      <c r="C3">
        <v>125.014</v>
      </c>
      <c r="D3">
        <v>1.2542582944264641E-6</v>
      </c>
      <c r="E3">
        <v>127.1</v>
      </c>
      <c r="F3">
        <v>1</v>
      </c>
    </row>
    <row r="4" spans="1:8" x14ac:dyDescent="0.3">
      <c r="A4" s="6" t="s">
        <v>896</v>
      </c>
      <c r="B4" s="40">
        <v>9</v>
      </c>
      <c r="C4">
        <v>125.021</v>
      </c>
      <c r="D4">
        <v>1.3359586370257343E-6</v>
      </c>
      <c r="E4">
        <v>126.75</v>
      </c>
      <c r="F4">
        <v>1</v>
      </c>
    </row>
    <row r="5" spans="1:8" x14ac:dyDescent="0.3">
      <c r="A5" s="6" t="s">
        <v>897</v>
      </c>
      <c r="B5" s="40">
        <v>2</v>
      </c>
      <c r="C5">
        <v>125.02800000000001</v>
      </c>
      <c r="D5">
        <v>1.4229601863764813E-6</v>
      </c>
      <c r="E5">
        <v>126.75</v>
      </c>
      <c r="F5">
        <v>0</v>
      </c>
    </row>
    <row r="6" spans="1:8" x14ac:dyDescent="0.3">
      <c r="A6" s="6" t="s">
        <v>898</v>
      </c>
      <c r="B6" s="40" t="b">
        <v>1</v>
      </c>
      <c r="C6">
        <v>125.035</v>
      </c>
      <c r="D6">
        <v>1.5155887507559337E-6</v>
      </c>
      <c r="E6" t="s">
        <v>890</v>
      </c>
      <c r="F6" t="s">
        <v>890</v>
      </c>
    </row>
    <row r="7" spans="1:8" x14ac:dyDescent="0.3">
      <c r="A7" s="6" t="s">
        <v>899</v>
      </c>
      <c r="B7" s="40">
        <v>1</v>
      </c>
      <c r="C7">
        <v>125.042</v>
      </c>
      <c r="D7">
        <v>1.6141885923130677E-6</v>
      </c>
      <c r="E7">
        <v>127.1</v>
      </c>
      <c r="F7">
        <v>0</v>
      </c>
    </row>
    <row r="8" spans="1:8" x14ac:dyDescent="0.3">
      <c r="A8" s="6" t="s">
        <v>900</v>
      </c>
      <c r="B8" s="40" t="b">
        <v>0</v>
      </c>
      <c r="C8">
        <v>125.04900000000001</v>
      </c>
      <c r="D8">
        <v>1.7191233625694425E-6</v>
      </c>
      <c r="E8">
        <v>127.44999999999999</v>
      </c>
      <c r="F8">
        <v>0</v>
      </c>
    </row>
    <row r="9" spans="1:8" x14ac:dyDescent="0.3">
      <c r="A9" s="6" t="s">
        <v>901</v>
      </c>
      <c r="B9" s="40" t="b">
        <v>1</v>
      </c>
      <c r="C9">
        <v>125.056</v>
      </c>
      <c r="D9">
        <v>1.8307770782770543E-6</v>
      </c>
      <c r="E9">
        <v>127.44999999999999</v>
      </c>
      <c r="F9">
        <v>1</v>
      </c>
    </row>
    <row r="10" spans="1:8" x14ac:dyDescent="0.3">
      <c r="A10" s="6" t="s">
        <v>902</v>
      </c>
      <c r="B10" s="40" t="b">
        <v>0</v>
      </c>
      <c r="C10">
        <v>125.063</v>
      </c>
      <c r="D10">
        <v>1.9495551389390674E-6</v>
      </c>
      <c r="E10">
        <v>127.1</v>
      </c>
      <c r="F10">
        <v>1</v>
      </c>
    </row>
    <row r="11" spans="1:8" x14ac:dyDescent="0.3">
      <c r="A11" s="6" t="s">
        <v>903</v>
      </c>
      <c r="B11" s="40" t="b">
        <v>0</v>
      </c>
      <c r="C11">
        <v>125.07</v>
      </c>
      <c r="D11">
        <v>2.0758853873142377E-6</v>
      </c>
      <c r="E11">
        <v>127.1</v>
      </c>
      <c r="F11">
        <v>0</v>
      </c>
    </row>
    <row r="12" spans="1:8" x14ac:dyDescent="0.3">
      <c r="A12" s="6" t="s">
        <v>904</v>
      </c>
      <c r="B12" s="40" t="s">
        <v>910</v>
      </c>
      <c r="C12">
        <v>125.077</v>
      </c>
      <c r="D12">
        <v>2.2102192142489558E-6</v>
      </c>
      <c r="E12" t="s">
        <v>890</v>
      </c>
      <c r="F12" t="s">
        <v>890</v>
      </c>
    </row>
    <row r="13" spans="1:8" x14ac:dyDescent="0.3">
      <c r="A13" s="6" t="s">
        <v>905</v>
      </c>
      <c r="B13" s="40" t="b">
        <v>1</v>
      </c>
      <c r="C13">
        <v>125.084</v>
      </c>
      <c r="D13">
        <v>2.3530327091802919E-6</v>
      </c>
      <c r="E13">
        <v>127.8</v>
      </c>
      <c r="F13">
        <v>0</v>
      </c>
    </row>
    <row r="14" spans="1:8" x14ac:dyDescent="0.3">
      <c r="A14" s="6" t="s">
        <v>906</v>
      </c>
      <c r="B14" s="40" t="b">
        <v>0</v>
      </c>
      <c r="C14">
        <v>125.09099999999999</v>
      </c>
      <c r="D14">
        <v>2.5048278576777092E-6</v>
      </c>
      <c r="E14">
        <v>128.15</v>
      </c>
      <c r="F14">
        <v>0</v>
      </c>
    </row>
    <row r="15" spans="1:8" x14ac:dyDescent="0.3">
      <c r="A15" s="6" t="s">
        <v>907</v>
      </c>
      <c r="B15" s="40" t="b">
        <v>0</v>
      </c>
      <c r="C15">
        <v>125.098</v>
      </c>
      <c r="D15">
        <v>2.6661337873918231E-6</v>
      </c>
      <c r="E15">
        <v>128.15</v>
      </c>
      <c r="F15">
        <v>1</v>
      </c>
    </row>
    <row r="16" spans="1:8" x14ac:dyDescent="0.3">
      <c r="A16" s="6" t="s">
        <v>908</v>
      </c>
      <c r="B16" s="40">
        <v>1</v>
      </c>
      <c r="C16">
        <v>125.105</v>
      </c>
      <c r="D16">
        <v>2.8375080637840129E-6</v>
      </c>
      <c r="E16">
        <v>127.8</v>
      </c>
      <c r="F16">
        <v>1</v>
      </c>
    </row>
    <row r="17" spans="3:6" x14ac:dyDescent="0.3">
      <c r="C17">
        <v>125.11199999999999</v>
      </c>
      <c r="D17">
        <v>3.0195380370236431E-6</v>
      </c>
      <c r="E17">
        <v>127.8</v>
      </c>
      <c r="F17">
        <v>0</v>
      </c>
    </row>
    <row r="18" spans="3:6" x14ac:dyDescent="0.3">
      <c r="C18">
        <v>125.119</v>
      </c>
      <c r="D18">
        <v>3.2128422414337624E-6</v>
      </c>
      <c r="E18" t="s">
        <v>890</v>
      </c>
      <c r="F18" t="s">
        <v>890</v>
      </c>
    </row>
    <row r="19" spans="3:6" x14ac:dyDescent="0.3">
      <c r="C19">
        <v>125.126</v>
      </c>
      <c r="D19">
        <v>3.4180718488634919E-6</v>
      </c>
      <c r="E19">
        <v>128.85</v>
      </c>
      <c r="F19">
        <v>0</v>
      </c>
    </row>
    <row r="20" spans="3:6" x14ac:dyDescent="0.3">
      <c r="C20">
        <v>125.133</v>
      </c>
      <c r="D20">
        <v>3.6359121773718291E-6</v>
      </c>
      <c r="E20">
        <v>129.19999999999999</v>
      </c>
      <c r="F20">
        <v>0</v>
      </c>
    </row>
    <row r="21" spans="3:6" x14ac:dyDescent="0.3">
      <c r="C21">
        <v>125.14</v>
      </c>
      <c r="D21">
        <v>3.8670842565914758E-6</v>
      </c>
      <c r="E21">
        <v>129.19999999999999</v>
      </c>
      <c r="F21">
        <v>2</v>
      </c>
    </row>
    <row r="22" spans="3:6" x14ac:dyDescent="0.3">
      <c r="C22">
        <v>125.14700000000001</v>
      </c>
      <c r="D22">
        <v>4.112346451129162E-6</v>
      </c>
      <c r="E22">
        <v>128.85</v>
      </c>
      <c r="F22">
        <v>2</v>
      </c>
    </row>
    <row r="23" spans="3:6" x14ac:dyDescent="0.3">
      <c r="C23">
        <v>125.154</v>
      </c>
      <c r="D23">
        <v>4.3724961433575438E-6</v>
      </c>
      <c r="E23">
        <v>128.85</v>
      </c>
      <c r="F23">
        <v>0</v>
      </c>
    </row>
    <row r="24" spans="3:6" x14ac:dyDescent="0.3">
      <c r="C24">
        <v>125.161</v>
      </c>
      <c r="D24">
        <v>4.6483714769257432E-6</v>
      </c>
      <c r="E24" t="s">
        <v>890</v>
      </c>
      <c r="F24" t="s">
        <v>890</v>
      </c>
    </row>
    <row r="25" spans="3:6" x14ac:dyDescent="0.3">
      <c r="C25">
        <v>125.16800000000001</v>
      </c>
      <c r="D25">
        <v>4.9408531622916975E-6</v>
      </c>
      <c r="E25">
        <v>129.9</v>
      </c>
      <c r="F25">
        <v>0</v>
      </c>
    </row>
    <row r="26" spans="3:6" x14ac:dyDescent="0.3">
      <c r="C26">
        <v>125.175</v>
      </c>
      <c r="D26">
        <v>5.2508663455694079E-6</v>
      </c>
      <c r="E26">
        <v>130.25</v>
      </c>
      <c r="F26">
        <v>0</v>
      </c>
    </row>
    <row r="27" spans="3:6" x14ac:dyDescent="0.3">
      <c r="C27">
        <v>125.182</v>
      </c>
      <c r="D27">
        <v>5.5793825419412988E-6</v>
      </c>
      <c r="E27">
        <v>130.25</v>
      </c>
      <c r="F27">
        <v>1</v>
      </c>
    </row>
    <row r="28" spans="3:6" x14ac:dyDescent="0.3">
      <c r="C28">
        <v>125.18899999999999</v>
      </c>
      <c r="D28">
        <v>5.9274216348485243E-6</v>
      </c>
      <c r="E28">
        <v>129.9</v>
      </c>
      <c r="F28">
        <v>1</v>
      </c>
    </row>
    <row r="29" spans="3:6" x14ac:dyDescent="0.3">
      <c r="C29">
        <v>125.196</v>
      </c>
      <c r="D29">
        <v>6.2960539421569965E-6</v>
      </c>
      <c r="E29">
        <v>129.9</v>
      </c>
      <c r="F29">
        <v>0</v>
      </c>
    </row>
    <row r="30" spans="3:6" x14ac:dyDescent="0.3">
      <c r="C30">
        <v>125.203</v>
      </c>
      <c r="D30">
        <v>6.6864023504168193E-6</v>
      </c>
      <c r="E30" t="s">
        <v>890</v>
      </c>
      <c r="F30" t="s">
        <v>890</v>
      </c>
    </row>
    <row r="31" spans="3:6" x14ac:dyDescent="0.3">
      <c r="C31">
        <v>125.21</v>
      </c>
      <c r="D31">
        <v>7.0996445183213157E-6</v>
      </c>
      <c r="E31">
        <v>131.30000000000001</v>
      </c>
      <c r="F31">
        <v>0</v>
      </c>
    </row>
    <row r="32" spans="3:6" x14ac:dyDescent="0.3">
      <c r="C32">
        <v>125.217</v>
      </c>
      <c r="D32">
        <v>7.5370151503944244E-6</v>
      </c>
      <c r="E32">
        <v>131.65</v>
      </c>
      <c r="F32">
        <v>0</v>
      </c>
    </row>
    <row r="33" spans="3:6" x14ac:dyDescent="0.3">
      <c r="C33">
        <v>125.224</v>
      </c>
      <c r="D33">
        <v>7.999808341873405E-6</v>
      </c>
      <c r="E33">
        <v>131.65</v>
      </c>
      <c r="F33">
        <v>4</v>
      </c>
    </row>
    <row r="34" spans="3:6" x14ac:dyDescent="0.3">
      <c r="C34">
        <v>125.23099999999999</v>
      </c>
      <c r="D34">
        <v>8.489379995711976E-6</v>
      </c>
      <c r="E34">
        <v>131.30000000000001</v>
      </c>
      <c r="F34">
        <v>4</v>
      </c>
    </row>
    <row r="35" spans="3:6" x14ac:dyDescent="0.3">
      <c r="C35">
        <v>125.238</v>
      </c>
      <c r="D35">
        <v>9.0071503125358458E-6</v>
      </c>
      <c r="E35">
        <v>131.30000000000001</v>
      </c>
      <c r="F35">
        <v>0</v>
      </c>
    </row>
    <row r="36" spans="3:6" x14ac:dyDescent="0.3">
      <c r="C36">
        <v>125.245</v>
      </c>
      <c r="D36">
        <v>9.5546063543016402E-6</v>
      </c>
      <c r="E36" t="s">
        <v>890</v>
      </c>
      <c r="F36" t="s">
        <v>890</v>
      </c>
    </row>
    <row r="37" spans="3:6" x14ac:dyDescent="0.3">
      <c r="C37">
        <v>125.252</v>
      </c>
      <c r="D37">
        <v>1.0133304682354204E-5</v>
      </c>
      <c r="E37">
        <v>132</v>
      </c>
      <c r="F37">
        <v>0</v>
      </c>
    </row>
    <row r="38" spans="3:6" x14ac:dyDescent="0.3">
      <c r="C38">
        <v>125.259</v>
      </c>
      <c r="D38">
        <v>1.0744874070460666E-5</v>
      </c>
      <c r="E38">
        <v>132.35</v>
      </c>
      <c r="F38">
        <v>0</v>
      </c>
    </row>
    <row r="39" spans="3:6" x14ac:dyDescent="0.3">
      <c r="C39">
        <v>125.26600000000001</v>
      </c>
      <c r="D39">
        <v>1.1391018293298782E-5</v>
      </c>
      <c r="E39">
        <v>132.35</v>
      </c>
      <c r="F39">
        <v>2</v>
      </c>
    </row>
    <row r="40" spans="3:6" x14ac:dyDescent="0.3">
      <c r="C40">
        <v>125.273</v>
      </c>
      <c r="D40">
        <v>1.2073518990804501E-5</v>
      </c>
      <c r="E40">
        <v>132</v>
      </c>
      <c r="F40">
        <v>2</v>
      </c>
    </row>
    <row r="41" spans="3:6" x14ac:dyDescent="0.3">
      <c r="C41">
        <v>125.28</v>
      </c>
      <c r="D41">
        <v>1.279423860864291E-5</v>
      </c>
      <c r="E41">
        <v>132</v>
      </c>
      <c r="F41">
        <v>0</v>
      </c>
    </row>
    <row r="42" spans="3:6" x14ac:dyDescent="0.3">
      <c r="C42">
        <v>125.28700000000001</v>
      </c>
      <c r="D42">
        <v>1.3555123414942089E-5</v>
      </c>
      <c r="E42" t="s">
        <v>890</v>
      </c>
      <c r="F42" t="s">
        <v>890</v>
      </c>
    </row>
    <row r="43" spans="3:6" x14ac:dyDescent="0.3">
      <c r="C43">
        <v>125.294</v>
      </c>
      <c r="D43">
        <v>1.4358206593341474E-5</v>
      </c>
      <c r="E43">
        <v>132.35</v>
      </c>
      <c r="F43">
        <v>0</v>
      </c>
    </row>
    <row r="44" spans="3:6" x14ac:dyDescent="0.3">
      <c r="C44">
        <v>125.301</v>
      </c>
      <c r="D44">
        <v>1.5205611412236689E-5</v>
      </c>
      <c r="E44">
        <v>132.69999999999999</v>
      </c>
      <c r="F44">
        <v>0</v>
      </c>
    </row>
    <row r="45" spans="3:6" x14ac:dyDescent="0.3">
      <c r="C45">
        <v>125.30800000000001</v>
      </c>
      <c r="D45">
        <v>1.6099554469954609E-5</v>
      </c>
      <c r="E45">
        <v>132.69999999999999</v>
      </c>
      <c r="F45">
        <v>1</v>
      </c>
    </row>
    <row r="46" spans="3:6" x14ac:dyDescent="0.3">
      <c r="C46">
        <v>125.315</v>
      </c>
      <c r="D46">
        <v>1.7042349015487345E-5</v>
      </c>
      <c r="E46">
        <v>132.35</v>
      </c>
      <c r="F46">
        <v>1</v>
      </c>
    </row>
    <row r="47" spans="3:6" x14ac:dyDescent="0.3">
      <c r="C47">
        <v>125.322</v>
      </c>
      <c r="D47">
        <v>1.8036408344213513E-5</v>
      </c>
      <c r="E47">
        <v>132.35</v>
      </c>
      <c r="F47">
        <v>0</v>
      </c>
    </row>
    <row r="48" spans="3:6" x14ac:dyDescent="0.3">
      <c r="C48">
        <v>125.32899999999999</v>
      </c>
      <c r="D48">
        <v>1.9084249267859645E-5</v>
      </c>
      <c r="E48" t="s">
        <v>890</v>
      </c>
      <c r="F48" t="s">
        <v>890</v>
      </c>
    </row>
    <row r="49" spans="3:6" x14ac:dyDescent="0.3">
      <c r="C49">
        <v>125.336</v>
      </c>
      <c r="D49">
        <v>2.0188495657849492E-5</v>
      </c>
      <c r="E49">
        <v>132.69999999999999</v>
      </c>
      <c r="F49">
        <v>0</v>
      </c>
    </row>
    <row r="50" spans="3:6" x14ac:dyDescent="0.3">
      <c r="C50">
        <v>125.343</v>
      </c>
      <c r="D50">
        <v>2.135188206089499E-5</v>
      </c>
      <c r="E50">
        <v>133.04999999999998</v>
      </c>
      <c r="F50">
        <v>0</v>
      </c>
    </row>
    <row r="51" spans="3:6" x14ac:dyDescent="0.3">
      <c r="C51">
        <v>125.35</v>
      </c>
      <c r="D51">
        <v>2.2577257385602487E-5</v>
      </c>
      <c r="E51">
        <v>133.04999999999998</v>
      </c>
      <c r="F51">
        <v>6</v>
      </c>
    </row>
    <row r="52" spans="3:6" x14ac:dyDescent="0.3">
      <c r="C52">
        <v>125.357</v>
      </c>
      <c r="D52">
        <v>2.386758865859559E-5</v>
      </c>
      <c r="E52">
        <v>132.69999999999999</v>
      </c>
      <c r="F52">
        <v>6</v>
      </c>
    </row>
    <row r="53" spans="3:6" x14ac:dyDescent="0.3">
      <c r="C53">
        <v>125.364</v>
      </c>
      <c r="D53">
        <v>2.5225964848440357E-5</v>
      </c>
      <c r="E53">
        <v>132.69999999999999</v>
      </c>
      <c r="F53">
        <v>0</v>
      </c>
    </row>
    <row r="54" spans="3:6" x14ac:dyDescent="0.3">
      <c r="C54">
        <v>125.371</v>
      </c>
      <c r="D54">
        <v>2.6655600755508574E-5</v>
      </c>
      <c r="E54" t="s">
        <v>890</v>
      </c>
      <c r="F54" t="s">
        <v>890</v>
      </c>
    </row>
    <row r="55" spans="3:6" x14ac:dyDescent="0.3">
      <c r="C55">
        <v>125.378</v>
      </c>
      <c r="D55">
        <v>2.8159840965623273E-5</v>
      </c>
      <c r="E55">
        <v>133.05000000000001</v>
      </c>
      <c r="F55">
        <v>0</v>
      </c>
    </row>
    <row r="56" spans="3:6" x14ac:dyDescent="0.3">
      <c r="C56">
        <v>125.38500000000001</v>
      </c>
      <c r="D56">
        <v>2.9742163865084822E-5</v>
      </c>
      <c r="E56">
        <v>133.4</v>
      </c>
      <c r="F56">
        <v>0</v>
      </c>
    </row>
    <row r="57" spans="3:6" x14ac:dyDescent="0.3">
      <c r="C57">
        <v>125.392</v>
      </c>
      <c r="D57">
        <v>3.1406185714510885E-5</v>
      </c>
      <c r="E57">
        <v>133.4</v>
      </c>
      <c r="F57">
        <v>5</v>
      </c>
    </row>
    <row r="58" spans="3:6" x14ac:dyDescent="0.3">
      <c r="C58">
        <v>125.399</v>
      </c>
      <c r="D58">
        <v>3.3155664778595789E-5</v>
      </c>
      <c r="E58">
        <v>133.05000000000001</v>
      </c>
      <c r="F58">
        <v>5</v>
      </c>
    </row>
    <row r="59" spans="3:6" x14ac:dyDescent="0.3">
      <c r="C59">
        <v>125.40600000000001</v>
      </c>
      <c r="D59">
        <v>3.4994505508620949E-5</v>
      </c>
      <c r="E59">
        <v>133.05000000000001</v>
      </c>
      <c r="F59">
        <v>0</v>
      </c>
    </row>
    <row r="60" spans="3:6" x14ac:dyDescent="0.3">
      <c r="C60">
        <v>125.413</v>
      </c>
      <c r="D60">
        <v>3.6926762774370439E-5</v>
      </c>
      <c r="E60" t="s">
        <v>890</v>
      </c>
      <c r="F60" t="s">
        <v>890</v>
      </c>
    </row>
    <row r="61" spans="3:6" x14ac:dyDescent="0.3">
      <c r="C61">
        <v>125.42</v>
      </c>
      <c r="D61">
        <v>3.8956646141740669E-5</v>
      </c>
      <c r="E61">
        <v>133.4</v>
      </c>
      <c r="F61">
        <v>0</v>
      </c>
    </row>
    <row r="62" spans="3:6" x14ac:dyDescent="0.3">
      <c r="C62">
        <v>125.42700000000001</v>
      </c>
      <c r="D62">
        <v>4.1088524192032463E-5</v>
      </c>
      <c r="E62">
        <v>133.75</v>
      </c>
      <c r="F62">
        <v>0</v>
      </c>
    </row>
    <row r="63" spans="3:6" x14ac:dyDescent="0.3">
      <c r="C63">
        <v>125.434</v>
      </c>
      <c r="D63">
        <v>4.3326928878726247E-5</v>
      </c>
      <c r="E63">
        <v>133.75</v>
      </c>
      <c r="F63">
        <v>7</v>
      </c>
    </row>
    <row r="64" spans="3:6" x14ac:dyDescent="0.3">
      <c r="C64">
        <v>125.441</v>
      </c>
      <c r="D64">
        <v>4.5676559917139408E-5</v>
      </c>
      <c r="E64">
        <v>133.4</v>
      </c>
      <c r="F64">
        <v>7</v>
      </c>
    </row>
    <row r="65" spans="3:6" x14ac:dyDescent="0.3">
      <c r="C65">
        <v>125.44799999999999</v>
      </c>
      <c r="D65">
        <v>4.8142289202032149E-5</v>
      </c>
      <c r="E65">
        <v>133.4</v>
      </c>
      <c r="F65">
        <v>0</v>
      </c>
    </row>
    <row r="66" spans="3:6" x14ac:dyDescent="0.3">
      <c r="C66">
        <v>125.455</v>
      </c>
      <c r="D66">
        <v>5.0729165248078352E-5</v>
      </c>
      <c r="E66" t="s">
        <v>890</v>
      </c>
      <c r="F66" t="s">
        <v>890</v>
      </c>
    </row>
    <row r="67" spans="3:6" x14ac:dyDescent="0.3">
      <c r="C67">
        <v>125.462</v>
      </c>
      <c r="D67">
        <v>5.3442417647534077E-5</v>
      </c>
      <c r="E67">
        <v>133.75</v>
      </c>
      <c r="F67">
        <v>0</v>
      </c>
    </row>
    <row r="68" spans="3:6" x14ac:dyDescent="0.3">
      <c r="C68">
        <v>125.46899999999999</v>
      </c>
      <c r="D68">
        <v>5.6287461539366585E-5</v>
      </c>
      <c r="E68">
        <v>134.1</v>
      </c>
      <c r="F68">
        <v>0</v>
      </c>
    </row>
    <row r="69" spans="3:6" x14ac:dyDescent="0.3">
      <c r="C69">
        <v>125.476</v>
      </c>
      <c r="D69">
        <v>5.9269902083606928E-5</v>
      </c>
      <c r="E69">
        <v>134.1</v>
      </c>
      <c r="F69">
        <v>11</v>
      </c>
    </row>
    <row r="70" spans="3:6" x14ac:dyDescent="0.3">
      <c r="C70">
        <v>125.483</v>
      </c>
      <c r="D70">
        <v>6.2395538934331585E-5</v>
      </c>
      <c r="E70">
        <v>133.75</v>
      </c>
      <c r="F70">
        <v>11</v>
      </c>
    </row>
    <row r="71" spans="3:6" x14ac:dyDescent="0.3">
      <c r="C71">
        <v>125.49</v>
      </c>
      <c r="D71">
        <v>6.5670370704490325E-5</v>
      </c>
      <c r="E71">
        <v>133.75</v>
      </c>
      <c r="F71">
        <v>0</v>
      </c>
    </row>
    <row r="72" spans="3:6" x14ac:dyDescent="0.3">
      <c r="C72">
        <v>125.497</v>
      </c>
      <c r="D72">
        <v>6.9100599415297697E-5</v>
      </c>
      <c r="E72" t="s">
        <v>890</v>
      </c>
      <c r="F72" t="s">
        <v>890</v>
      </c>
    </row>
    <row r="73" spans="3:6" x14ac:dyDescent="0.3">
      <c r="C73">
        <v>125.504</v>
      </c>
      <c r="D73">
        <v>7.269263492252653E-5</v>
      </c>
      <c r="E73">
        <v>134.1</v>
      </c>
      <c r="F73">
        <v>0</v>
      </c>
    </row>
    <row r="74" spans="3:6" x14ac:dyDescent="0.3">
      <c r="C74">
        <v>125.511</v>
      </c>
      <c r="D74">
        <v>7.6453099311866627E-5</v>
      </c>
      <c r="E74">
        <v>134.44999999999999</v>
      </c>
      <c r="F74">
        <v>0</v>
      </c>
    </row>
    <row r="75" spans="3:6" x14ac:dyDescent="0.3">
      <c r="C75">
        <v>125.518</v>
      </c>
      <c r="D75">
        <v>8.0388831254977575E-5</v>
      </c>
      <c r="E75">
        <v>134.44999999999999</v>
      </c>
      <c r="F75">
        <v>10</v>
      </c>
    </row>
    <row r="76" spans="3:6" x14ac:dyDescent="0.3">
      <c r="C76">
        <v>125.52500000000001</v>
      </c>
      <c r="D76">
        <v>8.4506890317476556E-5</v>
      </c>
      <c r="E76">
        <v>134.1</v>
      </c>
      <c r="F76">
        <v>10</v>
      </c>
    </row>
    <row r="77" spans="3:6" x14ac:dyDescent="0.3">
      <c r="C77">
        <v>125.532</v>
      </c>
      <c r="D77">
        <v>8.8814561209945209E-5</v>
      </c>
      <c r="E77">
        <v>134.1</v>
      </c>
      <c r="F77">
        <v>0</v>
      </c>
    </row>
    <row r="78" spans="3:6" x14ac:dyDescent="0.3">
      <c r="C78">
        <v>125.539</v>
      </c>
      <c r="D78">
        <v>9.3319357972476848E-5</v>
      </c>
      <c r="E78" t="s">
        <v>890</v>
      </c>
      <c r="F78" t="s">
        <v>890</v>
      </c>
    </row>
    <row r="79" spans="3:6" x14ac:dyDescent="0.3">
      <c r="C79">
        <v>125.54600000000001</v>
      </c>
      <c r="D79">
        <v>9.8029028082892978E-5</v>
      </c>
      <c r="E79">
        <v>134.44999999999999</v>
      </c>
      <c r="F79">
        <v>0</v>
      </c>
    </row>
    <row r="80" spans="3:6" x14ac:dyDescent="0.3">
      <c r="C80">
        <v>125.553</v>
      </c>
      <c r="D80">
        <v>1.0295155647863043E-4</v>
      </c>
      <c r="E80">
        <v>134.79999999999998</v>
      </c>
      <c r="F80">
        <v>0</v>
      </c>
    </row>
    <row r="81" spans="3:6" x14ac:dyDescent="0.3">
      <c r="C81">
        <v>125.56</v>
      </c>
      <c r="D81">
        <v>1.0809516948171404E-4</v>
      </c>
      <c r="E81">
        <v>134.79999999999998</v>
      </c>
      <c r="F81">
        <v>7</v>
      </c>
    </row>
    <row r="82" spans="3:6" x14ac:dyDescent="0.3">
      <c r="C82">
        <v>125.56699999999999</v>
      </c>
      <c r="D82">
        <v>1.1346833861582707E-4</v>
      </c>
      <c r="E82">
        <v>134.44999999999999</v>
      </c>
      <c r="F82">
        <v>7</v>
      </c>
    </row>
    <row r="83" spans="3:6" x14ac:dyDescent="0.3">
      <c r="C83">
        <v>125.574</v>
      </c>
      <c r="D83">
        <v>1.1907978430449512E-4</v>
      </c>
      <c r="E83">
        <v>134.44999999999999</v>
      </c>
      <c r="F83">
        <v>0</v>
      </c>
    </row>
    <row r="84" spans="3:6" x14ac:dyDescent="0.3">
      <c r="C84">
        <v>125.581</v>
      </c>
      <c r="D84">
        <v>1.2493847943848523E-4</v>
      </c>
      <c r="E84" t="s">
        <v>890</v>
      </c>
      <c r="F84" t="s">
        <v>890</v>
      </c>
    </row>
    <row r="85" spans="3:6" x14ac:dyDescent="0.3">
      <c r="C85">
        <v>125.58799999999999</v>
      </c>
      <c r="D85">
        <v>1.310536528007424E-4</v>
      </c>
      <c r="E85">
        <v>134.80000000000001</v>
      </c>
      <c r="F85">
        <v>0</v>
      </c>
    </row>
    <row r="86" spans="3:6" x14ac:dyDescent="0.3">
      <c r="C86">
        <v>125.595</v>
      </c>
      <c r="D86">
        <v>1.374347923364889E-4</v>
      </c>
      <c r="E86">
        <v>135.15</v>
      </c>
      <c r="F86">
        <v>0</v>
      </c>
    </row>
    <row r="87" spans="3:6" x14ac:dyDescent="0.3">
      <c r="C87">
        <v>125.602</v>
      </c>
      <c r="D87">
        <v>1.4409164825575452E-4</v>
      </c>
      <c r="E87">
        <v>135.15</v>
      </c>
      <c r="F87">
        <v>5</v>
      </c>
    </row>
    <row r="88" spans="3:6" x14ac:dyDescent="0.3">
      <c r="C88">
        <v>125.60899999999999</v>
      </c>
      <c r="D88">
        <v>1.5103423595562245E-4</v>
      </c>
      <c r="E88">
        <v>134.80000000000001</v>
      </c>
      <c r="F88">
        <v>5</v>
      </c>
    </row>
    <row r="89" spans="3:6" x14ac:dyDescent="0.3">
      <c r="C89">
        <v>125.616</v>
      </c>
      <c r="D89">
        <v>1.5827283874884595E-4</v>
      </c>
      <c r="E89">
        <v>134.80000000000001</v>
      </c>
      <c r="F89">
        <v>0</v>
      </c>
    </row>
    <row r="90" spans="3:6" x14ac:dyDescent="0.3">
      <c r="C90">
        <v>125.623</v>
      </c>
      <c r="D90">
        <v>1.6581801038514682E-4</v>
      </c>
      <c r="E90" t="s">
        <v>890</v>
      </c>
      <c r="F90" t="s">
        <v>890</v>
      </c>
    </row>
    <row r="91" spans="3:6" x14ac:dyDescent="0.3">
      <c r="C91">
        <v>125.63</v>
      </c>
      <c r="D91">
        <v>1.7368057735160969E-4</v>
      </c>
      <c r="E91">
        <v>135.15</v>
      </c>
      <c r="F91">
        <v>0</v>
      </c>
    </row>
    <row r="92" spans="3:6" x14ac:dyDescent="0.3">
      <c r="C92">
        <v>125.637</v>
      </c>
      <c r="D92">
        <v>1.8187164093794566E-4</v>
      </c>
      <c r="E92">
        <v>135.5</v>
      </c>
      <c r="F92">
        <v>0</v>
      </c>
    </row>
    <row r="93" spans="3:6" x14ac:dyDescent="0.3">
      <c r="C93">
        <v>125.64400000000001</v>
      </c>
      <c r="D93">
        <v>1.9040257905209878E-4</v>
      </c>
      <c r="E93">
        <v>135.5</v>
      </c>
      <c r="F93">
        <v>3</v>
      </c>
    </row>
    <row r="94" spans="3:6" x14ac:dyDescent="0.3">
      <c r="C94">
        <v>125.651</v>
      </c>
      <c r="D94">
        <v>1.9928504777186258E-4</v>
      </c>
      <c r="E94">
        <v>135.15</v>
      </c>
      <c r="F94">
        <v>3</v>
      </c>
    </row>
    <row r="95" spans="3:6" x14ac:dyDescent="0.3">
      <c r="C95">
        <v>125.658</v>
      </c>
      <c r="D95">
        <v>2.085309826175429E-4</v>
      </c>
      <c r="E95">
        <v>135.15</v>
      </c>
      <c r="F95">
        <v>0</v>
      </c>
    </row>
    <row r="96" spans="3:6" x14ac:dyDescent="0.3">
      <c r="C96">
        <v>125.66500000000001</v>
      </c>
      <c r="D96">
        <v>2.1815259953044425E-4</v>
      </c>
      <c r="E96" t="s">
        <v>890</v>
      </c>
      <c r="F96" t="s">
        <v>890</v>
      </c>
    </row>
    <row r="97" spans="3:6" x14ac:dyDescent="0.3">
      <c r="C97">
        <v>125.672</v>
      </c>
      <c r="D97">
        <v>2.2816239554227235E-4</v>
      </c>
      <c r="E97">
        <v>135.5</v>
      </c>
      <c r="F97">
        <v>0</v>
      </c>
    </row>
    <row r="98" spans="3:6" x14ac:dyDescent="0.3">
      <c r="C98">
        <v>125.679</v>
      </c>
      <c r="D98">
        <v>2.3857314911992353E-4</v>
      </c>
      <c r="E98">
        <v>135.85</v>
      </c>
      <c r="F98">
        <v>0</v>
      </c>
    </row>
    <row r="99" spans="3:6" x14ac:dyDescent="0.3">
      <c r="C99">
        <v>125.68600000000001</v>
      </c>
      <c r="D99">
        <v>2.4939792016992485E-4</v>
      </c>
      <c r="E99">
        <v>135.85</v>
      </c>
      <c r="F99">
        <v>1</v>
      </c>
    </row>
    <row r="100" spans="3:6" x14ac:dyDescent="0.3">
      <c r="C100">
        <v>125.693</v>
      </c>
      <c r="D100">
        <v>2.6065004968725146E-4</v>
      </c>
      <c r="E100">
        <v>135.5</v>
      </c>
      <c r="F100">
        <v>1</v>
      </c>
    </row>
    <row r="101" spans="3:6" x14ac:dyDescent="0.3">
      <c r="C101">
        <v>125.7</v>
      </c>
      <c r="D101">
        <v>2.7234315903263171E-4</v>
      </c>
      <c r="E101">
        <v>135.5</v>
      </c>
      <c r="F101">
        <v>0</v>
      </c>
    </row>
    <row r="102" spans="3:6" x14ac:dyDescent="0.3">
      <c r="C102">
        <v>125.70699999999999</v>
      </c>
      <c r="D102">
        <v>2.844911488222953E-4</v>
      </c>
      <c r="E102" t="s">
        <v>890</v>
      </c>
      <c r="F102" t="s">
        <v>890</v>
      </c>
    </row>
    <row r="103" spans="3:6" x14ac:dyDescent="0.3">
      <c r="C103">
        <v>125.714</v>
      </c>
      <c r="D103">
        <v>2.9710819741493783E-4</v>
      </c>
    </row>
    <row r="104" spans="3:6" x14ac:dyDescent="0.3">
      <c r="C104">
        <v>125.721</v>
      </c>
      <c r="D104">
        <v>3.1020875897937351E-4</v>
      </c>
    </row>
    <row r="105" spans="3:6" x14ac:dyDescent="0.3">
      <c r="C105">
        <v>125.72799999999999</v>
      </c>
      <c r="D105">
        <v>3.2380756112768838E-4</v>
      </c>
    </row>
    <row r="106" spans="3:6" x14ac:dyDescent="0.3">
      <c r="C106">
        <v>125.735</v>
      </c>
      <c r="D106">
        <v>3.3791960209795651E-4</v>
      </c>
    </row>
    <row r="107" spans="3:6" x14ac:dyDescent="0.3">
      <c r="C107">
        <v>125.742</v>
      </c>
      <c r="D107">
        <v>3.5256014747063442E-4</v>
      </c>
    </row>
    <row r="108" spans="3:6" x14ac:dyDescent="0.3">
      <c r="C108">
        <v>125.749</v>
      </c>
      <c r="D108">
        <v>3.6774472640364701E-4</v>
      </c>
    </row>
    <row r="109" spans="3:6" x14ac:dyDescent="0.3">
      <c r="C109">
        <v>125.756</v>
      </c>
      <c r="D109">
        <v>3.8348912737063746E-4</v>
      </c>
    </row>
    <row r="110" spans="3:6" x14ac:dyDescent="0.3">
      <c r="C110">
        <v>125.76300000000001</v>
      </c>
      <c r="D110">
        <v>3.9980939338699084E-4</v>
      </c>
    </row>
    <row r="111" spans="3:6" x14ac:dyDescent="0.3">
      <c r="C111">
        <v>125.77</v>
      </c>
      <c r="D111">
        <v>4.1672181670934051E-4</v>
      </c>
    </row>
    <row r="112" spans="3:6" x14ac:dyDescent="0.3">
      <c r="C112">
        <v>125.777</v>
      </c>
      <c r="D112">
        <v>4.3424293299376942E-4</v>
      </c>
    </row>
    <row r="113" spans="3:4" x14ac:dyDescent="0.3">
      <c r="C113">
        <v>125.78400000000001</v>
      </c>
      <c r="D113">
        <v>4.5238951489815231E-4</v>
      </c>
    </row>
    <row r="114" spans="3:4" x14ac:dyDescent="0.3">
      <c r="C114">
        <v>125.791</v>
      </c>
      <c r="D114">
        <v>4.7117856511543204E-4</v>
      </c>
    </row>
    <row r="115" spans="3:4" x14ac:dyDescent="0.3">
      <c r="C115">
        <v>125.798</v>
      </c>
      <c r="D115">
        <v>4.9062730882414105E-4</v>
      </c>
    </row>
    <row r="116" spans="3:4" x14ac:dyDescent="0.3">
      <c r="C116">
        <v>125.80500000000001</v>
      </c>
      <c r="D116">
        <v>5.107531855428495E-4</v>
      </c>
    </row>
    <row r="117" spans="3:4" x14ac:dyDescent="0.3">
      <c r="C117">
        <v>125.812</v>
      </c>
      <c r="D117">
        <v>5.3157384037680387E-4</v>
      </c>
    </row>
    <row r="118" spans="3:4" x14ac:dyDescent="0.3">
      <c r="C118">
        <v>125.819</v>
      </c>
      <c r="D118">
        <v>5.531071146445798E-4</v>
      </c>
    </row>
    <row r="119" spans="3:4" x14ac:dyDescent="0.3">
      <c r="C119">
        <v>125.82599999999999</v>
      </c>
      <c r="D119">
        <v>5.7537103587301775E-4</v>
      </c>
    </row>
    <row r="120" spans="3:4" x14ac:dyDescent="0.3">
      <c r="C120">
        <v>125.833</v>
      </c>
      <c r="D120">
        <v>5.983838071509282E-4</v>
      </c>
    </row>
    <row r="121" spans="3:4" x14ac:dyDescent="0.3">
      <c r="C121">
        <v>125.84</v>
      </c>
      <c r="D121">
        <v>6.2216379583034955E-4</v>
      </c>
    </row>
    <row r="122" spans="3:4" x14ac:dyDescent="0.3">
      <c r="C122">
        <v>125.84699999999999</v>
      </c>
      <c r="D122">
        <v>6.4672952156730136E-4</v>
      </c>
    </row>
    <row r="123" spans="3:4" x14ac:dyDescent="0.3">
      <c r="C123">
        <v>125.854</v>
      </c>
      <c r="D123">
        <v>6.7209964369327273E-4</v>
      </c>
    </row>
    <row r="124" spans="3:4" x14ac:dyDescent="0.3">
      <c r="C124">
        <v>125.861</v>
      </c>
      <c r="D124">
        <v>6.9829294790946066E-4</v>
      </c>
    </row>
    <row r="125" spans="3:4" x14ac:dyDescent="0.3">
      <c r="C125">
        <v>125.86799999999999</v>
      </c>
      <c r="D125">
        <v>7.2532833229803221E-4</v>
      </c>
    </row>
    <row r="126" spans="3:4" x14ac:dyDescent="0.3">
      <c r="C126">
        <v>125.875</v>
      </c>
      <c r="D126">
        <v>7.5322479264436218E-4</v>
      </c>
    </row>
    <row r="127" spans="3:4" x14ac:dyDescent="0.3">
      <c r="C127">
        <v>125.88200000000001</v>
      </c>
      <c r="D127">
        <v>7.8200140706502703E-4</v>
      </c>
    </row>
    <row r="128" spans="3:4" x14ac:dyDescent="0.3">
      <c r="C128">
        <v>125.889</v>
      </c>
      <c r="D128">
        <v>8.1167731993892487E-4</v>
      </c>
    </row>
    <row r="129" spans="3:4" x14ac:dyDescent="0.3">
      <c r="C129">
        <v>125.896</v>
      </c>
      <c r="D129">
        <v>8.4227172513855046E-4</v>
      </c>
    </row>
    <row r="130" spans="3:4" x14ac:dyDescent="0.3">
      <c r="C130">
        <v>125.90300000000001</v>
      </c>
      <c r="D130">
        <v>8.7380384855942188E-4</v>
      </c>
    </row>
    <row r="131" spans="3:4" x14ac:dyDescent="0.3">
      <c r="C131">
        <v>125.91</v>
      </c>
      <c r="D131">
        <v>9.0629292994855431E-4</v>
      </c>
    </row>
    <row r="132" spans="3:4" x14ac:dyDescent="0.3">
      <c r="C132">
        <v>125.917</v>
      </c>
      <c r="D132">
        <v>9.3975820403249181E-4</v>
      </c>
    </row>
    <row r="133" spans="3:4" x14ac:dyDescent="0.3">
      <c r="C133">
        <v>125.92400000000001</v>
      </c>
      <c r="D133">
        <v>9.7421888094655388E-4</v>
      </c>
    </row>
    <row r="134" spans="3:4" x14ac:dyDescent="0.3">
      <c r="C134">
        <v>125.931</v>
      </c>
      <c r="D134">
        <v>1.0096941259700939E-3</v>
      </c>
    </row>
    <row r="135" spans="3:4" x14ac:dyDescent="0.3">
      <c r="C135">
        <v>125.938</v>
      </c>
      <c r="D135">
        <v>1.0462030385721918E-3</v>
      </c>
    </row>
    <row r="136" spans="3:4" x14ac:dyDescent="0.3">
      <c r="C136">
        <v>125.94499999999999</v>
      </c>
      <c r="D136">
        <v>1.0837646307733796E-3</v>
      </c>
    </row>
    <row r="137" spans="3:4" x14ac:dyDescent="0.3">
      <c r="C137">
        <v>125.952</v>
      </c>
      <c r="D137">
        <v>1.1223978048330295E-3</v>
      </c>
    </row>
    <row r="138" spans="3:4" x14ac:dyDescent="0.3">
      <c r="C138">
        <v>125.959</v>
      </c>
      <c r="D138">
        <v>1.162121330269484E-3</v>
      </c>
    </row>
    <row r="139" spans="3:4" x14ac:dyDescent="0.3">
      <c r="C139">
        <v>125.96599999999999</v>
      </c>
      <c r="D139">
        <v>1.2029538202255551E-3</v>
      </c>
    </row>
    <row r="140" spans="3:4" x14ac:dyDescent="0.3">
      <c r="C140">
        <v>125.973</v>
      </c>
      <c r="D140">
        <v>1.2449137071910408E-3</v>
      </c>
    </row>
    <row r="141" spans="3:4" x14ac:dyDescent="0.3">
      <c r="C141">
        <v>125.98</v>
      </c>
      <c r="D141">
        <v>1.288019218095347E-3</v>
      </c>
    </row>
    <row r="142" spans="3:4" x14ac:dyDescent="0.3">
      <c r="C142">
        <v>125.98699999999999</v>
      </c>
      <c r="D142">
        <v>1.3322883487872008E-3</v>
      </c>
    </row>
    <row r="143" spans="3:4" x14ac:dyDescent="0.3">
      <c r="C143">
        <v>125.994</v>
      </c>
      <c r="D143">
        <v>1.3777388379179148E-3</v>
      </c>
    </row>
    <row r="144" spans="3:4" x14ac:dyDescent="0.3">
      <c r="C144">
        <v>126.001</v>
      </c>
      <c r="D144">
        <v>1.424388140246071E-3</v>
      </c>
    </row>
    <row r="145" spans="3:4" x14ac:dyDescent="0.3">
      <c r="C145">
        <v>126.008</v>
      </c>
      <c r="D145">
        <v>1.4722533993856966E-3</v>
      </c>
    </row>
    <row r="146" spans="3:4" x14ac:dyDescent="0.3">
      <c r="C146">
        <v>126.015</v>
      </c>
      <c r="D146">
        <v>1.5213514200193047E-3</v>
      </c>
    </row>
    <row r="147" spans="3:4" x14ac:dyDescent="0.3">
      <c r="C147">
        <v>126.02200000000001</v>
      </c>
      <c r="D147">
        <v>1.5716986395986514E-3</v>
      </c>
    </row>
    <row r="148" spans="3:4" x14ac:dyDescent="0.3">
      <c r="C148">
        <v>126.029</v>
      </c>
      <c r="D148">
        <v>1.6233110995604928E-3</v>
      </c>
    </row>
    <row r="149" spans="3:4" x14ac:dyDescent="0.3">
      <c r="C149">
        <v>126.036</v>
      </c>
      <c r="D149">
        <v>1.676204416083754E-3</v>
      </c>
    </row>
    <row r="150" spans="3:4" x14ac:dyDescent="0.3">
      <c r="C150">
        <v>126.04300000000001</v>
      </c>
      <c r="D150">
        <v>1.7303937504160229E-3</v>
      </c>
    </row>
    <row r="151" spans="3:4" x14ac:dyDescent="0.3">
      <c r="C151">
        <v>126.05</v>
      </c>
      <c r="D151">
        <v>1.7858937788019153E-3</v>
      </c>
    </row>
    <row r="152" spans="3:4" x14ac:dyDescent="0.3">
      <c r="C152">
        <v>126.057</v>
      </c>
      <c r="D152">
        <v>1.8427186620447902E-3</v>
      </c>
    </row>
    <row r="153" spans="3:4" x14ac:dyDescent="0.3">
      <c r="C153">
        <v>126.06399999999999</v>
      </c>
      <c r="D153">
        <v>1.9008820147346412E-3</v>
      </c>
    </row>
    <row r="154" spans="3:4" x14ac:dyDescent="0.3">
      <c r="C154">
        <v>126.071</v>
      </c>
      <c r="D154">
        <v>1.9603968741807808E-3</v>
      </c>
    </row>
    <row r="155" spans="3:4" x14ac:dyDescent="0.3">
      <c r="C155">
        <v>126.078</v>
      </c>
      <c r="D155">
        <v>2.0212756690832444E-3</v>
      </c>
    </row>
    <row r="156" spans="3:4" x14ac:dyDescent="0.3">
      <c r="C156">
        <v>126.08499999999999</v>
      </c>
      <c r="D156">
        <v>2.0835301879848491E-3</v>
      </c>
    </row>
    <row r="157" spans="3:4" x14ac:dyDescent="0.3">
      <c r="C157">
        <v>126.092</v>
      </c>
      <c r="D157">
        <v>2.1471715475434401E-3</v>
      </c>
    </row>
    <row r="158" spans="3:4" x14ac:dyDescent="0.3">
      <c r="C158">
        <v>126.099</v>
      </c>
      <c r="D158">
        <v>2.2122101606653817E-3</v>
      </c>
    </row>
    <row r="159" spans="3:4" x14ac:dyDescent="0.3">
      <c r="C159">
        <v>126.10599999999999</v>
      </c>
      <c r="D159">
        <v>2.2786557045463281E-3</v>
      </c>
    </row>
    <row r="160" spans="3:4" x14ac:dyDescent="0.3">
      <c r="C160">
        <v>126.113</v>
      </c>
      <c r="D160">
        <v>2.3465170886634969E-3</v>
      </c>
    </row>
    <row r="161" spans="3:4" x14ac:dyDescent="0.3">
      <c r="C161">
        <v>126.12</v>
      </c>
      <c r="D161">
        <v>2.4158024227649371E-3</v>
      </c>
    </row>
    <row r="162" spans="3:4" x14ac:dyDescent="0.3">
      <c r="C162">
        <v>126.127</v>
      </c>
      <c r="D162">
        <v>2.4865189849063657E-3</v>
      </c>
    </row>
    <row r="163" spans="3:4" x14ac:dyDescent="0.3">
      <c r="C163">
        <v>126.134</v>
      </c>
      <c r="D163">
        <v>2.558673189583967E-3</v>
      </c>
    </row>
    <row r="164" spans="3:4" x14ac:dyDescent="0.3">
      <c r="C164">
        <v>126.14100000000001</v>
      </c>
      <c r="D164">
        <v>2.6322705560126235E-3</v>
      </c>
    </row>
    <row r="165" spans="3:4" x14ac:dyDescent="0.3">
      <c r="C165">
        <v>126.148</v>
      </c>
      <c r="D165">
        <v>2.7073156766042224E-3</v>
      </c>
    </row>
    <row r="166" spans="3:4" x14ac:dyDescent="0.3">
      <c r="C166">
        <v>126.155</v>
      </c>
      <c r="D166">
        <v>2.7838121856980551E-3</v>
      </c>
    </row>
    <row r="167" spans="3:4" x14ac:dyDescent="0.3">
      <c r="C167">
        <v>126.16200000000001</v>
      </c>
      <c r="D167">
        <v>2.8617627285961894E-3</v>
      </c>
    </row>
    <row r="168" spans="3:4" x14ac:dyDescent="0.3">
      <c r="C168">
        <v>126.169</v>
      </c>
      <c r="D168">
        <v>2.9411689309619148E-3</v>
      </c>
    </row>
    <row r="169" spans="3:4" x14ac:dyDescent="0.3">
      <c r="C169">
        <v>126.176</v>
      </c>
      <c r="D169">
        <v>3.0220313686362393E-3</v>
      </c>
    </row>
    <row r="170" spans="3:4" x14ac:dyDescent="0.3">
      <c r="C170">
        <v>126.18300000000001</v>
      </c>
      <c r="D170">
        <v>3.104349537928053E-3</v>
      </c>
    </row>
    <row r="171" spans="3:4" x14ac:dyDescent="0.3">
      <c r="C171">
        <v>126.19</v>
      </c>
      <c r="D171">
        <v>3.1881218264387355E-3</v>
      </c>
    </row>
    <row r="172" spans="3:4" x14ac:dyDescent="0.3">
      <c r="C172">
        <v>126.197</v>
      </c>
      <c r="D172">
        <v>3.2733454844784114E-3</v>
      </c>
    </row>
    <row r="173" spans="3:4" x14ac:dyDescent="0.3">
      <c r="C173">
        <v>126.20399999999999</v>
      </c>
      <c r="D173">
        <v>3.3600165971311787E-3</v>
      </c>
    </row>
    <row r="174" spans="3:4" x14ac:dyDescent="0.3">
      <c r="C174">
        <v>126.211</v>
      </c>
      <c r="D174">
        <v>3.4481300570331809E-3</v>
      </c>
    </row>
    <row r="175" spans="3:4" x14ac:dyDescent="0.3">
      <c r="C175">
        <v>126.218</v>
      </c>
      <c r="D175">
        <v>3.5376795379183034E-3</v>
      </c>
    </row>
    <row r="176" spans="3:4" x14ac:dyDescent="0.3">
      <c r="C176">
        <v>126.22499999999999</v>
      </c>
      <c r="D176">
        <v>3.6286574689959961E-3</v>
      </c>
    </row>
    <row r="177" spans="3:4" x14ac:dyDescent="0.3">
      <c r="C177">
        <v>126.232</v>
      </c>
      <c r="D177">
        <v>3.7210550102198419E-3</v>
      </c>
    </row>
    <row r="178" spans="3:4" x14ac:dyDescent="0.3">
      <c r="C178">
        <v>126.239</v>
      </c>
      <c r="D178">
        <v>3.8148620285054754E-3</v>
      </c>
    </row>
    <row r="179" spans="3:4" x14ac:dyDescent="0.3">
      <c r="C179">
        <v>126.246</v>
      </c>
      <c r="D179">
        <v>3.9100670749613832E-3</v>
      </c>
    </row>
    <row r="180" spans="3:4" x14ac:dyDescent="0.3">
      <c r="C180">
        <v>126.253</v>
      </c>
      <c r="D180">
        <v>4.0066573631909732E-3</v>
      </c>
    </row>
    <row r="181" spans="3:4" x14ac:dyDescent="0.3">
      <c r="C181">
        <v>126.26</v>
      </c>
      <c r="D181">
        <v>4.1046187487237019E-3</v>
      </c>
    </row>
    <row r="182" spans="3:4" x14ac:dyDescent="0.3">
      <c r="C182">
        <v>126.267</v>
      </c>
      <c r="D182">
        <v>4.2039357096379064E-3</v>
      </c>
    </row>
    <row r="183" spans="3:4" x14ac:dyDescent="0.3">
      <c r="C183">
        <v>126.274</v>
      </c>
      <c r="D183">
        <v>4.3045913284321677E-3</v>
      </c>
    </row>
    <row r="184" spans="3:4" x14ac:dyDescent="0.3">
      <c r="C184">
        <v>126.28100000000001</v>
      </c>
      <c r="D184">
        <v>4.4065672752010895E-3</v>
      </c>
    </row>
    <row r="185" spans="3:4" x14ac:dyDescent="0.3">
      <c r="C185">
        <v>126.288</v>
      </c>
      <c r="D185">
        <v>4.5098437921759936E-3</v>
      </c>
    </row>
    <row r="186" spans="3:4" x14ac:dyDescent="0.3">
      <c r="C186">
        <v>126.295</v>
      </c>
      <c r="D186">
        <v>4.6143996796846731E-3</v>
      </c>
    </row>
    <row r="187" spans="3:4" x14ac:dyDescent="0.3">
      <c r="C187">
        <v>126.30200000000001</v>
      </c>
      <c r="D187">
        <v>4.7202122835829285E-3</v>
      </c>
    </row>
    <row r="188" spans="3:4" x14ac:dyDescent="0.3">
      <c r="C188">
        <v>126.309</v>
      </c>
      <c r="D188">
        <v>4.8272574842150818E-3</v>
      </c>
    </row>
    <row r="189" spans="3:4" x14ac:dyDescent="0.3">
      <c r="C189">
        <v>126.316</v>
      </c>
      <c r="D189">
        <v>4.9355096869536539E-3</v>
      </c>
    </row>
    <row r="190" spans="3:4" x14ac:dyDescent="0.3">
      <c r="C190">
        <v>126.32299999999999</v>
      </c>
      <c r="D190">
        <v>5.0449418143663355E-3</v>
      </c>
    </row>
    <row r="191" spans="3:4" x14ac:dyDescent="0.3">
      <c r="C191">
        <v>126.33</v>
      </c>
      <c r="D191">
        <v>5.1555253000644778E-3</v>
      </c>
    </row>
    <row r="192" spans="3:4" x14ac:dyDescent="0.3">
      <c r="C192">
        <v>126.337</v>
      </c>
      <c r="D192">
        <v>5.267230084273376E-3</v>
      </c>
    </row>
    <row r="193" spans="3:4" x14ac:dyDescent="0.3">
      <c r="C193">
        <v>126.34399999999999</v>
      </c>
      <c r="D193">
        <v>5.3800246111747425E-3</v>
      </c>
    </row>
    <row r="194" spans="3:4" x14ac:dyDescent="0.3">
      <c r="C194">
        <v>126.351</v>
      </c>
      <c r="D194">
        <v>5.4938758280620222E-3</v>
      </c>
    </row>
    <row r="195" spans="3:4" x14ac:dyDescent="0.3">
      <c r="C195">
        <v>126.358</v>
      </c>
      <c r="D195">
        <v>5.6087491863469471E-3</v>
      </c>
    </row>
    <row r="196" spans="3:4" x14ac:dyDescent="0.3">
      <c r="C196">
        <v>126.36499999999999</v>
      </c>
      <c r="D196">
        <v>5.7246086444596731E-3</v>
      </c>
    </row>
    <row r="197" spans="3:4" x14ac:dyDescent="0.3">
      <c r="C197">
        <v>126.372</v>
      </c>
      <c r="D197">
        <v>5.8414166726761356E-3</v>
      </c>
    </row>
    <row r="198" spans="3:4" x14ac:dyDescent="0.3">
      <c r="C198">
        <v>126.379</v>
      </c>
      <c r="D198">
        <v>5.9591342599035523E-3</v>
      </c>
    </row>
    <row r="199" spans="3:4" x14ac:dyDescent="0.3">
      <c r="C199">
        <v>126.386</v>
      </c>
      <c r="D199">
        <v>6.0777209224585765E-3</v>
      </c>
    </row>
    <row r="200" spans="3:4" x14ac:dyDescent="0.3">
      <c r="C200">
        <v>126.393</v>
      </c>
      <c r="D200">
        <v>6.1971347148635373E-3</v>
      </c>
    </row>
    <row r="201" spans="3:4" x14ac:dyDescent="0.3">
      <c r="C201">
        <v>126.4</v>
      </c>
      <c r="D201">
        <v>6.3173322426830153E-3</v>
      </c>
    </row>
    <row r="202" spans="3:4" x14ac:dyDescent="0.3">
      <c r="C202">
        <v>126.407</v>
      </c>
      <c r="D202">
        <v>6.4382686774264869E-3</v>
      </c>
    </row>
    <row r="203" spans="3:4" x14ac:dyDescent="0.3">
      <c r="C203">
        <v>126.414</v>
      </c>
      <c r="D203">
        <v>6.559897773533145E-3</v>
      </c>
    </row>
    <row r="204" spans="3:4" x14ac:dyDescent="0.3">
      <c r="C204">
        <v>126.42100000000001</v>
      </c>
      <c r="D204">
        <v>6.6821718874515833E-3</v>
      </c>
    </row>
    <row r="205" spans="3:4" x14ac:dyDescent="0.3">
      <c r="C205">
        <v>126.428</v>
      </c>
      <c r="D205">
        <v>6.8050419988302663E-3</v>
      </c>
    </row>
    <row r="206" spans="3:4" x14ac:dyDescent="0.3">
      <c r="C206">
        <v>126.435</v>
      </c>
      <c r="D206">
        <v>6.9284577338247898E-3</v>
      </c>
    </row>
    <row r="207" spans="3:4" x14ac:dyDescent="0.3">
      <c r="C207">
        <v>126.44199999999999</v>
      </c>
      <c r="D207">
        <v>7.0523673905238601E-3</v>
      </c>
    </row>
    <row r="208" spans="3:4" x14ac:dyDescent="0.3">
      <c r="C208">
        <v>126.449</v>
      </c>
      <c r="D208">
        <v>7.1767179665012107E-3</v>
      </c>
    </row>
    <row r="209" spans="3:4" x14ac:dyDescent="0.3">
      <c r="C209">
        <v>126.456</v>
      </c>
      <c r="D209">
        <v>7.3014551884831424E-3</v>
      </c>
    </row>
    <row r="210" spans="3:4" x14ac:dyDescent="0.3">
      <c r="C210">
        <v>126.46299999999999</v>
      </c>
      <c r="D210">
        <v>7.4265235441314656E-3</v>
      </c>
    </row>
    <row r="211" spans="3:4" x14ac:dyDescent="0.3">
      <c r="C211">
        <v>126.47</v>
      </c>
      <c r="D211">
        <v>7.5518663159289783E-3</v>
      </c>
    </row>
    <row r="212" spans="3:4" x14ac:dyDescent="0.3">
      <c r="C212">
        <v>126.477</v>
      </c>
      <c r="D212">
        <v>7.6774256171510255E-3</v>
      </c>
    </row>
    <row r="213" spans="3:4" x14ac:dyDescent="0.3">
      <c r="C213">
        <v>126.48399999999999</v>
      </c>
      <c r="D213">
        <v>7.8031424299095974E-3</v>
      </c>
    </row>
    <row r="214" spans="3:4" x14ac:dyDescent="0.3">
      <c r="C214">
        <v>126.491</v>
      </c>
      <c r="D214">
        <v>7.928956645245731E-3</v>
      </c>
    </row>
    <row r="215" spans="3:4" x14ac:dyDescent="0.3">
      <c r="C215">
        <v>126.498</v>
      </c>
      <c r="D215">
        <v>8.0548071052419234E-3</v>
      </c>
    </row>
    <row r="216" spans="3:4" x14ac:dyDescent="0.3">
      <c r="C216">
        <v>126.505</v>
      </c>
      <c r="D216">
        <v>8.1806316471292849E-3</v>
      </c>
    </row>
    <row r="217" spans="3:4" x14ac:dyDescent="0.3">
      <c r="C217">
        <v>126.512</v>
      </c>
      <c r="D217">
        <v>8.306367149353221E-3</v>
      </c>
    </row>
    <row r="218" spans="3:4" x14ac:dyDescent="0.3">
      <c r="C218">
        <v>126.51900000000001</v>
      </c>
      <c r="D218">
        <v>8.4319495795575801E-3</v>
      </c>
    </row>
    <row r="219" spans="3:4" x14ac:dyDescent="0.3">
      <c r="C219">
        <v>126.526</v>
      </c>
      <c r="D219">
        <v>8.5573140444500217E-3</v>
      </c>
    </row>
    <row r="220" spans="3:4" x14ac:dyDescent="0.3">
      <c r="C220">
        <v>126.533</v>
      </c>
      <c r="D220">
        <v>8.682394841500643E-3</v>
      </c>
    </row>
    <row r="221" spans="3:4" x14ac:dyDescent="0.3">
      <c r="C221">
        <v>126.54</v>
      </c>
      <c r="D221">
        <v>8.8071255124219667E-3</v>
      </c>
    </row>
    <row r="222" spans="3:4" x14ac:dyDescent="0.3">
      <c r="C222">
        <v>126.547</v>
      </c>
      <c r="D222">
        <v>8.931438898381423E-3</v>
      </c>
    </row>
    <row r="223" spans="3:4" x14ac:dyDescent="0.3">
      <c r="C223">
        <v>126.554</v>
      </c>
      <c r="D223">
        <v>9.0552671968867592E-3</v>
      </c>
    </row>
    <row r="224" spans="3:4" x14ac:dyDescent="0.3">
      <c r="C224">
        <v>126.56100000000001</v>
      </c>
      <c r="D224">
        <v>9.1785420202811357E-3</v>
      </c>
    </row>
    <row r="225" spans="3:4" x14ac:dyDescent="0.3">
      <c r="C225">
        <v>126.568</v>
      </c>
      <c r="D225">
        <v>9.3011944557877032E-3</v>
      </c>
    </row>
    <row r="226" spans="3:4" x14ac:dyDescent="0.3">
      <c r="C226">
        <v>126.575</v>
      </c>
      <c r="D226">
        <v>9.423155127033192E-3</v>
      </c>
    </row>
    <row r="227" spans="3:4" x14ac:dyDescent="0.3">
      <c r="C227">
        <v>126.58199999999999</v>
      </c>
      <c r="D227">
        <v>9.5443542569761224E-3</v>
      </c>
    </row>
    <row r="228" spans="3:4" x14ac:dyDescent="0.3">
      <c r="C228">
        <v>126.589</v>
      </c>
      <c r="D228">
        <v>9.6647217321707106E-3</v>
      </c>
    </row>
    <row r="229" spans="3:4" x14ac:dyDescent="0.3">
      <c r="C229">
        <v>126.596</v>
      </c>
      <c r="D229">
        <v>9.7841871682804189E-3</v>
      </c>
    </row>
    <row r="230" spans="3:4" x14ac:dyDescent="0.3">
      <c r="C230">
        <v>126.60299999999999</v>
      </c>
      <c r="D230">
        <v>9.9026799767656815E-3</v>
      </c>
    </row>
    <row r="231" spans="3:4" x14ac:dyDescent="0.3">
      <c r="C231">
        <v>126.61</v>
      </c>
      <c r="D231">
        <v>1.0020129432658348E-2</v>
      </c>
    </row>
    <row r="232" spans="3:4" x14ac:dyDescent="0.3">
      <c r="C232">
        <v>126.617</v>
      </c>
      <c r="D232">
        <v>1.0136464743333072E-2</v>
      </c>
    </row>
    <row r="233" spans="3:4" x14ac:dyDescent="0.3">
      <c r="C233">
        <v>126.624</v>
      </c>
      <c r="D233">
        <v>1.0251615118189261E-2</v>
      </c>
    </row>
    <row r="234" spans="3:4" x14ac:dyDescent="0.3">
      <c r="C234">
        <v>126.631</v>
      </c>
      <c r="D234">
        <v>1.0365509839148189E-2</v>
      </c>
    </row>
    <row r="235" spans="3:4" x14ac:dyDescent="0.3">
      <c r="C235">
        <v>126.63800000000001</v>
      </c>
      <c r="D235">
        <v>1.0478078331867398E-2</v>
      </c>
    </row>
    <row r="236" spans="3:4" x14ac:dyDescent="0.3">
      <c r="C236">
        <v>126.645</v>
      </c>
      <c r="D236">
        <v>1.058925023757851E-2</v>
      </c>
    </row>
    <row r="237" spans="3:4" x14ac:dyDescent="0.3">
      <c r="C237">
        <v>126.652</v>
      </c>
      <c r="D237">
        <v>1.069895548544589E-2</v>
      </c>
    </row>
    <row r="238" spans="3:4" x14ac:dyDescent="0.3">
      <c r="C238">
        <v>126.65900000000001</v>
      </c>
      <c r="D238">
        <v>1.0807124365341977E-2</v>
      </c>
    </row>
    <row r="239" spans="3:4" x14ac:dyDescent="0.3">
      <c r="C239">
        <v>126.666</v>
      </c>
      <c r="D239">
        <v>1.0913687600939113E-2</v>
      </c>
    </row>
    <row r="240" spans="3:4" x14ac:dyDescent="0.3">
      <c r="C240">
        <v>126.673</v>
      </c>
      <c r="D240">
        <v>1.1018576423009995E-2</v>
      </c>
    </row>
    <row r="241" spans="3:4" x14ac:dyDescent="0.3">
      <c r="C241">
        <v>126.68</v>
      </c>
      <c r="D241">
        <v>1.1121722642827684E-2</v>
      </c>
    </row>
    <row r="242" spans="3:4" x14ac:dyDescent="0.3">
      <c r="C242">
        <v>126.687</v>
      </c>
      <c r="D242">
        <v>1.1223058725560519E-2</v>
      </c>
    </row>
    <row r="243" spans="3:4" x14ac:dyDescent="0.3">
      <c r="C243">
        <v>126.694</v>
      </c>
      <c r="D243">
        <v>1.132251786355044E-2</v>
      </c>
    </row>
    <row r="244" spans="3:4" x14ac:dyDescent="0.3">
      <c r="C244">
        <v>126.70099999999999</v>
      </c>
      <c r="D244">
        <v>1.1420034049362367E-2</v>
      </c>
    </row>
    <row r="245" spans="3:4" x14ac:dyDescent="0.3">
      <c r="C245">
        <v>126.708</v>
      </c>
      <c r="D245">
        <v>1.1515542148498726E-2</v>
      </c>
    </row>
    <row r="246" spans="3:4" x14ac:dyDescent="0.3">
      <c r="C246">
        <v>126.715</v>
      </c>
      <c r="D246">
        <v>1.1608977971661683E-2</v>
      </c>
    </row>
    <row r="247" spans="3:4" x14ac:dyDescent="0.3">
      <c r="C247">
        <v>126.72199999999999</v>
      </c>
      <c r="D247">
        <v>1.1700278346456507E-2</v>
      </c>
    </row>
    <row r="248" spans="3:4" x14ac:dyDescent="0.3">
      <c r="C248">
        <v>126.729</v>
      </c>
      <c r="D248">
        <v>1.1789381188422451E-2</v>
      </c>
    </row>
    <row r="249" spans="3:4" x14ac:dyDescent="0.3">
      <c r="C249">
        <v>126.736</v>
      </c>
      <c r="D249">
        <v>1.1876225571278218E-2</v>
      </c>
    </row>
    <row r="250" spans="3:4" x14ac:dyDescent="0.3">
      <c r="C250">
        <v>126.74299999999999</v>
      </c>
      <c r="D250">
        <v>1.1960751796274588E-2</v>
      </c>
    </row>
    <row r="251" spans="3:4" x14ac:dyDescent="0.3">
      <c r="C251">
        <v>126.75</v>
      </c>
      <c r="D251">
        <v>1.2042901460542224E-2</v>
      </c>
    </row>
    <row r="252" spans="3:4" x14ac:dyDescent="0.3">
      <c r="C252">
        <v>126.75700000000001</v>
      </c>
      <c r="D252">
        <v>1.2122617524324092E-2</v>
      </c>
    </row>
    <row r="253" spans="3:4" x14ac:dyDescent="0.3">
      <c r="C253">
        <v>126.764</v>
      </c>
      <c r="D253">
        <v>1.2199844376987425E-2</v>
      </c>
    </row>
    <row r="254" spans="3:4" x14ac:dyDescent="0.3">
      <c r="C254">
        <v>126.771</v>
      </c>
      <c r="D254">
        <v>1.2274527901706951E-2</v>
      </c>
    </row>
    <row r="255" spans="3:4" x14ac:dyDescent="0.3">
      <c r="C255">
        <v>126.77800000000001</v>
      </c>
      <c r="D255">
        <v>1.2346630610054648E-2</v>
      </c>
    </row>
    <row r="256" spans="3:4" x14ac:dyDescent="0.3">
      <c r="C256">
        <v>126.785</v>
      </c>
      <c r="D256">
        <v>1.241607183122399E-2</v>
      </c>
    </row>
    <row r="257" spans="3:4" x14ac:dyDescent="0.3">
      <c r="C257">
        <v>126.792</v>
      </c>
      <c r="D257">
        <v>1.2482816972367659E-2</v>
      </c>
    </row>
    <row r="258" spans="3:4" x14ac:dyDescent="0.3">
      <c r="C258">
        <v>126.79900000000001</v>
      </c>
      <c r="D258">
        <v>1.2546818508774931E-2</v>
      </c>
    </row>
    <row r="259" spans="3:4" x14ac:dyDescent="0.3">
      <c r="C259">
        <v>126.806</v>
      </c>
      <c r="D259">
        <v>1.2608030709421356E-2</v>
      </c>
    </row>
    <row r="260" spans="3:4" x14ac:dyDescent="0.3">
      <c r="C260">
        <v>126.813</v>
      </c>
      <c r="D260">
        <v>1.2666409691543489E-2</v>
      </c>
    </row>
    <row r="261" spans="3:4" x14ac:dyDescent="0.3">
      <c r="C261">
        <v>126.82</v>
      </c>
      <c r="D261">
        <v>1.2721913473193446E-2</v>
      </c>
    </row>
    <row r="262" spans="3:4" x14ac:dyDescent="0.3">
      <c r="C262">
        <v>126.827</v>
      </c>
      <c r="D262">
        <v>1.2774502023688227E-2</v>
      </c>
    </row>
    <row r="263" spans="3:4" x14ac:dyDescent="0.3">
      <c r="C263">
        <v>126.834</v>
      </c>
      <c r="D263">
        <v>1.2824137311865486E-2</v>
      </c>
    </row>
    <row r="264" spans="3:4" x14ac:dyDescent="0.3">
      <c r="C264">
        <v>126.84099999999999</v>
      </c>
      <c r="D264">
        <v>1.287078335206728E-2</v>
      </c>
    </row>
    <row r="265" spans="3:4" x14ac:dyDescent="0.3">
      <c r="C265">
        <v>126.848</v>
      </c>
      <c r="D265">
        <v>1.2914406247772757E-2</v>
      </c>
    </row>
    <row r="266" spans="3:4" x14ac:dyDescent="0.3">
      <c r="C266">
        <v>126.855</v>
      </c>
      <c r="D266">
        <v>1.2954974232805085E-2</v>
      </c>
    </row>
    <row r="267" spans="3:4" x14ac:dyDescent="0.3">
      <c r="C267">
        <v>126.86199999999999</v>
      </c>
      <c r="D267">
        <v>1.2992457710044206E-2</v>
      </c>
    </row>
    <row r="268" spans="3:4" x14ac:dyDescent="0.3">
      <c r="C268">
        <v>126.869</v>
      </c>
      <c r="D268">
        <v>1.3026829287578501E-2</v>
      </c>
    </row>
    <row r="269" spans="3:4" x14ac:dyDescent="0.3">
      <c r="C269">
        <v>126.876</v>
      </c>
      <c r="D269">
        <v>1.3058063812232975E-2</v>
      </c>
    </row>
    <row r="270" spans="3:4" x14ac:dyDescent="0.3">
      <c r="C270">
        <v>126.883</v>
      </c>
      <c r="D270">
        <v>1.3086138400418029E-2</v>
      </c>
    </row>
    <row r="271" spans="3:4" x14ac:dyDescent="0.3">
      <c r="C271">
        <v>126.89</v>
      </c>
      <c r="D271">
        <v>1.3111032466244964E-2</v>
      </c>
    </row>
    <row r="272" spans="3:4" x14ac:dyDescent="0.3">
      <c r="C272">
        <v>126.89700000000001</v>
      </c>
      <c r="D272">
        <v>1.3132727746859668E-2</v>
      </c>
    </row>
    <row r="273" spans="3:4" x14ac:dyDescent="0.3">
      <c r="C273">
        <v>126.904</v>
      </c>
      <c r="D273">
        <v>1.3151208324951803E-2</v>
      </c>
    </row>
    <row r="274" spans="3:4" x14ac:dyDescent="0.3">
      <c r="C274">
        <v>126.911</v>
      </c>
      <c r="D274">
        <v>1.3166460648400116E-2</v>
      </c>
    </row>
    <row r="275" spans="3:4" x14ac:dyDescent="0.3">
      <c r="C275">
        <v>126.91800000000001</v>
      </c>
      <c r="D275">
        <v>1.3178473547019776E-2</v>
      </c>
    </row>
    <row r="276" spans="3:4" x14ac:dyDescent="0.3">
      <c r="C276">
        <v>126.925</v>
      </c>
      <c r="D276">
        <v>1.3187238246383501E-2</v>
      </c>
    </row>
    <row r="277" spans="3:4" x14ac:dyDescent="0.3">
      <c r="C277">
        <v>126.932</v>
      </c>
      <c r="D277">
        <v>1.3192748378692044E-2</v>
      </c>
    </row>
    <row r="278" spans="3:4" x14ac:dyDescent="0.3">
      <c r="C278">
        <v>126.93899999999999</v>
      </c>
      <c r="D278">
        <v>1.3195024014145103E-2</v>
      </c>
    </row>
    <row r="279" spans="3:4" x14ac:dyDescent="0.3">
      <c r="C279">
        <v>126.946</v>
      </c>
      <c r="D279">
        <v>1.3194043288877006E-2</v>
      </c>
    </row>
    <row r="280" spans="3:4" x14ac:dyDescent="0.3">
      <c r="C280">
        <v>126.953</v>
      </c>
      <c r="D280">
        <v>1.3189833212303397E-2</v>
      </c>
    </row>
    <row r="281" spans="3:4" x14ac:dyDescent="0.3">
      <c r="C281">
        <v>126.96</v>
      </c>
      <c r="D281">
        <v>1.3182426770145087E-2</v>
      </c>
    </row>
    <row r="282" spans="3:4" x14ac:dyDescent="0.3">
      <c r="C282">
        <v>126.967</v>
      </c>
      <c r="D282">
        <v>1.3171886425398356E-2</v>
      </c>
    </row>
    <row r="283" spans="3:4" x14ac:dyDescent="0.3">
      <c r="C283">
        <v>126.974</v>
      </c>
      <c r="D283">
        <v>1.3158326396746479E-2</v>
      </c>
    </row>
    <row r="284" spans="3:4" x14ac:dyDescent="0.3">
      <c r="C284">
        <v>126.98099999999999</v>
      </c>
      <c r="D284">
        <v>1.3141951158084007E-2</v>
      </c>
    </row>
    <row r="285" spans="3:4" x14ac:dyDescent="0.3">
      <c r="C285">
        <v>126.988</v>
      </c>
      <c r="D285">
        <v>1.3123120228874923E-2</v>
      </c>
    </row>
    <row r="286" spans="3:4" x14ac:dyDescent="0.3">
      <c r="C286">
        <v>126.995</v>
      </c>
      <c r="D286">
        <v>1.3102454272534206E-2</v>
      </c>
    </row>
    <row r="287" spans="3:4" x14ac:dyDescent="0.3">
      <c r="C287">
        <v>127.002</v>
      </c>
      <c r="D287">
        <v>1.3081004003817769E-2</v>
      </c>
    </row>
    <row r="288" spans="3:4" x14ac:dyDescent="0.3">
      <c r="C288">
        <v>127.009</v>
      </c>
      <c r="D288">
        <v>1.3060511310640226E-2</v>
      </c>
    </row>
    <row r="289" spans="3:4" x14ac:dyDescent="0.3">
      <c r="C289">
        <v>127.01600000000001</v>
      </c>
      <c r="D289">
        <v>1.3043800716354678E-2</v>
      </c>
    </row>
    <row r="290" spans="3:4" x14ac:dyDescent="0.3">
      <c r="C290">
        <v>127.023</v>
      </c>
      <c r="D290">
        <v>1.3035347483407966E-2</v>
      </c>
    </row>
    <row r="291" spans="3:4" x14ac:dyDescent="0.3">
      <c r="C291">
        <v>127.03</v>
      </c>
      <c r="D291">
        <v>1.3042073900325432E-2</v>
      </c>
    </row>
    <row r="292" spans="3:4" x14ac:dyDescent="0.3">
      <c r="C292">
        <v>127.03700000000001</v>
      </c>
      <c r="D292">
        <v>1.3074424009227927E-2</v>
      </c>
    </row>
    <row r="293" spans="3:4" x14ac:dyDescent="0.3">
      <c r="C293">
        <v>127.044</v>
      </c>
      <c r="D293">
        <v>1.3147754473926861E-2</v>
      </c>
    </row>
    <row r="294" spans="3:4" x14ac:dyDescent="0.3">
      <c r="C294">
        <v>127.051</v>
      </c>
      <c r="D294">
        <v>1.3284049999020527E-2</v>
      </c>
    </row>
    <row r="295" spans="3:4" x14ac:dyDescent="0.3">
      <c r="C295">
        <v>127.05800000000001</v>
      </c>
      <c r="D295">
        <v>1.3513920503496962E-2</v>
      </c>
    </row>
    <row r="296" spans="3:4" x14ac:dyDescent="0.3">
      <c r="C296">
        <v>127.065</v>
      </c>
      <c r="D296">
        <v>1.3878760834279488E-2</v>
      </c>
    </row>
    <row r="297" spans="3:4" x14ac:dyDescent="0.3">
      <c r="C297">
        <v>127.072</v>
      </c>
      <c r="D297">
        <v>1.4432852934510217E-2</v>
      </c>
    </row>
    <row r="298" spans="3:4" x14ac:dyDescent="0.3">
      <c r="C298">
        <v>127.07899999999999</v>
      </c>
      <c r="D298">
        <v>1.5245072252329381E-2</v>
      </c>
    </row>
    <row r="299" spans="3:4" x14ac:dyDescent="0.3">
      <c r="C299">
        <v>127.086</v>
      </c>
      <c r="D299">
        <v>1.6399740412841302E-2</v>
      </c>
    </row>
    <row r="300" spans="3:4" x14ac:dyDescent="0.3">
      <c r="C300">
        <v>127.093</v>
      </c>
      <c r="D300">
        <v>1.7996069581814225E-2</v>
      </c>
    </row>
    <row r="301" spans="3:4" x14ac:dyDescent="0.3">
      <c r="C301">
        <v>127.1</v>
      </c>
      <c r="D301">
        <v>2.0145603063068521E-2</v>
      </c>
    </row>
    <row r="302" spans="3:4" x14ac:dyDescent="0.3">
      <c r="C302">
        <v>127.107</v>
      </c>
      <c r="D302">
        <v>2.2967107378248107E-2</v>
      </c>
    </row>
    <row r="303" spans="3:4" x14ac:dyDescent="0.3">
      <c r="C303">
        <v>127.114</v>
      </c>
      <c r="D303">
        <v>2.657854509069928E-2</v>
      </c>
    </row>
    <row r="304" spans="3:4" x14ac:dyDescent="0.3">
      <c r="C304">
        <v>127.121</v>
      </c>
      <c r="D304">
        <v>3.108607256933384E-2</v>
      </c>
    </row>
    <row r="305" spans="3:4" x14ac:dyDescent="0.3">
      <c r="C305">
        <v>127.128</v>
      </c>
      <c r="D305">
        <v>3.6570455769921142E-2</v>
      </c>
    </row>
    <row r="306" spans="3:4" x14ac:dyDescent="0.3">
      <c r="C306">
        <v>127.13500000000001</v>
      </c>
      <c r="D306">
        <v>4.3071840159149978E-2</v>
      </c>
    </row>
    <row r="307" spans="3:4" x14ac:dyDescent="0.3">
      <c r="C307">
        <v>127.142</v>
      </c>
      <c r="D307">
        <v>5.0574372882770474E-2</v>
      </c>
    </row>
    <row r="308" spans="3:4" x14ac:dyDescent="0.3">
      <c r="C308">
        <v>127.149</v>
      </c>
      <c r="D308">
        <v>5.8992651264800848E-2</v>
      </c>
    </row>
    <row r="309" spans="3:4" x14ac:dyDescent="0.3">
      <c r="C309">
        <v>127.15600000000001</v>
      </c>
      <c r="D309">
        <v>6.8162242637609977E-2</v>
      </c>
    </row>
    <row r="310" spans="3:4" x14ac:dyDescent="0.3">
      <c r="C310">
        <v>127.163</v>
      </c>
      <c r="D310">
        <v>7.7836477130914905E-2</v>
      </c>
    </row>
    <row r="311" spans="3:4" x14ac:dyDescent="0.3">
      <c r="C311">
        <v>127.17</v>
      </c>
      <c r="D311">
        <v>8.7691286455721607E-2</v>
      </c>
    </row>
    <row r="312" spans="3:4" x14ac:dyDescent="0.3">
      <c r="C312">
        <v>127.17700000000001</v>
      </c>
      <c r="D312">
        <v>9.7339041387509859E-2</v>
      </c>
    </row>
    <row r="313" spans="3:4" x14ac:dyDescent="0.3">
      <c r="C313">
        <v>127.184</v>
      </c>
      <c r="D313">
        <v>0.10635120262576049</v>
      </c>
    </row>
    <row r="314" spans="3:4" x14ac:dyDescent="0.3">
      <c r="C314">
        <v>127.191</v>
      </c>
      <c r="D314">
        <v>0.11428829812339383</v>
      </c>
    </row>
    <row r="315" spans="3:4" x14ac:dyDescent="0.3">
      <c r="C315">
        <v>127.19799999999999</v>
      </c>
      <c r="D315">
        <v>0.12073448874147698</v>
      </c>
    </row>
    <row r="316" spans="3:4" x14ac:dyDescent="0.3">
      <c r="C316">
        <v>127.205</v>
      </c>
      <c r="D316">
        <v>0.12533301845352823</v>
      </c>
    </row>
    <row r="317" spans="3:4" x14ac:dyDescent="0.3">
      <c r="C317">
        <v>127.212</v>
      </c>
      <c r="D317">
        <v>0.12781837270136345</v>
      </c>
    </row>
    <row r="318" spans="3:4" x14ac:dyDescent="0.3">
      <c r="C318">
        <v>127.21899999999999</v>
      </c>
      <c r="D318">
        <v>0.12804111973002885</v>
      </c>
    </row>
    <row r="319" spans="3:4" x14ac:dyDescent="0.3">
      <c r="C319">
        <v>127.226</v>
      </c>
      <c r="D319">
        <v>0.12598220347834876</v>
      </c>
    </row>
    <row r="320" spans="3:4" x14ac:dyDescent="0.3">
      <c r="C320">
        <v>127.233</v>
      </c>
      <c r="D320">
        <v>0.12175478722935743</v>
      </c>
    </row>
    <row r="321" spans="3:4" x14ac:dyDescent="0.3">
      <c r="C321">
        <v>127.24</v>
      </c>
      <c r="D321">
        <v>0.11559340078160725</v>
      </c>
    </row>
    <row r="322" spans="3:4" x14ac:dyDescent="0.3">
      <c r="C322">
        <v>127.247</v>
      </c>
      <c r="D322">
        <v>0.10783183981226446</v>
      </c>
    </row>
    <row r="323" spans="3:4" x14ac:dyDescent="0.3">
      <c r="C323">
        <v>127.254</v>
      </c>
      <c r="D323">
        <v>9.8872714979399576E-2</v>
      </c>
    </row>
    <row r="324" spans="3:4" x14ac:dyDescent="0.3">
      <c r="C324">
        <v>127.261</v>
      </c>
      <c r="D324">
        <v>8.9152511924075931E-2</v>
      </c>
    </row>
    <row r="325" spans="3:4" x14ac:dyDescent="0.3">
      <c r="C325">
        <v>127.268</v>
      </c>
      <c r="D325">
        <v>7.9106362142012318E-2</v>
      </c>
    </row>
    <row r="326" spans="3:4" x14ac:dyDescent="0.3">
      <c r="C326">
        <v>127.27500000000001</v>
      </c>
      <c r="D326">
        <v>6.9136442205385576E-2</v>
      </c>
    </row>
    <row r="327" spans="3:4" x14ac:dyDescent="0.3">
      <c r="C327">
        <v>127.282</v>
      </c>
      <c r="D327">
        <v>5.9586942315327164E-2</v>
      </c>
    </row>
    <row r="328" spans="3:4" x14ac:dyDescent="0.3">
      <c r="C328">
        <v>127.289</v>
      </c>
      <c r="D328">
        <v>5.0727728010974707E-2</v>
      </c>
    </row>
    <row r="329" spans="3:4" x14ac:dyDescent="0.3">
      <c r="C329">
        <v>127.29600000000001</v>
      </c>
      <c r="D329">
        <v>4.2746916276232637E-2</v>
      </c>
    </row>
    <row r="330" spans="3:4" x14ac:dyDescent="0.3">
      <c r="C330">
        <v>127.303</v>
      </c>
      <c r="D330">
        <v>3.5751944378957179E-2</v>
      </c>
    </row>
    <row r="331" spans="3:4" x14ac:dyDescent="0.3">
      <c r="C331">
        <v>127.31</v>
      </c>
      <c r="D331">
        <v>2.9777467185596367E-2</v>
      </c>
    </row>
    <row r="332" spans="3:4" x14ac:dyDescent="0.3">
      <c r="C332">
        <v>127.31699999999999</v>
      </c>
      <c r="D332">
        <v>2.4797976942094586E-2</v>
      </c>
    </row>
    <row r="333" spans="3:4" x14ac:dyDescent="0.3">
      <c r="C333">
        <v>127.324</v>
      </c>
      <c r="D333">
        <v>2.0742876775674938E-2</v>
      </c>
    </row>
    <row r="334" spans="3:4" x14ac:dyDescent="0.3">
      <c r="C334">
        <v>127.331</v>
      </c>
      <c r="D334">
        <v>1.7511930098222016E-2</v>
      </c>
    </row>
    <row r="335" spans="3:4" x14ac:dyDescent="0.3">
      <c r="C335">
        <v>127.33799999999999</v>
      </c>
      <c r="D335">
        <v>1.4989437593030213E-2</v>
      </c>
    </row>
    <row r="336" spans="3:4" x14ac:dyDescent="0.3">
      <c r="C336">
        <v>127.345</v>
      </c>
      <c r="D336">
        <v>1.3056042538608386E-2</v>
      </c>
    </row>
    <row r="337" spans="3:4" x14ac:dyDescent="0.3">
      <c r="C337">
        <v>127.352</v>
      </c>
      <c r="D337">
        <v>1.1597622883026343E-2</v>
      </c>
    </row>
    <row r="338" spans="3:4" x14ac:dyDescent="0.3">
      <c r="C338">
        <v>127.35899999999999</v>
      </c>
      <c r="D338">
        <v>1.0511209979999391E-2</v>
      </c>
    </row>
    <row r="339" spans="3:4" x14ac:dyDescent="0.3">
      <c r="C339">
        <v>127.366</v>
      </c>
      <c r="D339">
        <v>9.7082292426450625E-3</v>
      </c>
    </row>
    <row r="340" spans="3:4" x14ac:dyDescent="0.3">
      <c r="C340">
        <v>127.373</v>
      </c>
      <c r="D340">
        <v>9.1155714498654793E-3</v>
      </c>
    </row>
    <row r="341" spans="3:4" x14ac:dyDescent="0.3">
      <c r="C341">
        <v>127.38</v>
      </c>
      <c r="D341">
        <v>8.6750866581914356E-3</v>
      </c>
    </row>
    <row r="342" spans="3:4" x14ac:dyDescent="0.3">
      <c r="C342">
        <v>127.387</v>
      </c>
      <c r="D342">
        <v>8.3420743864336504E-3</v>
      </c>
    </row>
    <row r="343" spans="3:4" x14ac:dyDescent="0.3">
      <c r="C343">
        <v>127.39400000000001</v>
      </c>
      <c r="D343">
        <v>8.0832595384945673E-3</v>
      </c>
    </row>
    <row r="344" spans="3:4" x14ac:dyDescent="0.3">
      <c r="C344">
        <v>127.401</v>
      </c>
      <c r="D344">
        <v>7.8746274966554983E-3</v>
      </c>
    </row>
    <row r="345" spans="3:4" x14ac:dyDescent="0.3">
      <c r="C345">
        <v>127.408</v>
      </c>
      <c r="D345">
        <v>7.6993712370836496E-3</v>
      </c>
    </row>
    <row r="346" spans="3:4" x14ac:dyDescent="0.3">
      <c r="C346">
        <v>127.41500000000001</v>
      </c>
      <c r="D346">
        <v>7.5460964453874122E-3</v>
      </c>
    </row>
    <row r="347" spans="3:4" x14ac:dyDescent="0.3">
      <c r="C347">
        <v>127.422</v>
      </c>
      <c r="D347">
        <v>7.4073468831406279E-3</v>
      </c>
    </row>
    <row r="348" spans="3:4" x14ac:dyDescent="0.3">
      <c r="C348">
        <v>127.429</v>
      </c>
      <c r="D348">
        <v>7.2784540360307966E-3</v>
      </c>
    </row>
    <row r="349" spans="3:4" x14ac:dyDescent="0.3">
      <c r="C349">
        <v>127.43600000000001</v>
      </c>
      <c r="D349">
        <v>7.1566799862130999E-3</v>
      </c>
    </row>
    <row r="350" spans="3:4" x14ac:dyDescent="0.3">
      <c r="C350">
        <v>127.443</v>
      </c>
      <c r="D350">
        <v>7.0406056575422395E-3</v>
      </c>
    </row>
    <row r="351" spans="3:4" x14ac:dyDescent="0.3">
      <c r="C351">
        <v>127.45</v>
      </c>
      <c r="D351">
        <v>6.9297125706341643E-3</v>
      </c>
    </row>
    <row r="352" spans="3:4" x14ac:dyDescent="0.3">
      <c r="C352">
        <v>127.45699999999999</v>
      </c>
      <c r="D352">
        <v>6.824109994825963E-3</v>
      </c>
    </row>
    <row r="353" spans="3:4" x14ac:dyDescent="0.3">
      <c r="C353">
        <v>127.464</v>
      </c>
      <c r="D353">
        <v>6.7243669515332262E-3</v>
      </c>
    </row>
    <row r="354" spans="3:4" x14ac:dyDescent="0.3">
      <c r="C354">
        <v>127.471</v>
      </c>
      <c r="D354">
        <v>6.631432333608963E-3</v>
      </c>
    </row>
    <row r="355" spans="3:4" x14ac:dyDescent="0.3">
      <c r="C355">
        <v>127.47799999999999</v>
      </c>
      <c r="D355">
        <v>6.5465306256746814E-3</v>
      </c>
    </row>
    <row r="356" spans="3:4" x14ac:dyDescent="0.3">
      <c r="C356">
        <v>127.485</v>
      </c>
      <c r="D356">
        <v>6.4712330433286339E-3</v>
      </c>
    </row>
    <row r="357" spans="3:4" x14ac:dyDescent="0.3">
      <c r="C357">
        <v>127.492</v>
      </c>
      <c r="D357">
        <v>6.4074096926852149E-3</v>
      </c>
    </row>
    <row r="358" spans="3:4" x14ac:dyDescent="0.3">
      <c r="C358">
        <v>127.499</v>
      </c>
      <c r="D358">
        <v>6.3572484187172096E-3</v>
      </c>
    </row>
    <row r="359" spans="3:4" x14ac:dyDescent="0.3">
      <c r="C359">
        <v>127.506</v>
      </c>
      <c r="D359">
        <v>6.3233435893870239E-3</v>
      </c>
    </row>
    <row r="360" spans="3:4" x14ac:dyDescent="0.3">
      <c r="C360">
        <v>127.51300000000001</v>
      </c>
      <c r="D360">
        <v>6.3086162919023829E-3</v>
      </c>
    </row>
    <row r="361" spans="3:4" x14ac:dyDescent="0.3">
      <c r="C361">
        <v>127.52</v>
      </c>
      <c r="D361">
        <v>6.3164318996205256E-3</v>
      </c>
    </row>
    <row r="362" spans="3:4" x14ac:dyDescent="0.3">
      <c r="C362">
        <v>127.527</v>
      </c>
      <c r="D362">
        <v>6.3505984248106778E-3</v>
      </c>
    </row>
    <row r="363" spans="3:4" x14ac:dyDescent="0.3">
      <c r="C363">
        <v>127.53400000000001</v>
      </c>
      <c r="D363">
        <v>6.4153895684001122E-3</v>
      </c>
    </row>
    <row r="364" spans="3:4" x14ac:dyDescent="0.3">
      <c r="C364">
        <v>127.541</v>
      </c>
      <c r="D364">
        <v>6.5155604768016165E-3</v>
      </c>
    </row>
    <row r="365" spans="3:4" x14ac:dyDescent="0.3">
      <c r="C365">
        <v>127.548</v>
      </c>
      <c r="D365">
        <v>6.6563540131399125E-3</v>
      </c>
    </row>
    <row r="366" spans="3:4" x14ac:dyDescent="0.3">
      <c r="C366">
        <v>127.55500000000001</v>
      </c>
      <c r="D366">
        <v>6.8434952108396459E-3</v>
      </c>
    </row>
    <row r="367" spans="3:4" x14ac:dyDescent="0.3">
      <c r="C367">
        <v>127.562</v>
      </c>
      <c r="D367">
        <v>7.0831715075739031E-3</v>
      </c>
    </row>
    <row r="368" spans="3:4" x14ac:dyDescent="0.3">
      <c r="C368">
        <v>127.569</v>
      </c>
      <c r="D368">
        <v>7.3819963757061676E-3</v>
      </c>
    </row>
    <row r="369" spans="3:4" x14ac:dyDescent="0.3">
      <c r="C369">
        <v>127.57599999999999</v>
      </c>
      <c r="D369">
        <v>7.7469540896731E-3</v>
      </c>
    </row>
    <row r="370" spans="3:4" x14ac:dyDescent="0.3">
      <c r="C370">
        <v>127.583</v>
      </c>
      <c r="D370">
        <v>8.1853236175075585E-3</v>
      </c>
    </row>
    <row r="371" spans="3:4" x14ac:dyDescent="0.3">
      <c r="C371">
        <v>127.59</v>
      </c>
      <c r="D371">
        <v>8.7045800058346712E-3</v>
      </c>
    </row>
    <row r="372" spans="3:4" x14ac:dyDescent="0.3">
      <c r="C372">
        <v>127.59699999999999</v>
      </c>
      <c r="D372">
        <v>9.3122721537274925E-3</v>
      </c>
    </row>
    <row r="373" spans="3:4" x14ac:dyDescent="0.3">
      <c r="C373">
        <v>127.604</v>
      </c>
      <c r="D373">
        <v>1.0015876543068134E-2</v>
      </c>
    </row>
    <row r="374" spans="3:4" x14ac:dyDescent="0.3">
      <c r="C374">
        <v>127.611</v>
      </c>
      <c r="D374">
        <v>1.0822627306690763E-2</v>
      </c>
    </row>
    <row r="375" spans="3:4" x14ac:dyDescent="0.3">
      <c r="C375">
        <v>127.61799999999999</v>
      </c>
      <c r="D375">
        <v>1.1739323957355274E-2</v>
      </c>
    </row>
    <row r="376" spans="3:4" x14ac:dyDescent="0.3">
      <c r="C376">
        <v>127.625</v>
      </c>
      <c r="D376">
        <v>1.2772119148022109E-2</v>
      </c>
    </row>
    <row r="377" spans="3:4" x14ac:dyDescent="0.3">
      <c r="C377">
        <v>127.63200000000001</v>
      </c>
      <c r="D377">
        <v>1.3926289955270075E-2</v>
      </c>
    </row>
    <row r="378" spans="3:4" x14ac:dyDescent="0.3">
      <c r="C378">
        <v>127.639</v>
      </c>
      <c r="D378">
        <v>1.5205997332151997E-2</v>
      </c>
    </row>
    <row r="379" spans="3:4" x14ac:dyDescent="0.3">
      <c r="C379">
        <v>127.646</v>
      </c>
      <c r="D379">
        <v>1.6614039514947686E-2</v>
      </c>
    </row>
    <row r="380" spans="3:4" x14ac:dyDescent="0.3">
      <c r="C380">
        <v>127.65300000000001</v>
      </c>
      <c r="D380">
        <v>1.8151606234327516E-2</v>
      </c>
    </row>
    <row r="381" spans="3:4" x14ac:dyDescent="0.3">
      <c r="C381">
        <v>127.66</v>
      </c>
      <c r="D381">
        <v>1.9818041514939273E-2</v>
      </c>
    </row>
    <row r="382" spans="3:4" x14ac:dyDescent="0.3">
      <c r="C382">
        <v>127.667</v>
      </c>
      <c r="D382">
        <v>2.1610623585867086E-2</v>
      </c>
    </row>
    <row r="383" spans="3:4" x14ac:dyDescent="0.3">
      <c r="C383">
        <v>127.67400000000001</v>
      </c>
      <c r="D383">
        <v>2.3524370907235317E-2</v>
      </c>
    </row>
    <row r="384" spans="3:4" x14ac:dyDescent="0.3">
      <c r="C384">
        <v>127.681</v>
      </c>
      <c r="D384">
        <v>2.5551883489981827E-2</v>
      </c>
    </row>
    <row r="385" spans="3:4" x14ac:dyDescent="0.3">
      <c r="C385">
        <v>127.688</v>
      </c>
      <c r="D385">
        <v>2.7683228499706981E-2</v>
      </c>
    </row>
    <row r="386" spans="3:4" x14ac:dyDescent="0.3">
      <c r="C386">
        <v>127.69499999999999</v>
      </c>
      <c r="D386">
        <v>2.9905878558044101E-2</v>
      </c>
    </row>
    <row r="387" spans="3:4" x14ac:dyDescent="0.3">
      <c r="C387">
        <v>127.702</v>
      </c>
      <c r="D387">
        <v>3.2204710168786982E-2</v>
      </c>
    </row>
    <row r="388" spans="3:4" x14ac:dyDescent="0.3">
      <c r="C388">
        <v>127.709</v>
      </c>
      <c r="D388">
        <v>3.4562085174381176E-2</v>
      </c>
    </row>
    <row r="389" spans="3:4" x14ac:dyDescent="0.3">
      <c r="C389">
        <v>127.71599999999999</v>
      </c>
      <c r="D389">
        <v>3.6957920849803545E-2</v>
      </c>
    </row>
    <row r="390" spans="3:4" x14ac:dyDescent="0.3">
      <c r="C390">
        <v>127.723</v>
      </c>
      <c r="D390">
        <v>3.9369991301359493E-2</v>
      </c>
    </row>
    <row r="391" spans="3:4" x14ac:dyDescent="0.3">
      <c r="C391">
        <v>127.73</v>
      </c>
      <c r="D391">
        <v>4.1774146863026253E-2</v>
      </c>
    </row>
    <row r="392" spans="3:4" x14ac:dyDescent="0.3">
      <c r="C392">
        <v>127.73699999999999</v>
      </c>
      <c r="D392">
        <v>4.414467799477597E-2</v>
      </c>
    </row>
    <row r="393" spans="3:4" x14ac:dyDescent="0.3">
      <c r="C393">
        <v>127.744</v>
      </c>
      <c r="D393">
        <v>4.6454728494380357E-2</v>
      </c>
    </row>
    <row r="394" spans="3:4" x14ac:dyDescent="0.3">
      <c r="C394">
        <v>127.751</v>
      </c>
      <c r="D394">
        <v>4.8676764485083866E-2</v>
      </c>
    </row>
    <row r="395" spans="3:4" x14ac:dyDescent="0.3">
      <c r="C395">
        <v>127.758</v>
      </c>
      <c r="D395">
        <v>5.078308852899787E-2</v>
      </c>
    </row>
    <row r="396" spans="3:4" x14ac:dyDescent="0.3">
      <c r="C396">
        <v>127.765</v>
      </c>
      <c r="D396">
        <v>5.2746385993745003E-2</v>
      </c>
    </row>
    <row r="397" spans="3:4" x14ac:dyDescent="0.3">
      <c r="C397">
        <v>127.77200000000001</v>
      </c>
      <c r="D397">
        <v>5.4540288965684199E-2</v>
      </c>
    </row>
    <row r="398" spans="3:4" x14ac:dyDescent="0.3">
      <c r="C398">
        <v>127.779</v>
      </c>
      <c r="D398">
        <v>5.6139941660595827E-2</v>
      </c>
    </row>
    <row r="399" spans="3:4" x14ac:dyDescent="0.3">
      <c r="C399">
        <v>127.786</v>
      </c>
      <c r="D399">
        <v>5.7522550516234998E-2</v>
      </c>
    </row>
    <row r="400" spans="3:4" x14ac:dyDescent="0.3">
      <c r="C400">
        <v>127.79300000000001</v>
      </c>
      <c r="D400">
        <v>5.8667902020950832E-2</v>
      </c>
    </row>
    <row r="401" spans="3:4" x14ac:dyDescent="0.3">
      <c r="C401">
        <v>127.8</v>
      </c>
      <c r="D401">
        <v>5.955883186939006E-2</v>
      </c>
    </row>
    <row r="402" spans="3:4" x14ac:dyDescent="0.3">
      <c r="C402">
        <v>127.807</v>
      </c>
      <c r="D402">
        <v>6.0181630238914652E-2</v>
      </c>
    </row>
    <row r="403" spans="3:4" x14ac:dyDescent="0.3">
      <c r="C403">
        <v>127.81399999999999</v>
      </c>
      <c r="D403">
        <v>6.0526369815183882E-2</v>
      </c>
    </row>
    <row r="404" spans="3:4" x14ac:dyDescent="0.3">
      <c r="C404">
        <v>127.821</v>
      </c>
      <c r="D404">
        <v>6.0587145596331431E-2</v>
      </c>
    </row>
    <row r="405" spans="3:4" x14ac:dyDescent="0.3">
      <c r="C405">
        <v>127.828</v>
      </c>
      <c r="D405">
        <v>6.0362218377025184E-2</v>
      </c>
    </row>
    <row r="406" spans="3:4" x14ac:dyDescent="0.3">
      <c r="C406">
        <v>127.83499999999999</v>
      </c>
      <c r="D406">
        <v>5.9854057036855771E-2</v>
      </c>
    </row>
    <row r="407" spans="3:4" x14ac:dyDescent="0.3">
      <c r="C407">
        <v>127.842</v>
      </c>
      <c r="D407">
        <v>5.9069278193294036E-2</v>
      </c>
    </row>
    <row r="408" spans="3:4" x14ac:dyDescent="0.3">
      <c r="C408">
        <v>127.849</v>
      </c>
      <c r="D408">
        <v>5.8018485278359171E-2</v>
      </c>
    </row>
    <row r="409" spans="3:4" x14ac:dyDescent="0.3">
      <c r="C409">
        <v>127.85599999999999</v>
      </c>
      <c r="D409">
        <v>5.6716012506862749E-2</v>
      </c>
    </row>
    <row r="410" spans="3:4" x14ac:dyDescent="0.3">
      <c r="C410">
        <v>127.863</v>
      </c>
      <c r="D410">
        <v>5.5179582374492532E-2</v>
      </c>
    </row>
    <row r="411" spans="3:4" x14ac:dyDescent="0.3">
      <c r="C411">
        <v>127.87</v>
      </c>
      <c r="D411">
        <v>5.3429888120421966E-2</v>
      </c>
    </row>
    <row r="412" spans="3:4" x14ac:dyDescent="0.3">
      <c r="C412">
        <v>127.877</v>
      </c>
      <c r="D412">
        <v>5.1490114895581959E-2</v>
      </c>
    </row>
    <row r="413" spans="3:4" x14ac:dyDescent="0.3">
      <c r="C413">
        <v>127.884</v>
      </c>
      <c r="D413">
        <v>4.9385415104225082E-2</v>
      </c>
    </row>
    <row r="414" spans="3:4" x14ac:dyDescent="0.3">
      <c r="C414">
        <v>127.89100000000001</v>
      </c>
      <c r="D414">
        <v>4.7142354472389951E-2</v>
      </c>
    </row>
    <row r="415" spans="3:4" x14ac:dyDescent="0.3">
      <c r="C415">
        <v>127.898</v>
      </c>
      <c r="D415">
        <v>4.4788345814153266E-2</v>
      </c>
    </row>
    <row r="416" spans="3:4" x14ac:dyDescent="0.3">
      <c r="C416">
        <v>127.905</v>
      </c>
      <c r="D416">
        <v>4.2351087220296096E-2</v>
      </c>
    </row>
    <row r="417" spans="3:4" x14ac:dyDescent="0.3">
      <c r="C417">
        <v>127.91200000000001</v>
      </c>
      <c r="D417">
        <v>3.9858020520178804E-2</v>
      </c>
    </row>
    <row r="418" spans="3:4" x14ac:dyDescent="0.3">
      <c r="C418">
        <v>127.919</v>
      </c>
      <c r="D418">
        <v>3.7335824430781109E-2</v>
      </c>
    </row>
    <row r="419" spans="3:4" x14ac:dyDescent="0.3">
      <c r="C419">
        <v>127.926</v>
      </c>
      <c r="D419">
        <v>3.4809954895834841E-2</v>
      </c>
    </row>
    <row r="420" spans="3:4" x14ac:dyDescent="0.3">
      <c r="C420">
        <v>127.93300000000001</v>
      </c>
      <c r="D420">
        <v>3.2304242838787092E-2</v>
      </c>
    </row>
    <row r="421" spans="3:4" x14ac:dyDescent="0.3">
      <c r="C421">
        <v>127.94</v>
      </c>
      <c r="D421">
        <v>2.9840557023891674E-2</v>
      </c>
    </row>
    <row r="422" spans="3:4" x14ac:dyDescent="0.3">
      <c r="C422">
        <v>127.947</v>
      </c>
      <c r="D422">
        <v>2.7438537063170801E-2</v>
      </c>
    </row>
    <row r="423" spans="3:4" x14ac:dyDescent="0.3">
      <c r="C423">
        <v>127.95399999999999</v>
      </c>
      <c r="D423">
        <v>2.5115398943713913E-2</v>
      </c>
    </row>
    <row r="424" spans="3:4" x14ac:dyDescent="0.3">
      <c r="C424">
        <v>127.961</v>
      </c>
      <c r="D424">
        <v>2.2885812892571585E-2</v>
      </c>
    </row>
    <row r="425" spans="3:4" x14ac:dyDescent="0.3">
      <c r="C425">
        <v>127.968</v>
      </c>
      <c r="D425">
        <v>2.0761851045564945E-2</v>
      </c>
    </row>
    <row r="426" spans="3:4" x14ac:dyDescent="0.3">
      <c r="C426">
        <v>127.97499999999999</v>
      </c>
      <c r="D426">
        <v>1.8753000322924943E-2</v>
      </c>
    </row>
    <row r="427" spans="3:4" x14ac:dyDescent="0.3">
      <c r="C427">
        <v>127.982</v>
      </c>
      <c r="D427">
        <v>1.6866234201839397E-2</v>
      </c>
    </row>
    <row r="428" spans="3:4" x14ac:dyDescent="0.3">
      <c r="C428">
        <v>127.989</v>
      </c>
      <c r="D428">
        <v>1.5106135753504623E-2</v>
      </c>
    </row>
    <row r="429" spans="3:4" x14ac:dyDescent="0.3">
      <c r="C429">
        <v>127.996</v>
      </c>
      <c r="D429">
        <v>1.3475063398898859E-2</v>
      </c>
    </row>
    <row r="430" spans="3:4" x14ac:dyDescent="0.3">
      <c r="C430">
        <v>128.00299999999999</v>
      </c>
      <c r="D430">
        <v>1.1973350331471027E-2</v>
      </c>
    </row>
    <row r="431" spans="3:4" x14ac:dyDescent="0.3">
      <c r="C431">
        <v>128.01</v>
      </c>
      <c r="D431">
        <v>1.0599528435262363E-2</v>
      </c>
    </row>
    <row r="432" spans="3:4" x14ac:dyDescent="0.3">
      <c r="C432">
        <v>128.017</v>
      </c>
      <c r="D432">
        <v>9.3505677575742487E-3</v>
      </c>
    </row>
    <row r="433" spans="3:4" x14ac:dyDescent="0.3">
      <c r="C433">
        <v>128.024</v>
      </c>
      <c r="D433">
        <v>8.2221231277930362E-3</v>
      </c>
    </row>
    <row r="434" spans="3:4" x14ac:dyDescent="0.3">
      <c r="C434">
        <v>128.03100000000001</v>
      </c>
      <c r="D434">
        <v>7.2087802916511595E-3</v>
      </c>
    </row>
    <row r="435" spans="3:4" x14ac:dyDescent="0.3">
      <c r="C435">
        <v>128.03800000000001</v>
      </c>
      <c r="D435">
        <v>6.3042948916664805E-3</v>
      </c>
    </row>
    <row r="436" spans="3:4" x14ac:dyDescent="0.3">
      <c r="C436">
        <v>128.04499999999999</v>
      </c>
      <c r="D436">
        <v>5.5018187077090731E-3</v>
      </c>
    </row>
    <row r="437" spans="3:4" x14ac:dyDescent="0.3">
      <c r="C437">
        <v>128.05199999999999</v>
      </c>
      <c r="D437">
        <v>4.7941087166001022E-3</v>
      </c>
    </row>
    <row r="438" spans="3:4" x14ac:dyDescent="0.3">
      <c r="C438">
        <v>128.059</v>
      </c>
      <c r="D438">
        <v>4.1737156815968993E-3</v>
      </c>
    </row>
    <row r="439" spans="3:4" x14ac:dyDescent="0.3">
      <c r="C439">
        <v>128.066</v>
      </c>
      <c r="D439">
        <v>3.6331500934686763E-3</v>
      </c>
    </row>
    <row r="440" spans="3:4" x14ac:dyDescent="0.3">
      <c r="C440">
        <v>128.07300000000001</v>
      </c>
      <c r="D440">
        <v>3.1650243156800028E-3</v>
      </c>
    </row>
    <row r="441" spans="3:4" x14ac:dyDescent="0.3">
      <c r="C441">
        <v>128.08000000000001</v>
      </c>
      <c r="D441">
        <v>2.7621707064513531E-3</v>
      </c>
    </row>
    <row r="442" spans="3:4" x14ac:dyDescent="0.3">
      <c r="C442">
        <v>128.08699999999999</v>
      </c>
      <c r="D442">
        <v>2.4177362797124613E-3</v>
      </c>
    </row>
    <row r="443" spans="3:4" x14ac:dyDescent="0.3">
      <c r="C443">
        <v>128.09399999999999</v>
      </c>
      <c r="D443">
        <v>2.12525511335423E-3</v>
      </c>
    </row>
    <row r="444" spans="3:4" x14ac:dyDescent="0.3">
      <c r="C444">
        <v>128.101</v>
      </c>
      <c r="D444">
        <v>1.8787002132843937E-3</v>
      </c>
    </row>
    <row r="445" spans="3:4" x14ac:dyDescent="0.3">
      <c r="C445">
        <v>128.108</v>
      </c>
      <c r="D445">
        <v>1.6725168990564317E-3</v>
      </c>
    </row>
    <row r="446" spans="3:4" x14ac:dyDescent="0.3">
      <c r="C446">
        <v>128.11500000000001</v>
      </c>
      <c r="D446">
        <v>1.5016400007850815E-3</v>
      </c>
    </row>
    <row r="447" spans="3:4" x14ac:dyDescent="0.3">
      <c r="C447">
        <v>128.12200000000001</v>
      </c>
      <c r="D447">
        <v>1.3615122817885333E-3</v>
      </c>
    </row>
    <row r="448" spans="3:4" x14ac:dyDescent="0.3">
      <c r="C448">
        <v>128.12899999999999</v>
      </c>
      <c r="D448">
        <v>1.2480178018731934E-3</v>
      </c>
    </row>
    <row r="449" spans="3:4" x14ac:dyDescent="0.3">
      <c r="C449">
        <v>128.136</v>
      </c>
      <c r="D449">
        <v>1.1575507572197268E-3</v>
      </c>
    </row>
    <row r="450" spans="3:4" x14ac:dyDescent="0.3">
      <c r="C450">
        <v>128.143</v>
      </c>
      <c r="D450">
        <v>1.0869354602012658E-3</v>
      </c>
    </row>
    <row r="451" spans="3:4" x14ac:dyDescent="0.3">
      <c r="C451">
        <v>128.15</v>
      </c>
      <c r="D451">
        <v>1.0334110621285509E-3</v>
      </c>
    </row>
    <row r="452" spans="3:4" x14ac:dyDescent="0.3">
      <c r="C452">
        <v>128.15700000000001</v>
      </c>
      <c r="D452">
        <v>9.9459934850610883E-4</v>
      </c>
    </row>
    <row r="453" spans="3:4" x14ac:dyDescent="0.3">
      <c r="C453">
        <v>128.16399999999999</v>
      </c>
      <c r="D453">
        <v>9.6847079690591021E-4</v>
      </c>
    </row>
    <row r="454" spans="3:4" x14ac:dyDescent="0.3">
      <c r="C454">
        <v>128.17099999999999</v>
      </c>
      <c r="D454">
        <v>9.5331014023443709E-4</v>
      </c>
    </row>
    <row r="455" spans="3:4" x14ac:dyDescent="0.3">
      <c r="C455">
        <v>128.178</v>
      </c>
      <c r="D455">
        <v>9.4768243746294579E-4</v>
      </c>
    </row>
    <row r="456" spans="3:4" x14ac:dyDescent="0.3">
      <c r="C456">
        <v>128.185</v>
      </c>
      <c r="D456">
        <v>9.5040042825953082E-4</v>
      </c>
    </row>
    <row r="457" spans="3:4" x14ac:dyDescent="0.3">
      <c r="C457">
        <v>128.19200000000001</v>
      </c>
      <c r="D457">
        <v>9.6049374306135635E-4</v>
      </c>
    </row>
    <row r="458" spans="3:4" x14ac:dyDescent="0.3">
      <c r="C458">
        <v>128.19900000000001</v>
      </c>
      <c r="D458">
        <v>9.7718035949866328E-4</v>
      </c>
    </row>
    <row r="459" spans="3:4" x14ac:dyDescent="0.3">
      <c r="C459">
        <v>128.20599999999999</v>
      </c>
      <c r="D459">
        <v>9.9984054148222982E-4</v>
      </c>
    </row>
    <row r="460" spans="3:4" x14ac:dyDescent="0.3">
      <c r="C460">
        <v>128.21299999999999</v>
      </c>
      <c r="D460">
        <v>1.0279933689320132E-3</v>
      </c>
    </row>
    <row r="461" spans="3:4" x14ac:dyDescent="0.3">
      <c r="C461">
        <v>128.22</v>
      </c>
      <c r="D461">
        <v>1.0612758631145258E-3</v>
      </c>
    </row>
    <row r="462" spans="3:4" x14ac:dyDescent="0.3">
      <c r="C462">
        <v>128.227</v>
      </c>
      <c r="D462">
        <v>1.0994246330662506E-3</v>
      </c>
    </row>
    <row r="463" spans="3:4" x14ac:dyDescent="0.3">
      <c r="C463">
        <v>128.23400000000001</v>
      </c>
      <c r="D463">
        <v>1.1422599101979865E-3</v>
      </c>
    </row>
    <row r="464" spans="3:4" x14ac:dyDescent="0.3">
      <c r="C464">
        <v>128.24100000000001</v>
      </c>
      <c r="D464">
        <v>1.1896717981729828E-3</v>
      </c>
    </row>
    <row r="465" spans="3:4" x14ac:dyDescent="0.3">
      <c r="C465">
        <v>128.24799999999999</v>
      </c>
      <c r="D465">
        <v>1.2416085406521664E-3</v>
      </c>
    </row>
    <row r="466" spans="3:4" x14ac:dyDescent="0.3">
      <c r="C466">
        <v>128.255</v>
      </c>
      <c r="D466">
        <v>1.2980665976724992E-3</v>
      </c>
    </row>
    <row r="467" spans="3:4" x14ac:dyDescent="0.3">
      <c r="C467">
        <v>128.262</v>
      </c>
      <c r="D467">
        <v>1.3590823195835662E-3</v>
      </c>
    </row>
    <row r="468" spans="3:4" x14ac:dyDescent="0.3">
      <c r="C468">
        <v>128.26900000000001</v>
      </c>
      <c r="D468">
        <v>1.4247250131978286E-3</v>
      </c>
    </row>
    <row r="469" spans="3:4" x14ac:dyDescent="0.3">
      <c r="C469">
        <v>128.27600000000001</v>
      </c>
      <c r="D469">
        <v>1.4950912059467306E-3</v>
      </c>
    </row>
    <row r="470" spans="3:4" x14ac:dyDescent="0.3">
      <c r="C470">
        <v>128.28299999999999</v>
      </c>
      <c r="D470">
        <v>1.5702999285862138E-3</v>
      </c>
    </row>
    <row r="471" spans="3:4" x14ac:dyDescent="0.3">
      <c r="C471">
        <v>128.29</v>
      </c>
      <c r="D471">
        <v>1.6504888538489248E-3</v>
      </c>
    </row>
    <row r="472" spans="3:4" x14ac:dyDescent="0.3">
      <c r="C472">
        <v>128.297</v>
      </c>
      <c r="D472">
        <v>1.7358111462020941E-3</v>
      </c>
    </row>
    <row r="473" spans="3:4" x14ac:dyDescent="0.3">
      <c r="C473">
        <v>128.304</v>
      </c>
      <c r="D473">
        <v>1.8264328956523013E-3</v>
      </c>
    </row>
    <row r="474" spans="3:4" x14ac:dyDescent="0.3">
      <c r="C474">
        <v>128.31100000000001</v>
      </c>
      <c r="D474">
        <v>1.9225310256383819E-3</v>
      </c>
    </row>
    <row r="475" spans="3:4" x14ac:dyDescent="0.3">
      <c r="C475">
        <v>128.31800000000001</v>
      </c>
      <c r="D475">
        <v>2.024291581054766E-3</v>
      </c>
    </row>
    <row r="476" spans="3:4" x14ac:dyDescent="0.3">
      <c r="C476">
        <v>128.32499999999999</v>
      </c>
      <c r="D476">
        <v>2.1319083170421578E-3</v>
      </c>
    </row>
    <row r="477" spans="3:4" x14ac:dyDescent="0.3">
      <c r="C477">
        <v>128.33199999999999</v>
      </c>
      <c r="D477">
        <v>2.2455815222404184E-3</v>
      </c>
    </row>
    <row r="478" spans="3:4" x14ac:dyDescent="0.3">
      <c r="C478">
        <v>128.339</v>
      </c>
      <c r="D478">
        <v>2.365517021662268E-3</v>
      </c>
    </row>
    <row r="479" spans="3:4" x14ac:dyDescent="0.3">
      <c r="C479">
        <v>128.346</v>
      </c>
      <c r="D479">
        <v>2.4919253142901749E-3</v>
      </c>
    </row>
    <row r="480" spans="3:4" x14ac:dyDescent="0.3">
      <c r="C480">
        <v>128.35300000000001</v>
      </c>
      <c r="D480">
        <v>2.6250208089582255E-3</v>
      </c>
    </row>
    <row r="481" spans="3:4" x14ac:dyDescent="0.3">
      <c r="C481">
        <v>128.36000000000001</v>
      </c>
      <c r="D481">
        <v>2.7650211292339312E-3</v>
      </c>
    </row>
    <row r="482" spans="3:4" x14ac:dyDescent="0.3">
      <c r="C482">
        <v>128.36699999999999</v>
      </c>
      <c r="D482">
        <v>2.912146463966799E-3</v>
      </c>
    </row>
    <row r="483" spans="3:4" x14ac:dyDescent="0.3">
      <c r="C483">
        <v>128.374</v>
      </c>
      <c r="D483">
        <v>3.0666059760865792E-3</v>
      </c>
    </row>
    <row r="484" spans="3:4" x14ac:dyDescent="0.3">
      <c r="C484">
        <v>128.381</v>
      </c>
      <c r="D484">
        <v>3.2286532573802891E-3</v>
      </c>
    </row>
    <row r="485" spans="3:4" x14ac:dyDescent="0.3">
      <c r="C485">
        <v>128.38800000000001</v>
      </c>
      <c r="D485">
        <v>3.3984940190543403E-3</v>
      </c>
    </row>
    <row r="486" spans="3:4" x14ac:dyDescent="0.3">
      <c r="C486">
        <v>128.39500000000001</v>
      </c>
      <c r="D486">
        <v>3.5763529728288571E-3</v>
      </c>
    </row>
    <row r="487" spans="3:4" x14ac:dyDescent="0.3">
      <c r="C487">
        <v>128.40199999999999</v>
      </c>
      <c r="D487">
        <v>3.7624541917434377E-3</v>
      </c>
    </row>
    <row r="488" spans="3:4" x14ac:dyDescent="0.3">
      <c r="C488">
        <v>128.40899999999999</v>
      </c>
      <c r="D488">
        <v>3.9570205003530761E-3</v>
      </c>
    </row>
    <row r="489" spans="3:4" x14ac:dyDescent="0.3">
      <c r="C489">
        <v>128.416</v>
      </c>
      <c r="D489">
        <v>4.1602728335188516E-3</v>
      </c>
    </row>
    <row r="490" spans="3:4" x14ac:dyDescent="0.3">
      <c r="C490">
        <v>128.423</v>
      </c>
      <c r="D490">
        <v>4.3724295642273677E-3</v>
      </c>
    </row>
    <row r="491" spans="3:4" x14ac:dyDescent="0.3">
      <c r="C491">
        <v>128.43</v>
      </c>
      <c r="D491">
        <v>4.5937058010004873E-3</v>
      </c>
    </row>
    <row r="492" spans="3:4" x14ac:dyDescent="0.3">
      <c r="C492">
        <v>128.43700000000001</v>
      </c>
      <c r="D492">
        <v>4.8243126556335447E-3</v>
      </c>
    </row>
    <row r="493" spans="3:4" x14ac:dyDescent="0.3">
      <c r="C493">
        <v>128.44399999999999</v>
      </c>
      <c r="D493">
        <v>5.0644564821613848E-3</v>
      </c>
    </row>
    <row r="494" spans="3:4" x14ac:dyDescent="0.3">
      <c r="C494">
        <v>128.45099999999999</v>
      </c>
      <c r="D494">
        <v>5.3143530752978998E-3</v>
      </c>
    </row>
    <row r="495" spans="3:4" x14ac:dyDescent="0.3">
      <c r="C495">
        <v>128.458</v>
      </c>
      <c r="D495">
        <v>5.5741678381692611E-3</v>
      </c>
    </row>
    <row r="496" spans="3:4" x14ac:dyDescent="0.3">
      <c r="C496">
        <v>128.465</v>
      </c>
      <c r="D496">
        <v>5.8441021260132366E-3</v>
      </c>
    </row>
    <row r="497" spans="3:4" x14ac:dyDescent="0.3">
      <c r="C497">
        <v>128.47200000000001</v>
      </c>
      <c r="D497">
        <v>6.1243351206397671E-3</v>
      </c>
    </row>
    <row r="498" spans="3:4" x14ac:dyDescent="0.3">
      <c r="C498">
        <v>128.47900000000001</v>
      </c>
      <c r="D498">
        <v>6.4150370534995496E-3</v>
      </c>
    </row>
    <row r="499" spans="3:4" x14ac:dyDescent="0.3">
      <c r="C499">
        <v>128.48599999999999</v>
      </c>
      <c r="D499">
        <v>6.716368301007615E-3</v>
      </c>
    </row>
    <row r="500" spans="3:4" x14ac:dyDescent="0.3">
      <c r="C500">
        <v>128.49299999999999</v>
      </c>
      <c r="D500">
        <v>7.0284784625219447E-3</v>
      </c>
    </row>
    <row r="501" spans="3:4" x14ac:dyDescent="0.3">
      <c r="C501">
        <v>128.5</v>
      </c>
      <c r="D501">
        <v>7.3515054233594572E-3</v>
      </c>
    </row>
    <row r="502" spans="3:4" x14ac:dyDescent="0.3">
      <c r="C502">
        <v>128.50700000000001</v>
      </c>
      <c r="D502">
        <v>7.6855744054703905E-3</v>
      </c>
    </row>
    <row r="503" spans="3:4" x14ac:dyDescent="0.3">
      <c r="C503">
        <v>128.51400000000001</v>
      </c>
      <c r="D503">
        <v>8.0307970085434412E-3</v>
      </c>
    </row>
    <row r="504" spans="3:4" x14ac:dyDescent="0.3">
      <c r="C504">
        <v>128.52099999999999</v>
      </c>
      <c r="D504">
        <v>8.3872702445298552E-3</v>
      </c>
    </row>
    <row r="505" spans="3:4" x14ac:dyDescent="0.3">
      <c r="C505">
        <v>128.52799999999999</v>
      </c>
      <c r="D505">
        <v>8.7550755687640317E-3</v>
      </c>
    </row>
    <row r="506" spans="3:4" x14ac:dyDescent="0.3">
      <c r="C506">
        <v>128.535</v>
      </c>
      <c r="D506">
        <v>9.1342779110117449E-3</v>
      </c>
    </row>
    <row r="507" spans="3:4" x14ac:dyDescent="0.3">
      <c r="C507">
        <v>128.542</v>
      </c>
      <c r="D507">
        <v>9.5249247100041793E-3</v>
      </c>
    </row>
    <row r="508" spans="3:4" x14ac:dyDescent="0.3">
      <c r="C508">
        <v>128.54900000000001</v>
      </c>
      <c r="D508">
        <v>9.927044955134268E-3</v>
      </c>
    </row>
    <row r="509" spans="3:4" x14ac:dyDescent="0.3">
      <c r="C509">
        <v>128.55600000000001</v>
      </c>
      <c r="D509">
        <v>1.0340648239181667E-2</v>
      </c>
    </row>
    <row r="510" spans="3:4" x14ac:dyDescent="0.3">
      <c r="C510">
        <v>128.56299999999999</v>
      </c>
      <c r="D510">
        <v>1.0765723826070278E-2</v>
      </c>
    </row>
    <row r="511" spans="3:4" x14ac:dyDescent="0.3">
      <c r="C511">
        <v>128.57</v>
      </c>
      <c r="D511">
        <v>1.1202239737813461E-2</v>
      </c>
    </row>
    <row r="512" spans="3:4" x14ac:dyDescent="0.3">
      <c r="C512">
        <v>128.577</v>
      </c>
      <c r="D512">
        <v>1.1650141864889659E-2</v>
      </c>
    </row>
    <row r="513" spans="3:4" x14ac:dyDescent="0.3">
      <c r="C513">
        <v>128.584</v>
      </c>
      <c r="D513">
        <v>1.2109353104461755E-2</v>
      </c>
    </row>
    <row r="514" spans="3:4" x14ac:dyDescent="0.3">
      <c r="C514">
        <v>128.59100000000001</v>
      </c>
      <c r="D514">
        <v>1.257977253088643E-2</v>
      </c>
    </row>
    <row r="515" spans="3:4" x14ac:dyDescent="0.3">
      <c r="C515">
        <v>128.59800000000001</v>
      </c>
      <c r="D515">
        <v>1.3061274603072522E-2</v>
      </c>
    </row>
    <row r="516" spans="3:4" x14ac:dyDescent="0.3">
      <c r="C516">
        <v>128.60499999999999</v>
      </c>
      <c r="D516">
        <v>1.3553708413290816E-2</v>
      </c>
    </row>
    <row r="517" spans="3:4" x14ac:dyDescent="0.3">
      <c r="C517">
        <v>128.61199999999999</v>
      </c>
      <c r="D517">
        <v>1.405689698209118E-2</v>
      </c>
    </row>
    <row r="518" spans="3:4" x14ac:dyDescent="0.3">
      <c r="C518">
        <v>128.619</v>
      </c>
      <c r="D518">
        <v>1.4570636603957344E-2</v>
      </c>
    </row>
    <row r="519" spans="3:4" x14ac:dyDescent="0.3">
      <c r="C519">
        <v>128.626</v>
      </c>
      <c r="D519">
        <v>1.5094696248393673E-2</v>
      </c>
    </row>
    <row r="520" spans="3:4" x14ac:dyDescent="0.3">
      <c r="C520">
        <v>128.63300000000001</v>
      </c>
      <c r="D520">
        <v>1.562881702103917E-2</v>
      </c>
    </row>
    <row r="521" spans="3:4" x14ac:dyDescent="0.3">
      <c r="C521">
        <v>128.63999999999999</v>
      </c>
      <c r="D521">
        <v>1.6172711689389829E-2</v>
      </c>
    </row>
    <row r="522" spans="3:4" x14ac:dyDescent="0.3">
      <c r="C522">
        <v>128.64699999999999</v>
      </c>
      <c r="D522">
        <v>1.6726064277632947E-2</v>
      </c>
    </row>
    <row r="523" spans="3:4" x14ac:dyDescent="0.3">
      <c r="C523">
        <v>128.654</v>
      </c>
      <c r="D523">
        <v>1.7288545044401752E-2</v>
      </c>
    </row>
    <row r="524" spans="3:4" x14ac:dyDescent="0.3">
      <c r="C524">
        <v>128.661</v>
      </c>
      <c r="D524">
        <v>1.7859749647532622E-2</v>
      </c>
    </row>
    <row r="525" spans="3:4" x14ac:dyDescent="0.3">
      <c r="C525">
        <v>128.66800000000001</v>
      </c>
      <c r="D525">
        <v>1.8439288886187358E-2</v>
      </c>
    </row>
    <row r="526" spans="3:4" x14ac:dyDescent="0.3">
      <c r="C526">
        <v>128.67500000000001</v>
      </c>
      <c r="D526">
        <v>1.9026729293222969E-2</v>
      </c>
    </row>
    <row r="527" spans="3:4" x14ac:dyDescent="0.3">
      <c r="C527">
        <v>128.68199999999999</v>
      </c>
      <c r="D527">
        <v>1.9621607817233155E-2</v>
      </c>
    </row>
    <row r="528" spans="3:4" x14ac:dyDescent="0.3">
      <c r="C528">
        <v>128.68899999999999</v>
      </c>
      <c r="D528">
        <v>2.0223431918557331E-2</v>
      </c>
    </row>
    <row r="529" spans="3:4" x14ac:dyDescent="0.3">
      <c r="C529">
        <v>128.696</v>
      </c>
      <c r="D529">
        <v>2.0831679761352261E-2</v>
      </c>
    </row>
    <row r="530" spans="3:4" x14ac:dyDescent="0.3">
      <c r="C530">
        <v>128.703</v>
      </c>
      <c r="D530">
        <v>2.1445800504663434E-2</v>
      </c>
    </row>
    <row r="531" spans="3:4" x14ac:dyDescent="0.3">
      <c r="C531">
        <v>128.71</v>
      </c>
      <c r="D531">
        <v>2.2065214695025391E-2</v>
      </c>
    </row>
    <row r="532" spans="3:4" x14ac:dyDescent="0.3">
      <c r="C532">
        <v>128.71700000000001</v>
      </c>
      <c r="D532">
        <v>2.2689314762822068E-2</v>
      </c>
    </row>
    <row r="533" spans="3:4" x14ac:dyDescent="0.3">
      <c r="C533">
        <v>128.72399999999999</v>
      </c>
      <c r="D533">
        <v>2.3317465624244405E-2</v>
      </c>
    </row>
    <row r="534" spans="3:4" x14ac:dyDescent="0.3">
      <c r="C534">
        <v>128.73099999999999</v>
      </c>
      <c r="D534">
        <v>2.3949005390305173E-2</v>
      </c>
    </row>
    <row r="535" spans="3:4" x14ac:dyDescent="0.3">
      <c r="C535">
        <v>128.738</v>
      </c>
      <c r="D535">
        <v>2.45832461838968E-2</v>
      </c>
    </row>
    <row r="536" spans="3:4" x14ac:dyDescent="0.3">
      <c r="C536">
        <v>128.745</v>
      </c>
      <c r="D536">
        <v>2.5219475065525868E-2</v>
      </c>
    </row>
    <row r="537" spans="3:4" x14ac:dyDescent="0.3">
      <c r="C537">
        <v>128.75200000000001</v>
      </c>
      <c r="D537">
        <v>2.5856955067808152E-2</v>
      </c>
    </row>
    <row r="538" spans="3:4" x14ac:dyDescent="0.3">
      <c r="C538">
        <v>128.75899999999999</v>
      </c>
      <c r="D538">
        <v>2.6494926338380992E-2</v>
      </c>
    </row>
    <row r="539" spans="3:4" x14ac:dyDescent="0.3">
      <c r="C539">
        <v>128.76599999999999</v>
      </c>
      <c r="D539">
        <v>2.7132607390397051E-2</v>
      </c>
    </row>
    <row r="540" spans="3:4" x14ac:dyDescent="0.3">
      <c r="C540">
        <v>128.773</v>
      </c>
      <c r="D540">
        <v>2.7769196459205541E-2</v>
      </c>
    </row>
    <row r="541" spans="3:4" x14ac:dyDescent="0.3">
      <c r="C541">
        <v>128.78</v>
      </c>
      <c r="D541">
        <v>2.8403872963401355E-2</v>
      </c>
    </row>
    <row r="542" spans="3:4" x14ac:dyDescent="0.3">
      <c r="C542">
        <v>128.78700000000001</v>
      </c>
      <c r="D542">
        <v>2.9035799067807556E-2</v>
      </c>
    </row>
    <row r="543" spans="3:4" x14ac:dyDescent="0.3">
      <c r="C543">
        <v>128.79400000000001</v>
      </c>
      <c r="D543">
        <v>2.9664121345481968E-2</v>
      </c>
    </row>
    <row r="544" spans="3:4" x14ac:dyDescent="0.3">
      <c r="C544">
        <v>128.80099999999999</v>
      </c>
      <c r="D544">
        <v>3.0287972535286568E-2</v>
      </c>
    </row>
    <row r="545" spans="3:4" x14ac:dyDescent="0.3">
      <c r="C545">
        <v>128.80799999999999</v>
      </c>
      <c r="D545">
        <v>3.0906473391048368E-2</v>
      </c>
    </row>
    <row r="546" spans="3:4" x14ac:dyDescent="0.3">
      <c r="C546">
        <v>128.815</v>
      </c>
      <c r="D546">
        <v>3.1518734617761009E-2</v>
      </c>
    </row>
    <row r="547" spans="3:4" x14ac:dyDescent="0.3">
      <c r="C547">
        <v>128.822</v>
      </c>
      <c r="D547">
        <v>3.2123858889845903E-2</v>
      </c>
    </row>
    <row r="548" spans="3:4" x14ac:dyDescent="0.3">
      <c r="C548">
        <v>128.82900000000001</v>
      </c>
      <c r="D548">
        <v>3.2720942945894643E-2</v>
      </c>
    </row>
    <row r="549" spans="3:4" x14ac:dyDescent="0.3">
      <c r="C549">
        <v>128.83600000000001</v>
      </c>
      <c r="D549">
        <v>3.3309079753872976E-2</v>
      </c>
    </row>
    <row r="550" spans="3:4" x14ac:dyDescent="0.3">
      <c r="C550">
        <v>128.84299999999999</v>
      </c>
      <c r="D550">
        <v>3.3887360740268942E-2</v>
      </c>
    </row>
    <row r="551" spans="3:4" x14ac:dyDescent="0.3">
      <c r="C551">
        <v>128.85</v>
      </c>
      <c r="D551">
        <v>3.4454892856650106E-2</v>
      </c>
    </row>
    <row r="552" spans="3:4" x14ac:dyDescent="0.3">
      <c r="C552">
        <v>128.857</v>
      </c>
      <c r="D552">
        <v>3.501074223455513E-2</v>
      </c>
    </row>
    <row r="553" spans="3:4" x14ac:dyDescent="0.3">
      <c r="C553">
        <v>128.864</v>
      </c>
      <c r="D553">
        <v>3.5554023935456903E-2</v>
      </c>
    </row>
    <row r="554" spans="3:4" x14ac:dyDescent="0.3">
      <c r="C554">
        <v>128.87100000000001</v>
      </c>
      <c r="D554">
        <v>3.6083846537888931E-2</v>
      </c>
    </row>
    <row r="555" spans="3:4" x14ac:dyDescent="0.3">
      <c r="C555">
        <v>128.87799999999999</v>
      </c>
      <c r="D555">
        <v>3.6599328925360629E-2</v>
      </c>
    </row>
    <row r="556" spans="3:4" x14ac:dyDescent="0.3">
      <c r="C556">
        <v>128.88499999999999</v>
      </c>
      <c r="D556">
        <v>3.7099602738681028E-2</v>
      </c>
    </row>
    <row r="557" spans="3:4" x14ac:dyDescent="0.3">
      <c r="C557">
        <v>128.892</v>
      </c>
      <c r="D557">
        <v>3.7583814835373423E-2</v>
      </c>
    </row>
    <row r="558" spans="3:4" x14ac:dyDescent="0.3">
      <c r="C558">
        <v>128.899</v>
      </c>
      <c r="D558">
        <v>3.8051129746891094E-2</v>
      </c>
    </row>
    <row r="559" spans="3:4" x14ac:dyDescent="0.3">
      <c r="C559">
        <v>128.90600000000001</v>
      </c>
      <c r="D559">
        <v>3.850073212408734E-2</v>
      </c>
    </row>
    <row r="560" spans="3:4" x14ac:dyDescent="0.3">
      <c r="C560">
        <v>128.91300000000001</v>
      </c>
      <c r="D560">
        <v>3.8931829161298892E-2</v>
      </c>
    </row>
    <row r="561" spans="3:4" x14ac:dyDescent="0.3">
      <c r="C561">
        <v>128.91999999999999</v>
      </c>
      <c r="D561">
        <v>3.9343652989294937E-2</v>
      </c>
    </row>
    <row r="562" spans="3:4" x14ac:dyDescent="0.3">
      <c r="C562">
        <v>128.92699999999999</v>
      </c>
      <c r="D562">
        <v>3.9735463027315655E-2</v>
      </c>
    </row>
    <row r="563" spans="3:4" x14ac:dyDescent="0.3">
      <c r="C563">
        <v>128.934</v>
      </c>
      <c r="D563">
        <v>4.0106548284398212E-2</v>
      </c>
    </row>
    <row r="564" spans="3:4" x14ac:dyDescent="0.3">
      <c r="C564">
        <v>128.941</v>
      </c>
      <c r="D564">
        <v>4.0456244926076627E-2</v>
      </c>
    </row>
    <row r="565" spans="3:4" x14ac:dyDescent="0.3">
      <c r="C565">
        <v>128.94800000000001</v>
      </c>
      <c r="D565">
        <v>4.0783877892698835E-2</v>
      </c>
    </row>
    <row r="566" spans="3:4" x14ac:dyDescent="0.3">
      <c r="C566">
        <v>128.95500000000001</v>
      </c>
      <c r="D566">
        <v>4.108885272928791E-2</v>
      </c>
    </row>
    <row r="567" spans="3:4" x14ac:dyDescent="0.3">
      <c r="C567">
        <v>128.96199999999999</v>
      </c>
      <c r="D567">
        <v>4.1370598467724985E-2</v>
      </c>
    </row>
    <row r="568" spans="3:4" x14ac:dyDescent="0.3">
      <c r="C568">
        <v>128.96899999999999</v>
      </c>
      <c r="D568">
        <v>4.1628584140910502E-2</v>
      </c>
    </row>
    <row r="569" spans="3:4" x14ac:dyDescent="0.3">
      <c r="C569">
        <v>128.976</v>
      </c>
      <c r="D569">
        <v>4.1862320581595946E-2</v>
      </c>
    </row>
    <row r="570" spans="3:4" x14ac:dyDescent="0.3">
      <c r="C570">
        <v>128.983</v>
      </c>
      <c r="D570">
        <v>4.2071362106678022E-2</v>
      </c>
    </row>
    <row r="571" spans="3:4" x14ac:dyDescent="0.3">
      <c r="C571">
        <v>128.99</v>
      </c>
      <c r="D571">
        <v>4.2255308079086694E-2</v>
      </c>
    </row>
    <row r="572" spans="3:4" x14ac:dyDescent="0.3">
      <c r="C572">
        <v>128.99700000000001</v>
      </c>
      <c r="D572">
        <v>4.2413804339887215E-2</v>
      </c>
    </row>
    <row r="573" spans="3:4" x14ac:dyDescent="0.3">
      <c r="C573">
        <v>129.00399999999999</v>
      </c>
      <c r="D573">
        <v>4.2546544503717046E-2</v>
      </c>
    </row>
    <row r="574" spans="3:4" x14ac:dyDescent="0.3">
      <c r="C574">
        <v>129.011</v>
      </c>
      <c r="D574">
        <v>4.2653286304806998E-2</v>
      </c>
    </row>
    <row r="575" spans="3:4" x14ac:dyDescent="0.3">
      <c r="C575">
        <v>129.018</v>
      </c>
      <c r="D575">
        <v>4.273379252140317E-2</v>
      </c>
    </row>
    <row r="576" spans="3:4" x14ac:dyDescent="0.3">
      <c r="C576">
        <v>129.02500000000001</v>
      </c>
      <c r="D576">
        <v>4.2787920932622701E-2</v>
      </c>
    </row>
    <row r="577" spans="3:4" x14ac:dyDescent="0.3">
      <c r="C577">
        <v>129.03200000000001</v>
      </c>
      <c r="D577">
        <v>4.2815566260992317E-2</v>
      </c>
    </row>
    <row r="578" spans="3:4" x14ac:dyDescent="0.3">
      <c r="C578">
        <v>129.03899999999999</v>
      </c>
      <c r="D578">
        <v>4.2816675229874923E-2</v>
      </c>
    </row>
    <row r="579" spans="3:4" x14ac:dyDescent="0.3">
      <c r="C579">
        <v>129.04599999999999</v>
      </c>
      <c r="D579">
        <v>4.2791246927944303E-2</v>
      </c>
    </row>
    <row r="580" spans="3:4" x14ac:dyDescent="0.3">
      <c r="C580">
        <v>129.053</v>
      </c>
      <c r="D580">
        <v>4.2739333006266166E-2</v>
      </c>
    </row>
    <row r="581" spans="3:4" x14ac:dyDescent="0.3">
      <c r="C581">
        <v>129.06</v>
      </c>
      <c r="D581">
        <v>4.2661037706431745E-2</v>
      </c>
    </row>
    <row r="582" spans="3:4" x14ac:dyDescent="0.3">
      <c r="C582">
        <v>129.06700000000001</v>
      </c>
      <c r="D582">
        <v>4.2556517718956299E-2</v>
      </c>
    </row>
    <row r="583" spans="3:4" x14ac:dyDescent="0.3">
      <c r="C583">
        <v>129.07400000000001</v>
      </c>
      <c r="D583">
        <v>4.242598187193071E-2</v>
      </c>
    </row>
    <row r="584" spans="3:4" x14ac:dyDescent="0.3">
      <c r="C584">
        <v>129.08099999999999</v>
      </c>
      <c r="D584">
        <v>4.226969065069254E-2</v>
      </c>
    </row>
    <row r="585" spans="3:4" x14ac:dyDescent="0.3">
      <c r="C585">
        <v>129.08799999999999</v>
      </c>
      <c r="D585">
        <v>4.2087955550057024E-2</v>
      </c>
    </row>
    <row r="586" spans="3:4" x14ac:dyDescent="0.3">
      <c r="C586">
        <v>129.095</v>
      </c>
      <c r="D586">
        <v>4.1881138261433359E-2</v>
      </c>
    </row>
    <row r="587" spans="3:4" x14ac:dyDescent="0.3">
      <c r="C587">
        <v>129.102</v>
      </c>
      <c r="D587">
        <v>4.1649649697891776E-2</v>
      </c>
    </row>
    <row r="588" spans="3:4" x14ac:dyDescent="0.3">
      <c r="C588">
        <v>129.10900000000001</v>
      </c>
      <c r="D588">
        <v>4.1393948861015183E-2</v>
      </c>
    </row>
    <row r="589" spans="3:4" x14ac:dyDescent="0.3">
      <c r="C589">
        <v>129.11600000000001</v>
      </c>
      <c r="D589">
        <v>4.1114541554084533E-2</v>
      </c>
    </row>
    <row r="590" spans="3:4" x14ac:dyDescent="0.3">
      <c r="C590">
        <v>129.12299999999999</v>
      </c>
      <c r="D590">
        <v>4.0811978946855482E-2</v>
      </c>
    </row>
    <row r="591" spans="3:4" x14ac:dyDescent="0.3">
      <c r="C591">
        <v>129.13</v>
      </c>
      <c r="D591">
        <v>4.0486855997850908E-2</v>
      </c>
    </row>
    <row r="592" spans="3:4" x14ac:dyDescent="0.3">
      <c r="C592">
        <v>129.137</v>
      </c>
      <c r="D592">
        <v>4.0139809740763407E-2</v>
      </c>
    </row>
    <row r="593" spans="3:4" x14ac:dyDescent="0.3">
      <c r="C593">
        <v>129.14400000000001</v>
      </c>
      <c r="D593">
        <v>3.9771517442125683E-2</v>
      </c>
    </row>
    <row r="594" spans="3:4" x14ac:dyDescent="0.3">
      <c r="C594">
        <v>129.15100000000001</v>
      </c>
      <c r="D594">
        <v>3.938269463801862E-2</v>
      </c>
    </row>
    <row r="595" spans="3:4" x14ac:dyDescent="0.3">
      <c r="C595">
        <v>129.15799999999999</v>
      </c>
      <c r="D595">
        <v>3.8974093058086939E-2</v>
      </c>
    </row>
    <row r="596" spans="3:4" x14ac:dyDescent="0.3">
      <c r="C596">
        <v>129.16499999999999</v>
      </c>
      <c r="D596">
        <v>3.8546498445608729E-2</v>
      </c>
    </row>
    <row r="597" spans="3:4" x14ac:dyDescent="0.3">
      <c r="C597">
        <v>129.172</v>
      </c>
      <c r="D597">
        <v>3.8100728282829073E-2</v>
      </c>
    </row>
    <row r="598" spans="3:4" x14ac:dyDescent="0.3">
      <c r="C598">
        <v>129.179</v>
      </c>
      <c r="D598">
        <v>3.7637629431089038E-2</v>
      </c>
    </row>
    <row r="599" spans="3:4" x14ac:dyDescent="0.3">
      <c r="C599">
        <v>129.18600000000001</v>
      </c>
      <c r="D599">
        <v>3.7158075695665066E-2</v>
      </c>
    </row>
    <row r="600" spans="3:4" x14ac:dyDescent="0.3">
      <c r="C600">
        <v>129.19300000000001</v>
      </c>
      <c r="D600">
        <v>3.6662965325470531E-2</v>
      </c>
    </row>
    <row r="601" spans="3:4" x14ac:dyDescent="0.3">
      <c r="C601">
        <v>129.19999999999999</v>
      </c>
      <c r="D601">
        <v>3.6153218457999875E-2</v>
      </c>
    </row>
    <row r="602" spans="3:4" x14ac:dyDescent="0.3">
      <c r="C602">
        <v>129.20699999999999</v>
      </c>
      <c r="D602">
        <v>3.5629774520037301E-2</v>
      </c>
    </row>
    <row r="603" spans="3:4" x14ac:dyDescent="0.3">
      <c r="C603">
        <v>129.214</v>
      </c>
      <c r="D603">
        <v>3.5093589594796533E-2</v>
      </c>
    </row>
    <row r="604" spans="3:4" x14ac:dyDescent="0.3">
      <c r="C604">
        <v>129.221</v>
      </c>
      <c r="D604">
        <v>3.4545633766128077E-2</v>
      </c>
    </row>
    <row r="605" spans="3:4" x14ac:dyDescent="0.3">
      <c r="C605">
        <v>129.22800000000001</v>
      </c>
      <c r="D605">
        <v>3.3986888450488348E-2</v>
      </c>
    </row>
    <row r="606" spans="3:4" x14ac:dyDescent="0.3">
      <c r="C606">
        <v>129.23500000000001</v>
      </c>
      <c r="D606">
        <v>3.3418343727250506E-2</v>
      </c>
    </row>
    <row r="607" spans="3:4" x14ac:dyDescent="0.3">
      <c r="C607">
        <v>129.24199999999999</v>
      </c>
      <c r="D607">
        <v>3.2840995677826723E-2</v>
      </c>
    </row>
    <row r="608" spans="3:4" x14ac:dyDescent="0.3">
      <c r="C608">
        <v>129.249</v>
      </c>
      <c r="D608">
        <v>3.2255873426606171E-2</v>
      </c>
    </row>
    <row r="609" spans="3:4" x14ac:dyDescent="0.3">
      <c r="C609">
        <v>129.256</v>
      </c>
      <c r="D609">
        <v>3.16639206511415E-2</v>
      </c>
    </row>
    <row r="610" spans="3:4" x14ac:dyDescent="0.3">
      <c r="C610">
        <v>129.26300000000001</v>
      </c>
      <c r="D610">
        <v>3.1066162806991503E-2</v>
      </c>
    </row>
    <row r="611" spans="3:4" x14ac:dyDescent="0.3">
      <c r="C611">
        <v>129.27000000000001</v>
      </c>
      <c r="D611">
        <v>3.0463579243008094E-2</v>
      </c>
    </row>
    <row r="612" spans="3:4" x14ac:dyDescent="0.3">
      <c r="C612">
        <v>129.27699999999999</v>
      </c>
      <c r="D612">
        <v>2.9857187711262015E-2</v>
      </c>
    </row>
    <row r="613" spans="3:4" x14ac:dyDescent="0.3">
      <c r="C613">
        <v>129.28399999999999</v>
      </c>
      <c r="D613">
        <v>2.924795027188222E-2</v>
      </c>
    </row>
    <row r="614" spans="3:4" x14ac:dyDescent="0.3">
      <c r="C614">
        <v>129.291</v>
      </c>
      <c r="D614">
        <v>2.8636833382374521E-2</v>
      </c>
    </row>
    <row r="615" spans="3:4" x14ac:dyDescent="0.3">
      <c r="C615">
        <v>129.298</v>
      </c>
      <c r="D615">
        <v>2.8024789707144004E-2</v>
      </c>
    </row>
    <row r="616" spans="3:4" x14ac:dyDescent="0.3">
      <c r="C616">
        <v>129.30500000000001</v>
      </c>
      <c r="D616">
        <v>2.7412755960912104E-2</v>
      </c>
    </row>
    <row r="617" spans="3:4" x14ac:dyDescent="0.3">
      <c r="C617">
        <v>129.31200000000001</v>
      </c>
      <c r="D617">
        <v>2.6801650847790664E-2</v>
      </c>
    </row>
    <row r="618" spans="3:4" x14ac:dyDescent="0.3">
      <c r="C618">
        <v>129.31899999999999</v>
      </c>
      <c r="D618">
        <v>2.6192373102038445E-2</v>
      </c>
    </row>
    <row r="619" spans="3:4" x14ac:dyDescent="0.3">
      <c r="C619">
        <v>129.32599999999999</v>
      </c>
      <c r="D619">
        <v>2.5585799635905442E-2</v>
      </c>
    </row>
    <row r="620" spans="3:4" x14ac:dyDescent="0.3">
      <c r="C620">
        <v>129.333</v>
      </c>
      <c r="D620">
        <v>2.4982783799405717E-2</v>
      </c>
    </row>
    <row r="621" spans="3:4" x14ac:dyDescent="0.3">
      <c r="C621">
        <v>129.34</v>
      </c>
      <c r="D621">
        <v>2.4384153756143584E-2</v>
      </c>
    </row>
    <row r="622" spans="3:4" x14ac:dyDescent="0.3">
      <c r="C622">
        <v>129.34700000000001</v>
      </c>
      <c r="D622">
        <v>2.3790710978767497E-2</v>
      </c>
    </row>
    <row r="623" spans="3:4" x14ac:dyDescent="0.3">
      <c r="C623">
        <v>129.35400000000001</v>
      </c>
      <c r="D623">
        <v>2.3203228866932369E-2</v>
      </c>
    </row>
    <row r="624" spans="3:4" x14ac:dyDescent="0.3">
      <c r="C624">
        <v>129.36099999999999</v>
      </c>
      <c r="D624">
        <v>2.2622451490028967E-2</v>
      </c>
    </row>
    <row r="625" spans="3:4" x14ac:dyDescent="0.3">
      <c r="C625">
        <v>129.36799999999999</v>
      </c>
      <c r="D625">
        <v>2.2049092456282358E-2</v>
      </c>
    </row>
    <row r="626" spans="3:4" x14ac:dyDescent="0.3">
      <c r="C626">
        <v>129.375</v>
      </c>
      <c r="D626">
        <v>2.1483833909239951E-2</v>
      </c>
    </row>
    <row r="627" spans="3:4" x14ac:dyDescent="0.3">
      <c r="C627">
        <v>129.38200000000001</v>
      </c>
      <c r="D627">
        <v>2.0927325651968025E-2</v>
      </c>
    </row>
    <row r="628" spans="3:4" x14ac:dyDescent="0.3">
      <c r="C628">
        <v>129.38900000000001</v>
      </c>
      <c r="D628">
        <v>2.0380184398753647E-2</v>
      </c>
    </row>
    <row r="629" spans="3:4" x14ac:dyDescent="0.3">
      <c r="C629">
        <v>129.39599999999999</v>
      </c>
      <c r="D629">
        <v>1.9842993153474264E-2</v>
      </c>
    </row>
    <row r="630" spans="3:4" x14ac:dyDescent="0.3">
      <c r="C630">
        <v>129.40299999999999</v>
      </c>
      <c r="D630">
        <v>1.9316300713233248E-2</v>
      </c>
    </row>
    <row r="631" spans="3:4" x14ac:dyDescent="0.3">
      <c r="C631">
        <v>129.41</v>
      </c>
      <c r="D631">
        <v>1.8800621295360725E-2</v>
      </c>
    </row>
    <row r="632" spans="3:4" x14ac:dyDescent="0.3">
      <c r="C632">
        <v>129.417</v>
      </c>
      <c r="D632">
        <v>1.8296434285287572E-2</v>
      </c>
    </row>
    <row r="633" spans="3:4" x14ac:dyDescent="0.3">
      <c r="C633">
        <v>129.42400000000001</v>
      </c>
      <c r="D633">
        <v>1.7804184102390354E-2</v>
      </c>
    </row>
    <row r="634" spans="3:4" x14ac:dyDescent="0.3">
      <c r="C634">
        <v>129.43100000000001</v>
      </c>
      <c r="D634">
        <v>1.7324280180403249E-2</v>
      </c>
    </row>
    <row r="635" spans="3:4" x14ac:dyDescent="0.3">
      <c r="C635">
        <v>129.43799999999999</v>
      </c>
      <c r="D635">
        <v>1.6857097058587869E-2</v>
      </c>
    </row>
    <row r="636" spans="3:4" x14ac:dyDescent="0.3">
      <c r="C636">
        <v>129.44499999999999</v>
      </c>
      <c r="D636">
        <v>1.640297457944765E-2</v>
      </c>
    </row>
    <row r="637" spans="3:4" x14ac:dyDescent="0.3">
      <c r="C637">
        <v>129.452</v>
      </c>
      <c r="D637">
        <v>1.5962218188460876E-2</v>
      </c>
    </row>
    <row r="638" spans="3:4" x14ac:dyDescent="0.3">
      <c r="C638">
        <v>129.459</v>
      </c>
      <c r="D638">
        <v>1.553509933092356E-2</v>
      </c>
    </row>
    <row r="639" spans="3:4" x14ac:dyDescent="0.3">
      <c r="C639">
        <v>129.46600000000001</v>
      </c>
      <c r="D639">
        <v>1.5121855940781333E-2</v>
      </c>
    </row>
    <row r="640" spans="3:4" x14ac:dyDescent="0.3">
      <c r="C640">
        <v>129.47300000000001</v>
      </c>
      <c r="D640">
        <v>1.4722693016048435E-2</v>
      </c>
    </row>
    <row r="641" spans="3:4" x14ac:dyDescent="0.3">
      <c r="C641">
        <v>129.47999999999999</v>
      </c>
      <c r="D641">
        <v>1.4337783275223609E-2</v>
      </c>
    </row>
    <row r="642" spans="3:4" x14ac:dyDescent="0.3">
      <c r="C642">
        <v>129.48699999999999</v>
      </c>
      <c r="D642">
        <v>1.3967267888934709E-2</v>
      </c>
    </row>
    <row r="643" spans="3:4" x14ac:dyDescent="0.3">
      <c r="C643">
        <v>129.494</v>
      </c>
      <c r="D643">
        <v>1.3611257280948804E-2</v>
      </c>
    </row>
    <row r="644" spans="3:4" x14ac:dyDescent="0.3">
      <c r="C644">
        <v>129.501</v>
      </c>
      <c r="D644">
        <v>1.3269831992538632E-2</v>
      </c>
    </row>
    <row r="645" spans="3:4" x14ac:dyDescent="0.3">
      <c r="C645">
        <v>129.50800000000001</v>
      </c>
      <c r="D645">
        <v>1.2943043604196743E-2</v>
      </c>
    </row>
    <row r="646" spans="3:4" x14ac:dyDescent="0.3">
      <c r="C646">
        <v>129.51499999999999</v>
      </c>
      <c r="D646">
        <v>1.2630915708636498E-2</v>
      </c>
    </row>
    <row r="647" spans="3:4" x14ac:dyDescent="0.3">
      <c r="C647">
        <v>129.52199999999999</v>
      </c>
      <c r="D647">
        <v>1.2333444929035655E-2</v>
      </c>
    </row>
    <row r="648" spans="3:4" x14ac:dyDescent="0.3">
      <c r="C648">
        <v>129.529</v>
      </c>
      <c r="D648">
        <v>1.2050601976549091E-2</v>
      </c>
    </row>
    <row r="649" spans="3:4" x14ac:dyDescent="0.3">
      <c r="C649">
        <v>129.536</v>
      </c>
      <c r="D649">
        <v>1.178233274115012E-2</v>
      </c>
    </row>
    <row r="650" spans="3:4" x14ac:dyDescent="0.3">
      <c r="C650">
        <v>129.54300000000001</v>
      </c>
      <c r="D650">
        <v>1.1528559410010389E-2</v>
      </c>
    </row>
    <row r="651" spans="3:4" x14ac:dyDescent="0.3">
      <c r="C651">
        <v>129.55000000000001</v>
      </c>
      <c r="D651">
        <v>1.1289181607734726E-2</v>
      </c>
    </row>
    <row r="652" spans="3:4" x14ac:dyDescent="0.3">
      <c r="C652">
        <v>129.55699999999999</v>
      </c>
      <c r="D652">
        <v>1.1064077552935633E-2</v>
      </c>
    </row>
    <row r="653" spans="3:4" x14ac:dyDescent="0.3">
      <c r="C653">
        <v>129.56399999999999</v>
      </c>
      <c r="D653">
        <v>1.0853105225806235E-2</v>
      </c>
    </row>
    <row r="654" spans="3:4" x14ac:dyDescent="0.3">
      <c r="C654">
        <v>129.571</v>
      </c>
      <c r="D654">
        <v>1.0656119307665387E-2</v>
      </c>
    </row>
    <row r="655" spans="3:4" x14ac:dyDescent="0.3">
      <c r="C655">
        <v>129.578</v>
      </c>
      <c r="D655">
        <v>1.047291047991159E-2</v>
      </c>
    </row>
    <row r="656" spans="3:4" x14ac:dyDescent="0.3">
      <c r="C656">
        <v>129.58500000000001</v>
      </c>
      <c r="D656">
        <v>1.0303297710577537E-2</v>
      </c>
    </row>
    <row r="657" spans="3:4" x14ac:dyDescent="0.3">
      <c r="C657">
        <v>129.59200000000001</v>
      </c>
      <c r="D657">
        <v>1.0147069753076389E-2</v>
      </c>
    </row>
    <row r="658" spans="3:4" x14ac:dyDescent="0.3">
      <c r="C658">
        <v>129.59899999999999</v>
      </c>
      <c r="D658">
        <v>1.0004000954150199E-2</v>
      </c>
    </row>
    <row r="659" spans="3:4" x14ac:dyDescent="0.3">
      <c r="C659">
        <v>129.60599999999999</v>
      </c>
      <c r="D659">
        <v>9.873852387979715E-3</v>
      </c>
    </row>
    <row r="660" spans="3:4" x14ac:dyDescent="0.3">
      <c r="C660">
        <v>129.613</v>
      </c>
      <c r="D660">
        <v>9.7563729705298103E-3</v>
      </c>
    </row>
    <row r="661" spans="3:4" x14ac:dyDescent="0.3">
      <c r="C661">
        <v>129.62</v>
      </c>
      <c r="D661">
        <v>9.6513005508091429E-3</v>
      </c>
    </row>
    <row r="662" spans="3:4" x14ac:dyDescent="0.3">
      <c r="C662">
        <v>129.62700000000001</v>
      </c>
      <c r="D662">
        <v>9.558362976035165E-3</v>
      </c>
    </row>
    <row r="663" spans="3:4" x14ac:dyDescent="0.3">
      <c r="C663">
        <v>129.63399999999999</v>
      </c>
      <c r="D663">
        <v>9.4772791279773439E-3</v>
      </c>
    </row>
    <row r="664" spans="3:4" x14ac:dyDescent="0.3">
      <c r="C664">
        <v>129.64099999999999</v>
      </c>
      <c r="D664">
        <v>9.4077599280470176E-3</v>
      </c>
    </row>
    <row r="665" spans="3:4" x14ac:dyDescent="0.3">
      <c r="C665">
        <v>129.648</v>
      </c>
      <c r="D665">
        <v>9.3495093090001664E-3</v>
      </c>
    </row>
    <row r="666" spans="3:4" x14ac:dyDescent="0.3">
      <c r="C666">
        <v>129.655</v>
      </c>
      <c r="D666">
        <v>9.3022251513957595E-3</v>
      </c>
    </row>
    <row r="667" spans="3:4" x14ac:dyDescent="0.3">
      <c r="C667">
        <v>129.66200000000001</v>
      </c>
      <c r="D667">
        <v>9.2656001832467222E-3</v>
      </c>
    </row>
    <row r="668" spans="3:4" x14ac:dyDescent="0.3">
      <c r="C668">
        <v>129.66900000000001</v>
      </c>
      <c r="D668">
        <v>9.2393228415692946E-3</v>
      </c>
    </row>
    <row r="669" spans="3:4" x14ac:dyDescent="0.3">
      <c r="C669">
        <v>129.67599999999999</v>
      </c>
      <c r="D669">
        <v>9.2230930969609583E-3</v>
      </c>
    </row>
    <row r="670" spans="3:4" x14ac:dyDescent="0.3">
      <c r="C670">
        <v>129.68299999999999</v>
      </c>
      <c r="D670">
        <v>9.2165638713575353E-3</v>
      </c>
    </row>
    <row r="671" spans="3:4" x14ac:dyDescent="0.3">
      <c r="C671">
        <v>129.69</v>
      </c>
      <c r="D671">
        <v>9.2194298880822669E-3</v>
      </c>
    </row>
    <row r="672" spans="3:4" x14ac:dyDescent="0.3">
      <c r="C672">
        <v>129.697</v>
      </c>
      <c r="D672">
        <v>9.2313702441799428E-3</v>
      </c>
    </row>
    <row r="673" spans="3:4" x14ac:dyDescent="0.3">
      <c r="C673">
        <v>129.70400000000001</v>
      </c>
      <c r="D673">
        <v>9.2520783197490419E-3</v>
      </c>
    </row>
    <row r="674" spans="3:4" x14ac:dyDescent="0.3">
      <c r="C674">
        <v>129.71100000000001</v>
      </c>
      <c r="D674">
        <v>9.2812037230275597E-3</v>
      </c>
    </row>
    <row r="675" spans="3:4" x14ac:dyDescent="0.3">
      <c r="C675">
        <v>129.71799999999999</v>
      </c>
      <c r="D675">
        <v>9.3184397461323031E-3</v>
      </c>
    </row>
    <row r="676" spans="3:4" x14ac:dyDescent="0.3">
      <c r="C676">
        <v>129.72499999999999</v>
      </c>
      <c r="D676">
        <v>9.363466721155133E-3</v>
      </c>
    </row>
    <row r="677" spans="3:4" x14ac:dyDescent="0.3">
      <c r="C677">
        <v>129.732</v>
      </c>
      <c r="D677">
        <v>9.4159666397906922E-3</v>
      </c>
    </row>
    <row r="678" spans="3:4" x14ac:dyDescent="0.3">
      <c r="C678">
        <v>129.739</v>
      </c>
      <c r="D678">
        <v>9.4756236163734218E-3</v>
      </c>
    </row>
    <row r="679" spans="3:4" x14ac:dyDescent="0.3">
      <c r="C679">
        <v>129.74600000000001</v>
      </c>
      <c r="D679">
        <v>9.5421243137868601E-3</v>
      </c>
    </row>
    <row r="680" spans="3:4" x14ac:dyDescent="0.3">
      <c r="C680">
        <v>129.75299999999999</v>
      </c>
      <c r="D680">
        <v>9.6151583333757163E-3</v>
      </c>
    </row>
    <row r="681" spans="3:4" x14ac:dyDescent="0.3">
      <c r="C681">
        <v>129.76</v>
      </c>
      <c r="D681">
        <v>9.6944339223018951E-3</v>
      </c>
    </row>
    <row r="682" spans="3:4" x14ac:dyDescent="0.3">
      <c r="C682">
        <v>129.767</v>
      </c>
      <c r="D682">
        <v>9.7796189036621801E-3</v>
      </c>
    </row>
    <row r="683" spans="3:4" x14ac:dyDescent="0.3">
      <c r="C683">
        <v>129.774</v>
      </c>
      <c r="D683">
        <v>9.8704272822541551E-3</v>
      </c>
    </row>
    <row r="684" spans="3:4" x14ac:dyDescent="0.3">
      <c r="C684">
        <v>129.78100000000001</v>
      </c>
      <c r="D684">
        <v>9.9665636684779218E-3</v>
      </c>
    </row>
    <row r="685" spans="3:4" x14ac:dyDescent="0.3">
      <c r="C685">
        <v>129.78800000000001</v>
      </c>
      <c r="D685">
        <v>1.0067737070868919E-2</v>
      </c>
    </row>
    <row r="686" spans="3:4" x14ac:dyDescent="0.3">
      <c r="C686">
        <v>129.79499999999999</v>
      </c>
      <c r="D686">
        <v>1.0173661099399156E-2</v>
      </c>
    </row>
    <row r="687" spans="3:4" x14ac:dyDescent="0.3">
      <c r="C687">
        <v>129.80199999999999</v>
      </c>
      <c r="D687">
        <v>1.0284054143078069E-2</v>
      </c>
    </row>
    <row r="688" spans="3:4" x14ac:dyDescent="0.3">
      <c r="C688">
        <v>129.809</v>
      </c>
      <c r="D688">
        <v>1.0398639523492076E-2</v>
      </c>
    </row>
    <row r="689" spans="3:4" x14ac:dyDescent="0.3">
      <c r="C689">
        <v>129.816</v>
      </c>
      <c r="D689">
        <v>1.0517145625945903E-2</v>
      </c>
    </row>
    <row r="690" spans="3:4" x14ac:dyDescent="0.3">
      <c r="C690">
        <v>129.82300000000001</v>
      </c>
      <c r="D690">
        <v>1.0639306009851912E-2</v>
      </c>
    </row>
    <row r="691" spans="3:4" x14ac:dyDescent="0.3">
      <c r="C691">
        <v>129.83000000000001</v>
      </c>
      <c r="D691">
        <v>1.0764859500011272E-2</v>
      </c>
    </row>
    <row r="692" spans="3:4" x14ac:dyDescent="0.3">
      <c r="C692">
        <v>129.83699999999999</v>
      </c>
      <c r="D692">
        <v>1.0893550260406811E-2</v>
      </c>
    </row>
    <row r="693" spans="3:4" x14ac:dyDescent="0.3">
      <c r="C693">
        <v>129.84399999999999</v>
      </c>
      <c r="D693">
        <v>1.1025127852102893E-2</v>
      </c>
    </row>
    <row r="694" spans="3:4" x14ac:dyDescent="0.3">
      <c r="C694">
        <v>129.851</v>
      </c>
      <c r="D694">
        <v>1.1159347276800156E-2</v>
      </c>
    </row>
    <row r="695" spans="3:4" x14ac:dyDescent="0.3">
      <c r="C695">
        <v>129.858</v>
      </c>
      <c r="D695">
        <v>1.1295969007568343E-2</v>
      </c>
    </row>
    <row r="696" spans="3:4" x14ac:dyDescent="0.3">
      <c r="C696">
        <v>129.86500000000001</v>
      </c>
      <c r="D696">
        <v>1.1434759008212782E-2</v>
      </c>
    </row>
    <row r="697" spans="3:4" x14ac:dyDescent="0.3">
      <c r="C697">
        <v>129.87200000000001</v>
      </c>
      <c r="D697">
        <v>1.1575488742686392E-2</v>
      </c>
    </row>
    <row r="698" spans="3:4" x14ac:dyDescent="0.3">
      <c r="C698">
        <v>129.87899999999999</v>
      </c>
      <c r="D698">
        <v>1.1717935175895484E-2</v>
      </c>
    </row>
    <row r="699" spans="3:4" x14ac:dyDescent="0.3">
      <c r="C699">
        <v>129.886</v>
      </c>
      <c r="D699">
        <v>1.1861880767188894E-2</v>
      </c>
    </row>
    <row r="700" spans="3:4" x14ac:dyDescent="0.3">
      <c r="C700">
        <v>129.893</v>
      </c>
      <c r="D700">
        <v>1.2007113457740913E-2</v>
      </c>
    </row>
    <row r="701" spans="3:4" x14ac:dyDescent="0.3">
      <c r="C701">
        <v>129.9</v>
      </c>
      <c r="D701">
        <v>1.2153426652989395E-2</v>
      </c>
    </row>
    <row r="702" spans="3:4" x14ac:dyDescent="0.3">
      <c r="C702">
        <v>129.90700000000001</v>
      </c>
      <c r="D702">
        <v>1.230063411051174E-2</v>
      </c>
    </row>
    <row r="703" spans="3:4" x14ac:dyDescent="0.3">
      <c r="C703">
        <v>129.91399999999999</v>
      </c>
      <c r="D703">
        <v>1.2448511064965294E-2</v>
      </c>
    </row>
    <row r="704" spans="3:4" x14ac:dyDescent="0.3">
      <c r="C704">
        <v>129.92099999999999</v>
      </c>
      <c r="D704">
        <v>1.2596881338072838E-2</v>
      </c>
    </row>
    <row r="705" spans="3:4" x14ac:dyDescent="0.3">
      <c r="C705">
        <v>129.928</v>
      </c>
      <c r="D705">
        <v>1.274555995579228E-2</v>
      </c>
    </row>
    <row r="706" spans="3:4" x14ac:dyDescent="0.3">
      <c r="C706">
        <v>129.935</v>
      </c>
      <c r="D706">
        <v>1.2894367281514461E-2</v>
      </c>
    </row>
    <row r="707" spans="3:4" x14ac:dyDescent="0.3">
      <c r="C707">
        <v>129.94200000000001</v>
      </c>
      <c r="D707">
        <v>1.3043128988858102E-2</v>
      </c>
    </row>
    <row r="708" spans="3:4" x14ac:dyDescent="0.3">
      <c r="C708">
        <v>129.94900000000001</v>
      </c>
      <c r="D708">
        <v>1.3191691316566986E-2</v>
      </c>
    </row>
    <row r="709" spans="3:4" x14ac:dyDescent="0.3">
      <c r="C709">
        <v>129.95599999999999</v>
      </c>
      <c r="D709">
        <v>1.3339860791184082E-2</v>
      </c>
    </row>
    <row r="710" spans="3:4" x14ac:dyDescent="0.3">
      <c r="C710">
        <v>129.96299999999999</v>
      </c>
      <c r="D710">
        <v>1.3487493324299419E-2</v>
      </c>
    </row>
    <row r="711" spans="3:4" x14ac:dyDescent="0.3">
      <c r="C711">
        <v>129.97</v>
      </c>
      <c r="D711">
        <v>1.3634435589814337E-2</v>
      </c>
    </row>
    <row r="712" spans="3:4" x14ac:dyDescent="0.3">
      <c r="C712">
        <v>129.977</v>
      </c>
      <c r="D712">
        <v>1.378053946184787E-2</v>
      </c>
    </row>
    <row r="713" spans="3:4" x14ac:dyDescent="0.3">
      <c r="C713">
        <v>129.98400000000001</v>
      </c>
      <c r="D713">
        <v>1.3925662000874422E-2</v>
      </c>
    </row>
    <row r="714" spans="3:4" x14ac:dyDescent="0.3">
      <c r="C714">
        <v>129.99100000000001</v>
      </c>
      <c r="D714">
        <v>1.4069665443272572E-2</v>
      </c>
    </row>
    <row r="715" spans="3:4" x14ac:dyDescent="0.3">
      <c r="C715">
        <v>129.99799999999999</v>
      </c>
      <c r="D715">
        <v>1.4212417194458869E-2</v>
      </c>
    </row>
    <row r="716" spans="3:4" x14ac:dyDescent="0.3">
      <c r="C716">
        <v>130.005</v>
      </c>
      <c r="D716">
        <v>1.4353789825729759E-2</v>
      </c>
    </row>
    <row r="717" spans="3:4" x14ac:dyDescent="0.3">
      <c r="C717">
        <v>130.012</v>
      </c>
      <c r="D717">
        <v>1.4493661074870457E-2</v>
      </c>
    </row>
    <row r="718" spans="3:4" x14ac:dyDescent="0.3">
      <c r="C718">
        <v>130.01900000000001</v>
      </c>
      <c r="D718">
        <v>1.4631913850560724E-2</v>
      </c>
    </row>
    <row r="719" spans="3:4" x14ac:dyDescent="0.3">
      <c r="C719">
        <v>130.02600000000001</v>
      </c>
      <c r="D719">
        <v>1.476843624054143E-2</v>
      </c>
    </row>
    <row r="720" spans="3:4" x14ac:dyDescent="0.3">
      <c r="C720">
        <v>130.03299999999999</v>
      </c>
      <c r="D720">
        <v>1.4903121523474788E-2</v>
      </c>
    </row>
    <row r="721" spans="3:4" x14ac:dyDescent="0.3">
      <c r="C721">
        <v>130.04</v>
      </c>
      <c r="D721">
        <v>1.5035868184391591E-2</v>
      </c>
    </row>
    <row r="722" spans="3:4" x14ac:dyDescent="0.3">
      <c r="C722">
        <v>130.047</v>
      </c>
      <c r="D722">
        <v>1.516657993357186E-2</v>
      </c>
    </row>
    <row r="723" spans="3:4" x14ac:dyDescent="0.3">
      <c r="C723">
        <v>130.054</v>
      </c>
      <c r="D723">
        <v>1.5295165728691698E-2</v>
      </c>
    </row>
    <row r="724" spans="3:4" x14ac:dyDescent="0.3">
      <c r="C724">
        <v>130.06100000000001</v>
      </c>
      <c r="D724">
        <v>1.5421539800020386E-2</v>
      </c>
    </row>
    <row r="725" spans="3:4" x14ac:dyDescent="0.3">
      <c r="C725">
        <v>130.06800000000001</v>
      </c>
      <c r="D725">
        <v>1.5545621678436686E-2</v>
      </c>
    </row>
    <row r="726" spans="3:4" x14ac:dyDescent="0.3">
      <c r="C726">
        <v>130.07499999999999</v>
      </c>
      <c r="D726">
        <v>1.5667336226005989E-2</v>
      </c>
    </row>
    <row r="727" spans="3:4" x14ac:dyDescent="0.3">
      <c r="C727">
        <v>130.08199999999999</v>
      </c>
      <c r="D727">
        <v>1.5786613668843045E-2</v>
      </c>
    </row>
    <row r="728" spans="3:4" x14ac:dyDescent="0.3">
      <c r="C728">
        <v>130.089</v>
      </c>
      <c r="D728">
        <v>1.590338963195774E-2</v>
      </c>
    </row>
    <row r="729" spans="3:4" x14ac:dyDescent="0.3">
      <c r="C729">
        <v>130.096</v>
      </c>
      <c r="D729">
        <v>1.601760517578342E-2</v>
      </c>
    </row>
    <row r="730" spans="3:4" x14ac:dyDescent="0.3">
      <c r="C730">
        <v>130.10300000000001</v>
      </c>
      <c r="D730">
        <v>1.6129206834058513E-2</v>
      </c>
    </row>
    <row r="731" spans="3:4" x14ac:dyDescent="0.3">
      <c r="C731">
        <v>130.11000000000001</v>
      </c>
      <c r="D731">
        <v>1.6238146652732512E-2</v>
      </c>
    </row>
    <row r="732" spans="3:4" x14ac:dyDescent="0.3">
      <c r="C732">
        <v>130.11699999999999</v>
      </c>
      <c r="D732">
        <v>1.6344382229556993E-2</v>
      </c>
    </row>
    <row r="733" spans="3:4" x14ac:dyDescent="0.3">
      <c r="C733">
        <v>130.124</v>
      </c>
      <c r="D733">
        <v>1.6447876754020669E-2</v>
      </c>
    </row>
    <row r="734" spans="3:4" x14ac:dyDescent="0.3">
      <c r="C734">
        <v>130.131</v>
      </c>
      <c r="D734">
        <v>1.6548599047276173E-2</v>
      </c>
    </row>
    <row r="735" spans="3:4" x14ac:dyDescent="0.3">
      <c r="C735">
        <v>130.13800000000001</v>
      </c>
      <c r="D735">
        <v>1.6646523601720371E-2</v>
      </c>
    </row>
    <row r="736" spans="3:4" x14ac:dyDescent="0.3">
      <c r="C736">
        <v>130.14500000000001</v>
      </c>
      <c r="D736">
        <v>1.6741630619876647E-2</v>
      </c>
    </row>
    <row r="737" spans="3:4" x14ac:dyDescent="0.3">
      <c r="C737">
        <v>130.15199999999999</v>
      </c>
      <c r="D737">
        <v>1.683390605223898E-2</v>
      </c>
    </row>
    <row r="738" spans="3:4" x14ac:dyDescent="0.3">
      <c r="C738">
        <v>130.15899999999999</v>
      </c>
      <c r="D738">
        <v>1.6923341633741859E-2</v>
      </c>
    </row>
    <row r="739" spans="3:4" x14ac:dyDescent="0.3">
      <c r="C739">
        <v>130.166</v>
      </c>
      <c r="D739">
        <v>1.7009934918519001E-2</v>
      </c>
    </row>
    <row r="740" spans="3:4" x14ac:dyDescent="0.3">
      <c r="C740">
        <v>130.173</v>
      </c>
      <c r="D740">
        <v>1.7093689312634087E-2</v>
      </c>
    </row>
    <row r="741" spans="3:4" x14ac:dyDescent="0.3">
      <c r="C741">
        <v>130.18</v>
      </c>
      <c r="D741">
        <v>1.7174614104462128E-2</v>
      </c>
    </row>
    <row r="742" spans="3:4" x14ac:dyDescent="0.3">
      <c r="C742">
        <v>130.18700000000001</v>
      </c>
      <c r="D742">
        <v>1.7252724492417909E-2</v>
      </c>
    </row>
    <row r="743" spans="3:4" x14ac:dyDescent="0.3">
      <c r="C743">
        <v>130.19399999999999</v>
      </c>
      <c r="D743">
        <v>1.7328041609735056E-2</v>
      </c>
    </row>
    <row r="744" spans="3:4" x14ac:dyDescent="0.3">
      <c r="C744">
        <v>130.20099999999999</v>
      </c>
      <c r="D744">
        <v>1.7400592546013657E-2</v>
      </c>
    </row>
    <row r="745" spans="3:4" x14ac:dyDescent="0.3">
      <c r="C745">
        <v>130.208</v>
      </c>
      <c r="D745">
        <v>1.7470410365259325E-2</v>
      </c>
    </row>
    <row r="746" spans="3:4" x14ac:dyDescent="0.3">
      <c r="C746">
        <v>130.215</v>
      </c>
      <c r="D746">
        <v>1.7537534120160396E-2</v>
      </c>
    </row>
    <row r="747" spans="3:4" x14ac:dyDescent="0.3">
      <c r="C747">
        <v>130.22200000000001</v>
      </c>
      <c r="D747">
        <v>1.7602008862351737E-2</v>
      </c>
    </row>
    <row r="748" spans="3:4" x14ac:dyDescent="0.3">
      <c r="C748">
        <v>130.22900000000001</v>
      </c>
      <c r="D748">
        <v>1.7663885648433506E-2</v>
      </c>
    </row>
    <row r="749" spans="3:4" x14ac:dyDescent="0.3">
      <c r="C749">
        <v>130.23599999999999</v>
      </c>
      <c r="D749">
        <v>1.7723221541524413E-2</v>
      </c>
    </row>
    <row r="750" spans="3:4" x14ac:dyDescent="0.3">
      <c r="C750">
        <v>130.24299999999999</v>
      </c>
      <c r="D750">
        <v>1.7780079608144195E-2</v>
      </c>
    </row>
    <row r="751" spans="3:4" x14ac:dyDescent="0.3">
      <c r="C751">
        <v>130.25</v>
      </c>
      <c r="D751">
        <v>1.7834528910229082E-2</v>
      </c>
    </row>
    <row r="752" spans="3:4" x14ac:dyDescent="0.3">
      <c r="C752">
        <v>130.25700000000001</v>
      </c>
      <c r="D752">
        <v>1.7886644492105523E-2</v>
      </c>
    </row>
    <row r="753" spans="3:4" x14ac:dyDescent="0.3">
      <c r="C753">
        <v>130.26400000000001</v>
      </c>
      <c r="D753">
        <v>1.7936507362252444E-2</v>
      </c>
    </row>
    <row r="754" spans="3:4" x14ac:dyDescent="0.3">
      <c r="C754">
        <v>130.27099999999999</v>
      </c>
      <c r="D754">
        <v>1.7984204469700459E-2</v>
      </c>
    </row>
    <row r="755" spans="3:4" x14ac:dyDescent="0.3">
      <c r="C755">
        <v>130.27799999999999</v>
      </c>
      <c r="D755">
        <v>1.8029828674928611E-2</v>
      </c>
    </row>
    <row r="756" spans="3:4" x14ac:dyDescent="0.3">
      <c r="C756">
        <v>130.285</v>
      </c>
      <c r="D756">
        <v>1.8073478715127975E-2</v>
      </c>
    </row>
    <row r="757" spans="3:4" x14ac:dyDescent="0.3">
      <c r="C757">
        <v>130.292</v>
      </c>
      <c r="D757">
        <v>1.811525916371997E-2</v>
      </c>
    </row>
    <row r="758" spans="3:4" x14ac:dyDescent="0.3">
      <c r="C758">
        <v>130.29900000000001</v>
      </c>
      <c r="D758">
        <v>1.8155280384022122E-2</v>
      </c>
    </row>
    <row r="759" spans="3:4" x14ac:dyDescent="0.3">
      <c r="C759">
        <v>130.30600000000001</v>
      </c>
      <c r="D759">
        <v>1.8193658476968484E-2</v>
      </c>
    </row>
    <row r="760" spans="3:4" x14ac:dyDescent="0.3">
      <c r="C760">
        <v>130.31299999999999</v>
      </c>
      <c r="D760">
        <v>1.8230515222801277E-2</v>
      </c>
    </row>
    <row r="761" spans="3:4" x14ac:dyDescent="0.3">
      <c r="C761">
        <v>130.32</v>
      </c>
      <c r="D761">
        <v>1.8265978016660456E-2</v>
      </c>
    </row>
    <row r="762" spans="3:4" x14ac:dyDescent="0.3">
      <c r="C762">
        <v>130.327</v>
      </c>
      <c r="D762">
        <v>1.8300179798004274E-2</v>
      </c>
    </row>
    <row r="763" spans="3:4" x14ac:dyDescent="0.3">
      <c r="C763">
        <v>130.334</v>
      </c>
      <c r="D763">
        <v>1.8333258973806898E-2</v>
      </c>
    </row>
    <row r="764" spans="3:4" x14ac:dyDescent="0.3">
      <c r="C764">
        <v>130.34100000000001</v>
      </c>
      <c r="D764">
        <v>1.836535933548172E-2</v>
      </c>
    </row>
    <row r="765" spans="3:4" x14ac:dyDescent="0.3">
      <c r="C765">
        <v>130.34800000000001</v>
      </c>
      <c r="D765">
        <v>1.8396629969488609E-2</v>
      </c>
    </row>
    <row r="766" spans="3:4" x14ac:dyDescent="0.3">
      <c r="C766">
        <v>130.35499999999999</v>
      </c>
      <c r="D766">
        <v>1.8427225161588352E-2</v>
      </c>
    </row>
    <row r="767" spans="3:4" x14ac:dyDescent="0.3">
      <c r="C767">
        <v>130.36199999999999</v>
      </c>
      <c r="D767">
        <v>1.845730429471364E-2</v>
      </c>
    </row>
    <row r="768" spans="3:4" x14ac:dyDescent="0.3">
      <c r="C768">
        <v>130.369</v>
      </c>
      <c r="D768">
        <v>1.8487031740427949E-2</v>
      </c>
    </row>
    <row r="769" spans="3:4" x14ac:dyDescent="0.3">
      <c r="C769">
        <v>130.376</v>
      </c>
      <c r="D769">
        <v>1.8516576743951654E-2</v>
      </c>
    </row>
    <row r="770" spans="3:4" x14ac:dyDescent="0.3">
      <c r="C770">
        <v>130.38300000000001</v>
      </c>
      <c r="D770">
        <v>1.8546113302733553E-2</v>
      </c>
    </row>
    <row r="771" spans="3:4" x14ac:dyDescent="0.3">
      <c r="C771">
        <v>130.38999999999999</v>
      </c>
      <c r="D771">
        <v>1.8575820038550572E-2</v>
      </c>
    </row>
    <row r="772" spans="3:4" x14ac:dyDescent="0.3">
      <c r="C772">
        <v>130.39699999999999</v>
      </c>
      <c r="D772">
        <v>1.8605880063120323E-2</v>
      </c>
    </row>
    <row r="773" spans="3:4" x14ac:dyDescent="0.3">
      <c r="C773">
        <v>130.404</v>
      </c>
      <c r="D773">
        <v>1.8636480837209542E-2</v>
      </c>
    </row>
    <row r="774" spans="3:4" x14ac:dyDescent="0.3">
      <c r="C774">
        <v>130.411</v>
      </c>
      <c r="D774">
        <v>1.8667814023226561E-2</v>
      </c>
    </row>
    <row r="775" spans="3:4" x14ac:dyDescent="0.3">
      <c r="C775">
        <v>130.41800000000001</v>
      </c>
      <c r="D775">
        <v>1.87000753312811E-2</v>
      </c>
    </row>
    <row r="776" spans="3:4" x14ac:dyDescent="0.3">
      <c r="C776">
        <v>130.42500000000001</v>
      </c>
      <c r="D776">
        <v>1.8733464358697126E-2</v>
      </c>
    </row>
    <row r="777" spans="3:4" x14ac:dyDescent="0.3">
      <c r="C777">
        <v>130.43199999999999</v>
      </c>
      <c r="D777">
        <v>1.8768184422962401E-2</v>
      </c>
    </row>
    <row r="778" spans="3:4" x14ac:dyDescent="0.3">
      <c r="C778">
        <v>130.43899999999999</v>
      </c>
      <c r="D778">
        <v>1.8804442388098142E-2</v>
      </c>
    </row>
    <row r="779" spans="3:4" x14ac:dyDescent="0.3">
      <c r="C779">
        <v>130.446</v>
      </c>
      <c r="D779">
        <v>1.8842448484427624E-2</v>
      </c>
    </row>
    <row r="780" spans="3:4" x14ac:dyDescent="0.3">
      <c r="C780">
        <v>130.453</v>
      </c>
      <c r="D780">
        <v>1.8882402081615686E-2</v>
      </c>
    </row>
    <row r="781" spans="3:4" x14ac:dyDescent="0.3">
      <c r="C781">
        <v>130.46</v>
      </c>
      <c r="D781">
        <v>1.892454941166909E-2</v>
      </c>
    </row>
    <row r="782" spans="3:4" x14ac:dyDescent="0.3">
      <c r="C782">
        <v>130.46700000000001</v>
      </c>
      <c r="D782">
        <v>1.8969093647030512E-2</v>
      </c>
    </row>
    <row r="783" spans="3:4" x14ac:dyDescent="0.3">
      <c r="C783">
        <v>130.47399999999999</v>
      </c>
      <c r="D783">
        <v>1.9016256573108629E-2</v>
      </c>
    </row>
    <row r="784" spans="3:4" x14ac:dyDescent="0.3">
      <c r="C784">
        <v>130.48099999999999</v>
      </c>
      <c r="D784">
        <v>1.9066248593211411E-2</v>
      </c>
    </row>
    <row r="785" spans="3:4" x14ac:dyDescent="0.3">
      <c r="C785">
        <v>130.488</v>
      </c>
      <c r="D785">
        <v>1.9119325335229899E-2</v>
      </c>
    </row>
    <row r="786" spans="3:4" x14ac:dyDescent="0.3">
      <c r="C786">
        <v>130.495</v>
      </c>
      <c r="D786">
        <v>1.9175699171552991E-2</v>
      </c>
    </row>
    <row r="787" spans="3:4" x14ac:dyDescent="0.3">
      <c r="C787">
        <v>130.50200000000001</v>
      </c>
      <c r="D787">
        <v>1.9235600020744648E-2</v>
      </c>
    </row>
    <row r="788" spans="3:4" x14ac:dyDescent="0.3">
      <c r="C788">
        <v>130.50899999999999</v>
      </c>
      <c r="D788">
        <v>1.9299259239132095E-2</v>
      </c>
    </row>
    <row r="789" spans="3:4" x14ac:dyDescent="0.3">
      <c r="C789">
        <v>130.51599999999999</v>
      </c>
      <c r="D789">
        <v>1.9366909373785421E-2</v>
      </c>
    </row>
    <row r="790" spans="3:4" x14ac:dyDescent="0.3">
      <c r="C790">
        <v>130.523</v>
      </c>
      <c r="D790">
        <v>1.9438783908522488E-2</v>
      </c>
    </row>
    <row r="791" spans="3:4" x14ac:dyDescent="0.3">
      <c r="C791">
        <v>130.53</v>
      </c>
      <c r="D791">
        <v>1.9515117002924912E-2</v>
      </c>
    </row>
    <row r="792" spans="3:4" x14ac:dyDescent="0.3">
      <c r="C792">
        <v>130.53700000000001</v>
      </c>
      <c r="D792">
        <v>1.9596143224344345E-2</v>
      </c>
    </row>
    <row r="793" spans="3:4" x14ac:dyDescent="0.3">
      <c r="C793">
        <v>130.54400000000001</v>
      </c>
      <c r="D793">
        <v>1.9682097272887843E-2</v>
      </c>
    </row>
    <row r="794" spans="3:4" x14ac:dyDescent="0.3">
      <c r="C794">
        <v>130.55099999999999</v>
      </c>
      <c r="D794">
        <v>1.977321369937407E-2</v>
      </c>
    </row>
    <row r="795" spans="3:4" x14ac:dyDescent="0.3">
      <c r="C795">
        <v>130.55799999999999</v>
      </c>
      <c r="D795">
        <v>1.986972661626181E-2</v>
      </c>
    </row>
    <row r="796" spans="3:4" x14ac:dyDescent="0.3">
      <c r="C796">
        <v>130.565</v>
      </c>
      <c r="D796">
        <v>1.9971869401552399E-2</v>
      </c>
    </row>
    <row r="797" spans="3:4" x14ac:dyDescent="0.3">
      <c r="C797">
        <v>130.572</v>
      </c>
      <c r="D797">
        <v>2.0079874395690592E-2</v>
      </c>
    </row>
    <row r="798" spans="3:4" x14ac:dyDescent="0.3">
      <c r="C798">
        <v>130.57900000000001</v>
      </c>
      <c r="D798">
        <v>2.0193972591486684E-2</v>
      </c>
    </row>
    <row r="799" spans="3:4" x14ac:dyDescent="0.3">
      <c r="C799">
        <v>130.58600000000001</v>
      </c>
      <c r="D799">
        <v>2.0314393317103836E-2</v>
      </c>
    </row>
    <row r="800" spans="3:4" x14ac:dyDescent="0.3">
      <c r="C800">
        <v>130.59299999999999</v>
      </c>
      <c r="D800">
        <v>2.0441363912166229E-2</v>
      </c>
    </row>
    <row r="801" spans="3:4" x14ac:dyDescent="0.3">
      <c r="C801">
        <v>130.6</v>
      </c>
      <c r="D801">
        <v>2.0575109397064584E-2</v>
      </c>
    </row>
    <row r="802" spans="3:4" x14ac:dyDescent="0.3">
      <c r="C802">
        <v>130.607</v>
      </c>
      <c r="D802">
        <v>2.0715852135543653E-2</v>
      </c>
    </row>
    <row r="803" spans="3:4" x14ac:dyDescent="0.3">
      <c r="C803">
        <v>130.614</v>
      </c>
      <c r="D803">
        <v>2.0863811490695029E-2</v>
      </c>
    </row>
    <row r="804" spans="3:4" x14ac:dyDescent="0.3">
      <c r="C804">
        <v>130.62100000000001</v>
      </c>
      <c r="D804">
        <v>2.1019203474483428E-2</v>
      </c>
    </row>
    <row r="805" spans="3:4" x14ac:dyDescent="0.3">
      <c r="C805">
        <v>130.62799999999999</v>
      </c>
      <c r="D805">
        <v>2.1182240390969619E-2</v>
      </c>
    </row>
    <row r="806" spans="3:4" x14ac:dyDescent="0.3">
      <c r="C806">
        <v>130.63499999999999</v>
      </c>
      <c r="D806">
        <v>2.1353130473421224E-2</v>
      </c>
    </row>
    <row r="807" spans="3:4" x14ac:dyDescent="0.3">
      <c r="C807">
        <v>130.642</v>
      </c>
      <c r="D807">
        <v>2.1532077515518042E-2</v>
      </c>
    </row>
    <row r="808" spans="3:4" x14ac:dyDescent="0.3">
      <c r="C808">
        <v>130.649</v>
      </c>
      <c r="D808">
        <v>2.1719280496912692E-2</v>
      </c>
    </row>
    <row r="809" spans="3:4" x14ac:dyDescent="0.3">
      <c r="C809">
        <v>130.65600000000001</v>
      </c>
      <c r="D809">
        <v>2.1914933203417499E-2</v>
      </c>
    </row>
    <row r="810" spans="3:4" x14ac:dyDescent="0.3">
      <c r="C810">
        <v>130.66300000000001</v>
      </c>
      <c r="D810">
        <v>2.2119223842136989E-2</v>
      </c>
    </row>
    <row r="811" spans="3:4" x14ac:dyDescent="0.3">
      <c r="C811">
        <v>130.66999999999999</v>
      </c>
      <c r="D811">
        <v>2.2332334651897018E-2</v>
      </c>
    </row>
    <row r="812" spans="3:4" x14ac:dyDescent="0.3">
      <c r="C812">
        <v>130.67699999999999</v>
      </c>
      <c r="D812">
        <v>2.2554441509366821E-2</v>
      </c>
    </row>
    <row r="813" spans="3:4" x14ac:dyDescent="0.3">
      <c r="C813">
        <v>130.684</v>
      </c>
      <c r="D813">
        <v>2.2785713531292332E-2</v>
      </c>
    </row>
    <row r="814" spans="3:4" x14ac:dyDescent="0.3">
      <c r="C814">
        <v>130.691</v>
      </c>
      <c r="D814">
        <v>2.3026312673331339E-2</v>
      </c>
    </row>
    <row r="815" spans="3:4" x14ac:dyDescent="0.3">
      <c r="C815">
        <v>130.69800000000001</v>
      </c>
      <c r="D815">
        <v>2.3276393325994425E-2</v>
      </c>
    </row>
    <row r="816" spans="3:4" x14ac:dyDescent="0.3">
      <c r="C816">
        <v>130.70500000000001</v>
      </c>
      <c r="D816">
        <v>2.3536101908258181E-2</v>
      </c>
    </row>
    <row r="817" spans="3:4" x14ac:dyDescent="0.3">
      <c r="C817">
        <v>130.71199999999999</v>
      </c>
      <c r="D817">
        <v>2.3805576459455826E-2</v>
      </c>
    </row>
    <row r="818" spans="3:4" x14ac:dyDescent="0.3">
      <c r="C818">
        <v>130.71899999999999</v>
      </c>
      <c r="D818">
        <v>2.4084946230105996E-2</v>
      </c>
    </row>
    <row r="819" spans="3:4" x14ac:dyDescent="0.3">
      <c r="C819">
        <v>130.726</v>
      </c>
      <c r="D819">
        <v>2.437433127236447E-2</v>
      </c>
    </row>
    <row r="820" spans="3:4" x14ac:dyDescent="0.3">
      <c r="C820">
        <v>130.733</v>
      </c>
      <c r="D820">
        <v>2.4673842030870318E-2</v>
      </c>
    </row>
    <row r="821" spans="3:4" x14ac:dyDescent="0.3">
      <c r="C821">
        <v>130.74</v>
      </c>
      <c r="D821">
        <v>2.4983578934767662E-2</v>
      </c>
    </row>
    <row r="822" spans="3:4" x14ac:dyDescent="0.3">
      <c r="C822">
        <v>130.74700000000001</v>
      </c>
      <c r="D822">
        <v>2.5303631991755796E-2</v>
      </c>
    </row>
    <row r="823" spans="3:4" x14ac:dyDescent="0.3">
      <c r="C823">
        <v>130.75399999999999</v>
      </c>
      <c r="D823">
        <v>2.5634080385059023E-2</v>
      </c>
    </row>
    <row r="824" spans="3:4" x14ac:dyDescent="0.3">
      <c r="C824">
        <v>130.761</v>
      </c>
      <c r="D824">
        <v>2.5974992074266012E-2</v>
      </c>
    </row>
    <row r="825" spans="3:4" x14ac:dyDescent="0.3">
      <c r="C825">
        <v>130.768</v>
      </c>
      <c r="D825">
        <v>2.6326423401006677E-2</v>
      </c>
    </row>
    <row r="826" spans="3:4" x14ac:dyDescent="0.3">
      <c r="C826">
        <v>130.77500000000001</v>
      </c>
      <c r="D826">
        <v>2.6688418700527086E-2</v>
      </c>
    </row>
    <row r="827" spans="3:4" x14ac:dyDescent="0.3">
      <c r="C827">
        <v>130.78200000000001</v>
      </c>
      <c r="D827">
        <v>2.7061009920220255E-2</v>
      </c>
    </row>
    <row r="828" spans="3:4" x14ac:dyDescent="0.3">
      <c r="C828">
        <v>130.78899999999999</v>
      </c>
      <c r="D828">
        <v>2.7444216246239279E-2</v>
      </c>
    </row>
    <row r="829" spans="3:4" x14ac:dyDescent="0.3">
      <c r="C829">
        <v>130.79599999999999</v>
      </c>
      <c r="D829">
        <v>2.7838043739361117E-2</v>
      </c>
    </row>
    <row r="830" spans="3:4" x14ac:dyDescent="0.3">
      <c r="C830">
        <v>130.803</v>
      </c>
      <c r="D830">
        <v>2.8242484981275604E-2</v>
      </c>
    </row>
    <row r="831" spans="3:4" x14ac:dyDescent="0.3">
      <c r="C831">
        <v>130.81</v>
      </c>
      <c r="D831">
        <v>2.8657518732563517E-2</v>
      </c>
    </row>
    <row r="832" spans="3:4" x14ac:dyDescent="0.3">
      <c r="C832">
        <v>130.81700000000001</v>
      </c>
      <c r="D832">
        <v>2.9083109603605006E-2</v>
      </c>
    </row>
    <row r="833" spans="3:4" x14ac:dyDescent="0.3">
      <c r="C833">
        <v>130.82400000000001</v>
      </c>
      <c r="D833">
        <v>2.9519207739720516E-2</v>
      </c>
    </row>
    <row r="834" spans="3:4" x14ac:dyDescent="0.3">
      <c r="C834">
        <v>130.83099999999999</v>
      </c>
      <c r="D834">
        <v>2.9965748521857679E-2</v>
      </c>
    </row>
    <row r="835" spans="3:4" x14ac:dyDescent="0.3">
      <c r="C835">
        <v>130.83799999999999</v>
      </c>
      <c r="D835">
        <v>3.0422652284172687E-2</v>
      </c>
    </row>
    <row r="836" spans="3:4" x14ac:dyDescent="0.3">
      <c r="C836">
        <v>130.845</v>
      </c>
      <c r="D836">
        <v>3.0889824049831649E-2</v>
      </c>
    </row>
    <row r="837" spans="3:4" x14ac:dyDescent="0.3">
      <c r="C837">
        <v>130.852</v>
      </c>
      <c r="D837">
        <v>3.1367153286432137E-2</v>
      </c>
    </row>
    <row r="838" spans="3:4" x14ac:dyDescent="0.3">
      <c r="C838">
        <v>130.85900000000001</v>
      </c>
      <c r="D838">
        <v>3.185451368238721E-2</v>
      </c>
    </row>
    <row r="839" spans="3:4" x14ac:dyDescent="0.3">
      <c r="C839">
        <v>130.86600000000001</v>
      </c>
      <c r="D839">
        <v>3.2351762945652597E-2</v>
      </c>
    </row>
    <row r="840" spans="3:4" x14ac:dyDescent="0.3">
      <c r="C840">
        <v>130.87299999999999</v>
      </c>
      <c r="D840">
        <v>3.2858742626157483E-2</v>
      </c>
    </row>
    <row r="841" spans="3:4" x14ac:dyDescent="0.3">
      <c r="C841">
        <v>130.88</v>
      </c>
      <c r="D841">
        <v>3.3375277963304167E-2</v>
      </c>
    </row>
    <row r="842" spans="3:4" x14ac:dyDescent="0.3">
      <c r="C842">
        <v>130.887</v>
      </c>
      <c r="D842">
        <v>3.3901177759841132E-2</v>
      </c>
    </row>
    <row r="843" spans="3:4" x14ac:dyDescent="0.3">
      <c r="C843">
        <v>130.89400000000001</v>
      </c>
      <c r="D843">
        <v>3.4436234283461827E-2</v>
      </c>
    </row>
    <row r="844" spans="3:4" x14ac:dyDescent="0.3">
      <c r="C844">
        <v>130.90100000000001</v>
      </c>
      <c r="D844">
        <v>3.4980238067746257E-2</v>
      </c>
    </row>
    <row r="845" spans="3:4" x14ac:dyDescent="0.3">
      <c r="C845">
        <v>130.90799999999999</v>
      </c>
      <c r="D845">
        <v>3.5532919821055775E-2</v>
      </c>
    </row>
    <row r="846" spans="3:4" x14ac:dyDescent="0.3">
      <c r="C846">
        <v>130.91499999999999</v>
      </c>
      <c r="D846">
        <v>3.6094035484259546E-2</v>
      </c>
    </row>
    <row r="847" spans="3:4" x14ac:dyDescent="0.3">
      <c r="C847">
        <v>130.922</v>
      </c>
      <c r="D847">
        <v>3.666331081046293E-2</v>
      </c>
    </row>
    <row r="848" spans="3:4" x14ac:dyDescent="0.3">
      <c r="C848">
        <v>130.929</v>
      </c>
      <c r="D848">
        <v>3.7240454985595729E-2</v>
      </c>
    </row>
    <row r="849" spans="3:4" x14ac:dyDescent="0.3">
      <c r="C849">
        <v>130.93600000000001</v>
      </c>
      <c r="D849">
        <v>3.7825160721654705E-2</v>
      </c>
    </row>
    <row r="850" spans="3:4" x14ac:dyDescent="0.3">
      <c r="C850">
        <v>130.94300000000001</v>
      </c>
      <c r="D850">
        <v>3.8417104385597436E-2</v>
      </c>
    </row>
    <row r="851" spans="3:4" x14ac:dyDescent="0.3">
      <c r="C851">
        <v>130.94999999999999</v>
      </c>
      <c r="D851">
        <v>3.9015946164756274E-2</v>
      </c>
    </row>
    <row r="852" spans="3:4" x14ac:dyDescent="0.3">
      <c r="C852">
        <v>130.95699999999999</v>
      </c>
      <c r="D852">
        <v>3.9621330269575129E-2</v>
      </c>
    </row>
    <row r="853" spans="3:4" x14ac:dyDescent="0.3">
      <c r="C853">
        <v>130.964</v>
      </c>
      <c r="D853">
        <v>4.0232885174327437E-2</v>
      </c>
    </row>
    <row r="854" spans="3:4" x14ac:dyDescent="0.3">
      <c r="C854">
        <v>130.971</v>
      </c>
      <c r="D854">
        <v>4.0850223896460133E-2</v>
      </c>
    </row>
    <row r="855" spans="3:4" x14ac:dyDescent="0.3">
      <c r="C855">
        <v>130.97800000000001</v>
      </c>
      <c r="D855">
        <v>4.1472944315018023E-2</v>
      </c>
    </row>
    <row r="856" spans="3:4" x14ac:dyDescent="0.3">
      <c r="C856">
        <v>130.98500000000001</v>
      </c>
      <c r="D856">
        <v>4.2100629528541884E-2</v>
      </c>
    </row>
    <row r="857" spans="3:4" x14ac:dyDescent="0.3">
      <c r="C857">
        <v>130.99199999999999</v>
      </c>
      <c r="D857">
        <v>4.2732848252698123E-2</v>
      </c>
    </row>
    <row r="858" spans="3:4" x14ac:dyDescent="0.3">
      <c r="C858">
        <v>130.999</v>
      </c>
      <c r="D858">
        <v>4.336915525779491E-2</v>
      </c>
    </row>
    <row r="859" spans="3:4" x14ac:dyDescent="0.3">
      <c r="C859">
        <v>131.006</v>
      </c>
      <c r="D859">
        <v>4.4009091846158727E-2</v>
      </c>
    </row>
    <row r="860" spans="3:4" x14ac:dyDescent="0.3">
      <c r="C860">
        <v>131.01300000000001</v>
      </c>
      <c r="D860">
        <v>4.465218636930364E-2</v>
      </c>
    </row>
    <row r="861" spans="3:4" x14ac:dyDescent="0.3">
      <c r="C861">
        <v>131.02000000000001</v>
      </c>
      <c r="D861">
        <v>4.5297954784599616E-2</v>
      </c>
    </row>
    <row r="862" spans="3:4" x14ac:dyDescent="0.3">
      <c r="C862">
        <v>131.02699999999999</v>
      </c>
      <c r="D862">
        <v>4.5945901251058248E-2</v>
      </c>
    </row>
    <row r="863" spans="3:4" x14ac:dyDescent="0.3">
      <c r="C863">
        <v>131.03399999999999</v>
      </c>
      <c r="D863">
        <v>4.6595518763712547E-2</v>
      </c>
    </row>
    <row r="864" spans="3:4" x14ac:dyDescent="0.3">
      <c r="C864">
        <v>131.041</v>
      </c>
      <c r="D864">
        <v>4.7246289825870327E-2</v>
      </c>
    </row>
    <row r="865" spans="3:4" x14ac:dyDescent="0.3">
      <c r="C865">
        <v>131.048</v>
      </c>
      <c r="D865">
        <v>4.7897687158465901E-2</v>
      </c>
    </row>
    <row r="866" spans="3:4" x14ac:dyDescent="0.3">
      <c r="C866">
        <v>131.05500000000001</v>
      </c>
      <c r="D866">
        <v>4.8549174445496189E-2</v>
      </c>
    </row>
    <row r="867" spans="3:4" x14ac:dyDescent="0.3">
      <c r="C867">
        <v>131.06200000000001</v>
      </c>
      <c r="D867">
        <v>4.9200207114433785E-2</v>
      </c>
    </row>
    <row r="868" spans="3:4" x14ac:dyDescent="0.3">
      <c r="C868">
        <v>131.06899999999999</v>
      </c>
      <c r="D868">
        <v>4.9850233150341698E-2</v>
      </c>
    </row>
    <row r="869" spans="3:4" x14ac:dyDescent="0.3">
      <c r="C869">
        <v>131.07599999999999</v>
      </c>
      <c r="D869">
        <v>5.0498693942288252E-2</v>
      </c>
    </row>
    <row r="870" spans="3:4" x14ac:dyDescent="0.3">
      <c r="C870">
        <v>131.083</v>
      </c>
      <c r="D870">
        <v>5.1145025160460648E-2</v>
      </c>
    </row>
    <row r="871" spans="3:4" x14ac:dyDescent="0.3">
      <c r="C871">
        <v>131.09</v>
      </c>
      <c r="D871">
        <v>5.178865766232571E-2</v>
      </c>
    </row>
    <row r="872" spans="3:4" x14ac:dyDescent="0.3">
      <c r="C872">
        <v>131.09700000000001</v>
      </c>
      <c r="D872">
        <v>5.2429018425953697E-2</v>
      </c>
    </row>
    <row r="873" spans="3:4" x14ac:dyDescent="0.3">
      <c r="C873">
        <v>131.10400000000001</v>
      </c>
      <c r="D873">
        <v>5.3065531508542228E-2</v>
      </c>
    </row>
    <row r="874" spans="3:4" x14ac:dyDescent="0.3">
      <c r="C874">
        <v>131.11099999999999</v>
      </c>
      <c r="D874">
        <v>5.3697619028024314E-2</v>
      </c>
    </row>
    <row r="875" spans="3:4" x14ac:dyDescent="0.3">
      <c r="C875">
        <v>131.11799999999999</v>
      </c>
      <c r="D875">
        <v>5.4324702165540049E-2</v>
      </c>
    </row>
    <row r="876" spans="3:4" x14ac:dyDescent="0.3">
      <c r="C876">
        <v>131.125</v>
      </c>
      <c r="D876">
        <v>5.4946202186378516E-2</v>
      </c>
    </row>
    <row r="877" spans="3:4" x14ac:dyDescent="0.3">
      <c r="C877">
        <v>131.13200000000001</v>
      </c>
      <c r="D877">
        <v>5.5561541476972766E-2</v>
      </c>
    </row>
    <row r="878" spans="3:4" x14ac:dyDescent="0.3">
      <c r="C878">
        <v>131.13900000000001</v>
      </c>
      <c r="D878">
        <v>5.6170144595336167E-2</v>
      </c>
    </row>
    <row r="879" spans="3:4" x14ac:dyDescent="0.3">
      <c r="C879">
        <v>131.14599999999999</v>
      </c>
      <c r="D879">
        <v>5.6771439332283027E-2</v>
      </c>
    </row>
    <row r="880" spans="3:4" x14ac:dyDescent="0.3">
      <c r="C880">
        <v>131.15299999999999</v>
      </c>
      <c r="D880">
        <v>5.7364857780686278E-2</v>
      </c>
    </row>
    <row r="881" spans="3:4" x14ac:dyDescent="0.3">
      <c r="C881">
        <v>131.16</v>
      </c>
      <c r="D881">
        <v>5.7949837409897995E-2</v>
      </c>
    </row>
    <row r="882" spans="3:4" x14ac:dyDescent="0.3">
      <c r="C882">
        <v>131.167</v>
      </c>
      <c r="D882">
        <v>5.8525822142474551E-2</v>
      </c>
    </row>
    <row r="883" spans="3:4" x14ac:dyDescent="0.3">
      <c r="C883">
        <v>131.17400000000001</v>
      </c>
      <c r="D883">
        <v>5.9092263430203761E-2</v>
      </c>
    </row>
    <row r="884" spans="3:4" x14ac:dyDescent="0.3">
      <c r="C884">
        <v>131.18100000000001</v>
      </c>
      <c r="D884">
        <v>5.9648621326434975E-2</v>
      </c>
    </row>
    <row r="885" spans="3:4" x14ac:dyDescent="0.3">
      <c r="C885">
        <v>131.18799999999999</v>
      </c>
      <c r="D885">
        <v>6.0194365551657039E-2</v>
      </c>
    </row>
    <row r="886" spans="3:4" x14ac:dyDescent="0.3">
      <c r="C886">
        <v>131.19499999999999</v>
      </c>
      <c r="D886">
        <v>6.0728976549261876E-2</v>
      </c>
    </row>
    <row r="887" spans="3:4" x14ac:dyDescent="0.3">
      <c r="C887">
        <v>131.202</v>
      </c>
      <c r="D887">
        <v>6.1251946528372167E-2</v>
      </c>
    </row>
    <row r="888" spans="3:4" x14ac:dyDescent="0.3">
      <c r="C888">
        <v>131.209</v>
      </c>
      <c r="D888">
        <v>6.1762780490688299E-2</v>
      </c>
    </row>
    <row r="889" spans="3:4" x14ac:dyDescent="0.3">
      <c r="C889">
        <v>131.21600000000001</v>
      </c>
      <c r="D889">
        <v>6.226099723824307E-2</v>
      </c>
    </row>
    <row r="890" spans="3:4" x14ac:dyDescent="0.3">
      <c r="C890">
        <v>131.22300000000001</v>
      </c>
      <c r="D890">
        <v>6.2746130359024821E-2</v>
      </c>
    </row>
    <row r="891" spans="3:4" x14ac:dyDescent="0.3">
      <c r="C891">
        <v>131.22999999999999</v>
      </c>
      <c r="D891">
        <v>6.3217729187447128E-2</v>
      </c>
    </row>
    <row r="892" spans="3:4" x14ac:dyDescent="0.3">
      <c r="C892">
        <v>131.23699999999999</v>
      </c>
      <c r="D892">
        <v>6.3675359736709986E-2</v>
      </c>
    </row>
    <row r="893" spans="3:4" x14ac:dyDescent="0.3">
      <c r="C893">
        <v>131.244</v>
      </c>
      <c r="D893">
        <v>6.4118605600117048E-2</v>
      </c>
    </row>
    <row r="894" spans="3:4" x14ac:dyDescent="0.3">
      <c r="C894">
        <v>131.251</v>
      </c>
      <c r="D894">
        <v>6.4547068818557277E-2</v>
      </c>
    </row>
    <row r="895" spans="3:4" x14ac:dyDescent="0.3">
      <c r="C895">
        <v>131.25800000000001</v>
      </c>
      <c r="D895">
        <v>6.4960370711376267E-2</v>
      </c>
    </row>
    <row r="896" spans="3:4" x14ac:dyDescent="0.3">
      <c r="C896">
        <v>131.26499999999999</v>
      </c>
      <c r="D896">
        <v>6.5358152668001449E-2</v>
      </c>
    </row>
    <row r="897" spans="3:4" x14ac:dyDescent="0.3">
      <c r="C897">
        <v>131.27199999999999</v>
      </c>
      <c r="D897">
        <v>6.5740076897792085E-2</v>
      </c>
    </row>
    <row r="898" spans="3:4" x14ac:dyDescent="0.3">
      <c r="C898">
        <v>131.279</v>
      </c>
      <c r="D898">
        <v>6.6105827135675227E-2</v>
      </c>
    </row>
    <row r="899" spans="3:4" x14ac:dyDescent="0.3">
      <c r="C899">
        <v>131.286</v>
      </c>
      <c r="D899">
        <v>6.6455109301316651E-2</v>
      </c>
    </row>
    <row r="900" spans="3:4" x14ac:dyDescent="0.3">
      <c r="C900">
        <v>131.29300000000001</v>
      </c>
      <c r="D900">
        <v>6.6787652109661366E-2</v>
      </c>
    </row>
    <row r="901" spans="3:4" x14ac:dyDescent="0.3">
      <c r="C901">
        <v>131.30000000000001</v>
      </c>
      <c r="D901">
        <v>6.7103207630865219E-2</v>
      </c>
    </row>
    <row r="902" spans="3:4" x14ac:dyDescent="0.3">
      <c r="C902">
        <v>131.30699999999999</v>
      </c>
      <c r="D902">
        <v>6.7401551797786091E-2</v>
      </c>
    </row>
    <row r="903" spans="3:4" x14ac:dyDescent="0.3">
      <c r="C903">
        <v>131.31399999999999</v>
      </c>
      <c r="D903">
        <v>6.768249959909331E-2</v>
      </c>
    </row>
    <row r="904" spans="3:4" x14ac:dyDescent="0.3">
      <c r="C904">
        <v>131.321</v>
      </c>
      <c r="D904">
        <v>6.7945847435016818E-2</v>
      </c>
    </row>
    <row r="905" spans="3:4" x14ac:dyDescent="0.3">
      <c r="C905">
        <v>131.328</v>
      </c>
      <c r="D905">
        <v>6.8191459200968335E-2</v>
      </c>
    </row>
    <row r="906" spans="3:4" x14ac:dyDescent="0.3">
      <c r="C906">
        <v>131.33500000000001</v>
      </c>
      <c r="D906">
        <v>6.8419210255601506E-2</v>
      </c>
    </row>
    <row r="907" spans="3:4" x14ac:dyDescent="0.3">
      <c r="C907">
        <v>131.34200000000001</v>
      </c>
      <c r="D907">
        <v>6.8629001519599053E-2</v>
      </c>
    </row>
    <row r="908" spans="3:4" x14ac:dyDescent="0.3">
      <c r="C908">
        <v>131.34899999999999</v>
      </c>
      <c r="D908">
        <v>6.8820759640122742E-2</v>
      </c>
    </row>
    <row r="909" spans="3:4" x14ac:dyDescent="0.3">
      <c r="C909">
        <v>131.35599999999999</v>
      </c>
      <c r="D909">
        <v>6.899443709514412E-2</v>
      </c>
    </row>
    <row r="910" spans="3:4" x14ac:dyDescent="0.3">
      <c r="C910">
        <v>131.363</v>
      </c>
      <c r="D910">
        <v>6.9150012237338548E-2</v>
      </c>
    </row>
    <row r="911" spans="3:4" x14ac:dyDescent="0.3">
      <c r="C911">
        <v>131.37</v>
      </c>
      <c r="D911">
        <v>6.92874892774588E-2</v>
      </c>
    </row>
    <row r="912" spans="3:4" x14ac:dyDescent="0.3">
      <c r="C912">
        <v>131.37700000000001</v>
      </c>
      <c r="D912">
        <v>6.9406898207284698E-2</v>
      </c>
    </row>
    <row r="913" spans="3:4" x14ac:dyDescent="0.3">
      <c r="C913">
        <v>131.38399999999999</v>
      </c>
      <c r="D913">
        <v>6.950829466246787E-2</v>
      </c>
    </row>
    <row r="914" spans="3:4" x14ac:dyDescent="0.3">
      <c r="C914">
        <v>131.39099999999999</v>
      </c>
      <c r="D914">
        <v>6.9591759725794358E-2</v>
      </c>
    </row>
    <row r="915" spans="3:4" x14ac:dyDescent="0.3">
      <c r="C915">
        <v>131.398</v>
      </c>
      <c r="D915">
        <v>6.965741511473153E-2</v>
      </c>
    </row>
    <row r="916" spans="3:4" x14ac:dyDescent="0.3">
      <c r="C916">
        <v>131.405</v>
      </c>
      <c r="D916">
        <v>6.9705362260796683E-2</v>
      </c>
    </row>
    <row r="917" spans="3:4" x14ac:dyDescent="0.3">
      <c r="C917">
        <v>131.41200000000001</v>
      </c>
      <c r="D917">
        <v>6.9735786385482987E-2</v>
      </c>
    </row>
    <row r="918" spans="3:4" x14ac:dyDescent="0.3">
      <c r="C918">
        <v>131.41900000000001</v>
      </c>
      <c r="D918">
        <v>6.9748837985358234E-2</v>
      </c>
    </row>
    <row r="919" spans="3:4" x14ac:dyDescent="0.3">
      <c r="C919">
        <v>131.42599999999999</v>
      </c>
      <c r="D919">
        <v>6.9744734545183901E-2</v>
      </c>
    </row>
    <row r="920" spans="3:4" x14ac:dyDescent="0.3">
      <c r="C920">
        <v>131.43299999999999</v>
      </c>
      <c r="D920">
        <v>6.9723702490778694E-2</v>
      </c>
    </row>
    <row r="921" spans="3:4" x14ac:dyDescent="0.3">
      <c r="C921">
        <v>131.44</v>
      </c>
      <c r="D921">
        <v>6.9685990735820116E-2</v>
      </c>
    </row>
    <row r="922" spans="3:4" x14ac:dyDescent="0.3">
      <c r="C922">
        <v>131.447</v>
      </c>
      <c r="D922">
        <v>6.9631870050732653E-2</v>
      </c>
    </row>
    <row r="923" spans="3:4" x14ac:dyDescent="0.3">
      <c r="C923">
        <v>131.45400000000001</v>
      </c>
      <c r="D923">
        <v>6.9561632385263306E-2</v>
      </c>
    </row>
    <row r="924" spans="3:4" x14ac:dyDescent="0.3">
      <c r="C924">
        <v>131.46100000000001</v>
      </c>
      <c r="D924">
        <v>6.9475590147051625E-2</v>
      </c>
    </row>
    <row r="925" spans="3:4" x14ac:dyDescent="0.3">
      <c r="C925">
        <v>131.46799999999999</v>
      </c>
      <c r="D925">
        <v>6.9374075438635913E-2</v>
      </c>
    </row>
    <row r="926" spans="3:4" x14ac:dyDescent="0.3">
      <c r="C926">
        <v>131.47499999999999</v>
      </c>
      <c r="D926">
        <v>6.925743925545684E-2</v>
      </c>
    </row>
    <row r="927" spans="3:4" x14ac:dyDescent="0.3">
      <c r="C927">
        <v>131.482</v>
      </c>
      <c r="D927">
        <v>6.9126050647542209E-2</v>
      </c>
    </row>
    <row r="928" spans="3:4" x14ac:dyDescent="0.3">
      <c r="C928">
        <v>131.489</v>
      </c>
      <c r="D928">
        <v>6.8980295847640219E-2</v>
      </c>
    </row>
    <row r="929" spans="3:4" x14ac:dyDescent="0.3">
      <c r="C929">
        <v>131.49600000000001</v>
      </c>
      <c r="D929">
        <v>6.8820577368673946E-2</v>
      </c>
    </row>
    <row r="930" spans="3:4" x14ac:dyDescent="0.3">
      <c r="C930">
        <v>131.50300000000001</v>
      </c>
      <c r="D930">
        <v>6.8647313073455021E-2</v>
      </c>
    </row>
    <row r="931" spans="3:4" x14ac:dyDescent="0.3">
      <c r="C931">
        <v>131.51</v>
      </c>
      <c r="D931">
        <v>6.8460935219663385E-2</v>
      </c>
    </row>
    <row r="932" spans="3:4" x14ac:dyDescent="0.3">
      <c r="C932">
        <v>131.517</v>
      </c>
      <c r="D932">
        <v>6.8261889483143726E-2</v>
      </c>
    </row>
    <row r="933" spans="3:4" x14ac:dyDescent="0.3">
      <c r="C933">
        <v>131.524</v>
      </c>
      <c r="D933">
        <v>6.8050633962624868E-2</v>
      </c>
    </row>
    <row r="934" spans="3:4" x14ac:dyDescent="0.3">
      <c r="C934">
        <v>131.53100000000001</v>
      </c>
      <c r="D934">
        <v>6.782763816896549E-2</v>
      </c>
    </row>
    <row r="935" spans="3:4" x14ac:dyDescent="0.3">
      <c r="C935">
        <v>131.53800000000001</v>
      </c>
      <c r="D935">
        <v>6.7593382002069713E-2</v>
      </c>
    </row>
    <row r="936" spans="3:4" x14ac:dyDescent="0.3">
      <c r="C936">
        <v>131.54499999999999</v>
      </c>
      <c r="D936">
        <v>6.7348354718600595E-2</v>
      </c>
    </row>
    <row r="937" spans="3:4" x14ac:dyDescent="0.3">
      <c r="C937">
        <v>131.55199999999999</v>
      </c>
      <c r="D937">
        <v>6.7093053893605203E-2</v>
      </c>
    </row>
    <row r="938" spans="3:4" x14ac:dyDescent="0.3">
      <c r="C938">
        <v>131.559</v>
      </c>
      <c r="D938">
        <v>6.6828000449516936E-2</v>
      </c>
    </row>
    <row r="939" spans="3:4" x14ac:dyDescent="0.3">
      <c r="C939">
        <v>131.566</v>
      </c>
      <c r="D939">
        <v>6.6553679992902723E-2</v>
      </c>
    </row>
    <row r="940" spans="3:4" x14ac:dyDescent="0.3">
      <c r="C940">
        <v>131.57300000000001</v>
      </c>
      <c r="D940">
        <v>6.6270620849700895E-2</v>
      </c>
    </row>
    <row r="941" spans="3:4" x14ac:dyDescent="0.3">
      <c r="C941">
        <v>131.58000000000001</v>
      </c>
      <c r="D941">
        <v>6.5979344454855454E-2</v>
      </c>
    </row>
    <row r="942" spans="3:4" x14ac:dyDescent="0.3">
      <c r="C942">
        <v>131.58699999999999</v>
      </c>
      <c r="D942">
        <v>6.5680375732151866E-2</v>
      </c>
    </row>
    <row r="943" spans="3:4" x14ac:dyDescent="0.3">
      <c r="C943">
        <v>131.59399999999999</v>
      </c>
      <c r="D943">
        <v>6.5374242196582638E-2</v>
      </c>
    </row>
    <row r="944" spans="3:4" x14ac:dyDescent="0.3">
      <c r="C944">
        <v>131.601</v>
      </c>
      <c r="D944">
        <v>6.5061473105594167E-2</v>
      </c>
    </row>
    <row r="945" spans="3:4" x14ac:dyDescent="0.3">
      <c r="C945">
        <v>131.608</v>
      </c>
      <c r="D945">
        <v>6.4742598671195903E-2</v>
      </c>
    </row>
    <row r="946" spans="3:4" x14ac:dyDescent="0.3">
      <c r="C946">
        <v>131.61500000000001</v>
      </c>
      <c r="D946">
        <v>6.4418149347075557E-2</v>
      </c>
    </row>
    <row r="947" spans="3:4" x14ac:dyDescent="0.3">
      <c r="C947">
        <v>131.62200000000001</v>
      </c>
      <c r="D947">
        <v>6.4088655207379636E-2</v>
      </c>
    </row>
    <row r="948" spans="3:4" x14ac:dyDescent="0.3">
      <c r="C948">
        <v>131.62899999999999</v>
      </c>
      <c r="D948">
        <v>6.3754660338074587E-2</v>
      </c>
    </row>
    <row r="949" spans="3:4" x14ac:dyDescent="0.3">
      <c r="C949">
        <v>131.636</v>
      </c>
      <c r="D949">
        <v>6.3416663783130336E-2</v>
      </c>
    </row>
    <row r="950" spans="3:4" x14ac:dyDescent="0.3">
      <c r="C950">
        <v>131.643</v>
      </c>
      <c r="D950">
        <v>6.3075206014476096E-2</v>
      </c>
    </row>
    <row r="951" spans="3:4" x14ac:dyDescent="0.3">
      <c r="C951">
        <v>131.65</v>
      </c>
      <c r="D951">
        <v>6.2730811979326784E-2</v>
      </c>
    </row>
    <row r="952" spans="3:4" x14ac:dyDescent="0.3">
      <c r="C952">
        <v>131.65700000000001</v>
      </c>
      <c r="D952">
        <v>6.2384005338893322E-2</v>
      </c>
    </row>
    <row r="953" spans="3:4" x14ac:dyDescent="0.3">
      <c r="C953">
        <v>131.66399999999999</v>
      </c>
      <c r="D953">
        <v>6.2035308954356015E-2</v>
      </c>
    </row>
    <row r="954" spans="3:4" x14ac:dyDescent="0.3">
      <c r="C954">
        <v>131.67099999999999</v>
      </c>
      <c r="D954">
        <v>6.1685261300636542E-2</v>
      </c>
    </row>
    <row r="955" spans="3:4" x14ac:dyDescent="0.3">
      <c r="C955">
        <v>131.678</v>
      </c>
      <c r="D955">
        <v>6.1334356304839882E-2</v>
      </c>
    </row>
    <row r="956" spans="3:4" x14ac:dyDescent="0.3">
      <c r="C956">
        <v>131.685</v>
      </c>
      <c r="D956">
        <v>6.0983135485119723E-2</v>
      </c>
    </row>
    <row r="957" spans="3:4" x14ac:dyDescent="0.3">
      <c r="C957">
        <v>131.69200000000001</v>
      </c>
      <c r="D957">
        <v>6.063213074048069E-2</v>
      </c>
    </row>
    <row r="958" spans="3:4" x14ac:dyDescent="0.3">
      <c r="C958">
        <v>131.69900000000001</v>
      </c>
      <c r="D958">
        <v>6.0281881702766035E-2</v>
      </c>
    </row>
    <row r="959" spans="3:4" x14ac:dyDescent="0.3">
      <c r="C959">
        <v>131.70599999999999</v>
      </c>
      <c r="D959">
        <v>5.9932939162291358E-2</v>
      </c>
    </row>
    <row r="960" spans="3:4" x14ac:dyDescent="0.3">
      <c r="C960">
        <v>131.71299999999999</v>
      </c>
      <c r="D960">
        <v>5.9585869264895952E-2</v>
      </c>
    </row>
    <row r="961" spans="3:4" x14ac:dyDescent="0.3">
      <c r="C961">
        <v>131.72</v>
      </c>
      <c r="D961">
        <v>5.9241258576328636E-2</v>
      </c>
    </row>
    <row r="962" spans="3:4" x14ac:dyDescent="0.3">
      <c r="C962">
        <v>131.727</v>
      </c>
      <c r="D962">
        <v>5.8899720112210591E-2</v>
      </c>
    </row>
    <row r="963" spans="3:4" x14ac:dyDescent="0.3">
      <c r="C963">
        <v>131.73400000000001</v>
      </c>
      <c r="D963">
        <v>5.8561900431393185E-2</v>
      </c>
    </row>
    <row r="964" spans="3:4" x14ac:dyDescent="0.3">
      <c r="C964">
        <v>131.74100000000001</v>
      </c>
      <c r="D964">
        <v>5.8228487886334723E-2</v>
      </c>
    </row>
    <row r="965" spans="3:4" x14ac:dyDescent="0.3">
      <c r="C965">
        <v>131.74799999999999</v>
      </c>
      <c r="D965">
        <v>5.7900222115346622E-2</v>
      </c>
    </row>
    <row r="966" spans="3:4" x14ac:dyDescent="0.3">
      <c r="C966">
        <v>131.755</v>
      </c>
      <c r="D966">
        <v>5.7577904847166891E-2</v>
      </c>
    </row>
    <row r="967" spans="3:4" x14ac:dyDescent="0.3">
      <c r="C967">
        <v>131.762</v>
      </c>
      <c r="D967">
        <v>5.7262412067347869E-2</v>
      </c>
    </row>
    <row r="968" spans="3:4" x14ac:dyDescent="0.3">
      <c r="C968">
        <v>131.76900000000001</v>
      </c>
      <c r="D968">
        <v>5.6954707567298216E-2</v>
      </c>
    </row>
    <row r="969" spans="3:4" x14ac:dyDescent="0.3">
      <c r="C969">
        <v>131.77600000000001</v>
      </c>
      <c r="D969">
        <v>5.665585785973129E-2</v>
      </c>
    </row>
    <row r="970" spans="3:4" x14ac:dyDescent="0.3">
      <c r="C970">
        <v>131.78299999999999</v>
      </c>
      <c r="D970">
        <v>5.6367048397798429E-2</v>
      </c>
    </row>
    <row r="971" spans="3:4" x14ac:dyDescent="0.3">
      <c r="C971">
        <v>131.79</v>
      </c>
      <c r="D971">
        <v>5.6089600978847826E-2</v>
      </c>
    </row>
    <row r="972" spans="3:4" x14ac:dyDescent="0.3">
      <c r="C972">
        <v>131.797</v>
      </c>
      <c r="D972">
        <v>5.5824992147270484E-2</v>
      </c>
    </row>
    <row r="973" spans="3:4" x14ac:dyDescent="0.3">
      <c r="C973">
        <v>131.804</v>
      </c>
      <c r="D973">
        <v>5.5574872334298239E-2</v>
      </c>
    </row>
    <row r="974" spans="3:4" x14ac:dyDescent="0.3">
      <c r="C974">
        <v>131.81100000000001</v>
      </c>
      <c r="D974">
        <v>5.5341085386646734E-2</v>
      </c>
    </row>
    <row r="975" spans="3:4" x14ac:dyDescent="0.3">
      <c r="C975">
        <v>131.81800000000001</v>
      </c>
      <c r="D975">
        <v>5.512568804156897E-2</v>
      </c>
    </row>
    <row r="976" spans="3:4" x14ac:dyDescent="0.3">
      <c r="C976">
        <v>131.82499999999999</v>
      </c>
      <c r="D976">
        <v>5.493096880512089E-2</v>
      </c>
    </row>
    <row r="977" spans="3:4" x14ac:dyDescent="0.3">
      <c r="C977">
        <v>131.83199999999999</v>
      </c>
      <c r="D977">
        <v>5.475946558573621E-2</v>
      </c>
    </row>
    <row r="978" spans="3:4" x14ac:dyDescent="0.3">
      <c r="C978">
        <v>131.839</v>
      </c>
      <c r="D978">
        <v>5.4613981329905865E-2</v>
      </c>
    </row>
    <row r="979" spans="3:4" x14ac:dyDescent="0.3">
      <c r="C979">
        <v>131.846</v>
      </c>
      <c r="D979">
        <v>5.4497596804877292E-2</v>
      </c>
    </row>
    <row r="980" spans="3:4" x14ac:dyDescent="0.3">
      <c r="C980">
        <v>131.85300000000001</v>
      </c>
      <c r="D980">
        <v>5.4413679579766505E-2</v>
      </c>
    </row>
    <row r="981" spans="3:4" x14ac:dyDescent="0.3">
      <c r="C981">
        <v>131.86000000000001</v>
      </c>
      <c r="D981">
        <v>5.4365888176725698E-2</v>
      </c>
    </row>
    <row r="982" spans="3:4" x14ac:dyDescent="0.3">
      <c r="C982">
        <v>131.86699999999999</v>
      </c>
      <c r="D982">
        <v>5.4358185886050847E-2</v>
      </c>
    </row>
    <row r="983" spans="3:4" x14ac:dyDescent="0.3">
      <c r="C983">
        <v>131.874</v>
      </c>
      <c r="D983">
        <v>5.439477135975599E-2</v>
      </c>
    </row>
    <row r="984" spans="3:4" x14ac:dyDescent="0.3">
      <c r="C984">
        <v>131.881</v>
      </c>
      <c r="D984">
        <v>5.4480150133128145E-2</v>
      </c>
    </row>
    <row r="985" spans="3:4" x14ac:dyDescent="0.3">
      <c r="C985">
        <v>131.88800000000001</v>
      </c>
      <c r="D985">
        <v>5.4619050918556601E-2</v>
      </c>
    </row>
    <row r="986" spans="3:4" x14ac:dyDescent="0.3">
      <c r="C986">
        <v>131.89500000000001</v>
      </c>
      <c r="D986">
        <v>5.4816403166668116E-2</v>
      </c>
    </row>
    <row r="987" spans="3:4" x14ac:dyDescent="0.3">
      <c r="C987">
        <v>131.90199999999999</v>
      </c>
      <c r="D987">
        <v>5.5077289497314358E-2</v>
      </c>
    </row>
    <row r="988" spans="3:4" x14ac:dyDescent="0.3">
      <c r="C988">
        <v>131.90899999999999</v>
      </c>
      <c r="D988">
        <v>5.5406886344711394E-2</v>
      </c>
    </row>
    <row r="989" spans="3:4" x14ac:dyDescent="0.3">
      <c r="C989">
        <v>131.916</v>
      </c>
      <c r="D989">
        <v>5.5810392385631416E-2</v>
      </c>
    </row>
    <row r="990" spans="3:4" x14ac:dyDescent="0.3">
      <c r="C990">
        <v>131.923</v>
      </c>
      <c r="D990">
        <v>5.6292959516600252E-2</v>
      </c>
    </row>
    <row r="991" spans="3:4" x14ac:dyDescent="0.3">
      <c r="C991">
        <v>131.93</v>
      </c>
      <c r="D991">
        <v>5.6859538157751216E-2</v>
      </c>
    </row>
    <row r="992" spans="3:4" x14ac:dyDescent="0.3">
      <c r="C992">
        <v>131.93700000000001</v>
      </c>
      <c r="D992">
        <v>5.7514856372538829E-2</v>
      </c>
    </row>
    <row r="993" spans="3:4" x14ac:dyDescent="0.3">
      <c r="C993">
        <v>131.94399999999999</v>
      </c>
      <c r="D993">
        <v>5.8263245007262016E-2</v>
      </c>
    </row>
    <row r="994" spans="3:4" x14ac:dyDescent="0.3">
      <c r="C994">
        <v>131.95099999999999</v>
      </c>
      <c r="D994">
        <v>5.9108524895028346E-2</v>
      </c>
    </row>
    <row r="995" spans="3:4" x14ac:dyDescent="0.3">
      <c r="C995">
        <v>131.958</v>
      </c>
      <c r="D995">
        <v>6.0053873206543804E-2</v>
      </c>
    </row>
    <row r="996" spans="3:4" x14ac:dyDescent="0.3">
      <c r="C996">
        <v>131.965</v>
      </c>
      <c r="D996">
        <v>6.1101685495899248E-2</v>
      </c>
    </row>
    <row r="997" spans="3:4" x14ac:dyDescent="0.3">
      <c r="C997">
        <v>131.97200000000001</v>
      </c>
      <c r="D997">
        <v>6.2253436435567272E-2</v>
      </c>
    </row>
    <row r="998" spans="3:4" x14ac:dyDescent="0.3">
      <c r="C998">
        <v>131.97900000000001</v>
      </c>
      <c r="D998">
        <v>6.3509542661771334E-2</v>
      </c>
    </row>
    <row r="999" spans="3:4" x14ac:dyDescent="0.3">
      <c r="C999">
        <v>131.98599999999999</v>
      </c>
      <c r="D999">
        <v>6.4869247295644861E-2</v>
      </c>
    </row>
    <row r="1000" spans="3:4" x14ac:dyDescent="0.3">
      <c r="C1000">
        <v>131.99299999999999</v>
      </c>
      <c r="D1000">
        <v>6.6330440048601877E-2</v>
      </c>
    </row>
    <row r="1001" spans="3:4" x14ac:dyDescent="0.3">
      <c r="C1001">
        <v>132</v>
      </c>
      <c r="D1001">
        <v>6.7889648235314945E-2</v>
      </c>
    </row>
    <row r="1002" spans="3:4" x14ac:dyDescent="0.3">
      <c r="C1002">
        <v>132.00700000000001</v>
      </c>
      <c r="D1002">
        <v>6.9541834573388334E-2</v>
      </c>
    </row>
    <row r="1003" spans="3:4" x14ac:dyDescent="0.3">
      <c r="C1003">
        <v>132.01400000000001</v>
      </c>
      <c r="D1003">
        <v>7.1280434628259934E-2</v>
      </c>
    </row>
    <row r="1004" spans="3:4" x14ac:dyDescent="0.3">
      <c r="C1004">
        <v>132.02099999999999</v>
      </c>
      <c r="D1004">
        <v>7.3097257864422366E-2</v>
      </c>
    </row>
    <row r="1005" spans="3:4" x14ac:dyDescent="0.3">
      <c r="C1005">
        <v>132.02799999999999</v>
      </c>
      <c r="D1005">
        <v>7.498250849022231E-2</v>
      </c>
    </row>
    <row r="1006" spans="3:4" x14ac:dyDescent="0.3">
      <c r="C1006">
        <v>132.035</v>
      </c>
      <c r="D1006">
        <v>7.6924751634711352E-2</v>
      </c>
    </row>
    <row r="1007" spans="3:4" x14ac:dyDescent="0.3">
      <c r="C1007">
        <v>132.042</v>
      </c>
      <c r="D1007">
        <v>7.8911055714091599E-2</v>
      </c>
    </row>
    <row r="1008" spans="3:4" x14ac:dyDescent="0.3">
      <c r="C1008">
        <v>132.04900000000001</v>
      </c>
      <c r="D1008">
        <v>8.0927036169090708E-2</v>
      </c>
    </row>
    <row r="1009" spans="3:4" x14ac:dyDescent="0.3">
      <c r="C1009">
        <v>132.05600000000001</v>
      </c>
      <c r="D1009">
        <v>8.2957001980711598E-2</v>
      </c>
    </row>
    <row r="1010" spans="3:4" x14ac:dyDescent="0.3">
      <c r="C1010">
        <v>132.06299999999999</v>
      </c>
      <c r="D1010">
        <v>8.4984126336907995E-2</v>
      </c>
    </row>
    <row r="1011" spans="3:4" x14ac:dyDescent="0.3">
      <c r="C1011">
        <v>132.07</v>
      </c>
      <c r="D1011">
        <v>8.6990652387202438E-2</v>
      </c>
    </row>
    <row r="1012" spans="3:4" x14ac:dyDescent="0.3">
      <c r="C1012">
        <v>132.077</v>
      </c>
      <c r="D1012">
        <v>8.8958131243371527E-2</v>
      </c>
    </row>
    <row r="1013" spans="3:4" x14ac:dyDescent="0.3">
      <c r="C1013">
        <v>132.084</v>
      </c>
      <c r="D1013">
        <v>9.0867688268149935E-2</v>
      </c>
    </row>
    <row r="1014" spans="3:4" x14ac:dyDescent="0.3">
      <c r="C1014">
        <v>132.09100000000001</v>
      </c>
      <c r="D1014">
        <v>9.2700312640687538E-2</v>
      </c>
    </row>
    <row r="1015" spans="3:4" x14ac:dyDescent="0.3">
      <c r="C1015">
        <v>132.09800000000001</v>
      </c>
      <c r="D1015">
        <v>9.4437179026113718E-2</v>
      </c>
    </row>
    <row r="1016" spans="3:4" x14ac:dyDescent="0.3">
      <c r="C1016">
        <v>132.10499999999999</v>
      </c>
      <c r="D1016">
        <v>9.6059907305127534E-2</v>
      </c>
    </row>
    <row r="1017" spans="3:4" x14ac:dyDescent="0.3">
      <c r="C1017">
        <v>132.11199999999999</v>
      </c>
      <c r="D1017">
        <v>9.7550967788901516E-2</v>
      </c>
    </row>
    <row r="1018" spans="3:4" x14ac:dyDescent="0.3">
      <c r="C1018">
        <v>132.119</v>
      </c>
      <c r="D1018">
        <v>9.8893942155424464E-2</v>
      </c>
    </row>
    <row r="1019" spans="3:4" x14ac:dyDescent="0.3">
      <c r="C1019">
        <v>132.126</v>
      </c>
      <c r="D1019">
        <v>0.10007384048937781</v>
      </c>
    </row>
    <row r="1020" spans="3:4" x14ac:dyDescent="0.3">
      <c r="C1020">
        <v>132.13300000000001</v>
      </c>
      <c r="D1020">
        <v>0.10107738449930483</v>
      </c>
    </row>
    <row r="1021" spans="3:4" x14ac:dyDescent="0.3">
      <c r="C1021">
        <v>132.13999999999999</v>
      </c>
      <c r="D1021">
        <v>0.10189326291767345</v>
      </c>
    </row>
    <row r="1022" spans="3:4" x14ac:dyDescent="0.3">
      <c r="C1022">
        <v>132.14699999999999</v>
      </c>
      <c r="D1022">
        <v>0.10251235221428337</v>
      </c>
    </row>
    <row r="1023" spans="3:4" x14ac:dyDescent="0.3">
      <c r="C1023">
        <v>132.154</v>
      </c>
      <c r="D1023">
        <v>0.1029278966000311</v>
      </c>
    </row>
    <row r="1024" spans="3:4" x14ac:dyDescent="0.3">
      <c r="C1024">
        <v>132.161</v>
      </c>
      <c r="D1024">
        <v>0.10313564235673048</v>
      </c>
    </row>
    <row r="1025" spans="3:4" x14ac:dyDescent="0.3">
      <c r="C1025">
        <v>132.16800000000001</v>
      </c>
      <c r="D1025">
        <v>0.1031339376819659</v>
      </c>
    </row>
    <row r="1026" spans="3:4" x14ac:dyDescent="0.3">
      <c r="C1026">
        <v>132.17500000000001</v>
      </c>
      <c r="D1026">
        <v>0.10292370783935714</v>
      </c>
    </row>
    <row r="1027" spans="3:4" x14ac:dyDescent="0.3">
      <c r="C1027">
        <v>132.18199999999999</v>
      </c>
      <c r="D1027">
        <v>0.10250852036749819</v>
      </c>
    </row>
    <row r="1028" spans="3:4" x14ac:dyDescent="0.3">
      <c r="C1028">
        <v>132.18899999999999</v>
      </c>
      <c r="D1028">
        <v>0.10189445845931107</v>
      </c>
    </row>
    <row r="1029" spans="3:4" x14ac:dyDescent="0.3">
      <c r="C1029">
        <v>132.196</v>
      </c>
      <c r="D1029">
        <v>0.10109002788794749</v>
      </c>
    </row>
    <row r="1030" spans="3:4" x14ac:dyDescent="0.3">
      <c r="C1030">
        <v>132.203</v>
      </c>
      <c r="D1030">
        <v>0.10010592943981687</v>
      </c>
    </row>
    <row r="1031" spans="3:4" x14ac:dyDescent="0.3">
      <c r="C1031">
        <v>132.21</v>
      </c>
      <c r="D1031">
        <v>9.8954936232421922E-2</v>
      </c>
    </row>
    <row r="1032" spans="3:4" x14ac:dyDescent="0.3">
      <c r="C1032">
        <v>132.21700000000001</v>
      </c>
      <c r="D1032">
        <v>9.7651590331877508E-2</v>
      </c>
    </row>
    <row r="1033" spans="3:4" x14ac:dyDescent="0.3">
      <c r="C1033">
        <v>132.22399999999999</v>
      </c>
      <c r="D1033">
        <v>9.621194131086036E-2</v>
      </c>
    </row>
    <row r="1034" spans="3:4" x14ac:dyDescent="0.3">
      <c r="C1034">
        <v>132.23099999999999</v>
      </c>
      <c r="D1034">
        <v>9.4653248769264273E-2</v>
      </c>
    </row>
    <row r="1035" spans="3:4" x14ac:dyDescent="0.3">
      <c r="C1035">
        <v>132.238</v>
      </c>
      <c r="D1035">
        <v>9.2993670664324138E-2</v>
      </c>
    </row>
    <row r="1036" spans="3:4" x14ac:dyDescent="0.3">
      <c r="C1036">
        <v>132.245</v>
      </c>
      <c r="D1036">
        <v>9.1251945389547229E-2</v>
      </c>
    </row>
    <row r="1037" spans="3:4" x14ac:dyDescent="0.3">
      <c r="C1037">
        <v>132.25200000000001</v>
      </c>
      <c r="D1037">
        <v>8.9447075437986287E-2</v>
      </c>
    </row>
    <row r="1038" spans="3:4" x14ac:dyDescent="0.3">
      <c r="C1038">
        <v>132.25899999999999</v>
      </c>
      <c r="D1038">
        <v>8.7598020137158492E-2</v>
      </c>
    </row>
    <row r="1039" spans="3:4" x14ac:dyDescent="0.3">
      <c r="C1039">
        <v>132.26599999999999</v>
      </c>
      <c r="D1039">
        <v>8.5723404372471446E-2</v>
      </c>
    </row>
    <row r="1040" spans="3:4" x14ac:dyDescent="0.3">
      <c r="C1040">
        <v>132.273</v>
      </c>
      <c r="D1040">
        <v>8.3841265227092052E-2</v>
      </c>
    </row>
    <row r="1041" spans="3:4" x14ac:dyDescent="0.3">
      <c r="C1041">
        <v>132.28</v>
      </c>
      <c r="D1041">
        <v>8.1968765531179627E-2</v>
      </c>
    </row>
    <row r="1042" spans="3:4" x14ac:dyDescent="0.3">
      <c r="C1042">
        <v>132.28700000000001</v>
      </c>
      <c r="D1042">
        <v>8.0122009312153145E-2</v>
      </c>
    </row>
    <row r="1043" spans="3:4" x14ac:dyDescent="0.3">
      <c r="C1043">
        <v>132.29400000000001</v>
      </c>
      <c r="D1043">
        <v>7.8315900399246255E-2</v>
      </c>
    </row>
    <row r="1044" spans="3:4" x14ac:dyDescent="0.3">
      <c r="C1044">
        <v>132.30099999999999</v>
      </c>
      <c r="D1044">
        <v>7.6563958329588899E-2</v>
      </c>
    </row>
    <row r="1045" spans="3:4" x14ac:dyDescent="0.3">
      <c r="C1045">
        <v>132.30799999999999</v>
      </c>
      <c r="D1045">
        <v>7.4878231199393311E-2</v>
      </c>
    </row>
    <row r="1046" spans="3:4" x14ac:dyDescent="0.3">
      <c r="C1046">
        <v>132.315</v>
      </c>
      <c r="D1046">
        <v>7.3269231331670875E-2</v>
      </c>
    </row>
    <row r="1047" spans="3:4" x14ac:dyDescent="0.3">
      <c r="C1047">
        <v>132.322</v>
      </c>
      <c r="D1047">
        <v>7.1745906843137419E-2</v>
      </c>
    </row>
    <row r="1048" spans="3:4" x14ac:dyDescent="0.3">
      <c r="C1048">
        <v>132.32900000000001</v>
      </c>
      <c r="D1048">
        <v>7.0315632976361703E-2</v>
      </c>
    </row>
    <row r="1049" spans="3:4" x14ac:dyDescent="0.3">
      <c r="C1049">
        <v>132.33600000000001</v>
      </c>
      <c r="D1049">
        <v>6.8984305473829929E-2</v>
      </c>
    </row>
    <row r="1050" spans="3:4" x14ac:dyDescent="0.3">
      <c r="C1050">
        <v>132.34299999999999</v>
      </c>
      <c r="D1050">
        <v>6.7756331128774161E-2</v>
      </c>
    </row>
    <row r="1051" spans="3:4" x14ac:dyDescent="0.3">
      <c r="C1051">
        <v>132.35</v>
      </c>
      <c r="D1051">
        <v>6.6634716657256177E-2</v>
      </c>
    </row>
    <row r="1052" spans="3:4" x14ac:dyDescent="0.3">
      <c r="C1052">
        <v>132.357</v>
      </c>
      <c r="D1052">
        <v>6.5621245063718914E-2</v>
      </c>
    </row>
    <row r="1053" spans="3:4" x14ac:dyDescent="0.3">
      <c r="C1053">
        <v>132.364</v>
      </c>
      <c r="D1053">
        <v>6.4716540572986633E-2</v>
      </c>
    </row>
    <row r="1054" spans="3:4" x14ac:dyDescent="0.3">
      <c r="C1054">
        <v>132.37100000000001</v>
      </c>
      <c r="D1054">
        <v>6.3920213966181458E-2</v>
      </c>
    </row>
    <row r="1055" spans="3:4" x14ac:dyDescent="0.3">
      <c r="C1055">
        <v>132.37800000000001</v>
      </c>
      <c r="D1055">
        <v>6.3231000422104527E-2</v>
      </c>
    </row>
    <row r="1056" spans="3:4" x14ac:dyDescent="0.3">
      <c r="C1056">
        <v>132.38499999999999</v>
      </c>
      <c r="D1056">
        <v>6.2646899718913726E-2</v>
      </c>
    </row>
    <row r="1057" spans="3:4" x14ac:dyDescent="0.3">
      <c r="C1057">
        <v>132.392</v>
      </c>
      <c r="D1057">
        <v>6.2165315192093236E-2</v>
      </c>
    </row>
    <row r="1058" spans="3:4" x14ac:dyDescent="0.3">
      <c r="C1058">
        <v>132.399</v>
      </c>
      <c r="D1058">
        <v>6.1783188257141811E-2</v>
      </c>
    </row>
    <row r="1059" spans="3:4" x14ac:dyDescent="0.3">
      <c r="C1059">
        <v>132.40600000000001</v>
      </c>
      <c r="D1059">
        <v>6.149712576520653E-2</v>
      </c>
    </row>
    <row r="1060" spans="3:4" x14ac:dyDescent="0.3">
      <c r="C1060">
        <v>132.41300000000001</v>
      </c>
      <c r="D1060">
        <v>6.1303517946492414E-2</v>
      </c>
    </row>
    <row r="1061" spans="3:4" x14ac:dyDescent="0.3">
      <c r="C1061">
        <v>132.41999999999999</v>
      </c>
      <c r="D1061">
        <v>6.1198645190081648E-2</v>
      </c>
    </row>
    <row r="1062" spans="3:4" x14ac:dyDescent="0.3">
      <c r="C1062">
        <v>132.42699999999999</v>
      </c>
      <c r="D1062">
        <v>6.1178772392871859E-2</v>
      </c>
    </row>
    <row r="1063" spans="3:4" x14ac:dyDescent="0.3">
      <c r="C1063">
        <v>132.434</v>
      </c>
      <c r="D1063">
        <v>6.1240230070080066E-2</v>
      </c>
    </row>
    <row r="1064" spans="3:4" x14ac:dyDescent="0.3">
      <c r="C1064">
        <v>132.441</v>
      </c>
      <c r="D1064">
        <v>6.1379496993338584E-2</v>
      </c>
    </row>
    <row r="1065" spans="3:4" x14ac:dyDescent="0.3">
      <c r="C1065">
        <v>132.44800000000001</v>
      </c>
      <c r="D1065">
        <v>6.1593195601400037E-2</v>
      </c>
    </row>
    <row r="1066" spans="3:4" x14ac:dyDescent="0.3">
      <c r="C1066">
        <v>132.45500000000001</v>
      </c>
      <c r="D1066">
        <v>6.1878217303698413E-2</v>
      </c>
    </row>
    <row r="1067" spans="3:4" x14ac:dyDescent="0.3">
      <c r="C1067">
        <v>132.46199999999999</v>
      </c>
      <c r="D1067">
        <v>6.2231695634847602E-2</v>
      </c>
    </row>
    <row r="1068" spans="3:4" x14ac:dyDescent="0.3">
      <c r="C1068">
        <v>132.46899999999999</v>
      </c>
      <c r="D1068">
        <v>6.2651035485843026E-2</v>
      </c>
    </row>
    <row r="1069" spans="3:4" x14ac:dyDescent="0.3">
      <c r="C1069">
        <v>132.476</v>
      </c>
      <c r="D1069">
        <v>6.3133918181126042E-2</v>
      </c>
    </row>
    <row r="1070" spans="3:4" x14ac:dyDescent="0.3">
      <c r="C1070">
        <v>132.483</v>
      </c>
      <c r="D1070">
        <v>6.3678296769795861E-2</v>
      </c>
    </row>
    <row r="1071" spans="3:4" x14ac:dyDescent="0.3">
      <c r="C1071">
        <v>132.49</v>
      </c>
      <c r="D1071">
        <v>6.4282382714327735E-2</v>
      </c>
    </row>
    <row r="1072" spans="3:4" x14ac:dyDescent="0.3">
      <c r="C1072">
        <v>132.49700000000001</v>
      </c>
      <c r="D1072">
        <v>6.4944625195829844E-2</v>
      </c>
    </row>
    <row r="1073" spans="3:4" x14ac:dyDescent="0.3">
      <c r="C1073">
        <v>132.50399999999999</v>
      </c>
      <c r="D1073">
        <v>6.5663700252916915E-2</v>
      </c>
    </row>
    <row r="1074" spans="3:4" x14ac:dyDescent="0.3">
      <c r="C1074">
        <v>132.511</v>
      </c>
      <c r="D1074">
        <v>6.643841651047501E-2</v>
      </c>
    </row>
    <row r="1075" spans="3:4" x14ac:dyDescent="0.3">
      <c r="C1075">
        <v>132.518</v>
      </c>
      <c r="D1075">
        <v>6.7267771057644699E-2</v>
      </c>
    </row>
    <row r="1076" spans="3:4" x14ac:dyDescent="0.3">
      <c r="C1076">
        <v>132.52500000000001</v>
      </c>
      <c r="D1076">
        <v>6.8150851433968582E-2</v>
      </c>
    </row>
    <row r="1077" spans="3:4" x14ac:dyDescent="0.3">
      <c r="C1077">
        <v>132.53200000000001</v>
      </c>
      <c r="D1077">
        <v>6.9086810151577679E-2</v>
      </c>
    </row>
    <row r="1078" spans="3:4" x14ac:dyDescent="0.3">
      <c r="C1078">
        <v>132.53899999999999</v>
      </c>
      <c r="D1078">
        <v>7.0074841094483628E-2</v>
      </c>
    </row>
    <row r="1079" spans="3:4" x14ac:dyDescent="0.3">
      <c r="C1079">
        <v>132.54599999999999</v>
      </c>
      <c r="D1079">
        <v>7.1114073358949398E-2</v>
      </c>
    </row>
    <row r="1080" spans="3:4" x14ac:dyDescent="0.3">
      <c r="C1080">
        <v>132.553</v>
      </c>
      <c r="D1080">
        <v>7.2203624868502042E-2</v>
      </c>
    </row>
    <row r="1081" spans="3:4" x14ac:dyDescent="0.3">
      <c r="C1081">
        <v>132.56</v>
      </c>
      <c r="D1081">
        <v>7.3342504464208674E-2</v>
      </c>
    </row>
    <row r="1082" spans="3:4" x14ac:dyDescent="0.3">
      <c r="C1082">
        <v>132.56700000000001</v>
      </c>
      <c r="D1082">
        <v>7.4529590055971678E-2</v>
      </c>
    </row>
    <row r="1083" spans="3:4" x14ac:dyDescent="0.3">
      <c r="C1083">
        <v>132.57400000000001</v>
      </c>
      <c r="D1083">
        <v>7.5763595228830777E-2</v>
      </c>
    </row>
    <row r="1084" spans="3:4" x14ac:dyDescent="0.3">
      <c r="C1084">
        <v>132.58099999999999</v>
      </c>
      <c r="D1084">
        <v>7.7043073438736162E-2</v>
      </c>
    </row>
    <row r="1085" spans="3:4" x14ac:dyDescent="0.3">
      <c r="C1085">
        <v>132.58799999999999</v>
      </c>
      <c r="D1085">
        <v>7.836627835881127E-2</v>
      </c>
    </row>
    <row r="1086" spans="3:4" x14ac:dyDescent="0.3">
      <c r="C1086">
        <v>132.595</v>
      </c>
      <c r="D1086">
        <v>7.9731298671709722E-2</v>
      </c>
    </row>
    <row r="1087" spans="3:4" x14ac:dyDescent="0.3">
      <c r="C1087">
        <v>132.602</v>
      </c>
      <c r="D1087">
        <v>8.1135951132640285E-2</v>
      </c>
    </row>
    <row r="1088" spans="3:4" x14ac:dyDescent="0.3">
      <c r="C1088">
        <v>132.60900000000001</v>
      </c>
      <c r="D1088">
        <v>8.257779923768041E-2</v>
      </c>
    </row>
    <row r="1089" spans="3:4" x14ac:dyDescent="0.3">
      <c r="C1089">
        <v>132.61600000000001</v>
      </c>
      <c r="D1089">
        <v>8.4054178192469131E-2</v>
      </c>
    </row>
    <row r="1090" spans="3:4" x14ac:dyDescent="0.3">
      <c r="C1090">
        <v>132.62299999999999</v>
      </c>
      <c r="D1090">
        <v>8.5562163815048123E-2</v>
      </c>
    </row>
    <row r="1091" spans="3:4" x14ac:dyDescent="0.3">
      <c r="C1091">
        <v>132.63</v>
      </c>
      <c r="D1091">
        <v>8.7098731143302022E-2</v>
      </c>
    </row>
    <row r="1092" spans="3:4" x14ac:dyDescent="0.3">
      <c r="C1092">
        <v>132.637</v>
      </c>
      <c r="D1092">
        <v>8.8660748575943152E-2</v>
      </c>
    </row>
    <row r="1093" spans="3:4" x14ac:dyDescent="0.3">
      <c r="C1093">
        <v>132.64400000000001</v>
      </c>
      <c r="D1093">
        <v>9.0245194120203778E-2</v>
      </c>
    </row>
    <row r="1094" spans="3:4" x14ac:dyDescent="0.3">
      <c r="C1094">
        <v>132.65100000000001</v>
      </c>
      <c r="D1094">
        <v>9.1849366112538161E-2</v>
      </c>
    </row>
    <row r="1095" spans="3:4" x14ac:dyDescent="0.3">
      <c r="C1095">
        <v>132.65799999999999</v>
      </c>
      <c r="D1095">
        <v>9.347129646273257E-2</v>
      </c>
    </row>
    <row r="1096" spans="3:4" x14ac:dyDescent="0.3">
      <c r="C1096">
        <v>132.66499999999999</v>
      </c>
      <c r="D1096">
        <v>9.5110236855053543E-2</v>
      </c>
    </row>
    <row r="1097" spans="3:4" x14ac:dyDescent="0.3">
      <c r="C1097">
        <v>132.672</v>
      </c>
      <c r="D1097">
        <v>9.676741942363741E-2</v>
      </c>
    </row>
    <row r="1098" spans="3:4" x14ac:dyDescent="0.3">
      <c r="C1098">
        <v>132.679</v>
      </c>
      <c r="D1098">
        <v>9.8447070155190747E-2</v>
      </c>
    </row>
    <row r="1099" spans="3:4" x14ac:dyDescent="0.3">
      <c r="C1099">
        <v>132.68600000000001</v>
      </c>
      <c r="D1099">
        <v>0.10015776032431684</v>
      </c>
    </row>
    <row r="1100" spans="3:4" x14ac:dyDescent="0.3">
      <c r="C1100">
        <v>132.69300000000001</v>
      </c>
      <c r="D1100">
        <v>0.10191397836485246</v>
      </c>
    </row>
    <row r="1101" spans="3:4" x14ac:dyDescent="0.3">
      <c r="C1101">
        <v>132.69999999999999</v>
      </c>
      <c r="D1101">
        <v>0.1037381943456081</v>
      </c>
    </row>
    <row r="1102" spans="3:4" x14ac:dyDescent="0.3">
      <c r="C1102">
        <v>132.70699999999999</v>
      </c>
      <c r="D1102">
        <v>0.10566297917990373</v>
      </c>
    </row>
    <row r="1103" spans="3:4" x14ac:dyDescent="0.3">
      <c r="C1103">
        <v>132.714</v>
      </c>
      <c r="D1103">
        <v>0.10773322846222752</v>
      </c>
    </row>
    <row r="1104" spans="3:4" x14ac:dyDescent="0.3">
      <c r="C1104">
        <v>132.721</v>
      </c>
      <c r="D1104">
        <v>0.11000811097779346</v>
      </c>
    </row>
    <row r="1105" spans="3:4" x14ac:dyDescent="0.3">
      <c r="C1105">
        <v>132.72800000000001</v>
      </c>
      <c r="D1105">
        <v>0.11256234054646536</v>
      </c>
    </row>
    <row r="1106" spans="3:4" x14ac:dyDescent="0.3">
      <c r="C1106">
        <v>132.73500000000001</v>
      </c>
      <c r="D1106">
        <v>0.11548625352357186</v>
      </c>
    </row>
    <row r="1107" spans="3:4" x14ac:dyDescent="0.3">
      <c r="C1107">
        <v>132.74199999999999</v>
      </c>
      <c r="D1107">
        <v>0.11888413435749899</v>
      </c>
    </row>
    <row r="1108" spans="3:4" x14ac:dyDescent="0.3">
      <c r="C1108">
        <v>132.749</v>
      </c>
      <c r="D1108">
        <v>0.12287013752674376</v>
      </c>
    </row>
    <row r="1109" spans="3:4" x14ac:dyDescent="0.3">
      <c r="C1109">
        <v>132.756</v>
      </c>
      <c r="D1109">
        <v>0.12756163922222427</v>
      </c>
    </row>
    <row r="1110" spans="3:4" x14ac:dyDescent="0.3">
      <c r="C1110">
        <v>132.76300000000001</v>
      </c>
      <c r="D1110">
        <v>0.13306957044327658</v>
      </c>
    </row>
    <row r="1111" spans="3:4" x14ac:dyDescent="0.3">
      <c r="C1111">
        <v>132.77000000000001</v>
      </c>
      <c r="D1111">
        <v>0.13948623223519352</v>
      </c>
    </row>
    <row r="1112" spans="3:4" x14ac:dyDescent="0.3">
      <c r="C1112">
        <v>132.77699999999999</v>
      </c>
      <c r="D1112">
        <v>0.14687138836820735</v>
      </c>
    </row>
    <row r="1113" spans="3:4" x14ac:dyDescent="0.3">
      <c r="C1113">
        <v>132.78399999999999</v>
      </c>
      <c r="D1113">
        <v>0.15523781678626197</v>
      </c>
    </row>
    <row r="1114" spans="3:4" x14ac:dyDescent="0.3">
      <c r="C1114">
        <v>132.791</v>
      </c>
      <c r="D1114">
        <v>0.16453849323625916</v>
      </c>
    </row>
    <row r="1115" spans="3:4" x14ac:dyDescent="0.3">
      <c r="C1115">
        <v>132.798</v>
      </c>
      <c r="D1115">
        <v>0.17465730450579772</v>
      </c>
    </row>
    <row r="1116" spans="3:4" x14ac:dyDescent="0.3">
      <c r="C1116">
        <v>132.80500000000001</v>
      </c>
      <c r="D1116">
        <v>0.18540562901711038</v>
      </c>
    </row>
    <row r="1117" spans="3:4" x14ac:dyDescent="0.3">
      <c r="C1117">
        <v>132.81200000000001</v>
      </c>
      <c r="D1117">
        <v>0.19652673609792715</v>
      </c>
    </row>
    <row r="1118" spans="3:4" x14ac:dyDescent="0.3">
      <c r="C1118">
        <v>132.81899999999999</v>
      </c>
      <c r="D1118">
        <v>0.20770865268853234</v>
      </c>
    </row>
    <row r="1119" spans="3:4" x14ac:dyDescent="0.3">
      <c r="C1119">
        <v>132.82599999999999</v>
      </c>
      <c r="D1119">
        <v>0.21860567646222767</v>
      </c>
    </row>
    <row r="1120" spans="3:4" x14ac:dyDescent="0.3">
      <c r="C1120">
        <v>132.833</v>
      </c>
      <c r="D1120">
        <v>0.22886684058874063</v>
      </c>
    </row>
    <row r="1121" spans="3:4" x14ac:dyDescent="0.3">
      <c r="C1121">
        <v>132.84</v>
      </c>
      <c r="D1121">
        <v>0.23816843088107653</v>
      </c>
    </row>
    <row r="1122" spans="3:4" x14ac:dyDescent="0.3">
      <c r="C1122">
        <v>132.84700000000001</v>
      </c>
      <c r="D1122">
        <v>0.24624652283187343</v>
      </c>
    </row>
    <row r="1123" spans="3:4" x14ac:dyDescent="0.3">
      <c r="C1123">
        <v>132.85400000000001</v>
      </c>
      <c r="D1123">
        <v>0.25292493082846307</v>
      </c>
    </row>
    <row r="1124" spans="3:4" x14ac:dyDescent="0.3">
      <c r="C1124">
        <v>132.86099999999999</v>
      </c>
      <c r="D1124">
        <v>0.25813410792888425</v>
      </c>
    </row>
    <row r="1125" spans="3:4" x14ac:dyDescent="0.3">
      <c r="C1125">
        <v>132.86799999999999</v>
      </c>
      <c r="D1125">
        <v>0.26191747253457071</v>
      </c>
    </row>
    <row r="1126" spans="3:4" x14ac:dyDescent="0.3">
      <c r="C1126">
        <v>132.875</v>
      </c>
      <c r="D1126">
        <v>0.26442328865363829</v>
      </c>
    </row>
    <row r="1127" spans="3:4" x14ac:dyDescent="0.3">
      <c r="C1127">
        <v>132.88200000000001</v>
      </c>
      <c r="D1127">
        <v>0.26588235932583798</v>
      </c>
    </row>
    <row r="1128" spans="3:4" x14ac:dyDescent="0.3">
      <c r="C1128">
        <v>132.88900000000001</v>
      </c>
      <c r="D1128">
        <v>0.26657406094792957</v>
      </c>
    </row>
    <row r="1129" spans="3:4" x14ac:dyDescent="0.3">
      <c r="C1129">
        <v>132.89599999999999</v>
      </c>
      <c r="D1129">
        <v>0.26678526463150887</v>
      </c>
    </row>
    <row r="1130" spans="3:4" x14ac:dyDescent="0.3">
      <c r="C1130">
        <v>132.90299999999999</v>
      </c>
      <c r="D1130">
        <v>0.26676792670375887</v>
      </c>
    </row>
    <row r="1131" spans="3:4" x14ac:dyDescent="0.3">
      <c r="C1131">
        <v>132.91</v>
      </c>
      <c r="D1131">
        <v>0.26670189231921393</v>
      </c>
    </row>
    <row r="1132" spans="3:4" x14ac:dyDescent="0.3">
      <c r="C1132">
        <v>132.917</v>
      </c>
      <c r="D1132">
        <v>0.26666830905782424</v>
      </c>
    </row>
    <row r="1133" spans="3:4" x14ac:dyDescent="0.3">
      <c r="C1133">
        <v>132.92400000000001</v>
      </c>
      <c r="D1133">
        <v>0.2666379730013434</v>
      </c>
    </row>
    <row r="1134" spans="3:4" x14ac:dyDescent="0.3">
      <c r="C1134">
        <v>132.93100000000001</v>
      </c>
      <c r="D1134">
        <v>0.26647634476778431</v>
      </c>
    </row>
    <row r="1135" spans="3:4" x14ac:dyDescent="0.3">
      <c r="C1135">
        <v>132.93799999999999</v>
      </c>
      <c r="D1135">
        <v>0.26596445746251324</v>
      </c>
    </row>
    <row r="1136" spans="3:4" x14ac:dyDescent="0.3">
      <c r="C1136">
        <v>132.94499999999999</v>
      </c>
      <c r="D1136">
        <v>0.26483244007732482</v>
      </c>
    </row>
    <row r="1137" spans="3:4" x14ac:dyDescent="0.3">
      <c r="C1137">
        <v>132.952</v>
      </c>
      <c r="D1137">
        <v>0.26280059180252024</v>
      </c>
    </row>
    <row r="1138" spans="3:4" x14ac:dyDescent="0.3">
      <c r="C1138">
        <v>132.959</v>
      </c>
      <c r="D1138">
        <v>0.25962150723752098</v>
      </c>
    </row>
    <row r="1139" spans="3:4" x14ac:dyDescent="0.3">
      <c r="C1139">
        <v>132.96600000000001</v>
      </c>
      <c r="D1139">
        <v>0.25511759987149057</v>
      </c>
    </row>
    <row r="1140" spans="3:4" x14ac:dyDescent="0.3">
      <c r="C1140">
        <v>132.97300000000001</v>
      </c>
      <c r="D1140">
        <v>0.24920834641845943</v>
      </c>
    </row>
    <row r="1141" spans="3:4" x14ac:dyDescent="0.3">
      <c r="C1141">
        <v>132.97999999999999</v>
      </c>
      <c r="D1141">
        <v>0.24192417594660401</v>
      </c>
    </row>
    <row r="1142" spans="3:4" x14ac:dyDescent="0.3">
      <c r="C1142">
        <v>132.98699999999999</v>
      </c>
      <c r="D1142">
        <v>0.23340573807333262</v>
      </c>
    </row>
    <row r="1143" spans="3:4" x14ac:dyDescent="0.3">
      <c r="C1143">
        <v>132.994</v>
      </c>
      <c r="D1143">
        <v>0.22388962842287777</v>
      </c>
    </row>
    <row r="1144" spans="3:4" x14ac:dyDescent="0.3">
      <c r="C1144">
        <v>133.001</v>
      </c>
      <c r="D1144">
        <v>0.21368351383831494</v>
      </c>
    </row>
    <row r="1145" spans="3:4" x14ac:dyDescent="0.3">
      <c r="C1145">
        <v>133.00800000000001</v>
      </c>
      <c r="D1145">
        <v>0.20313483970140966</v>
      </c>
    </row>
    <row r="1146" spans="3:4" x14ac:dyDescent="0.3">
      <c r="C1146">
        <v>133.01499999999999</v>
      </c>
      <c r="D1146">
        <v>0.19259776260907302</v>
      </c>
    </row>
    <row r="1147" spans="3:4" x14ac:dyDescent="0.3">
      <c r="C1147">
        <v>133.02199999999999</v>
      </c>
      <c r="D1147">
        <v>0.1824026465442013</v>
      </c>
    </row>
    <row r="1148" spans="3:4" x14ac:dyDescent="0.3">
      <c r="C1148">
        <v>133.029</v>
      </c>
      <c r="D1148">
        <v>0.17283153712735419</v>
      </c>
    </row>
    <row r="1149" spans="3:4" x14ac:dyDescent="0.3">
      <c r="C1149">
        <v>133.036</v>
      </c>
      <c r="D1149">
        <v>0.1641017403758348</v>
      </c>
    </row>
    <row r="1150" spans="3:4" x14ac:dyDescent="0.3">
      <c r="C1150">
        <v>133.04300000000001</v>
      </c>
      <c r="D1150">
        <v>0.15635810527872882</v>
      </c>
    </row>
    <row r="1151" spans="3:4" x14ac:dyDescent="0.3">
      <c r="C1151">
        <v>133.05000000000001</v>
      </c>
      <c r="D1151">
        <v>0.14967366045823818</v>
      </c>
    </row>
    <row r="1152" spans="3:4" x14ac:dyDescent="0.3">
      <c r="C1152">
        <v>133.05699999999999</v>
      </c>
      <c r="D1152">
        <v>0.14405675382540131</v>
      </c>
    </row>
    <row r="1153" spans="3:4" x14ac:dyDescent="0.3">
      <c r="C1153">
        <v>133.06399999999999</v>
      </c>
      <c r="D1153">
        <v>0.13946282300461135</v>
      </c>
    </row>
    <row r="1154" spans="3:4" x14ac:dyDescent="0.3">
      <c r="C1154">
        <v>133.071</v>
      </c>
      <c r="D1154">
        <v>0.13580847368663693</v>
      </c>
    </row>
    <row r="1155" spans="3:4" x14ac:dyDescent="0.3">
      <c r="C1155">
        <v>133.078</v>
      </c>
      <c r="D1155">
        <v>0.13298585359892623</v>
      </c>
    </row>
    <row r="1156" spans="3:4" x14ac:dyDescent="0.3">
      <c r="C1156">
        <v>133.08500000000001</v>
      </c>
      <c r="D1156">
        <v>0.13087573767570704</v>
      </c>
    </row>
    <row r="1157" spans="3:4" x14ac:dyDescent="0.3">
      <c r="C1157">
        <v>133.09200000000001</v>
      </c>
      <c r="D1157">
        <v>0.12935829187673709</v>
      </c>
    </row>
    <row r="1158" spans="3:4" x14ac:dyDescent="0.3">
      <c r="C1158">
        <v>133.09899999999999</v>
      </c>
      <c r="D1158">
        <v>0.1283210476467766</v>
      </c>
    </row>
    <row r="1159" spans="3:4" x14ac:dyDescent="0.3">
      <c r="C1159">
        <v>133.10599999999999</v>
      </c>
      <c r="D1159">
        <v>0.12766398268637838</v>
      </c>
    </row>
    <row r="1160" spans="3:4" x14ac:dyDescent="0.3">
      <c r="C1160">
        <v>133.113</v>
      </c>
      <c r="D1160">
        <v>0.12730223009826808</v>
      </c>
    </row>
    <row r="1161" spans="3:4" x14ac:dyDescent="0.3">
      <c r="C1161">
        <v>133.12</v>
      </c>
      <c r="D1161">
        <v>0.12716666281990488</v>
      </c>
    </row>
    <row r="1162" spans="3:4" x14ac:dyDescent="0.3">
      <c r="C1162">
        <v>133.12700000000001</v>
      </c>
      <c r="D1162">
        <v>0.12720311866067649</v>
      </c>
    </row>
    <row r="1163" spans="3:4" x14ac:dyDescent="0.3">
      <c r="C1163">
        <v>133.13399999999999</v>
      </c>
      <c r="D1163">
        <v>0.12737074025138426</v>
      </c>
    </row>
    <row r="1164" spans="3:4" x14ac:dyDescent="0.3">
      <c r="C1164">
        <v>133.14099999999999</v>
      </c>
      <c r="D1164">
        <v>0.12763989953292401</v>
      </c>
    </row>
    <row r="1165" spans="3:4" x14ac:dyDescent="0.3">
      <c r="C1165">
        <v>133.148</v>
      </c>
      <c r="D1165">
        <v>0.12799004086694796</v>
      </c>
    </row>
    <row r="1166" spans="3:4" x14ac:dyDescent="0.3">
      <c r="C1166">
        <v>133.155</v>
      </c>
      <c r="D1166">
        <v>0.12840772033671755</v>
      </c>
    </row>
    <row r="1167" spans="3:4" x14ac:dyDescent="0.3">
      <c r="C1167">
        <v>133.16200000000001</v>
      </c>
      <c r="D1167">
        <v>0.12888482076075275</v>
      </c>
    </row>
    <row r="1168" spans="3:4" x14ac:dyDescent="0.3">
      <c r="C1168">
        <v>133.16900000000001</v>
      </c>
      <c r="D1168">
        <v>0.12941720409167529</v>
      </c>
    </row>
    <row r="1169" spans="3:4" x14ac:dyDescent="0.3">
      <c r="C1169">
        <v>133.17599999999999</v>
      </c>
      <c r="D1169">
        <v>0.130003611363189</v>
      </c>
    </row>
    <row r="1170" spans="3:4" x14ac:dyDescent="0.3">
      <c r="C1170">
        <v>133.18299999999999</v>
      </c>
      <c r="D1170">
        <v>0.13064485912712742</v>
      </c>
    </row>
    <row r="1171" spans="3:4" x14ac:dyDescent="0.3">
      <c r="C1171">
        <v>133.19</v>
      </c>
      <c r="D1171">
        <v>0.13134326460596366</v>
      </c>
    </row>
    <row r="1172" spans="3:4" x14ac:dyDescent="0.3">
      <c r="C1172">
        <v>133.197</v>
      </c>
      <c r="D1172">
        <v>0.13210224745127749</v>
      </c>
    </row>
    <row r="1173" spans="3:4" x14ac:dyDescent="0.3">
      <c r="C1173">
        <v>133.20400000000001</v>
      </c>
      <c r="D1173">
        <v>0.13292606084682371</v>
      </c>
    </row>
    <row r="1174" spans="3:4" x14ac:dyDescent="0.3">
      <c r="C1174">
        <v>133.21100000000001</v>
      </c>
      <c r="D1174">
        <v>0.13381961271428888</v>
      </c>
    </row>
    <row r="1175" spans="3:4" x14ac:dyDescent="0.3">
      <c r="C1175">
        <v>133.21799999999999</v>
      </c>
      <c r="D1175">
        <v>0.1347883464953808</v>
      </c>
    </row>
    <row r="1176" spans="3:4" x14ac:dyDescent="0.3">
      <c r="C1176">
        <v>133.22499999999999</v>
      </c>
      <c r="D1176">
        <v>0.13583815896568585</v>
      </c>
    </row>
    <row r="1177" spans="3:4" x14ac:dyDescent="0.3">
      <c r="C1177">
        <v>133.232</v>
      </c>
      <c r="D1177">
        <v>0.13697533913303744</v>
      </c>
    </row>
    <row r="1178" spans="3:4" x14ac:dyDescent="0.3">
      <c r="C1178">
        <v>133.239</v>
      </c>
      <c r="D1178">
        <v>0.13820651734415196</v>
      </c>
    </row>
    <row r="1179" spans="3:4" x14ac:dyDescent="0.3">
      <c r="C1179">
        <v>133.24600000000001</v>
      </c>
      <c r="D1179">
        <v>0.13953860577182162</v>
      </c>
    </row>
    <row r="1180" spans="3:4" x14ac:dyDescent="0.3">
      <c r="C1180">
        <v>133.25300000000001</v>
      </c>
      <c r="D1180">
        <v>0.14097880190929105</v>
      </c>
    </row>
    <row r="1181" spans="3:4" x14ac:dyDescent="0.3">
      <c r="C1181">
        <v>133.26</v>
      </c>
      <c r="D1181">
        <v>0.1425344419376488</v>
      </c>
    </row>
    <row r="1182" spans="3:4" x14ac:dyDescent="0.3">
      <c r="C1182">
        <v>133.267</v>
      </c>
      <c r="D1182">
        <v>0.14421303010286232</v>
      </c>
    </row>
    <row r="1183" spans="3:4" x14ac:dyDescent="0.3">
      <c r="C1183">
        <v>133.274</v>
      </c>
      <c r="D1183">
        <v>0.14602209268453309</v>
      </c>
    </row>
    <row r="1184" spans="3:4" x14ac:dyDescent="0.3">
      <c r="C1184">
        <v>133.28100000000001</v>
      </c>
      <c r="D1184">
        <v>0.14796917780063121</v>
      </c>
    </row>
    <row r="1185" spans="3:4" x14ac:dyDescent="0.3">
      <c r="C1185">
        <v>133.28800000000001</v>
      </c>
      <c r="D1185">
        <v>0.15006172627101966</v>
      </c>
    </row>
    <row r="1186" spans="3:4" x14ac:dyDescent="0.3">
      <c r="C1186">
        <v>133.29499999999999</v>
      </c>
      <c r="D1186">
        <v>0.15230699164608358</v>
      </c>
    </row>
    <row r="1187" spans="3:4" x14ac:dyDescent="0.3">
      <c r="C1187">
        <v>133.30199999999999</v>
      </c>
      <c r="D1187">
        <v>0.15471195743392985</v>
      </c>
    </row>
    <row r="1188" spans="3:4" x14ac:dyDescent="0.3">
      <c r="C1188">
        <v>133.309</v>
      </c>
      <c r="D1188">
        <v>0.15728319432577678</v>
      </c>
    </row>
    <row r="1189" spans="3:4" x14ac:dyDescent="0.3">
      <c r="C1189">
        <v>133.316</v>
      </c>
      <c r="D1189">
        <v>0.16002676102089095</v>
      </c>
    </row>
    <row r="1190" spans="3:4" x14ac:dyDescent="0.3">
      <c r="C1190">
        <v>133.32300000000001</v>
      </c>
      <c r="D1190">
        <v>0.16294813590348811</v>
      </c>
    </row>
    <row r="1191" spans="3:4" x14ac:dyDescent="0.3">
      <c r="C1191">
        <v>133.33000000000001</v>
      </c>
      <c r="D1191">
        <v>0.16605205135678042</v>
      </c>
    </row>
    <row r="1192" spans="3:4" x14ac:dyDescent="0.3">
      <c r="C1192">
        <v>133.33699999999999</v>
      </c>
      <c r="D1192">
        <v>0.16934238955827877</v>
      </c>
    </row>
    <row r="1193" spans="3:4" x14ac:dyDescent="0.3">
      <c r="C1193">
        <v>133.34399999999999</v>
      </c>
      <c r="D1193">
        <v>0.17282206490694729</v>
      </c>
    </row>
    <row r="1194" spans="3:4" x14ac:dyDescent="0.3">
      <c r="C1194">
        <v>133.351</v>
      </c>
      <c r="D1194">
        <v>0.17649290944489185</v>
      </c>
    </row>
    <row r="1195" spans="3:4" x14ac:dyDescent="0.3">
      <c r="C1195">
        <v>133.358</v>
      </c>
      <c r="D1195">
        <v>0.18035556359909935</v>
      </c>
    </row>
    <row r="1196" spans="3:4" x14ac:dyDescent="0.3">
      <c r="C1196">
        <v>133.36500000000001</v>
      </c>
      <c r="D1196">
        <v>0.18440937469806046</v>
      </c>
    </row>
    <row r="1197" spans="3:4" x14ac:dyDescent="0.3">
      <c r="C1197">
        <v>133.37200000000001</v>
      </c>
      <c r="D1197">
        <v>0.18865230579821948</v>
      </c>
    </row>
    <row r="1198" spans="3:4" x14ac:dyDescent="0.3">
      <c r="C1198">
        <v>133.37899999999999</v>
      </c>
      <c r="D1198">
        <v>0.19308085737721448</v>
      </c>
    </row>
    <row r="1199" spans="3:4" x14ac:dyDescent="0.3">
      <c r="C1199">
        <v>133.386</v>
      </c>
      <c r="D1199">
        <v>0.19769000440884987</v>
      </c>
    </row>
    <row r="1200" spans="3:4" x14ac:dyDescent="0.3">
      <c r="C1200">
        <v>133.393</v>
      </c>
      <c r="D1200">
        <v>0.2024731512229207</v>
      </c>
    </row>
    <row r="1201" spans="3:4" x14ac:dyDescent="0.3">
      <c r="C1201">
        <v>133.4</v>
      </c>
      <c r="D1201">
        <v>0.2074221063698069</v>
      </c>
    </row>
    <row r="1202" spans="3:4" x14ac:dyDescent="0.3">
      <c r="C1202">
        <v>133.40700000000001</v>
      </c>
      <c r="D1202">
        <v>0.2125271135412698</v>
      </c>
    </row>
    <row r="1203" spans="3:4" x14ac:dyDescent="0.3">
      <c r="C1203">
        <v>133.41399999999999</v>
      </c>
      <c r="D1203">
        <v>0.21777674461754523</v>
      </c>
    </row>
    <row r="1204" spans="3:4" x14ac:dyDescent="0.3">
      <c r="C1204">
        <v>133.42099999999999</v>
      </c>
      <c r="D1204">
        <v>0.22315812483210831</v>
      </c>
    </row>
    <row r="1205" spans="3:4" x14ac:dyDescent="0.3">
      <c r="C1205">
        <v>133.428</v>
      </c>
      <c r="D1205">
        <v>0.22865689021856192</v>
      </c>
    </row>
    <row r="1206" spans="3:4" x14ac:dyDescent="0.3">
      <c r="C1206">
        <v>133.435</v>
      </c>
      <c r="D1206">
        <v>0.23425731135084218</v>
      </c>
    </row>
    <row r="1207" spans="3:4" x14ac:dyDescent="0.3">
      <c r="C1207">
        <v>133.44200000000001</v>
      </c>
      <c r="D1207">
        <v>0.23994241574966987</v>
      </c>
    </row>
    <row r="1208" spans="3:4" x14ac:dyDescent="0.3">
      <c r="C1208">
        <v>133.44900000000001</v>
      </c>
      <c r="D1208">
        <v>0.24569413504432194</v>
      </c>
    </row>
    <row r="1209" spans="3:4" x14ac:dyDescent="0.3">
      <c r="C1209">
        <v>133.45599999999999</v>
      </c>
      <c r="D1209">
        <v>0.25149344712888383</v>
      </c>
    </row>
    <row r="1210" spans="3:4" x14ac:dyDescent="0.3">
      <c r="C1210">
        <v>133.46299999999999</v>
      </c>
      <c r="D1210">
        <v>0.25732068369088601</v>
      </c>
    </row>
    <row r="1211" spans="3:4" x14ac:dyDescent="0.3">
      <c r="C1211">
        <v>133.47</v>
      </c>
      <c r="D1211">
        <v>0.26315556306958471</v>
      </c>
    </row>
    <row r="1212" spans="3:4" x14ac:dyDescent="0.3">
      <c r="C1212">
        <v>133.477</v>
      </c>
      <c r="D1212">
        <v>0.26897753752341819</v>
      </c>
    </row>
    <row r="1213" spans="3:4" x14ac:dyDescent="0.3">
      <c r="C1213">
        <v>133.48400000000001</v>
      </c>
      <c r="D1213">
        <v>0.27476600028738601</v>
      </c>
    </row>
    <row r="1214" spans="3:4" x14ac:dyDescent="0.3">
      <c r="C1214">
        <v>133.49100000000001</v>
      </c>
      <c r="D1214">
        <v>0.28050053175858325</v>
      </c>
    </row>
    <row r="1215" spans="3:4" x14ac:dyDescent="0.3">
      <c r="C1215">
        <v>133.49799999999999</v>
      </c>
      <c r="D1215">
        <v>0.28616114950841842</v>
      </c>
    </row>
    <row r="1216" spans="3:4" x14ac:dyDescent="0.3">
      <c r="C1216">
        <v>133.505</v>
      </c>
      <c r="D1216">
        <v>0.29172857318561746</v>
      </c>
    </row>
    <row r="1217" spans="3:4" x14ac:dyDescent="0.3">
      <c r="C1217">
        <v>133.512</v>
      </c>
      <c r="D1217">
        <v>0.29718441105391546</v>
      </c>
    </row>
    <row r="1218" spans="3:4" x14ac:dyDescent="0.3">
      <c r="C1218">
        <v>133.51900000000001</v>
      </c>
      <c r="D1218">
        <v>0.30251147544103607</v>
      </c>
    </row>
    <row r="1219" spans="3:4" x14ac:dyDescent="0.3">
      <c r="C1219">
        <v>133.52600000000001</v>
      </c>
      <c r="D1219">
        <v>0.30769396768826046</v>
      </c>
    </row>
    <row r="1220" spans="3:4" x14ac:dyDescent="0.3">
      <c r="C1220">
        <v>133.53299999999999</v>
      </c>
      <c r="D1220">
        <v>0.3127176314196608</v>
      </c>
    </row>
    <row r="1221" spans="3:4" x14ac:dyDescent="0.3">
      <c r="C1221">
        <v>133.54</v>
      </c>
      <c r="D1221">
        <v>0.31757002132078316</v>
      </c>
    </row>
    <row r="1222" spans="3:4" x14ac:dyDescent="0.3">
      <c r="C1222">
        <v>133.547</v>
      </c>
      <c r="D1222">
        <v>0.32224059918801107</v>
      </c>
    </row>
    <row r="1223" spans="3:4" x14ac:dyDescent="0.3">
      <c r="C1223">
        <v>133.554</v>
      </c>
      <c r="D1223">
        <v>0.32672087377896109</v>
      </c>
    </row>
    <row r="1224" spans="3:4" x14ac:dyDescent="0.3">
      <c r="C1224">
        <v>133.56100000000001</v>
      </c>
      <c r="D1224">
        <v>0.33100449563404388</v>
      </c>
    </row>
    <row r="1225" spans="3:4" x14ac:dyDescent="0.3">
      <c r="C1225">
        <v>133.56800000000001</v>
      </c>
      <c r="D1225">
        <v>0.33508731941631814</v>
      </c>
    </row>
    <row r="1226" spans="3:4" x14ac:dyDescent="0.3">
      <c r="C1226">
        <v>133.57499999999999</v>
      </c>
      <c r="D1226">
        <v>0.33896743276532038</v>
      </c>
    </row>
    <row r="1227" spans="3:4" x14ac:dyDescent="0.3">
      <c r="C1227">
        <v>133.58199999999999</v>
      </c>
      <c r="D1227">
        <v>0.34264515134059792</v>
      </c>
    </row>
    <row r="1228" spans="3:4" x14ac:dyDescent="0.3">
      <c r="C1228">
        <v>133.589</v>
      </c>
      <c r="D1228">
        <v>0.3461229804032675</v>
      </c>
    </row>
    <row r="1229" spans="3:4" x14ac:dyDescent="0.3">
      <c r="C1229">
        <v>133.596</v>
      </c>
      <c r="D1229">
        <v>0.34940554393184858</v>
      </c>
    </row>
    <row r="1230" spans="3:4" x14ac:dyDescent="0.3">
      <c r="C1230">
        <v>133.60300000000001</v>
      </c>
      <c r="D1230">
        <v>0.35249948287293387</v>
      </c>
    </row>
    <row r="1231" spans="3:4" x14ac:dyDescent="0.3">
      <c r="C1231">
        <v>133.61000000000001</v>
      </c>
      <c r="D1231">
        <v>0.35541332467502779</v>
      </c>
    </row>
    <row r="1232" spans="3:4" x14ac:dyDescent="0.3">
      <c r="C1232">
        <v>133.61699999999999</v>
      </c>
      <c r="D1232">
        <v>0.35815731261023831</v>
      </c>
    </row>
    <row r="1233" spans="3:4" x14ac:dyDescent="0.3">
      <c r="C1233">
        <v>133.624</v>
      </c>
      <c r="D1233">
        <v>0.36074328581793724</v>
      </c>
    </row>
    <row r="1234" spans="3:4" x14ac:dyDescent="0.3">
      <c r="C1234">
        <v>133.631</v>
      </c>
      <c r="D1234">
        <v>0.36318440041040823</v>
      </c>
    </row>
    <row r="1235" spans="3:4" x14ac:dyDescent="0.3">
      <c r="C1235">
        <v>133.63800000000001</v>
      </c>
      <c r="D1235">
        <v>0.36549492162445085</v>
      </c>
    </row>
    <row r="1236" spans="3:4" x14ac:dyDescent="0.3">
      <c r="C1236">
        <v>133.64500000000001</v>
      </c>
      <c r="D1236">
        <v>0.36769006504215263</v>
      </c>
    </row>
    <row r="1237" spans="3:4" x14ac:dyDescent="0.3">
      <c r="C1237">
        <v>133.65199999999999</v>
      </c>
      <c r="D1237">
        <v>0.36978571989127812</v>
      </c>
    </row>
    <row r="1238" spans="3:4" x14ac:dyDescent="0.3">
      <c r="C1238">
        <v>133.65899999999999</v>
      </c>
      <c r="D1238">
        <v>0.37179815800244492</v>
      </c>
    </row>
    <row r="1239" spans="3:4" x14ac:dyDescent="0.3">
      <c r="C1239">
        <v>133.666</v>
      </c>
      <c r="D1239">
        <v>0.37374388123929103</v>
      </c>
    </row>
    <row r="1240" spans="3:4" x14ac:dyDescent="0.3">
      <c r="C1240">
        <v>133.673</v>
      </c>
      <c r="D1240">
        <v>0.37563932313936932</v>
      </c>
    </row>
    <row r="1241" spans="3:4" x14ac:dyDescent="0.3">
      <c r="C1241">
        <v>133.68</v>
      </c>
      <c r="D1241">
        <v>0.37750062743479323</v>
      </c>
    </row>
    <row r="1242" spans="3:4" x14ac:dyDescent="0.3">
      <c r="C1242">
        <v>133.68700000000001</v>
      </c>
      <c r="D1242">
        <v>0.37934342131074983</v>
      </c>
    </row>
    <row r="1243" spans="3:4" x14ac:dyDescent="0.3">
      <c r="C1243">
        <v>133.69399999999999</v>
      </c>
      <c r="D1243">
        <v>0.38118260000798143</v>
      </c>
    </row>
    <row r="1244" spans="3:4" x14ac:dyDescent="0.3">
      <c r="C1244">
        <v>133.70099999999999</v>
      </c>
      <c r="D1244">
        <v>0.38303212529589509</v>
      </c>
    </row>
    <row r="1245" spans="3:4" x14ac:dyDescent="0.3">
      <c r="C1245">
        <v>133.708</v>
      </c>
      <c r="D1245">
        <v>0.38490484006070252</v>
      </c>
    </row>
    <row r="1246" spans="3:4" x14ac:dyDescent="0.3">
      <c r="C1246">
        <v>133.715</v>
      </c>
      <c r="D1246">
        <v>0.38681230097230668</v>
      </c>
    </row>
    <row r="1247" spans="3:4" x14ac:dyDescent="0.3">
      <c r="C1247">
        <v>133.72200000000001</v>
      </c>
      <c r="D1247">
        <v>0.38876463091908259</v>
      </c>
    </row>
    <row r="1248" spans="3:4" x14ac:dyDescent="0.3">
      <c r="C1248">
        <v>133.72900000000001</v>
      </c>
      <c r="D1248">
        <v>0.39077039263557495</v>
      </c>
    </row>
    <row r="1249" spans="3:4" x14ac:dyDescent="0.3">
      <c r="C1249">
        <v>133.73599999999999</v>
      </c>
      <c r="D1249">
        <v>0.39283648469516713</v>
      </c>
    </row>
    <row r="1250" spans="3:4" x14ac:dyDescent="0.3">
      <c r="C1250">
        <v>133.74299999999999</v>
      </c>
      <c r="D1250">
        <v>0.3949680607977934</v>
      </c>
    </row>
    <row r="1251" spans="3:4" x14ac:dyDescent="0.3">
      <c r="C1251">
        <v>133.75</v>
      </c>
      <c r="D1251">
        <v>0.39716847304916619</v>
      </c>
    </row>
    <row r="1252" spans="3:4" x14ac:dyDescent="0.3">
      <c r="C1252">
        <v>133.75700000000001</v>
      </c>
      <c r="D1252">
        <v>0.39943923970006939</v>
      </c>
    </row>
    <row r="1253" spans="3:4" x14ac:dyDescent="0.3">
      <c r="C1253">
        <v>133.76400000000001</v>
      </c>
      <c r="D1253">
        <v>0.4017800375866562</v>
      </c>
    </row>
    <row r="1254" spans="3:4" x14ac:dyDescent="0.3">
      <c r="C1254">
        <v>133.77099999999999</v>
      </c>
      <c r="D1254">
        <v>0.40418871928185096</v>
      </c>
    </row>
    <row r="1255" spans="3:4" x14ac:dyDescent="0.3">
      <c r="C1255">
        <v>133.77799999999999</v>
      </c>
      <c r="D1255">
        <v>0.40666135472883086</v>
      </c>
    </row>
    <row r="1256" spans="3:4" x14ac:dyDescent="0.3">
      <c r="C1256">
        <v>133.785</v>
      </c>
      <c r="D1256">
        <v>0.40919229687645542</v>
      </c>
    </row>
    <row r="1257" spans="3:4" x14ac:dyDescent="0.3">
      <c r="C1257">
        <v>133.792</v>
      </c>
      <c r="D1257">
        <v>0.4117742705715477</v>
      </c>
    </row>
    <row r="1258" spans="3:4" x14ac:dyDescent="0.3">
      <c r="C1258">
        <v>133.79900000000001</v>
      </c>
      <c r="D1258">
        <v>0.41439848368198251</v>
      </c>
    </row>
    <row r="1259" spans="3:4" x14ac:dyDescent="0.3">
      <c r="C1259">
        <v>133.80600000000001</v>
      </c>
      <c r="D1259">
        <v>0.4170547591296429</v>
      </c>
    </row>
    <row r="1260" spans="3:4" x14ac:dyDescent="0.3">
      <c r="C1260">
        <v>133.81299999999999</v>
      </c>
      <c r="D1260">
        <v>0.41973168620553425</v>
      </c>
    </row>
    <row r="1261" spans="3:4" x14ac:dyDescent="0.3">
      <c r="C1261">
        <v>133.82</v>
      </c>
      <c r="D1261">
        <v>0.42241678922609716</v>
      </c>
    </row>
    <row r="1262" spans="3:4" x14ac:dyDescent="0.3">
      <c r="C1262">
        <v>133.827</v>
      </c>
      <c r="D1262">
        <v>0.42509671127645615</v>
      </c>
    </row>
    <row r="1263" spans="3:4" x14ac:dyDescent="0.3">
      <c r="C1263">
        <v>133.834</v>
      </c>
      <c r="D1263">
        <v>0.42775741048256161</v>
      </c>
    </row>
    <row r="1264" spans="3:4" x14ac:dyDescent="0.3">
      <c r="C1264">
        <v>133.84100000000001</v>
      </c>
      <c r="D1264">
        <v>0.43038439489353802</v>
      </c>
    </row>
    <row r="1265" spans="3:4" x14ac:dyDescent="0.3">
      <c r="C1265">
        <v>133.84800000000001</v>
      </c>
      <c r="D1265">
        <v>0.43296285240590715</v>
      </c>
    </row>
    <row r="1266" spans="3:4" x14ac:dyDescent="0.3">
      <c r="C1266">
        <v>133.85499999999999</v>
      </c>
      <c r="D1266">
        <v>0.43547797614330247</v>
      </c>
    </row>
    <row r="1267" spans="3:4" x14ac:dyDescent="0.3">
      <c r="C1267">
        <v>133.86199999999999</v>
      </c>
      <c r="D1267">
        <v>0.43791512784532355</v>
      </c>
    </row>
    <row r="1268" spans="3:4" x14ac:dyDescent="0.3">
      <c r="C1268">
        <v>133.869</v>
      </c>
      <c r="D1268">
        <v>0.44026007739389789</v>
      </c>
    </row>
    <row r="1269" spans="3:4" x14ac:dyDescent="0.3">
      <c r="C1269">
        <v>133.876</v>
      </c>
      <c r="D1269">
        <v>0.442499232753018</v>
      </c>
    </row>
    <row r="1270" spans="3:4" x14ac:dyDescent="0.3">
      <c r="C1270">
        <v>133.88300000000001</v>
      </c>
      <c r="D1270">
        <v>0.44461987725268687</v>
      </c>
    </row>
    <row r="1271" spans="3:4" x14ac:dyDescent="0.3">
      <c r="C1271">
        <v>133.88999999999999</v>
      </c>
      <c r="D1271">
        <v>0.44661042192536532</v>
      </c>
    </row>
    <row r="1272" spans="3:4" x14ac:dyDescent="0.3">
      <c r="C1272">
        <v>133.89699999999999</v>
      </c>
      <c r="D1272">
        <v>0.4484606861320532</v>
      </c>
    </row>
    <row r="1273" spans="3:4" x14ac:dyDescent="0.3">
      <c r="C1273">
        <v>133.904</v>
      </c>
      <c r="D1273">
        <v>0.45016222686765439</v>
      </c>
    </row>
    <row r="1274" spans="3:4" x14ac:dyDescent="0.3">
      <c r="C1274">
        <v>133.911</v>
      </c>
      <c r="D1274">
        <v>0.45170876510719599</v>
      </c>
    </row>
    <row r="1275" spans="3:4" x14ac:dyDescent="0.3">
      <c r="C1275">
        <v>133.91800000000001</v>
      </c>
      <c r="D1275">
        <v>0.45309663807187639</v>
      </c>
    </row>
    <row r="1276" spans="3:4" x14ac:dyDescent="0.3">
      <c r="C1276">
        <v>133.92500000000001</v>
      </c>
      <c r="D1276">
        <v>0.45432558156970415</v>
      </c>
    </row>
    <row r="1277" spans="3:4" x14ac:dyDescent="0.3">
      <c r="C1277">
        <v>133.93199999999999</v>
      </c>
      <c r="D1277">
        <v>0.45539956779033602</v>
      </c>
    </row>
    <row r="1278" spans="3:4" x14ac:dyDescent="0.3">
      <c r="C1278">
        <v>133.93899999999999</v>
      </c>
      <c r="D1278">
        <v>0.45632797886796006</v>
      </c>
    </row>
    <row r="1279" spans="3:4" x14ac:dyDescent="0.3">
      <c r="C1279">
        <v>133.946</v>
      </c>
      <c r="D1279">
        <v>0.45712706026580202</v>
      </c>
    </row>
    <row r="1280" spans="3:4" x14ac:dyDescent="0.3">
      <c r="C1280">
        <v>133.953</v>
      </c>
      <c r="D1280">
        <v>0.45782166723497741</v>
      </c>
    </row>
    <row r="1281" spans="3:4" x14ac:dyDescent="0.3">
      <c r="C1281">
        <v>133.96</v>
      </c>
      <c r="D1281">
        <v>0.45844724700452771</v>
      </c>
    </row>
    <row r="1282" spans="3:4" x14ac:dyDescent="0.3">
      <c r="C1282">
        <v>133.96700000000001</v>
      </c>
      <c r="D1282">
        <v>0.45905191735410789</v>
      </c>
    </row>
    <row r="1283" spans="3:4" x14ac:dyDescent="0.3">
      <c r="C1283">
        <v>133.97399999999999</v>
      </c>
      <c r="D1283">
        <v>0.45969839675864838</v>
      </c>
    </row>
    <row r="1284" spans="3:4" x14ac:dyDescent="0.3">
      <c r="C1284">
        <v>133.98099999999999</v>
      </c>
      <c r="D1284">
        <v>0.46046542142550251</v>
      </c>
    </row>
    <row r="1285" spans="3:4" x14ac:dyDescent="0.3">
      <c r="C1285">
        <v>133.988</v>
      </c>
      <c r="D1285">
        <v>0.46144816808027472</v>
      </c>
    </row>
    <row r="1286" spans="3:4" x14ac:dyDescent="0.3">
      <c r="C1286">
        <v>133.995</v>
      </c>
      <c r="D1286">
        <v>0.46275711517878765</v>
      </c>
    </row>
    <row r="1287" spans="3:4" x14ac:dyDescent="0.3">
      <c r="C1287">
        <v>134.00200000000001</v>
      </c>
      <c r="D1287">
        <v>0.46451475318452229</v>
      </c>
    </row>
    <row r="1288" spans="3:4" x14ac:dyDescent="0.3">
      <c r="C1288">
        <v>134.00899999999999</v>
      </c>
      <c r="D1288">
        <v>0.46684963233284976</v>
      </c>
    </row>
    <row r="1289" spans="3:4" x14ac:dyDescent="0.3">
      <c r="C1289">
        <v>134.01599999999999</v>
      </c>
      <c r="D1289">
        <v>0.46988744320464571</v>
      </c>
    </row>
    <row r="1290" spans="3:4" x14ac:dyDescent="0.3">
      <c r="C1290">
        <v>134.023</v>
      </c>
      <c r="D1290">
        <v>0.47373917410102034</v>
      </c>
    </row>
    <row r="1291" spans="3:4" x14ac:dyDescent="0.3">
      <c r="C1291">
        <v>134.03</v>
      </c>
      <c r="D1291">
        <v>0.47848686541353885</v>
      </c>
    </row>
    <row r="1292" spans="3:4" x14ac:dyDescent="0.3">
      <c r="C1292">
        <v>134.03700000000001</v>
      </c>
      <c r="D1292">
        <v>0.48416803661324459</v>
      </c>
    </row>
    <row r="1293" spans="3:4" x14ac:dyDescent="0.3">
      <c r="C1293">
        <v>134.04400000000001</v>
      </c>
      <c r="D1293">
        <v>0.49076041291090705</v>
      </c>
    </row>
    <row r="1294" spans="3:4" x14ac:dyDescent="0.3">
      <c r="C1294">
        <v>134.05099999999999</v>
      </c>
      <c r="D1294">
        <v>0.4981690159944181</v>
      </c>
    </row>
    <row r="1295" spans="3:4" x14ac:dyDescent="0.3">
      <c r="C1295">
        <v>134.05799999999999</v>
      </c>
      <c r="D1295">
        <v>0.50621788738036344</v>
      </c>
    </row>
    <row r="1296" spans="3:4" x14ac:dyDescent="0.3">
      <c r="C1296">
        <v>134.065</v>
      </c>
      <c r="D1296">
        <v>0.51464858117475654</v>
      </c>
    </row>
    <row r="1297" spans="3:4" x14ac:dyDescent="0.3">
      <c r="C1297">
        <v>134.072</v>
      </c>
      <c r="D1297">
        <v>0.52312703781174552</v>
      </c>
    </row>
    <row r="1298" spans="3:4" x14ac:dyDescent="0.3">
      <c r="C1298">
        <v>134.07900000000001</v>
      </c>
      <c r="D1298">
        <v>0.53125954349044735</v>
      </c>
    </row>
    <row r="1299" spans="3:4" x14ac:dyDescent="0.3">
      <c r="C1299">
        <v>134.08600000000001</v>
      </c>
      <c r="D1299">
        <v>0.53861728558785449</v>
      </c>
    </row>
    <row r="1300" spans="3:4" x14ac:dyDescent="0.3">
      <c r="C1300">
        <v>134.09299999999999</v>
      </c>
      <c r="D1300">
        <v>0.54476770336767277</v>
      </c>
    </row>
    <row r="1301" spans="3:4" x14ac:dyDescent="0.3">
      <c r="C1301">
        <v>134.1</v>
      </c>
      <c r="D1301">
        <v>0.54930962892521062</v>
      </c>
    </row>
    <row r="1302" spans="3:4" x14ac:dyDescent="0.3">
      <c r="C1302">
        <v>134.107</v>
      </c>
      <c r="D1302">
        <v>0.55190834877189709</v>
      </c>
    </row>
    <row r="1303" spans="3:4" x14ac:dyDescent="0.3">
      <c r="C1303">
        <v>134.114</v>
      </c>
      <c r="D1303">
        <v>0.55232638497637565</v>
      </c>
    </row>
    <row r="1304" spans="3:4" x14ac:dyDescent="0.3">
      <c r="C1304">
        <v>134.12100000000001</v>
      </c>
      <c r="D1304">
        <v>0.55044610279519912</v>
      </c>
    </row>
    <row r="1305" spans="3:4" x14ac:dyDescent="0.3">
      <c r="C1305">
        <v>134.12800000000001</v>
      </c>
      <c r="D1305">
        <v>0.5462811882026648</v>
      </c>
    </row>
    <row r="1306" spans="3:4" x14ac:dyDescent="0.3">
      <c r="C1306">
        <v>134.13499999999999</v>
      </c>
      <c r="D1306">
        <v>0.53997546953205344</v>
      </c>
    </row>
    <row r="1307" spans="3:4" x14ac:dyDescent="0.3">
      <c r="C1307">
        <v>134.142</v>
      </c>
      <c r="D1307">
        <v>0.53178924804066352</v>
      </c>
    </row>
    <row r="1308" spans="3:4" x14ac:dyDescent="0.3">
      <c r="C1308">
        <v>134.149</v>
      </c>
      <c r="D1308">
        <v>0.5220749643154895</v>
      </c>
    </row>
    <row r="1309" spans="3:4" x14ac:dyDescent="0.3">
      <c r="C1309">
        <v>134.15600000000001</v>
      </c>
      <c r="D1309">
        <v>0.51124537868587827</v>
      </c>
    </row>
    <row r="1310" spans="3:4" x14ac:dyDescent="0.3">
      <c r="C1310">
        <v>134.16300000000001</v>
      </c>
      <c r="D1310">
        <v>0.4997382660372427</v>
      </c>
    </row>
    <row r="1311" spans="3:4" x14ac:dyDescent="0.3">
      <c r="C1311">
        <v>134.16999999999999</v>
      </c>
      <c r="D1311">
        <v>0.48798180732749674</v>
      </c>
    </row>
    <row r="1312" spans="3:4" x14ac:dyDescent="0.3">
      <c r="C1312">
        <v>134.17699999999999</v>
      </c>
      <c r="D1312">
        <v>0.47636441461555379</v>
      </c>
    </row>
    <row r="1313" spans="3:4" x14ac:dyDescent="0.3">
      <c r="C1313">
        <v>134.184</v>
      </c>
      <c r="D1313">
        <v>0.46521176614468102</v>
      </c>
    </row>
    <row r="1314" spans="3:4" x14ac:dyDescent="0.3">
      <c r="C1314">
        <v>134.191</v>
      </c>
      <c r="D1314">
        <v>0.4547726826204701</v>
      </c>
    </row>
    <row r="1315" spans="3:4" x14ac:dyDescent="0.3">
      <c r="C1315">
        <v>134.19800000000001</v>
      </c>
      <c r="D1315">
        <v>0.44521387141544128</v>
      </c>
    </row>
    <row r="1316" spans="3:4" x14ac:dyDescent="0.3">
      <c r="C1316">
        <v>134.20500000000001</v>
      </c>
      <c r="D1316">
        <v>0.43662292931626956</v>
      </c>
    </row>
    <row r="1317" spans="3:4" x14ac:dyDescent="0.3">
      <c r="C1317">
        <v>134.21199999999999</v>
      </c>
      <c r="D1317">
        <v>0.42901761785561937</v>
      </c>
    </row>
    <row r="1318" spans="3:4" x14ac:dyDescent="0.3">
      <c r="C1318">
        <v>134.21899999999999</v>
      </c>
      <c r="D1318">
        <v>0.4223593891945111</v>
      </c>
    </row>
    <row r="1319" spans="3:4" x14ac:dyDescent="0.3">
      <c r="C1319">
        <v>134.226</v>
      </c>
      <c r="D1319">
        <v>0.41656870049515732</v>
      </c>
    </row>
    <row r="1320" spans="3:4" x14ac:dyDescent="0.3">
      <c r="C1320">
        <v>134.233</v>
      </c>
      <c r="D1320">
        <v>0.41154039630534056</v>
      </c>
    </row>
    <row r="1321" spans="3:4" x14ac:dyDescent="0.3">
      <c r="C1321">
        <v>134.24</v>
      </c>
      <c r="D1321">
        <v>0.40715741948490891</v>
      </c>
    </row>
    <row r="1322" spans="3:4" x14ac:dyDescent="0.3">
      <c r="C1322">
        <v>134.24700000000001</v>
      </c>
      <c r="D1322">
        <v>0.40330197889861957</v>
      </c>
    </row>
    <row r="1323" spans="3:4" x14ac:dyDescent="0.3">
      <c r="C1323">
        <v>134.25399999999999</v>
      </c>
      <c r="D1323">
        <v>0.39986374027585231</v>
      </c>
    </row>
    <row r="1324" spans="3:4" x14ac:dyDescent="0.3">
      <c r="C1324">
        <v>134.261</v>
      </c>
      <c r="D1324">
        <v>0.39674507737891168</v>
      </c>
    </row>
    <row r="1325" spans="3:4" x14ac:dyDescent="0.3">
      <c r="C1325">
        <v>134.268</v>
      </c>
      <c r="D1325">
        <v>0.39386374224790799</v>
      </c>
    </row>
    <row r="1326" spans="3:4" x14ac:dyDescent="0.3">
      <c r="C1326">
        <v>134.27500000000001</v>
      </c>
      <c r="D1326">
        <v>0.39115349370776392</v>
      </c>
    </row>
    <row r="1327" spans="3:4" x14ac:dyDescent="0.3">
      <c r="C1327">
        <v>134.28200000000001</v>
      </c>
      <c r="D1327">
        <v>0.38856327923134337</v>
      </c>
    </row>
    <row r="1328" spans="3:4" x14ac:dyDescent="0.3">
      <c r="C1328">
        <v>134.28899999999999</v>
      </c>
      <c r="D1328">
        <v>0.38605552794235165</v>
      </c>
    </row>
    <row r="1329" spans="3:4" x14ac:dyDescent="0.3">
      <c r="C1329">
        <v>134.29599999999999</v>
      </c>
      <c r="D1329">
        <v>0.38360401789815574</v>
      </c>
    </row>
    <row r="1330" spans="3:4" x14ac:dyDescent="0.3">
      <c r="C1330">
        <v>134.303</v>
      </c>
      <c r="D1330">
        <v>0.38119166163515883</v>
      </c>
    </row>
    <row r="1331" spans="3:4" x14ac:dyDescent="0.3">
      <c r="C1331">
        <v>134.31</v>
      </c>
      <c r="D1331">
        <v>0.37880843550502358</v>
      </c>
    </row>
    <row r="1332" spans="3:4" x14ac:dyDescent="0.3">
      <c r="C1332">
        <v>134.31700000000001</v>
      </c>
      <c r="D1332">
        <v>0.37644957662933659</v>
      </c>
    </row>
    <row r="1333" spans="3:4" x14ac:dyDescent="0.3">
      <c r="C1333">
        <v>134.32400000000001</v>
      </c>
      <c r="D1333">
        <v>0.3741140938993166</v>
      </c>
    </row>
    <row r="1334" spans="3:4" x14ac:dyDescent="0.3">
      <c r="C1334">
        <v>134.33099999999999</v>
      </c>
      <c r="D1334">
        <v>0.37180358734927932</v>
      </c>
    </row>
    <row r="1335" spans="3:4" x14ac:dyDescent="0.3">
      <c r="C1335">
        <v>134.33799999999999</v>
      </c>
      <c r="D1335">
        <v>0.36952134027571354</v>
      </c>
    </row>
    <row r="1336" spans="3:4" x14ac:dyDescent="0.3">
      <c r="C1336">
        <v>134.345</v>
      </c>
      <c r="D1336">
        <v>0.36727163551414926</v>
      </c>
    </row>
    <row r="1337" spans="3:4" x14ac:dyDescent="0.3">
      <c r="C1337">
        <v>134.352</v>
      </c>
      <c r="D1337">
        <v>0.36505924584057275</v>
      </c>
    </row>
    <row r="1338" spans="3:4" x14ac:dyDescent="0.3">
      <c r="C1338">
        <v>134.35900000000001</v>
      </c>
      <c r="D1338">
        <v>0.36288905373150099</v>
      </c>
    </row>
    <row r="1339" spans="3:4" x14ac:dyDescent="0.3">
      <c r="C1339">
        <v>134.36600000000001</v>
      </c>
      <c r="D1339">
        <v>0.36076576403665239</v>
      </c>
    </row>
    <row r="1340" spans="3:4" x14ac:dyDescent="0.3">
      <c r="C1340">
        <v>134.37299999999999</v>
      </c>
      <c r="D1340">
        <v>0.35869368203960994</v>
      </c>
    </row>
    <row r="1341" spans="3:4" x14ac:dyDescent="0.3">
      <c r="C1341">
        <v>134.38</v>
      </c>
      <c r="D1341">
        <v>0.35667653749053041</v>
      </c>
    </row>
    <row r="1342" spans="3:4" x14ac:dyDescent="0.3">
      <c r="C1342">
        <v>134.387</v>
      </c>
      <c r="D1342">
        <v>0.35471734184819997</v>
      </c>
    </row>
    <row r="1343" spans="3:4" x14ac:dyDescent="0.3">
      <c r="C1343">
        <v>134.39400000000001</v>
      </c>
      <c r="D1343">
        <v>0.35281827102440427</v>
      </c>
    </row>
    <row r="1344" spans="3:4" x14ac:dyDescent="0.3">
      <c r="C1344">
        <v>134.40100000000001</v>
      </c>
      <c r="D1344">
        <v>0.35098055816738355</v>
      </c>
    </row>
    <row r="1345" spans="3:4" x14ac:dyDescent="0.3">
      <c r="C1345">
        <v>134.40799999999999</v>
      </c>
      <c r="D1345">
        <v>0.34920446916121173</v>
      </c>
    </row>
    <row r="1346" spans="3:4" x14ac:dyDescent="0.3">
      <c r="C1346">
        <v>134.41499999999999</v>
      </c>
      <c r="D1346">
        <v>0.34748915547776627</v>
      </c>
    </row>
    <row r="1347" spans="3:4" x14ac:dyDescent="0.3">
      <c r="C1347">
        <v>134.422</v>
      </c>
      <c r="D1347">
        <v>0.34583269033452296</v>
      </c>
    </row>
    <row r="1348" spans="3:4" x14ac:dyDescent="0.3">
      <c r="C1348">
        <v>134.429</v>
      </c>
      <c r="D1348">
        <v>0.34423201552818711</v>
      </c>
    </row>
    <row r="1349" spans="3:4" x14ac:dyDescent="0.3">
      <c r="C1349">
        <v>134.43600000000001</v>
      </c>
      <c r="D1349">
        <v>0.34268300390306367</v>
      </c>
    </row>
    <row r="1350" spans="3:4" x14ac:dyDescent="0.3">
      <c r="C1350">
        <v>134.44300000000001</v>
      </c>
      <c r="D1350">
        <v>0.34118039806941519</v>
      </c>
    </row>
    <row r="1351" spans="3:4" x14ac:dyDescent="0.3">
      <c r="C1351">
        <v>134.44999999999999</v>
      </c>
      <c r="D1351">
        <v>0.33971792478054713</v>
      </c>
    </row>
    <row r="1352" spans="3:4" x14ac:dyDescent="0.3">
      <c r="C1352">
        <v>134.45699999999999</v>
      </c>
      <c r="D1352">
        <v>0.33828835068876306</v>
      </c>
    </row>
    <row r="1353" spans="3:4" x14ac:dyDescent="0.3">
      <c r="C1353">
        <v>134.464</v>
      </c>
      <c r="D1353">
        <v>0.33688357677522429</v>
      </c>
    </row>
    <row r="1354" spans="3:4" x14ac:dyDescent="0.3">
      <c r="C1354">
        <v>134.471</v>
      </c>
      <c r="D1354">
        <v>0.33549475301758319</v>
      </c>
    </row>
    <row r="1355" spans="3:4" x14ac:dyDescent="0.3">
      <c r="C1355">
        <v>134.47800000000001</v>
      </c>
      <c r="D1355">
        <v>0.33411241145920373</v>
      </c>
    </row>
    <row r="1356" spans="3:4" x14ac:dyDescent="0.3">
      <c r="C1356">
        <v>134.48500000000001</v>
      </c>
      <c r="D1356">
        <v>0.33272661531876641</v>
      </c>
    </row>
    <row r="1357" spans="3:4" x14ac:dyDescent="0.3">
      <c r="C1357">
        <v>134.49199999999999</v>
      </c>
      <c r="D1357">
        <v>0.33132712130009723</v>
      </c>
    </row>
    <row r="1358" spans="3:4" x14ac:dyDescent="0.3">
      <c r="C1358">
        <v>134.499</v>
      </c>
      <c r="D1358">
        <v>0.32990355184567943</v>
      </c>
    </row>
    <row r="1359" spans="3:4" x14ac:dyDescent="0.3">
      <c r="C1359">
        <v>134.506</v>
      </c>
      <c r="D1359">
        <v>0.32844557373898342</v>
      </c>
    </row>
    <row r="1360" spans="3:4" x14ac:dyDescent="0.3">
      <c r="C1360">
        <v>134.51300000000001</v>
      </c>
      <c r="D1360">
        <v>0.32694307921313615</v>
      </c>
    </row>
    <row r="1361" spans="3:4" x14ac:dyDescent="0.3">
      <c r="C1361">
        <v>134.52000000000001</v>
      </c>
      <c r="D1361">
        <v>0.32538636557763906</v>
      </c>
    </row>
    <row r="1362" spans="3:4" x14ac:dyDescent="0.3">
      <c r="C1362">
        <v>134.52699999999999</v>
      </c>
      <c r="D1362">
        <v>0.32376630933732375</v>
      </c>
    </row>
    <row r="1363" spans="3:4" x14ac:dyDescent="0.3">
      <c r="C1363">
        <v>134.53399999999999</v>
      </c>
      <c r="D1363">
        <v>0.32207453085258164</v>
      </c>
    </row>
    <row r="1364" spans="3:4" x14ac:dyDescent="0.3">
      <c r="C1364">
        <v>134.541</v>
      </c>
      <c r="D1364">
        <v>0.32030354577701636</v>
      </c>
    </row>
    <row r="1365" spans="3:4" x14ac:dyDescent="0.3">
      <c r="C1365">
        <v>134.548</v>
      </c>
      <c r="D1365">
        <v>0.31844689980355934</v>
      </c>
    </row>
    <row r="1366" spans="3:4" x14ac:dyDescent="0.3">
      <c r="C1366">
        <v>134.55500000000001</v>
      </c>
      <c r="D1366">
        <v>0.31649928364581048</v>
      </c>
    </row>
    <row r="1367" spans="3:4" x14ac:dyDescent="0.3">
      <c r="C1367">
        <v>134.56200000000001</v>
      </c>
      <c r="D1367">
        <v>0.31445662566578902</v>
      </c>
    </row>
    <row r="1368" spans="3:4" x14ac:dyDescent="0.3">
      <c r="C1368">
        <v>134.56899999999999</v>
      </c>
      <c r="D1368">
        <v>0.31231616011849184</v>
      </c>
    </row>
    <row r="1369" spans="3:4" x14ac:dyDescent="0.3">
      <c r="C1369">
        <v>134.57599999999999</v>
      </c>
      <c r="D1369">
        <v>0.31007646960020374</v>
      </c>
    </row>
    <row r="1370" spans="3:4" x14ac:dyDescent="0.3">
      <c r="C1370">
        <v>134.583</v>
      </c>
      <c r="D1370">
        <v>0.30773748689570246</v>
      </c>
    </row>
    <row r="1371" spans="3:4" x14ac:dyDescent="0.3">
      <c r="C1371">
        <v>134.59</v>
      </c>
      <c r="D1371">
        <v>0.30530054428640585</v>
      </c>
    </row>
    <row r="1372" spans="3:4" x14ac:dyDescent="0.3">
      <c r="C1372">
        <v>134.59700000000001</v>
      </c>
      <c r="D1372">
        <v>0.30276823983184259</v>
      </c>
    </row>
    <row r="1373" spans="3:4" x14ac:dyDescent="0.3">
      <c r="C1373">
        <v>134.60400000000001</v>
      </c>
      <c r="D1373">
        <v>0.30014444587916611</v>
      </c>
    </row>
    <row r="1374" spans="3:4" x14ac:dyDescent="0.3">
      <c r="C1374">
        <v>134.61099999999999</v>
      </c>
      <c r="D1374">
        <v>0.29743420515238983</v>
      </c>
    </row>
    <row r="1375" spans="3:4" x14ac:dyDescent="0.3">
      <c r="C1375">
        <v>134.61799999999999</v>
      </c>
      <c r="D1375">
        <v>0.29464362553122081</v>
      </c>
    </row>
    <row r="1376" spans="3:4" x14ac:dyDescent="0.3">
      <c r="C1376">
        <v>134.625</v>
      </c>
      <c r="D1376">
        <v>0.29177975704167175</v>
      </c>
    </row>
    <row r="1377" spans="3:4" x14ac:dyDescent="0.3">
      <c r="C1377">
        <v>134.63200000000001</v>
      </c>
      <c r="D1377">
        <v>0.28885045426789174</v>
      </c>
    </row>
    <row r="1378" spans="3:4" x14ac:dyDescent="0.3">
      <c r="C1378">
        <v>134.63900000000001</v>
      </c>
      <c r="D1378">
        <v>0.2858642276684743</v>
      </c>
    </row>
    <row r="1379" spans="3:4" x14ac:dyDescent="0.3">
      <c r="C1379">
        <v>134.64599999999999</v>
      </c>
      <c r="D1379">
        <v>0.28283008744860566</v>
      </c>
    </row>
    <row r="1380" spans="3:4" x14ac:dyDescent="0.3">
      <c r="C1380">
        <v>134.65299999999999</v>
      </c>
      <c r="D1380">
        <v>0.2797573837005487</v>
      </c>
    </row>
    <row r="1381" spans="3:4" x14ac:dyDescent="0.3">
      <c r="C1381">
        <v>134.66</v>
      </c>
      <c r="D1381">
        <v>0.27665564648086444</v>
      </c>
    </row>
    <row r="1382" spans="3:4" x14ac:dyDescent="0.3">
      <c r="C1382">
        <v>134.667</v>
      </c>
      <c r="D1382">
        <v>0.27353441516981786</v>
      </c>
    </row>
    <row r="1383" spans="3:4" x14ac:dyDescent="0.3">
      <c r="C1383">
        <v>134.67400000000001</v>
      </c>
      <c r="D1383">
        <v>0.27040314630035278</v>
      </c>
    </row>
    <row r="1384" spans="3:4" x14ac:dyDescent="0.3">
      <c r="C1384">
        <v>134.68100000000001</v>
      </c>
      <c r="D1384">
        <v>0.26727098594514154</v>
      </c>
    </row>
    <row r="1385" spans="3:4" x14ac:dyDescent="0.3">
      <c r="C1385">
        <v>134.68799999999999</v>
      </c>
      <c r="D1385">
        <v>0.26414668677942987</v>
      </c>
    </row>
    <row r="1386" spans="3:4" x14ac:dyDescent="0.3">
      <c r="C1386">
        <v>134.69499999999999</v>
      </c>
      <c r="D1386">
        <v>0.26103854046785346</v>
      </c>
    </row>
    <row r="1387" spans="3:4" x14ac:dyDescent="0.3">
      <c r="C1387">
        <v>134.702</v>
      </c>
      <c r="D1387">
        <v>0.25795418531042502</v>
      </c>
    </row>
    <row r="1388" spans="3:4" x14ac:dyDescent="0.3">
      <c r="C1388">
        <v>134.709</v>
      </c>
      <c r="D1388">
        <v>0.25490059303921381</v>
      </c>
    </row>
    <row r="1389" spans="3:4" x14ac:dyDescent="0.3">
      <c r="C1389">
        <v>134.71600000000001</v>
      </c>
      <c r="D1389">
        <v>0.25188398942611123</v>
      </c>
    </row>
    <row r="1390" spans="3:4" x14ac:dyDescent="0.3">
      <c r="C1390">
        <v>134.72300000000001</v>
      </c>
      <c r="D1390">
        <v>0.248909810629452</v>
      </c>
    </row>
    <row r="1391" spans="3:4" x14ac:dyDescent="0.3">
      <c r="C1391">
        <v>134.72999999999999</v>
      </c>
      <c r="D1391">
        <v>0.24598267746124816</v>
      </c>
    </row>
    <row r="1392" spans="3:4" x14ac:dyDescent="0.3">
      <c r="C1392">
        <v>134.73699999999999</v>
      </c>
      <c r="D1392">
        <v>0.24310637543293612</v>
      </c>
    </row>
    <row r="1393" spans="3:4" x14ac:dyDescent="0.3">
      <c r="C1393">
        <v>134.744</v>
      </c>
      <c r="D1393">
        <v>0.24028391086405518</v>
      </c>
    </row>
    <row r="1394" spans="3:4" x14ac:dyDescent="0.3">
      <c r="C1394">
        <v>134.751</v>
      </c>
      <c r="D1394">
        <v>0.23751745625390513</v>
      </c>
    </row>
    <row r="1395" spans="3:4" x14ac:dyDescent="0.3">
      <c r="C1395">
        <v>134.75800000000001</v>
      </c>
      <c r="D1395">
        <v>0.23480844082534394</v>
      </c>
    </row>
    <row r="1396" spans="3:4" x14ac:dyDescent="0.3">
      <c r="C1396">
        <v>134.76499999999999</v>
      </c>
      <c r="D1396">
        <v>0.23215758274171067</v>
      </c>
    </row>
    <row r="1397" spans="3:4" x14ac:dyDescent="0.3">
      <c r="C1397">
        <v>134.77199999999999</v>
      </c>
      <c r="D1397">
        <v>0.22956494549733972</v>
      </c>
    </row>
    <row r="1398" spans="3:4" x14ac:dyDescent="0.3">
      <c r="C1398">
        <v>134.779</v>
      </c>
      <c r="D1398">
        <v>0.2270299871732375</v>
      </c>
    </row>
    <row r="1399" spans="3:4" x14ac:dyDescent="0.3">
      <c r="C1399">
        <v>134.786</v>
      </c>
      <c r="D1399">
        <v>0.22455168861389399</v>
      </c>
    </row>
    <row r="1400" spans="3:4" x14ac:dyDescent="0.3">
      <c r="C1400">
        <v>134.79300000000001</v>
      </c>
      <c r="D1400">
        <v>0.22212852257512805</v>
      </c>
    </row>
    <row r="1401" spans="3:4" x14ac:dyDescent="0.3">
      <c r="C1401">
        <v>134.80000000000001</v>
      </c>
      <c r="D1401">
        <v>0.21975864392184269</v>
      </c>
    </row>
    <row r="1402" spans="3:4" x14ac:dyDescent="0.3">
      <c r="C1402">
        <v>134.80699999999999</v>
      </c>
      <c r="D1402">
        <v>0.21743986163051321</v>
      </c>
    </row>
    <row r="1403" spans="3:4" x14ac:dyDescent="0.3">
      <c r="C1403">
        <v>134.81399999999999</v>
      </c>
      <c r="D1403">
        <v>0.21516977112911798</v>
      </c>
    </row>
    <row r="1404" spans="3:4" x14ac:dyDescent="0.3">
      <c r="C1404">
        <v>134.821</v>
      </c>
      <c r="D1404">
        <v>0.2129458072963267</v>
      </c>
    </row>
    <row r="1405" spans="3:4" x14ac:dyDescent="0.3">
      <c r="C1405">
        <v>134.828</v>
      </c>
      <c r="D1405">
        <v>0.21076530907295915</v>
      </c>
    </row>
    <row r="1406" spans="3:4" x14ac:dyDescent="0.3">
      <c r="C1406">
        <v>134.83500000000001</v>
      </c>
      <c r="D1406">
        <v>0.20862556701416524</v>
      </c>
    </row>
    <row r="1407" spans="3:4" x14ac:dyDescent="0.3">
      <c r="C1407">
        <v>134.84200000000001</v>
      </c>
      <c r="D1407">
        <v>0.2065239138423301</v>
      </c>
    </row>
    <row r="1408" spans="3:4" x14ac:dyDescent="0.3">
      <c r="C1408">
        <v>134.84899999999999</v>
      </c>
      <c r="D1408">
        <v>0.20445774628597593</v>
      </c>
    </row>
    <row r="1409" spans="3:4" x14ac:dyDescent="0.3">
      <c r="C1409">
        <v>134.85599999999999</v>
      </c>
      <c r="D1409">
        <v>0.20242453627099255</v>
      </c>
    </row>
    <row r="1410" spans="3:4" x14ac:dyDescent="0.3">
      <c r="C1410">
        <v>134.863</v>
      </c>
      <c r="D1410">
        <v>0.20042190973287025</v>
      </c>
    </row>
    <row r="1411" spans="3:4" x14ac:dyDescent="0.3">
      <c r="C1411">
        <v>134.87</v>
      </c>
      <c r="D1411">
        <v>0.1984476574210533</v>
      </c>
    </row>
    <row r="1412" spans="3:4" x14ac:dyDescent="0.3">
      <c r="C1412">
        <v>134.87700000000001</v>
      </c>
      <c r="D1412">
        <v>0.19649975527401495</v>
      </c>
    </row>
    <row r="1413" spans="3:4" x14ac:dyDescent="0.3">
      <c r="C1413">
        <v>134.88399999999999</v>
      </c>
      <c r="D1413">
        <v>0.19457637863408345</v>
      </c>
    </row>
    <row r="1414" spans="3:4" x14ac:dyDescent="0.3">
      <c r="C1414">
        <v>134.89099999999999</v>
      </c>
      <c r="D1414">
        <v>0.19267589635505891</v>
      </c>
    </row>
    <row r="1415" spans="3:4" x14ac:dyDescent="0.3">
      <c r="C1415">
        <v>134.898</v>
      </c>
      <c r="D1415">
        <v>0.1907969341344537</v>
      </c>
    </row>
    <row r="1416" spans="3:4" x14ac:dyDescent="0.3">
      <c r="C1416">
        <v>134.905</v>
      </c>
      <c r="D1416">
        <v>0.18893827898619237</v>
      </c>
    </row>
    <row r="1417" spans="3:4" x14ac:dyDescent="0.3">
      <c r="C1417">
        <v>134.91200000000001</v>
      </c>
      <c r="D1417">
        <v>0.18709893977526926</v>
      </c>
    </row>
    <row r="1418" spans="3:4" x14ac:dyDescent="0.3">
      <c r="C1418">
        <v>134.91900000000001</v>
      </c>
      <c r="D1418">
        <v>0.18527812107613253</v>
      </c>
    </row>
    <row r="1419" spans="3:4" x14ac:dyDescent="0.3">
      <c r="C1419">
        <v>134.92599999999999</v>
      </c>
      <c r="D1419">
        <v>0.18347521159206318</v>
      </c>
    </row>
    <row r="1420" spans="3:4" x14ac:dyDescent="0.3">
      <c r="C1420">
        <v>134.93299999999999</v>
      </c>
      <c r="D1420">
        <v>0.18168975579316077</v>
      </c>
    </row>
    <row r="1421" spans="3:4" x14ac:dyDescent="0.3">
      <c r="C1421">
        <v>134.94</v>
      </c>
      <c r="D1421">
        <v>0.17992150001677185</v>
      </c>
    </row>
    <row r="1422" spans="3:4" x14ac:dyDescent="0.3">
      <c r="C1422">
        <v>134.947</v>
      </c>
      <c r="D1422">
        <v>0.1781702633707454</v>
      </c>
    </row>
    <row r="1423" spans="3:4" x14ac:dyDescent="0.3">
      <c r="C1423">
        <v>134.95400000000001</v>
      </c>
      <c r="D1423">
        <v>0.1764360504336635</v>
      </c>
    </row>
    <row r="1424" spans="3:4" x14ac:dyDescent="0.3">
      <c r="C1424">
        <v>134.96100000000001</v>
      </c>
      <c r="D1424">
        <v>0.17471892134002437</v>
      </c>
    </row>
    <row r="1425" spans="3:4" x14ac:dyDescent="0.3">
      <c r="C1425">
        <v>134.96799999999999</v>
      </c>
      <c r="D1425">
        <v>0.17301903932176682</v>
      </c>
    </row>
    <row r="1426" spans="3:4" x14ac:dyDescent="0.3">
      <c r="C1426">
        <v>134.97499999999999</v>
      </c>
      <c r="D1426">
        <v>0.17133663690933074</v>
      </c>
    </row>
    <row r="1427" spans="3:4" x14ac:dyDescent="0.3">
      <c r="C1427">
        <v>134.982</v>
      </c>
      <c r="D1427">
        <v>0.16967199973375097</v>
      </c>
    </row>
    <row r="1428" spans="3:4" x14ac:dyDescent="0.3">
      <c r="C1428">
        <v>134.989</v>
      </c>
      <c r="D1428">
        <v>0.16802545124110868</v>
      </c>
    </row>
    <row r="1429" spans="3:4" x14ac:dyDescent="0.3">
      <c r="C1429">
        <v>134.99600000000001</v>
      </c>
      <c r="D1429">
        <v>0.16639733848041927</v>
      </c>
    </row>
    <row r="1430" spans="3:4" x14ac:dyDescent="0.3">
      <c r="C1430">
        <v>135.00300000000001</v>
      </c>
      <c r="D1430">
        <v>0.16478801908150209</v>
      </c>
    </row>
    <row r="1431" spans="3:4" x14ac:dyDescent="0.3">
      <c r="C1431">
        <v>135.01</v>
      </c>
      <c r="D1431">
        <v>0.16319784949940203</v>
      </c>
    </row>
    <row r="1432" spans="3:4" x14ac:dyDescent="0.3">
      <c r="C1432">
        <v>135.017</v>
      </c>
      <c r="D1432">
        <v>0.1616271745664789</v>
      </c>
    </row>
    <row r="1433" spans="3:4" x14ac:dyDescent="0.3">
      <c r="C1433">
        <v>135.024</v>
      </c>
      <c r="D1433">
        <v>0.16007631836274397</v>
      </c>
    </row>
    <row r="1434" spans="3:4" x14ac:dyDescent="0.3">
      <c r="C1434">
        <v>135.03100000000001</v>
      </c>
      <c r="D1434">
        <v>0.15854557638880118</v>
      </c>
    </row>
    <row r="1435" spans="3:4" x14ac:dyDescent="0.3">
      <c r="C1435">
        <v>135.03800000000001</v>
      </c>
      <c r="D1435">
        <v>0.15703519627209525</v>
      </c>
    </row>
    <row r="1436" spans="3:4" x14ac:dyDescent="0.3">
      <c r="C1436">
        <v>135.04499999999999</v>
      </c>
      <c r="D1436">
        <v>0.15554542622374387</v>
      </c>
    </row>
    <row r="1437" spans="3:4" x14ac:dyDescent="0.3">
      <c r="C1437">
        <v>135.05199999999999</v>
      </c>
      <c r="D1437">
        <v>0.15407642517238798</v>
      </c>
    </row>
    <row r="1438" spans="3:4" x14ac:dyDescent="0.3">
      <c r="C1438">
        <v>135.059</v>
      </c>
      <c r="D1438">
        <v>0.15262832058846135</v>
      </c>
    </row>
    <row r="1439" spans="3:4" x14ac:dyDescent="0.3">
      <c r="C1439">
        <v>135.066</v>
      </c>
      <c r="D1439">
        <v>0.15120118991899101</v>
      </c>
    </row>
    <row r="1440" spans="3:4" x14ac:dyDescent="0.3">
      <c r="C1440">
        <v>135.07300000000001</v>
      </c>
      <c r="D1440">
        <v>0.14979505932872889</v>
      </c>
    </row>
    <row r="1441" spans="3:4" x14ac:dyDescent="0.3">
      <c r="C1441">
        <v>135.08000000000001</v>
      </c>
      <c r="D1441">
        <v>0.14840990324381856</v>
      </c>
    </row>
    <row r="1442" spans="3:4" x14ac:dyDescent="0.3">
      <c r="C1442">
        <v>135.08699999999999</v>
      </c>
      <c r="D1442">
        <v>0.147045644608368</v>
      </c>
    </row>
    <row r="1443" spans="3:4" x14ac:dyDescent="0.3">
      <c r="C1443">
        <v>135.09399999999999</v>
      </c>
      <c r="D1443">
        <v>0.14570215576599213</v>
      </c>
    </row>
    <row r="1444" spans="3:4" x14ac:dyDescent="0.3">
      <c r="C1444">
        <v>135.101</v>
      </c>
      <c r="D1444">
        <v>0.14437925988148639</v>
      </c>
    </row>
    <row r="1445" spans="3:4" x14ac:dyDescent="0.3">
      <c r="C1445">
        <v>135.108</v>
      </c>
      <c r="D1445">
        <v>0.14307671869030067</v>
      </c>
    </row>
    <row r="1446" spans="3:4" x14ac:dyDescent="0.3">
      <c r="C1446">
        <v>135.11500000000001</v>
      </c>
      <c r="D1446">
        <v>0.14179429253256287</v>
      </c>
    </row>
    <row r="1447" spans="3:4" x14ac:dyDescent="0.3">
      <c r="C1447">
        <v>135.12200000000001</v>
      </c>
      <c r="D1447">
        <v>0.14053165429808551</v>
      </c>
    </row>
    <row r="1448" spans="3:4" x14ac:dyDescent="0.3">
      <c r="C1448">
        <v>135.12899999999999</v>
      </c>
      <c r="D1448">
        <v>0.13928845272996732</v>
      </c>
    </row>
    <row r="1449" spans="3:4" x14ac:dyDescent="0.3">
      <c r="C1449">
        <v>135.136</v>
      </c>
      <c r="D1449">
        <v>0.13806428558498071</v>
      </c>
    </row>
    <row r="1450" spans="3:4" x14ac:dyDescent="0.3">
      <c r="C1450">
        <v>135.143</v>
      </c>
      <c r="D1450">
        <v>0.13685876342053396</v>
      </c>
    </row>
    <row r="1451" spans="3:4" x14ac:dyDescent="0.3">
      <c r="C1451">
        <v>135.15</v>
      </c>
      <c r="D1451">
        <v>0.1356714162842424</v>
      </c>
    </row>
    <row r="1452" spans="3:4" x14ac:dyDescent="0.3">
      <c r="C1452">
        <v>135.15700000000001</v>
      </c>
      <c r="D1452">
        <v>0.13450176565619867</v>
      </c>
    </row>
    <row r="1453" spans="3:4" x14ac:dyDescent="0.3">
      <c r="C1453">
        <v>135.16399999999999</v>
      </c>
      <c r="D1453">
        <v>0.13334930923062349</v>
      </c>
    </row>
    <row r="1454" spans="3:4" x14ac:dyDescent="0.3">
      <c r="C1454">
        <v>135.17099999999999</v>
      </c>
      <c r="D1454">
        <v>0.13221352414861667</v>
      </c>
    </row>
    <row r="1455" spans="3:4" x14ac:dyDescent="0.3">
      <c r="C1455">
        <v>135.178</v>
      </c>
      <c r="D1455">
        <v>0.13109387016787724</v>
      </c>
    </row>
    <row r="1456" spans="3:4" x14ac:dyDescent="0.3">
      <c r="C1456">
        <v>135.185</v>
      </c>
      <c r="D1456">
        <v>0.12998979274502781</v>
      </c>
    </row>
    <row r="1457" spans="3:4" x14ac:dyDescent="0.3">
      <c r="C1457">
        <v>135.19200000000001</v>
      </c>
      <c r="D1457">
        <v>0.12890072601032593</v>
      </c>
    </row>
    <row r="1458" spans="3:4" x14ac:dyDescent="0.3">
      <c r="C1458">
        <v>135.19900000000001</v>
      </c>
      <c r="D1458">
        <v>0.12782609561811961</v>
      </c>
    </row>
    <row r="1459" spans="3:4" x14ac:dyDescent="0.3">
      <c r="C1459">
        <v>135.20599999999999</v>
      </c>
      <c r="D1459">
        <v>0.12676532145981056</v>
      </c>
    </row>
    <row r="1460" spans="3:4" x14ac:dyDescent="0.3">
      <c r="C1460">
        <v>135.21299999999999</v>
      </c>
      <c r="D1460">
        <v>0.12571782022911132</v>
      </c>
    </row>
    <row r="1461" spans="3:4" x14ac:dyDescent="0.3">
      <c r="C1461">
        <v>135.22</v>
      </c>
      <c r="D1461">
        <v>0.12468300783224538</v>
      </c>
    </row>
    <row r="1462" spans="3:4" x14ac:dyDescent="0.3">
      <c r="C1462">
        <v>135.227</v>
      </c>
      <c r="D1462">
        <v>0.12366029089212224</v>
      </c>
    </row>
    <row r="1463" spans="3:4" x14ac:dyDescent="0.3">
      <c r="C1463">
        <v>135.23400000000001</v>
      </c>
      <c r="D1463">
        <v>0.12264911479897335</v>
      </c>
    </row>
    <row r="1464" spans="3:4" x14ac:dyDescent="0.3">
      <c r="C1464">
        <v>135.24100000000001</v>
      </c>
      <c r="D1464">
        <v>0.12164889141320773</v>
      </c>
    </row>
    <row r="1465" spans="3:4" x14ac:dyDescent="0.3">
      <c r="C1465">
        <v>135.24799999999999</v>
      </c>
      <c r="D1465">
        <v>0.12065905457592283</v>
      </c>
    </row>
    <row r="1466" spans="3:4" x14ac:dyDescent="0.3">
      <c r="C1466">
        <v>135.255</v>
      </c>
      <c r="D1466">
        <v>0.11967903358242057</v>
      </c>
    </row>
    <row r="1467" spans="3:4" x14ac:dyDescent="0.3">
      <c r="C1467">
        <v>135.262</v>
      </c>
      <c r="D1467">
        <v>0.11870830981373896</v>
      </c>
    </row>
    <row r="1468" spans="3:4" x14ac:dyDescent="0.3">
      <c r="C1468">
        <v>135.26900000000001</v>
      </c>
      <c r="D1468">
        <v>0.11774633223352615</v>
      </c>
    </row>
    <row r="1469" spans="3:4" x14ac:dyDescent="0.3">
      <c r="C1469">
        <v>135.27600000000001</v>
      </c>
      <c r="D1469">
        <v>0.11679257798025491</v>
      </c>
    </row>
    <row r="1470" spans="3:4" x14ac:dyDescent="0.3">
      <c r="C1470">
        <v>135.28299999999999</v>
      </c>
      <c r="D1470">
        <v>0.11584653790033096</v>
      </c>
    </row>
    <row r="1471" spans="3:4" x14ac:dyDescent="0.3">
      <c r="C1471">
        <v>135.29</v>
      </c>
      <c r="D1471">
        <v>0.1149077174279126</v>
      </c>
    </row>
    <row r="1472" spans="3:4" x14ac:dyDescent="0.3">
      <c r="C1472">
        <v>135.297</v>
      </c>
      <c r="D1472">
        <v>0.11397562266515576</v>
      </c>
    </row>
    <row r="1473" spans="3:4" x14ac:dyDescent="0.3">
      <c r="C1473">
        <v>135.304</v>
      </c>
      <c r="D1473">
        <v>0.11304982257463643</v>
      </c>
    </row>
    <row r="1474" spans="3:4" x14ac:dyDescent="0.3">
      <c r="C1474">
        <v>135.31100000000001</v>
      </c>
      <c r="D1474">
        <v>0.11212985232454506</v>
      </c>
    </row>
    <row r="1475" spans="3:4" x14ac:dyDescent="0.3">
      <c r="C1475">
        <v>135.31800000000001</v>
      </c>
      <c r="D1475">
        <v>0.11121528218752914</v>
      </c>
    </row>
    <row r="1476" spans="3:4" x14ac:dyDescent="0.3">
      <c r="C1476">
        <v>135.32499999999999</v>
      </c>
      <c r="D1476">
        <v>0.11030569966659449</v>
      </c>
    </row>
    <row r="1477" spans="3:4" x14ac:dyDescent="0.3">
      <c r="C1477">
        <v>135.33199999999999</v>
      </c>
      <c r="D1477">
        <v>0.10940070973810051</v>
      </c>
    </row>
    <row r="1478" spans="3:4" x14ac:dyDescent="0.3">
      <c r="C1478">
        <v>135.339</v>
      </c>
      <c r="D1478">
        <v>0.10849993501500442</v>
      </c>
    </row>
    <row r="1479" spans="3:4" x14ac:dyDescent="0.3">
      <c r="C1479">
        <v>135.346</v>
      </c>
      <c r="D1479">
        <v>0.10760301583768467</v>
      </c>
    </row>
    <row r="1480" spans="3:4" x14ac:dyDescent="0.3">
      <c r="C1480">
        <v>135.35300000000001</v>
      </c>
      <c r="D1480">
        <v>0.10670961029948722</v>
      </c>
    </row>
    <row r="1481" spans="3:4" x14ac:dyDescent="0.3">
      <c r="C1481">
        <v>135.36000000000001</v>
      </c>
      <c r="D1481">
        <v>0.1058193942137096</v>
      </c>
    </row>
    <row r="1482" spans="3:4" x14ac:dyDescent="0.3">
      <c r="C1482">
        <v>135.36699999999999</v>
      </c>
      <c r="D1482">
        <v>0.10493206102839034</v>
      </c>
    </row>
    <row r="1483" spans="3:4" x14ac:dyDescent="0.3">
      <c r="C1483">
        <v>135.374</v>
      </c>
      <c r="D1483">
        <v>0.10404732169484136</v>
      </c>
    </row>
    <row r="1484" spans="3:4" x14ac:dyDescent="0.3">
      <c r="C1484">
        <v>135.381</v>
      </c>
      <c r="D1484">
        <v>0.10316490449552991</v>
      </c>
    </row>
    <row r="1485" spans="3:4" x14ac:dyDescent="0.3">
      <c r="C1485">
        <v>135.38800000000001</v>
      </c>
      <c r="D1485">
        <v>0.10228455483636975</v>
      </c>
    </row>
    <row r="1486" spans="3:4" x14ac:dyDescent="0.3">
      <c r="C1486">
        <v>135.39500000000001</v>
      </c>
      <c r="D1486">
        <v>0.10140603500819075</v>
      </c>
    </row>
    <row r="1487" spans="3:4" x14ac:dyDescent="0.3">
      <c r="C1487">
        <v>135.40199999999999</v>
      </c>
      <c r="D1487">
        <v>0.10052912392166917</v>
      </c>
    </row>
    <row r="1488" spans="3:4" x14ac:dyDescent="0.3">
      <c r="C1488">
        <v>135.40899999999999</v>
      </c>
      <c r="D1488">
        <v>9.9653616819595017E-2</v>
      </c>
    </row>
    <row r="1489" spans="3:4" x14ac:dyDescent="0.3">
      <c r="C1489">
        <v>135.416</v>
      </c>
      <c r="D1489">
        <v>9.8779324970030932E-2</v>
      </c>
    </row>
    <row r="1490" spans="3:4" x14ac:dyDescent="0.3">
      <c r="C1490">
        <v>135.423</v>
      </c>
      <c r="D1490">
        <v>9.7906061303304759E-2</v>
      </c>
    </row>
    <row r="1491" spans="3:4" x14ac:dyDescent="0.3">
      <c r="C1491">
        <v>135.43</v>
      </c>
      <c r="D1491">
        <v>9.7033697992366733E-2</v>
      </c>
    </row>
    <row r="1492" spans="3:4" x14ac:dyDescent="0.3">
      <c r="C1492">
        <v>135.43700000000001</v>
      </c>
      <c r="D1492">
        <v>9.6162076384072079E-2</v>
      </c>
    </row>
    <row r="1493" spans="3:4" x14ac:dyDescent="0.3">
      <c r="C1493">
        <v>135.44399999999999</v>
      </c>
      <c r="D1493">
        <v>9.5291068522872391E-2</v>
      </c>
    </row>
    <row r="1494" spans="3:4" x14ac:dyDescent="0.3">
      <c r="C1494">
        <v>135.45099999999999</v>
      </c>
      <c r="D1494">
        <v>9.4420560751357352E-2</v>
      </c>
    </row>
    <row r="1495" spans="3:4" x14ac:dyDescent="0.3">
      <c r="C1495">
        <v>135.458</v>
      </c>
      <c r="D1495">
        <v>9.3550453342604922E-2</v>
      </c>
    </row>
    <row r="1496" spans="3:4" x14ac:dyDescent="0.3">
      <c r="C1496">
        <v>135.465</v>
      </c>
      <c r="D1496">
        <v>9.2680660128399997E-2</v>
      </c>
    </row>
    <row r="1497" spans="3:4" x14ac:dyDescent="0.3">
      <c r="C1497">
        <v>135.47200000000001</v>
      </c>
      <c r="D1497">
        <v>9.1811108124457613E-2</v>
      </c>
    </row>
    <row r="1498" spans="3:4" x14ac:dyDescent="0.3">
      <c r="C1498">
        <v>135.47900000000001</v>
      </c>
      <c r="D1498">
        <v>9.0941737153515528E-2</v>
      </c>
    </row>
    <row r="1499" spans="3:4" x14ac:dyDescent="0.3">
      <c r="C1499">
        <v>135.48599999999999</v>
      </c>
      <c r="D1499">
        <v>9.0072499467016787E-2</v>
      </c>
    </row>
    <row r="1500" spans="3:4" x14ac:dyDescent="0.3">
      <c r="C1500">
        <v>135.49299999999999</v>
      </c>
      <c r="D1500">
        <v>8.9203359365924134E-2</v>
      </c>
    </row>
    <row r="1501" spans="3:4" x14ac:dyDescent="0.3">
      <c r="C1501">
        <v>135.5</v>
      </c>
      <c r="D1501">
        <v>8.8334292821153931E-2</v>
      </c>
    </row>
    <row r="1502" spans="3:4" x14ac:dyDescent="0.3">
      <c r="C1502">
        <v>135.50700000000001</v>
      </c>
      <c r="D1502">
        <v>8.7465287093885541E-2</v>
      </c>
    </row>
    <row r="1503" spans="3:4" x14ac:dyDescent="0.3">
      <c r="C1503">
        <v>135.51400000000001</v>
      </c>
      <c r="D1503">
        <v>8.6596340356037513E-2</v>
      </c>
    </row>
    <row r="1504" spans="3:4" x14ac:dyDescent="0.3">
      <c r="C1504">
        <v>135.52099999999999</v>
      </c>
      <c r="D1504">
        <v>8.5727461311059322E-2</v>
      </c>
    </row>
    <row r="1505" spans="3:4" x14ac:dyDescent="0.3">
      <c r="C1505">
        <v>135.52799999999999</v>
      </c>
      <c r="D1505">
        <v>8.4858668815134056E-2</v>
      </c>
    </row>
    <row r="1506" spans="3:4" x14ac:dyDescent="0.3">
      <c r="C1506">
        <v>135.535</v>
      </c>
      <c r="D1506">
        <v>8.3989991498916977E-2</v>
      </c>
    </row>
    <row r="1507" spans="3:4" x14ac:dyDescent="0.3">
      <c r="C1507">
        <v>135.542</v>
      </c>
      <c r="D1507">
        <v>8.3121467389786027E-2</v>
      </c>
    </row>
    <row r="1508" spans="3:4" x14ac:dyDescent="0.3">
      <c r="C1508">
        <v>135.54900000000001</v>
      </c>
      <c r="D1508">
        <v>8.2253143534687795E-2</v>
      </c>
    </row>
    <row r="1509" spans="3:4" x14ac:dyDescent="0.3">
      <c r="C1509">
        <v>135.55600000000001</v>
      </c>
      <c r="D1509">
        <v>8.1385075623585462E-2</v>
      </c>
    </row>
    <row r="1510" spans="3:4" x14ac:dyDescent="0.3">
      <c r="C1510">
        <v>135.56299999999999</v>
      </c>
      <c r="D1510">
        <v>8.0517313534563636E-2</v>
      </c>
    </row>
    <row r="1511" spans="3:4" x14ac:dyDescent="0.3">
      <c r="C1511">
        <v>135.57</v>
      </c>
      <c r="D1511">
        <v>7.9649958690405226E-2</v>
      </c>
    </row>
    <row r="1512" spans="3:4" x14ac:dyDescent="0.3">
      <c r="C1512">
        <v>135.577</v>
      </c>
      <c r="D1512">
        <v>7.8783074824685537E-2</v>
      </c>
    </row>
    <row r="1513" spans="3:4" x14ac:dyDescent="0.3">
      <c r="C1513">
        <v>135.584</v>
      </c>
      <c r="D1513">
        <v>7.7916748460330157E-2</v>
      </c>
    </row>
    <row r="1514" spans="3:4" x14ac:dyDescent="0.3">
      <c r="C1514">
        <v>135.59100000000001</v>
      </c>
      <c r="D1514">
        <v>7.7051072890049838E-2</v>
      </c>
    </row>
    <row r="1515" spans="3:4" x14ac:dyDescent="0.3">
      <c r="C1515">
        <v>135.59800000000001</v>
      </c>
      <c r="D1515">
        <v>7.6186147804772272E-2</v>
      </c>
    </row>
    <row r="1516" spans="3:4" x14ac:dyDescent="0.3">
      <c r="C1516">
        <v>135.60499999999999</v>
      </c>
      <c r="D1516">
        <v>7.5322078923311594E-2</v>
      </c>
    </row>
    <row r="1517" spans="3:4" x14ac:dyDescent="0.3">
      <c r="C1517">
        <v>135.61199999999999</v>
      </c>
      <c r="D1517">
        <v>7.4458977623455866E-2</v>
      </c>
    </row>
    <row r="1518" spans="3:4" x14ac:dyDescent="0.3">
      <c r="C1518">
        <v>135.619</v>
      </c>
      <c r="D1518">
        <v>7.3596960574758397E-2</v>
      </c>
    </row>
    <row r="1519" spans="3:4" x14ac:dyDescent="0.3">
      <c r="C1519">
        <v>135.626</v>
      </c>
      <c r="D1519">
        <v>7.2736149373226686E-2</v>
      </c>
    </row>
    <row r="1520" spans="3:4" x14ac:dyDescent="0.3">
      <c r="C1520">
        <v>135.63300000000001</v>
      </c>
      <c r="D1520">
        <v>7.1876670178254595E-2</v>
      </c>
    </row>
    <row r="1521" spans="3:4" x14ac:dyDescent="0.3">
      <c r="C1521">
        <v>135.63999999999999</v>
      </c>
      <c r="D1521">
        <v>7.101865335210035E-2</v>
      </c>
    </row>
    <row r="1522" spans="3:4" x14ac:dyDescent="0.3">
      <c r="C1522">
        <v>135.64699999999999</v>
      </c>
      <c r="D1522">
        <v>7.0162233102238653E-2</v>
      </c>
    </row>
    <row r="1523" spans="3:4" x14ac:dyDescent="0.3">
      <c r="C1523">
        <v>135.654</v>
      </c>
      <c r="D1523">
        <v>6.9307547127006722E-2</v>
      </c>
    </row>
    <row r="1524" spans="3:4" x14ac:dyDescent="0.3">
      <c r="C1524">
        <v>135.661</v>
      </c>
      <c r="D1524">
        <v>6.8454736264861954E-2</v>
      </c>
    </row>
    <row r="1525" spans="3:4" x14ac:dyDescent="0.3">
      <c r="C1525">
        <v>135.66800000000001</v>
      </c>
      <c r="D1525">
        <v>6.7603944147706416E-2</v>
      </c>
    </row>
    <row r="1526" spans="3:4" x14ac:dyDescent="0.3">
      <c r="C1526">
        <v>135.67500000000001</v>
      </c>
      <c r="D1526">
        <v>6.675531685867353E-2</v>
      </c>
    </row>
    <row r="1527" spans="3:4" x14ac:dyDescent="0.3">
      <c r="C1527">
        <v>135.68199999999999</v>
      </c>
      <c r="D1527">
        <v>6.5909002594809363E-2</v>
      </c>
    </row>
    <row r="1528" spans="3:4" x14ac:dyDescent="0.3">
      <c r="C1528">
        <v>135.68899999999999</v>
      </c>
      <c r="D1528">
        <v>6.5065151335058871E-2</v>
      </c>
    </row>
    <row r="1529" spans="3:4" x14ac:dyDescent="0.3">
      <c r="C1529">
        <v>135.696</v>
      </c>
      <c r="D1529">
        <v>6.4223914514042732E-2</v>
      </c>
    </row>
    <row r="1530" spans="3:4" x14ac:dyDescent="0.3">
      <c r="C1530">
        <v>135.703</v>
      </c>
      <c r="D1530">
        <v>6.3385444701988133E-2</v>
      </c>
    </row>
    <row r="1531" spans="3:4" x14ac:dyDescent="0.3">
      <c r="C1531">
        <v>135.71</v>
      </c>
      <c r="D1531">
        <v>6.2549895291293525E-2</v>
      </c>
    </row>
    <row r="1532" spans="3:4" x14ac:dyDescent="0.3">
      <c r="C1532">
        <v>135.71700000000001</v>
      </c>
      <c r="D1532">
        <v>6.1717420190127117E-2</v>
      </c>
    </row>
    <row r="1533" spans="3:4" x14ac:dyDescent="0.3">
      <c r="C1533">
        <v>135.72399999999999</v>
      </c>
      <c r="D1533">
        <v>6.0888173523475732E-2</v>
      </c>
    </row>
    <row r="1534" spans="3:4" x14ac:dyDescent="0.3">
      <c r="C1534">
        <v>135.73099999999999</v>
      </c>
      <c r="D1534">
        <v>6.0062309342019782E-2</v>
      </c>
    </row>
    <row r="1535" spans="3:4" x14ac:dyDescent="0.3">
      <c r="C1535">
        <v>135.738</v>
      </c>
      <c r="D1535">
        <v>5.9239981339265009E-2</v>
      </c>
    </row>
    <row r="1536" spans="3:4" x14ac:dyDescent="0.3">
      <c r="C1536">
        <v>135.745</v>
      </c>
      <c r="D1536">
        <v>5.8421342577224138E-2</v>
      </c>
    </row>
    <row r="1537" spans="3:4" x14ac:dyDescent="0.3">
      <c r="C1537">
        <v>135.75200000000001</v>
      </c>
      <c r="D1537">
        <v>5.7606545221039022E-2</v>
      </c>
    </row>
    <row r="1538" spans="3:4" x14ac:dyDescent="0.3">
      <c r="C1538">
        <v>135.75899999999999</v>
      </c>
      <c r="D1538">
        <v>5.6795740282842989E-2</v>
      </c>
    </row>
    <row r="1539" spans="3:4" x14ac:dyDescent="0.3">
      <c r="C1539">
        <v>135.76599999999999</v>
      </c>
      <c r="D1539">
        <v>5.598907737513837E-2</v>
      </c>
    </row>
    <row r="1540" spans="3:4" x14ac:dyDescent="0.3">
      <c r="C1540">
        <v>135.773</v>
      </c>
      <c r="D1540">
        <v>5.5186704474003791E-2</v>
      </c>
    </row>
    <row r="1541" spans="3:4" x14ac:dyDescent="0.3">
      <c r="C1541">
        <v>135.78</v>
      </c>
      <c r="D1541">
        <v>5.4388767692302359E-2</v>
      </c>
    </row>
    <row r="1542" spans="3:4" x14ac:dyDescent="0.3">
      <c r="C1542">
        <v>135.78700000000001</v>
      </c>
      <c r="D1542">
        <v>5.3595411063148114E-2</v>
      </c>
    </row>
    <row r="1543" spans="3:4" x14ac:dyDescent="0.3">
      <c r="C1543">
        <v>135.79400000000001</v>
      </c>
      <c r="D1543">
        <v>5.2806776333789288E-2</v>
      </c>
    </row>
    <row r="1544" spans="3:4" x14ac:dyDescent="0.3">
      <c r="C1544">
        <v>135.80099999999999</v>
      </c>
      <c r="D1544">
        <v>5.202300277006227E-2</v>
      </c>
    </row>
    <row r="1545" spans="3:4" x14ac:dyDescent="0.3">
      <c r="C1545">
        <v>135.80799999999999</v>
      </c>
      <c r="D1545">
        <v>5.1244214512404913E-2</v>
      </c>
    </row>
    <row r="1546" spans="3:4" x14ac:dyDescent="0.3">
      <c r="C1546">
        <v>135.815</v>
      </c>
      <c r="D1546">
        <v>5.0470558632859659E-2</v>
      </c>
    </row>
    <row r="1547" spans="3:4" x14ac:dyDescent="0.3">
      <c r="C1547">
        <v>135.822</v>
      </c>
      <c r="D1547">
        <v>4.9702180044105836E-2</v>
      </c>
    </row>
    <row r="1548" spans="3:4" x14ac:dyDescent="0.3">
      <c r="C1548">
        <v>135.82900000000001</v>
      </c>
      <c r="D1548">
        <v>4.8939190847938047E-2</v>
      </c>
    </row>
    <row r="1549" spans="3:4" x14ac:dyDescent="0.3">
      <c r="C1549">
        <v>135.83600000000001</v>
      </c>
      <c r="D1549">
        <v>4.8181715416128867E-2</v>
      </c>
    </row>
    <row r="1550" spans="3:4" x14ac:dyDescent="0.3">
      <c r="C1550">
        <v>135.84299999999999</v>
      </c>
      <c r="D1550">
        <v>4.7429874681988275E-2</v>
      </c>
    </row>
    <row r="1551" spans="3:4" x14ac:dyDescent="0.3">
      <c r="C1551">
        <v>135.85</v>
      </c>
      <c r="D1551">
        <v>4.6683786021730581E-2</v>
      </c>
    </row>
    <row r="1552" spans="3:4" x14ac:dyDescent="0.3">
      <c r="C1552">
        <v>135.857</v>
      </c>
      <c r="D1552">
        <v>4.5943563146317402E-2</v>
      </c>
    </row>
    <row r="1553" spans="3:4" x14ac:dyDescent="0.3">
      <c r="C1553">
        <v>135.864</v>
      </c>
      <c r="D1553">
        <v>4.5209316003619805E-2</v>
      </c>
    </row>
    <row r="1554" spans="3:4" x14ac:dyDescent="0.3">
      <c r="C1554">
        <v>135.87100000000001</v>
      </c>
      <c r="D1554">
        <v>4.4481137460642875E-2</v>
      </c>
    </row>
    <row r="1555" spans="3:4" x14ac:dyDescent="0.3">
      <c r="C1555">
        <v>135.87800000000001</v>
      </c>
      <c r="D1555">
        <v>4.375915748003148E-2</v>
      </c>
    </row>
    <row r="1556" spans="3:4" x14ac:dyDescent="0.3">
      <c r="C1556">
        <v>135.88499999999999</v>
      </c>
      <c r="D1556">
        <v>4.304345954128716E-2</v>
      </c>
    </row>
    <row r="1557" spans="3:4" x14ac:dyDescent="0.3">
      <c r="C1557">
        <v>135.892</v>
      </c>
      <c r="D1557">
        <v>4.2334137775931216E-2</v>
      </c>
    </row>
    <row r="1558" spans="3:4" x14ac:dyDescent="0.3">
      <c r="C1558">
        <v>135.899</v>
      </c>
      <c r="D1558">
        <v>4.1631282212074829E-2</v>
      </c>
    </row>
    <row r="1559" spans="3:4" x14ac:dyDescent="0.3">
      <c r="C1559">
        <v>135.90600000000001</v>
      </c>
      <c r="D1559">
        <v>4.093497873521728E-2</v>
      </c>
    </row>
    <row r="1560" spans="3:4" x14ac:dyDescent="0.3">
      <c r="C1560">
        <v>135.91300000000001</v>
      </c>
      <c r="D1560">
        <v>4.0245309057993839E-2</v>
      </c>
    </row>
    <row r="1561" spans="3:4" x14ac:dyDescent="0.3">
      <c r="C1561">
        <v>135.91999999999999</v>
      </c>
      <c r="D1561">
        <v>3.9562350698574542E-2</v>
      </c>
    </row>
    <row r="1562" spans="3:4" x14ac:dyDescent="0.3">
      <c r="C1562">
        <v>135.92699999999999</v>
      </c>
      <c r="D1562">
        <v>3.8886176967400064E-2</v>
      </c>
    </row>
    <row r="1563" spans="3:4" x14ac:dyDescent="0.3">
      <c r="C1563">
        <v>135.934</v>
      </c>
      <c r="D1563">
        <v>3.8216856961982806E-2</v>
      </c>
    </row>
    <row r="1564" spans="3:4" x14ac:dyDescent="0.3">
      <c r="C1564">
        <v>135.941</v>
      </c>
      <c r="D1564">
        <v>3.7554455569391708E-2</v>
      </c>
    </row>
    <row r="1565" spans="3:4" x14ac:dyDescent="0.3">
      <c r="C1565">
        <v>135.94800000000001</v>
      </c>
      <c r="D1565">
        <v>3.6899033476126893E-2</v>
      </c>
    </row>
    <row r="1566" spans="3:4" x14ac:dyDescent="0.3">
      <c r="C1566">
        <v>135.95500000000001</v>
      </c>
      <c r="D1566">
        <v>3.6250647185022737E-2</v>
      </c>
    </row>
    <row r="1567" spans="3:4" x14ac:dyDescent="0.3">
      <c r="C1567">
        <v>135.96199999999999</v>
      </c>
      <c r="D1567">
        <v>3.5609349038834066E-2</v>
      </c>
    </row>
    <row r="1568" spans="3:4" x14ac:dyDescent="0.3">
      <c r="C1568">
        <v>135.96899999999999</v>
      </c>
      <c r="D1568">
        <v>3.4975173343164467E-2</v>
      </c>
    </row>
    <row r="1569" spans="3:4" x14ac:dyDescent="0.3">
      <c r="C1569">
        <v>135.976</v>
      </c>
      <c r="D1569">
        <v>3.4348193429410291E-2</v>
      </c>
    </row>
    <row r="1570" spans="3:4" x14ac:dyDescent="0.3">
      <c r="C1570">
        <v>135.983</v>
      </c>
      <c r="D1570">
        <v>3.3728433920596705E-2</v>
      </c>
    </row>
    <row r="1571" spans="3:4" x14ac:dyDescent="0.3">
      <c r="C1571">
        <v>135.99</v>
      </c>
      <c r="D1571">
        <v>3.3115930888860654E-2</v>
      </c>
    </row>
    <row r="1572" spans="3:4" x14ac:dyDescent="0.3">
      <c r="C1572">
        <v>135.99700000000001</v>
      </c>
      <c r="D1572">
        <v>3.2510716450670211E-2</v>
      </c>
    </row>
    <row r="1573" spans="3:4" x14ac:dyDescent="0.3">
      <c r="C1573">
        <v>136.00399999999999</v>
      </c>
      <c r="D1573">
        <v>3.1912818823044593E-2</v>
      </c>
    </row>
    <row r="1574" spans="3:4" x14ac:dyDescent="0.3">
      <c r="C1574">
        <v>136.011</v>
      </c>
      <c r="D1574">
        <v>3.1322262383921141E-2</v>
      </c>
    </row>
    <row r="1575" spans="3:4" x14ac:dyDescent="0.3">
      <c r="C1575">
        <v>136.018</v>
      </c>
      <c r="D1575">
        <v>3.0739067736356613E-2</v>
      </c>
    </row>
    <row r="1576" spans="3:4" x14ac:dyDescent="0.3">
      <c r="C1576">
        <v>136.02500000000001</v>
      </c>
      <c r="D1576">
        <v>3.0163251776170949E-2</v>
      </c>
    </row>
    <row r="1577" spans="3:4" x14ac:dyDescent="0.3">
      <c r="C1577">
        <v>136.03200000000001</v>
      </c>
      <c r="D1577">
        <v>2.9594827762734362E-2</v>
      </c>
    </row>
    <row r="1578" spans="3:4" x14ac:dyDescent="0.3">
      <c r="C1578">
        <v>136.03899999999999</v>
      </c>
      <c r="D1578">
        <v>2.9033805392557316E-2</v>
      </c>
    </row>
    <row r="1579" spans="3:4" x14ac:dyDescent="0.3">
      <c r="C1579">
        <v>136.04599999999999</v>
      </c>
      <c r="D1579">
        <v>2.8480190875353435E-2</v>
      </c>
    </row>
    <row r="1580" spans="3:4" x14ac:dyDescent="0.3">
      <c r="C1580">
        <v>136.053</v>
      </c>
      <c r="D1580">
        <v>2.7933987012300494E-2</v>
      </c>
    </row>
    <row r="1581" spans="3:4" x14ac:dyDescent="0.3">
      <c r="C1581">
        <v>136.06</v>
      </c>
      <c r="D1581">
        <v>2.7395193276155177E-2</v>
      </c>
    </row>
    <row r="1582" spans="3:4" x14ac:dyDescent="0.3">
      <c r="C1582">
        <v>136.06700000000001</v>
      </c>
      <c r="D1582">
        <v>2.6863805892968926E-2</v>
      </c>
    </row>
    <row r="1583" spans="3:4" x14ac:dyDescent="0.3">
      <c r="C1583">
        <v>136.07400000000001</v>
      </c>
      <c r="D1583">
        <v>2.633981792511518E-2</v>
      </c>
    </row>
    <row r="1584" spans="3:4" x14ac:dyDescent="0.3">
      <c r="C1584">
        <v>136.08099999999999</v>
      </c>
      <c r="D1584">
        <v>2.5823219355369222E-2</v>
      </c>
    </row>
    <row r="1585" spans="3:4" x14ac:dyDescent="0.3">
      <c r="C1585">
        <v>136.08799999999999</v>
      </c>
      <c r="D1585">
        <v>2.5313997171777364E-2</v>
      </c>
    </row>
    <row r="1586" spans="3:4" x14ac:dyDescent="0.3">
      <c r="C1586">
        <v>136.095</v>
      </c>
      <c r="D1586">
        <v>2.4812135453109081E-2</v>
      </c>
    </row>
    <row r="1587" spans="3:4" x14ac:dyDescent="0.3">
      <c r="C1587">
        <v>136.102</v>
      </c>
      <c r="D1587">
        <v>2.4317615454625342E-2</v>
      </c>
    </row>
    <row r="1588" spans="3:4" x14ac:dyDescent="0.3">
      <c r="C1588">
        <v>136.10900000000001</v>
      </c>
      <c r="D1588">
        <v>2.3830401561316855E-2</v>
      </c>
    </row>
    <row r="1589" spans="3:4" x14ac:dyDescent="0.3">
      <c r="C1589">
        <v>136.11600000000001</v>
      </c>
      <c r="D1589">
        <v>2.3350499410039992E-2</v>
      </c>
    </row>
    <row r="1590" spans="3:4" x14ac:dyDescent="0.3">
      <c r="C1590">
        <v>136.12299999999999</v>
      </c>
      <c r="D1590">
        <v>2.2877866506850458E-2</v>
      </c>
    </row>
    <row r="1591" spans="3:4" x14ac:dyDescent="0.3">
      <c r="C1591">
        <v>136.13</v>
      </c>
      <c r="D1591">
        <v>2.241247368584301E-2</v>
      </c>
    </row>
    <row r="1592" spans="3:4" x14ac:dyDescent="0.3">
      <c r="C1592">
        <v>136.137</v>
      </c>
      <c r="D1592">
        <v>2.1954289383153535E-2</v>
      </c>
    </row>
    <row r="1593" spans="3:4" x14ac:dyDescent="0.3">
      <c r="C1593">
        <v>136.14400000000001</v>
      </c>
      <c r="D1593">
        <v>2.1503279720919827E-2</v>
      </c>
    </row>
    <row r="1594" spans="3:4" x14ac:dyDescent="0.3">
      <c r="C1594">
        <v>136.15100000000001</v>
      </c>
      <c r="D1594">
        <v>2.1059408590379424E-2</v>
      </c>
    </row>
    <row r="1595" spans="3:4" x14ac:dyDescent="0.3">
      <c r="C1595">
        <v>136.15799999999999</v>
      </c>
      <c r="D1595">
        <v>2.0622637733976875E-2</v>
      </c>
    </row>
    <row r="1596" spans="3:4" x14ac:dyDescent="0.3">
      <c r="C1596">
        <v>136.16499999999999</v>
      </c>
      <c r="D1596">
        <v>2.0192926826365996E-2</v>
      </c>
    </row>
    <row r="1597" spans="3:4" x14ac:dyDescent="0.3">
      <c r="C1597">
        <v>136.172</v>
      </c>
      <c r="D1597">
        <v>1.9770233554240069E-2</v>
      </c>
    </row>
    <row r="1598" spans="3:4" x14ac:dyDescent="0.3">
      <c r="C1598">
        <v>136.179</v>
      </c>
      <c r="D1598">
        <v>1.935451369487215E-2</v>
      </c>
    </row>
    <row r="1599" spans="3:4" x14ac:dyDescent="0.3">
      <c r="C1599">
        <v>136.18600000000001</v>
      </c>
      <c r="D1599">
        <v>1.8945721193321285E-2</v>
      </c>
    </row>
    <row r="1600" spans="3:4" x14ac:dyDescent="0.3">
      <c r="C1600">
        <v>136.19300000000001</v>
      </c>
      <c r="D1600">
        <v>1.8543808238233393E-2</v>
      </c>
    </row>
    <row r="1601" spans="3:4" x14ac:dyDescent="0.3">
      <c r="C1601">
        <v>136.19999999999999</v>
      </c>
      <c r="D1601">
        <v>1.8148725336190021E-2</v>
      </c>
    </row>
    <row r="1602" spans="3:4" x14ac:dyDescent="0.3">
      <c r="C1602">
        <v>136.20699999999999</v>
      </c>
      <c r="D1602">
        <v>1.7760421384554914E-2</v>
      </c>
    </row>
    <row r="1603" spans="3:4" x14ac:dyDescent="0.3">
      <c r="C1603">
        <v>136.214</v>
      </c>
      <c r="D1603">
        <v>1.7378843742810856E-2</v>
      </c>
    </row>
    <row r="1604" spans="3:4" x14ac:dyDescent="0.3">
      <c r="C1604">
        <v>136.221</v>
      </c>
      <c r="D1604">
        <v>1.7003924736127263E-2</v>
      </c>
    </row>
    <row r="1605" spans="3:4" x14ac:dyDescent="0.3">
      <c r="C1605">
        <v>136.22800000000001</v>
      </c>
      <c r="D1605">
        <v>1.6635637576924819E-2</v>
      </c>
    </row>
    <row r="1606" spans="3:4" x14ac:dyDescent="0.3">
      <c r="C1606">
        <v>136.23500000000001</v>
      </c>
      <c r="D1606">
        <v>1.6273910088454913E-2</v>
      </c>
    </row>
    <row r="1607" spans="3:4" x14ac:dyDescent="0.3">
      <c r="C1607">
        <v>136.24199999999999</v>
      </c>
      <c r="D1607">
        <v>1.5918684180533868E-2</v>
      </c>
    </row>
    <row r="1608" spans="3:4" x14ac:dyDescent="0.3">
      <c r="C1608">
        <v>136.249</v>
      </c>
      <c r="D1608">
        <v>1.5569900556231269E-2</v>
      </c>
    </row>
    <row r="1609" spans="3:4" x14ac:dyDescent="0.3">
      <c r="C1609">
        <v>136.256</v>
      </c>
      <c r="D1609">
        <v>1.5227498774044994E-2</v>
      </c>
    </row>
    <row r="1610" spans="3:4" x14ac:dyDescent="0.3">
      <c r="C1610">
        <v>136.26300000000001</v>
      </c>
      <c r="D1610">
        <v>1.4891417308506063E-2</v>
      </c>
    </row>
    <row r="1611" spans="3:4" x14ac:dyDescent="0.3">
      <c r="C1611">
        <v>136.27000000000001</v>
      </c>
      <c r="D1611">
        <v>1.4561593609258782E-2</v>
      </c>
    </row>
    <row r="1612" spans="3:4" x14ac:dyDescent="0.3">
      <c r="C1612">
        <v>136.27699999999999</v>
      </c>
      <c r="D1612">
        <v>1.4237964158636344E-2</v>
      </c>
    </row>
    <row r="1613" spans="3:4" x14ac:dyDescent="0.3">
      <c r="C1613">
        <v>136.28399999999999</v>
      </c>
      <c r="D1613">
        <v>1.3920464527756686E-2</v>
      </c>
    </row>
    <row r="1614" spans="3:4" x14ac:dyDescent="0.3">
      <c r="C1614">
        <v>136.291</v>
      </c>
      <c r="D1614">
        <v>1.3609029431192443E-2</v>
      </c>
    </row>
    <row r="1615" spans="3:4" x14ac:dyDescent="0.3">
      <c r="C1615">
        <v>136.298</v>
      </c>
      <c r="D1615">
        <v>1.3303592780225366E-2</v>
      </c>
    </row>
    <row r="1616" spans="3:4" x14ac:dyDescent="0.3">
      <c r="C1616">
        <v>136.30500000000001</v>
      </c>
      <c r="D1616">
        <v>1.3004073521646327E-2</v>
      </c>
    </row>
    <row r="1617" spans="3:4" x14ac:dyDescent="0.3">
      <c r="C1617">
        <v>136.31200000000001</v>
      </c>
      <c r="D1617">
        <v>1.2710433793176218E-2</v>
      </c>
    </row>
    <row r="1618" spans="3:4" x14ac:dyDescent="0.3">
      <c r="C1618">
        <v>136.31899999999999</v>
      </c>
      <c r="D1618">
        <v>1.242258983005144E-2</v>
      </c>
    </row>
    <row r="1619" spans="3:4" x14ac:dyDescent="0.3">
      <c r="C1619">
        <v>136.32599999999999</v>
      </c>
      <c r="D1619">
        <v>1.2140472845096765E-2</v>
      </c>
    </row>
    <row r="1620" spans="3:4" x14ac:dyDescent="0.3">
      <c r="C1620">
        <v>136.333</v>
      </c>
      <c r="D1620">
        <v>1.1864013493828575E-2</v>
      </c>
    </row>
    <row r="1621" spans="3:4" x14ac:dyDescent="0.3">
      <c r="C1621">
        <v>136.34</v>
      </c>
      <c r="D1621">
        <v>1.1593141920203725E-2</v>
      </c>
    </row>
    <row r="1622" spans="3:4" x14ac:dyDescent="0.3">
      <c r="C1622">
        <v>136.34700000000001</v>
      </c>
      <c r="D1622">
        <v>1.1327787801259492E-2</v>
      </c>
    </row>
    <row r="1623" spans="3:4" x14ac:dyDescent="0.3">
      <c r="C1623">
        <v>136.35400000000001</v>
      </c>
      <c r="D1623">
        <v>1.1067880390679803E-2</v>
      </c>
    </row>
    <row r="1624" spans="3:4" x14ac:dyDescent="0.3">
      <c r="C1624">
        <v>136.36099999999999</v>
      </c>
      <c r="D1624">
        <v>1.0813348561331386E-2</v>
      </c>
    </row>
    <row r="1625" spans="3:4" x14ac:dyDescent="0.3">
      <c r="C1625">
        <v>136.36799999999999</v>
      </c>
      <c r="D1625">
        <v>1.0564120846803859E-2</v>
      </c>
    </row>
    <row r="1626" spans="3:4" x14ac:dyDescent="0.3">
      <c r="C1626">
        <v>136.375</v>
      </c>
      <c r="D1626">
        <v>1.0320125482008224E-2</v>
      </c>
    </row>
    <row r="1627" spans="3:4" x14ac:dyDescent="0.3">
      <c r="C1627">
        <v>136.38200000000001</v>
      </c>
      <c r="D1627">
        <v>1.0081290442850398E-2</v>
      </c>
    </row>
    <row r="1628" spans="3:4" x14ac:dyDescent="0.3">
      <c r="C1628">
        <v>136.38900000000001</v>
      </c>
      <c r="D1628">
        <v>9.8475434850310833E-3</v>
      </c>
    </row>
    <row r="1629" spans="3:4" x14ac:dyDescent="0.3">
      <c r="C1629">
        <v>136.39599999999999</v>
      </c>
      <c r="D1629">
        <v>9.6188121820004434E-3</v>
      </c>
    </row>
    <row r="1630" spans="3:4" x14ac:dyDescent="0.3">
      <c r="C1630">
        <v>136.40299999999999</v>
      </c>
      <c r="D1630">
        <v>9.3950239620948506E-3</v>
      </c>
    </row>
    <row r="1631" spans="3:4" x14ac:dyDescent="0.3">
      <c r="C1631">
        <v>136.41</v>
      </c>
      <c r="D1631">
        <v>9.1761061448994291E-3</v>
      </c>
    </row>
    <row r="1632" spans="3:4" x14ac:dyDescent="0.3">
      <c r="C1632">
        <v>136.417</v>
      </c>
      <c r="D1632">
        <v>8.9619859768452336E-3</v>
      </c>
    </row>
    <row r="1633" spans="3:4" x14ac:dyDescent="0.3">
      <c r="C1633">
        <v>136.42400000000001</v>
      </c>
      <c r="D1633">
        <v>8.7525906660804627E-3</v>
      </c>
    </row>
    <row r="1634" spans="3:4" x14ac:dyDescent="0.3">
      <c r="C1634">
        <v>136.43100000000001</v>
      </c>
      <c r="D1634">
        <v>8.5478474166330535E-3</v>
      </c>
    </row>
    <row r="1635" spans="3:4" x14ac:dyDescent="0.3">
      <c r="C1635">
        <v>136.43799999999999</v>
      </c>
      <c r="D1635">
        <v>8.347683461887195E-3</v>
      </c>
    </row>
    <row r="1636" spans="3:4" x14ac:dyDescent="0.3">
      <c r="C1636">
        <v>136.44499999999999</v>
      </c>
      <c r="D1636">
        <v>8.1520260973873427E-3</v>
      </c>
    </row>
    <row r="1637" spans="3:4" x14ac:dyDescent="0.3">
      <c r="C1637">
        <v>136.452</v>
      </c>
      <c r="D1637">
        <v>7.9608027129980524E-3</v>
      </c>
    </row>
    <row r="1638" spans="3:4" x14ac:dyDescent="0.3">
      <c r="C1638">
        <v>136.459</v>
      </c>
      <c r="D1638">
        <v>7.7739408244173322E-3</v>
      </c>
    </row>
    <row r="1639" spans="3:4" x14ac:dyDescent="0.3">
      <c r="C1639">
        <v>136.46600000000001</v>
      </c>
      <c r="D1639">
        <v>7.5913681040674294E-3</v>
      </c>
    </row>
    <row r="1640" spans="3:4" x14ac:dyDescent="0.3">
      <c r="C1640">
        <v>136.47300000000001</v>
      </c>
      <c r="D1640">
        <v>7.4130124113678079E-3</v>
      </c>
    </row>
    <row r="1641" spans="3:4" x14ac:dyDescent="0.3">
      <c r="C1641">
        <v>136.47999999999999</v>
      </c>
      <c r="D1641">
        <v>7.2388018223993236E-3</v>
      </c>
    </row>
    <row r="1642" spans="3:4" x14ac:dyDescent="0.3">
      <c r="C1642">
        <v>136.48699999999999</v>
      </c>
      <c r="D1642">
        <v>7.0686646589609601E-3</v>
      </c>
    </row>
    <row r="1643" spans="3:4" x14ac:dyDescent="0.3">
      <c r="C1643">
        <v>136.494</v>
      </c>
      <c r="D1643">
        <v>6.9025295170334032E-3</v>
      </c>
    </row>
    <row r="1644" spans="3:4" x14ac:dyDescent="0.3">
      <c r="C1644">
        <v>136.501</v>
      </c>
      <c r="D1644">
        <v>6.7403252946372019E-3</v>
      </c>
    </row>
    <row r="1645" spans="3:4" x14ac:dyDescent="0.3">
      <c r="C1645">
        <v>136.50800000000001</v>
      </c>
      <c r="D1645">
        <v>6.58198121909643E-3</v>
      </c>
    </row>
    <row r="1646" spans="3:4" x14ac:dyDescent="0.3">
      <c r="C1646">
        <v>136.51499999999999</v>
      </c>
      <c r="D1646">
        <v>6.4274268737028904E-3</v>
      </c>
    </row>
    <row r="1647" spans="3:4" x14ac:dyDescent="0.3">
      <c r="C1647">
        <v>136.52199999999999</v>
      </c>
      <c r="D1647">
        <v>6.2765922237751574E-3</v>
      </c>
    </row>
    <row r="1648" spans="3:4" x14ac:dyDescent="0.3">
      <c r="C1648">
        <v>136.529</v>
      </c>
      <c r="D1648">
        <v>6.1294076421178336E-3</v>
      </c>
    </row>
    <row r="1649" spans="3:4" x14ac:dyDescent="0.3">
      <c r="C1649">
        <v>136.536</v>
      </c>
      <c r="D1649">
        <v>5.9858039338632945E-3</v>
      </c>
    </row>
    <row r="1650" spans="3:4" x14ac:dyDescent="0.3">
      <c r="C1650">
        <v>136.54300000000001</v>
      </c>
      <c r="D1650">
        <v>5.8457123606992269E-3</v>
      </c>
    </row>
    <row r="1651" spans="3:4" x14ac:dyDescent="0.3">
      <c r="C1651">
        <v>136.55000000000001</v>
      </c>
      <c r="D1651">
        <v>5.7090646644711012E-3</v>
      </c>
    </row>
    <row r="1652" spans="3:4" x14ac:dyDescent="0.3">
      <c r="C1652">
        <v>136.55699999999999</v>
      </c>
      <c r="D1652">
        <v>5.5757930901528937E-3</v>
      </c>
    </row>
    <row r="1653" spans="3:4" x14ac:dyDescent="0.3">
      <c r="C1653">
        <v>136.56399999999999</v>
      </c>
      <c r="D1653">
        <v>5.4458304081744626E-3</v>
      </c>
    </row>
    <row r="1654" spans="3:4" x14ac:dyDescent="0.3">
      <c r="C1654">
        <v>136.571</v>
      </c>
      <c r="D1654">
        <v>5.3191099361046606E-3</v>
      </c>
    </row>
    <row r="1655" spans="3:4" x14ac:dyDescent="0.3">
      <c r="C1655">
        <v>136.578</v>
      </c>
      <c r="D1655">
        <v>5.1955655596701809E-3</v>
      </c>
    </row>
    <row r="1656" spans="3:4" x14ac:dyDescent="0.3">
      <c r="C1656">
        <v>136.58500000000001</v>
      </c>
      <c r="D1656">
        <v>5.0751317531086996E-3</v>
      </c>
    </row>
    <row r="1657" spans="3:4" x14ac:dyDescent="0.3">
      <c r="C1657">
        <v>136.59200000000001</v>
      </c>
      <c r="D1657">
        <v>4.9577435988434537E-3</v>
      </c>
    </row>
    <row r="1658" spans="3:4" x14ac:dyDescent="0.3">
      <c r="C1658">
        <v>136.59899999999999</v>
      </c>
      <c r="D1658">
        <v>4.8433368064707159E-3</v>
      </c>
    </row>
    <row r="1659" spans="3:4" x14ac:dyDescent="0.3">
      <c r="C1659">
        <v>136.60599999999999</v>
      </c>
      <c r="D1659">
        <v>4.731847731047868E-3</v>
      </c>
    </row>
    <row r="1660" spans="3:4" x14ac:dyDescent="0.3">
      <c r="C1660">
        <v>136.613</v>
      </c>
      <c r="D1660">
        <v>4.6231996214625313E-3</v>
      </c>
    </row>
    <row r="1661" spans="3:4" x14ac:dyDescent="0.3">
      <c r="C1661">
        <v>136.62</v>
      </c>
      <c r="D1661">
        <v>4.5173586868630109E-3</v>
      </c>
    </row>
    <row r="1662" spans="3:4" x14ac:dyDescent="0.3">
      <c r="C1662">
        <v>136.62700000000001</v>
      </c>
      <c r="D1662">
        <v>4.4142345222096882E-3</v>
      </c>
    </row>
    <row r="1663" spans="3:4" x14ac:dyDescent="0.3">
      <c r="C1663">
        <v>136.63399999999999</v>
      </c>
      <c r="D1663">
        <v>4.3137952068532373E-3</v>
      </c>
    </row>
    <row r="1664" spans="3:4" x14ac:dyDescent="0.3">
      <c r="C1664">
        <v>136.64099999999999</v>
      </c>
      <c r="D1664">
        <v>4.2159511722684286E-3</v>
      </c>
    </row>
    <row r="1665" spans="3:4" x14ac:dyDescent="0.3">
      <c r="C1665">
        <v>136.648</v>
      </c>
      <c r="D1665">
        <v>4.1206723882301266E-3</v>
      </c>
    </row>
    <row r="1666" spans="3:4" x14ac:dyDescent="0.3">
      <c r="C1666">
        <v>136.655</v>
      </c>
      <c r="D1666">
        <v>4.0278718005629793E-3</v>
      </c>
    </row>
    <row r="1667" spans="3:4" x14ac:dyDescent="0.3">
      <c r="C1667">
        <v>136.66200000000001</v>
      </c>
      <c r="D1667">
        <v>3.9375054989197978E-3</v>
      </c>
    </row>
    <row r="1668" spans="3:4" x14ac:dyDescent="0.3">
      <c r="C1668">
        <v>136.66900000000001</v>
      </c>
      <c r="D1668">
        <v>3.8495303248898298E-3</v>
      </c>
    </row>
    <row r="1669" spans="3:4" x14ac:dyDescent="0.3">
      <c r="C1669">
        <v>136.67599999999999</v>
      </c>
      <c r="D1669">
        <v>3.7638751531511947E-3</v>
      </c>
    </row>
    <row r="1670" spans="3:4" x14ac:dyDescent="0.3">
      <c r="C1670">
        <v>136.68299999999999</v>
      </c>
      <c r="D1670">
        <v>3.6804844586698074E-3</v>
      </c>
    </row>
    <row r="1671" spans="3:4" x14ac:dyDescent="0.3">
      <c r="C1671">
        <v>136.69</v>
      </c>
      <c r="D1671">
        <v>3.599303522607269E-3</v>
      </c>
    </row>
    <row r="1672" spans="3:4" x14ac:dyDescent="0.3">
      <c r="C1672">
        <v>136.697</v>
      </c>
      <c r="D1672">
        <v>3.5202784410366967E-3</v>
      </c>
    </row>
    <row r="1673" spans="3:4" x14ac:dyDescent="0.3">
      <c r="C1673">
        <v>136.70400000000001</v>
      </c>
      <c r="D1673">
        <v>3.4433417316067712E-3</v>
      </c>
    </row>
    <row r="1674" spans="3:4" x14ac:dyDescent="0.3">
      <c r="C1674">
        <v>136.71100000000001</v>
      </c>
      <c r="D1674">
        <v>3.3684712142947135E-3</v>
      </c>
    </row>
    <row r="1675" spans="3:4" x14ac:dyDescent="0.3">
      <c r="C1675">
        <v>136.71799999999999</v>
      </c>
      <c r="D1675">
        <v>3.2955996966774859E-3</v>
      </c>
    </row>
    <row r="1676" spans="3:4" x14ac:dyDescent="0.3">
      <c r="C1676">
        <v>136.72499999999999</v>
      </c>
      <c r="D1676">
        <v>3.2246766150724553E-3</v>
      </c>
    </row>
    <row r="1677" spans="3:4" x14ac:dyDescent="0.3">
      <c r="C1677">
        <v>136.732</v>
      </c>
      <c r="D1677">
        <v>3.1556522520501821E-3</v>
      </c>
    </row>
    <row r="1678" spans="3:4" x14ac:dyDescent="0.3">
      <c r="C1678">
        <v>136.739</v>
      </c>
      <c r="D1678">
        <v>3.0884777406174524E-3</v>
      </c>
    </row>
    <row r="1679" spans="3:4" x14ac:dyDescent="0.3">
      <c r="C1679">
        <v>136.74600000000001</v>
      </c>
      <c r="D1679">
        <v>3.0231050676557602E-3</v>
      </c>
    </row>
    <row r="1680" spans="3:4" x14ac:dyDescent="0.3">
      <c r="C1680">
        <v>136.75300000000001</v>
      </c>
      <c r="D1680">
        <v>2.9594870766227461E-3</v>
      </c>
    </row>
    <row r="1681" spans="3:4" x14ac:dyDescent="0.3">
      <c r="C1681">
        <v>136.76</v>
      </c>
      <c r="D1681">
        <v>2.8975774695273993E-3</v>
      </c>
    </row>
    <row r="1682" spans="3:4" x14ac:dyDescent="0.3">
      <c r="C1682">
        <v>136.767</v>
      </c>
      <c r="D1682">
        <v>2.8373308081888053E-3</v>
      </c>
    </row>
    <row r="1683" spans="3:4" x14ac:dyDescent="0.3">
      <c r="C1683">
        <v>136.774</v>
      </c>
      <c r="D1683">
        <v>2.7787025147943648E-3</v>
      </c>
    </row>
    <row r="1684" spans="3:4" x14ac:dyDescent="0.3">
      <c r="C1684">
        <v>136.78100000000001</v>
      </c>
      <c r="D1684">
        <v>2.7216488717655765E-3</v>
      </c>
    </row>
    <row r="1685" spans="3:4" x14ac:dyDescent="0.3">
      <c r="C1685">
        <v>136.78800000000001</v>
      </c>
      <c r="D1685">
        <v>2.6661270209491525E-3</v>
      </c>
    </row>
    <row r="1686" spans="3:4" x14ac:dyDescent="0.3">
      <c r="C1686">
        <v>136.79499999999999</v>
      </c>
      <c r="D1686">
        <v>2.6120949621469577E-3</v>
      </c>
    </row>
    <row r="1687" spans="3:4" x14ac:dyDescent="0.3">
      <c r="C1687">
        <v>136.80199999999999</v>
      </c>
      <c r="D1687">
        <v>2.5595115509993629E-3</v>
      </c>
    </row>
    <row r="1688" spans="3:4" x14ac:dyDescent="0.3">
      <c r="C1688">
        <v>136.809</v>
      </c>
      <c r="D1688">
        <v>2.5083364962416063E-3</v>
      </c>
    </row>
    <row r="1689" spans="3:4" x14ac:dyDescent="0.3">
      <c r="C1689">
        <v>136.816</v>
      </c>
      <c r="D1689">
        <v>2.4585303563458617E-3</v>
      </c>
    </row>
    <row r="1690" spans="3:4" x14ac:dyDescent="0.3">
      <c r="C1690">
        <v>136.82300000000001</v>
      </c>
      <c r="D1690">
        <v>2.4100545355700206E-3</v>
      </c>
    </row>
    <row r="1691" spans="3:4" x14ac:dyDescent="0.3">
      <c r="C1691">
        <v>136.83000000000001</v>
      </c>
      <c r="D1691">
        <v>2.362871279430159E-3</v>
      </c>
    </row>
    <row r="1692" spans="3:4" x14ac:dyDescent="0.3">
      <c r="C1692">
        <v>136.83699999999999</v>
      </c>
      <c r="D1692">
        <v>2.31694366961598E-3</v>
      </c>
    </row>
    <row r="1693" spans="3:4" x14ac:dyDescent="0.3">
      <c r="C1693">
        <v>136.84399999999999</v>
      </c>
      <c r="D1693">
        <v>2.2722356183674615E-3</v>
      </c>
    </row>
    <row r="1694" spans="3:4" x14ac:dyDescent="0.3">
      <c r="C1694">
        <v>136.851</v>
      </c>
      <c r="D1694">
        <v>2.2287118623353173E-3</v>
      </c>
    </row>
    <row r="1695" spans="3:4" x14ac:dyDescent="0.3">
      <c r="C1695">
        <v>136.858</v>
      </c>
      <c r="D1695">
        <v>2.1863379559417355E-3</v>
      </c>
    </row>
    <row r="1696" spans="3:4" x14ac:dyDescent="0.3">
      <c r="C1696">
        <v>136.86500000000001</v>
      </c>
      <c r="D1696">
        <v>2.1450802642647283E-3</v>
      </c>
    </row>
    <row r="1697" spans="3:4" x14ac:dyDescent="0.3">
      <c r="C1697">
        <v>136.87200000000001</v>
      </c>
      <c r="D1697">
        <v>2.1049059554657931E-3</v>
      </c>
    </row>
    <row r="1698" spans="3:4" x14ac:dyDescent="0.3">
      <c r="C1698">
        <v>136.87899999999999</v>
      </c>
      <c r="D1698">
        <v>2.0657829927822921E-3</v>
      </c>
    </row>
    <row r="1699" spans="3:4" x14ac:dyDescent="0.3">
      <c r="C1699">
        <v>136.886</v>
      </c>
      <c r="D1699">
        <v>2.0276801261048163E-3</v>
      </c>
    </row>
    <row r="1700" spans="3:4" x14ac:dyDescent="0.3">
      <c r="C1700">
        <v>136.893</v>
      </c>
      <c r="D1700">
        <v>1.9905668831632752E-3</v>
      </c>
    </row>
    <row r="1701" spans="3:4" x14ac:dyDescent="0.3">
      <c r="C1701">
        <v>136.9</v>
      </c>
      <c r="D1701">
        <v>1.9544135603399597E-3</v>
      </c>
    </row>
    <row r="1702" spans="3:4" x14ac:dyDescent="0.3">
      <c r="C1702">
        <v>136.90700000000001</v>
      </c>
      <c r="D1702">
        <v>1.9191912131334568E-3</v>
      </c>
    </row>
    <row r="1703" spans="3:4" x14ac:dyDescent="0.3">
      <c r="C1703">
        <v>136.91399999999999</v>
      </c>
      <c r="D1703">
        <v>1.8848573286539445E-3</v>
      </c>
    </row>
    <row r="1704" spans="3:4" x14ac:dyDescent="0.3">
      <c r="C1704">
        <v>136.92099999999999</v>
      </c>
      <c r="D1704">
        <v>1.8514138058792181E-3</v>
      </c>
    </row>
    <row r="1705" spans="3:4" x14ac:dyDescent="0.3">
      <c r="C1705">
        <v>136.928</v>
      </c>
      <c r="D1705">
        <v>1.8188188448499008E-3</v>
      </c>
    </row>
    <row r="1706" spans="3:4" x14ac:dyDescent="0.3">
      <c r="C1706">
        <v>136.935</v>
      </c>
      <c r="D1706">
        <v>1.7870464375410436E-3</v>
      </c>
    </row>
    <row r="1707" spans="3:4" x14ac:dyDescent="0.3">
      <c r="C1707">
        <v>136.94200000000001</v>
      </c>
      <c r="D1707">
        <v>1.7560712827880364E-3</v>
      </c>
    </row>
    <row r="1708" spans="3:4" x14ac:dyDescent="0.3">
      <c r="C1708">
        <v>136.94900000000001</v>
      </c>
      <c r="D1708">
        <v>1.7258687750998612E-3</v>
      </c>
    </row>
    <row r="1709" spans="3:4" x14ac:dyDescent="0.3">
      <c r="C1709">
        <v>136.95599999999999</v>
      </c>
      <c r="D1709">
        <v>1.6964149932694982E-3</v>
      </c>
    </row>
    <row r="1710" spans="3:4" x14ac:dyDescent="0.3">
      <c r="C1710">
        <v>136.96299999999999</v>
      </c>
      <c r="D1710">
        <v>1.667686688800838E-3</v>
      </c>
    </row>
    <row r="1711" spans="3:4" x14ac:dyDescent="0.3">
      <c r="C1711">
        <v>136.97</v>
      </c>
      <c r="D1711">
        <v>1.6396612741736388E-3</v>
      </c>
    </row>
    <row r="1712" spans="3:4" x14ac:dyDescent="0.3">
      <c r="C1712">
        <v>136.977</v>
      </c>
      <c r="D1712">
        <v>1.6123168109634719E-3</v>
      </c>
    </row>
    <row r="1713" spans="3:4" x14ac:dyDescent="0.3">
      <c r="C1713">
        <v>136.98400000000001</v>
      </c>
      <c r="D1713">
        <v>1.5856319978374287E-3</v>
      </c>
    </row>
    <row r="1714" spans="3:4" x14ac:dyDescent="0.3">
      <c r="C1714">
        <v>136.99100000000001</v>
      </c>
      <c r="D1714">
        <v>1.5595861584433658E-3</v>
      </c>
    </row>
    <row r="1715" spans="3:4" x14ac:dyDescent="0.3">
      <c r="C1715">
        <v>136.99799999999999</v>
      </c>
      <c r="D1715">
        <v>1.5341592292109725E-3</v>
      </c>
    </row>
    <row r="1716" spans="3:4" x14ac:dyDescent="0.3">
      <c r="C1716">
        <v>137.005</v>
      </c>
      <c r="D1716">
        <v>1.5093175339841644E-3</v>
      </c>
    </row>
    <row r="1717" spans="3:4" x14ac:dyDescent="0.3">
      <c r="C1717">
        <v>137.012</v>
      </c>
      <c r="D1717">
        <v>1.4850718765463645E-3</v>
      </c>
    </row>
    <row r="1718" spans="3:4" x14ac:dyDescent="0.3">
      <c r="C1718">
        <v>137.01900000000001</v>
      </c>
      <c r="D1718">
        <v>1.4613883855527266E-3</v>
      </c>
    </row>
    <row r="1719" spans="3:4" x14ac:dyDescent="0.3">
      <c r="C1719">
        <v>137.02600000000001</v>
      </c>
      <c r="D1719">
        <v>1.4382493341743023E-3</v>
      </c>
    </row>
    <row r="1720" spans="3:4" x14ac:dyDescent="0.3">
      <c r="C1720">
        <v>137.03299999999999</v>
      </c>
      <c r="D1720">
        <v>1.4156375459518883E-3</v>
      </c>
    </row>
    <row r="1721" spans="3:4" x14ac:dyDescent="0.3">
      <c r="C1721">
        <v>137.04</v>
      </c>
      <c r="D1721">
        <v>1.3935363824697099E-3</v>
      </c>
    </row>
    <row r="1722" spans="3:4" x14ac:dyDescent="0.3">
      <c r="C1722">
        <v>137.047</v>
      </c>
      <c r="D1722">
        <v>1.3719297310500385E-3</v>
      </c>
    </row>
    <row r="1723" spans="3:4" x14ac:dyDescent="0.3">
      <c r="C1723">
        <v>137.054</v>
      </c>
      <c r="D1723">
        <v>1.3508019924808985E-3</v>
      </c>
    </row>
    <row r="1724" spans="3:4" x14ac:dyDescent="0.3">
      <c r="C1724">
        <v>137.06100000000001</v>
      </c>
      <c r="D1724">
        <v>1.3301380687916512E-3</v>
      </c>
    </row>
    <row r="1725" spans="3:4" x14ac:dyDescent="0.3">
      <c r="C1725">
        <v>137.06800000000001</v>
      </c>
      <c r="D1725">
        <v>1.309923351088688E-3</v>
      </c>
    </row>
    <row r="1726" spans="3:4" x14ac:dyDescent="0.3">
      <c r="C1726">
        <v>137.07499999999999</v>
      </c>
      <c r="D1726">
        <v>1.2901437074635961E-3</v>
      </c>
    </row>
    <row r="1727" spans="3:4" x14ac:dyDescent="0.3">
      <c r="C1727">
        <v>137.08199999999999</v>
      </c>
      <c r="D1727">
        <v>1.2707854709849056E-3</v>
      </c>
    </row>
    <row r="1728" spans="3:4" x14ac:dyDescent="0.3">
      <c r="C1728">
        <v>137.089</v>
      </c>
      <c r="D1728">
        <v>1.2518354277855847E-3</v>
      </c>
    </row>
    <row r="1729" spans="3:4" x14ac:dyDescent="0.3">
      <c r="C1729">
        <v>137.096</v>
      </c>
      <c r="D1729">
        <v>1.2332808052550608E-3</v>
      </c>
    </row>
    <row r="1730" spans="3:4" x14ac:dyDescent="0.3">
      <c r="C1730">
        <v>137.10300000000001</v>
      </c>
      <c r="D1730">
        <v>1.2151092603467492E-3</v>
      </c>
    </row>
    <row r="1731" spans="3:4" x14ac:dyDescent="0.3">
      <c r="C1731">
        <v>137.11000000000001</v>
      </c>
      <c r="D1731">
        <v>1.1973088680097869E-3</v>
      </c>
    </row>
    <row r="1732" spans="3:4" x14ac:dyDescent="0.3">
      <c r="C1732">
        <v>137.11699999999999</v>
      </c>
      <c r="D1732">
        <v>1.1798538349132429E-3</v>
      </c>
    </row>
    <row r="1733" spans="3:4" x14ac:dyDescent="0.3">
      <c r="C1733">
        <v>137.124</v>
      </c>
      <c r="D1733">
        <v>1.1627623053084902E-3</v>
      </c>
    </row>
    <row r="1734" spans="3:4" x14ac:dyDescent="0.3">
      <c r="C1734">
        <v>137.131</v>
      </c>
      <c r="D1734">
        <v>1.1460085126489519E-3</v>
      </c>
    </row>
    <row r="1735" spans="3:4" x14ac:dyDescent="0.3">
      <c r="C1735">
        <v>137.13800000000001</v>
      </c>
      <c r="D1735">
        <v>1.1295820925790122E-3</v>
      </c>
    </row>
    <row r="1736" spans="3:4" x14ac:dyDescent="0.3">
      <c r="C1736">
        <v>137.14500000000001</v>
      </c>
      <c r="D1736">
        <v>1.113473042970716E-3</v>
      </c>
    </row>
    <row r="1737" spans="3:4" x14ac:dyDescent="0.3">
      <c r="C1737">
        <v>137.15199999999999</v>
      </c>
      <c r="D1737">
        <v>1.0976717132650331E-3</v>
      </c>
    </row>
    <row r="1738" spans="3:4" x14ac:dyDescent="0.3">
      <c r="C1738">
        <v>137.15899999999999</v>
      </c>
      <c r="D1738">
        <v>1.0821687939853864E-3</v>
      </c>
    </row>
    <row r="1739" spans="3:4" x14ac:dyDescent="0.3">
      <c r="C1739">
        <v>137.166</v>
      </c>
      <c r="D1739">
        <v>1.0669553064291926E-3</v>
      </c>
    </row>
    <row r="1740" spans="3:4" x14ac:dyDescent="0.3">
      <c r="C1740">
        <v>137.173</v>
      </c>
      <c r="D1740">
        <v>1.052008109542127E-3</v>
      </c>
    </row>
    <row r="1741" spans="3:4" x14ac:dyDescent="0.3">
      <c r="C1741">
        <v>137.18</v>
      </c>
      <c r="D1741">
        <v>1.0373493410910717E-3</v>
      </c>
    </row>
    <row r="1742" spans="3:4" x14ac:dyDescent="0.3">
      <c r="C1742">
        <v>137.18700000000001</v>
      </c>
      <c r="D1742">
        <v>1.0229547982820535E-3</v>
      </c>
    </row>
    <row r="1743" spans="3:4" x14ac:dyDescent="0.3">
      <c r="C1743">
        <v>137.19399999999999</v>
      </c>
      <c r="D1743">
        <v>1.0088167412201237E-3</v>
      </c>
    </row>
    <row r="1744" spans="3:4" x14ac:dyDescent="0.3">
      <c r="C1744">
        <v>137.20099999999999</v>
      </c>
      <c r="D1744">
        <v>9.9492771061244524E-4</v>
      </c>
    </row>
    <row r="1745" spans="3:4" x14ac:dyDescent="0.3">
      <c r="C1745">
        <v>137.208</v>
      </c>
      <c r="D1745">
        <v>9.8125187717395547E-4</v>
      </c>
    </row>
    <row r="1746" spans="3:4" x14ac:dyDescent="0.3">
      <c r="C1746">
        <v>137.215</v>
      </c>
      <c r="D1746">
        <v>9.6784124288188951E-4</v>
      </c>
    </row>
    <row r="1747" spans="3:4" x14ac:dyDescent="0.3">
      <c r="C1747">
        <v>137.22200000000001</v>
      </c>
      <c r="D1747">
        <v>9.5465875531859006E-4</v>
      </c>
    </row>
    <row r="1748" spans="3:4" x14ac:dyDescent="0.3">
      <c r="C1748">
        <v>137.22900000000001</v>
      </c>
      <c r="D1748">
        <v>9.4169799468114671E-4</v>
      </c>
    </row>
    <row r="1749" spans="3:4" x14ac:dyDescent="0.3">
      <c r="C1749">
        <v>137.23599999999999</v>
      </c>
      <c r="D1749">
        <v>9.2895277811414954E-4</v>
      </c>
    </row>
    <row r="1750" spans="3:4" x14ac:dyDescent="0.3">
      <c r="C1750">
        <v>137.24299999999999</v>
      </c>
      <c r="D1750">
        <v>9.1641715163673408E-4</v>
      </c>
    </row>
    <row r="1751" spans="3:4" x14ac:dyDescent="0.3">
      <c r="C1751">
        <v>137.25</v>
      </c>
      <c r="D1751">
        <v>9.0408538226259333E-4</v>
      </c>
    </row>
    <row r="1752" spans="3:4" x14ac:dyDescent="0.3">
      <c r="C1752">
        <v>137.25700000000001</v>
      </c>
      <c r="D1752">
        <v>8.9195195031212488E-4</v>
      </c>
    </row>
    <row r="1753" spans="3:4" x14ac:dyDescent="0.3">
      <c r="C1753">
        <v>137.26400000000001</v>
      </c>
      <c r="D1753">
        <v>8.8001154191736893E-4</v>
      </c>
    </row>
    <row r="1754" spans="3:4" x14ac:dyDescent="0.3">
      <c r="C1754">
        <v>137.27099999999999</v>
      </c>
      <c r="D1754">
        <v>8.6825904171903092E-4</v>
      </c>
    </row>
    <row r="1755" spans="3:4" x14ac:dyDescent="0.3">
      <c r="C1755">
        <v>137.27799999999999</v>
      </c>
      <c r="D1755">
        <v>8.5668952575462397E-4</v>
      </c>
    </row>
    <row r="1756" spans="3:4" x14ac:dyDescent="0.3">
      <c r="C1756">
        <v>137.285</v>
      </c>
      <c r="D1756">
        <v>8.4529825453742735E-4</v>
      </c>
    </row>
    <row r="1757" spans="3:4" x14ac:dyDescent="0.3">
      <c r="C1757">
        <v>137.292</v>
      </c>
      <c r="D1757">
        <v>8.3408066632404245E-4</v>
      </c>
    </row>
    <row r="1758" spans="3:4" x14ac:dyDescent="0.3">
      <c r="C1758">
        <v>137.29900000000001</v>
      </c>
      <c r="D1758">
        <v>8.230323705697432E-4</v>
      </c>
    </row>
    <row r="1759" spans="3:4" x14ac:dyDescent="0.3">
      <c r="C1759">
        <v>137.30600000000001</v>
      </c>
      <c r="D1759">
        <v>8.1214914156960171E-4</v>
      </c>
    </row>
    <row r="1760" spans="3:4" x14ac:dyDescent="0.3">
      <c r="C1760">
        <v>137.31299999999999</v>
      </c>
      <c r="D1760">
        <v>8.014269122835337E-4</v>
      </c>
    </row>
    <row r="1761" spans="3:4" x14ac:dyDescent="0.3">
      <c r="C1761">
        <v>137.32</v>
      </c>
      <c r="D1761">
        <v>7.9086176834286168E-4</v>
      </c>
    </row>
    <row r="1762" spans="3:4" x14ac:dyDescent="0.3">
      <c r="C1762">
        <v>137.327</v>
      </c>
      <c r="D1762">
        <v>7.8044994223674111E-4</v>
      </c>
    </row>
    <row r="1763" spans="3:4" x14ac:dyDescent="0.3">
      <c r="C1763">
        <v>137.334</v>
      </c>
      <c r="D1763">
        <v>7.701878076750967E-4</v>
      </c>
    </row>
    <row r="1764" spans="3:4" x14ac:dyDescent="0.3">
      <c r="C1764">
        <v>137.34100000000001</v>
      </c>
      <c r="D1764">
        <v>7.6005766240741675E-4</v>
      </c>
    </row>
    <row r="1765" spans="3:4" x14ac:dyDescent="0.3">
      <c r="C1765">
        <v>137.34800000000001</v>
      </c>
      <c r="D1765">
        <v>7.5008515673877761E-4</v>
      </c>
    </row>
    <row r="1766" spans="3:4" x14ac:dyDescent="0.3">
      <c r="C1766">
        <v>137.35499999999999</v>
      </c>
      <c r="D1766">
        <v>7.4025223394472324E-4</v>
      </c>
    </row>
    <row r="1767" spans="3:4" x14ac:dyDescent="0.3">
      <c r="C1767">
        <v>137.36199999999999</v>
      </c>
      <c r="D1767">
        <v>7.3055578058514679E-4</v>
      </c>
    </row>
    <row r="1768" spans="3:4" x14ac:dyDescent="0.3">
      <c r="C1768">
        <v>137.369</v>
      </c>
      <c r="D1768">
        <v>7.2099279878210789E-4</v>
      </c>
    </row>
    <row r="1769" spans="3:4" x14ac:dyDescent="0.3">
      <c r="C1769">
        <v>137.376</v>
      </c>
      <c r="D1769">
        <v>7.1156040158632243E-4</v>
      </c>
    </row>
    <row r="1770" spans="3:4" x14ac:dyDescent="0.3">
      <c r="C1770">
        <v>137.38300000000001</v>
      </c>
      <c r="D1770">
        <v>7.0224160745153345E-4</v>
      </c>
    </row>
    <row r="1771" spans="3:4" x14ac:dyDescent="0.3">
      <c r="C1771">
        <v>137.38999999999999</v>
      </c>
      <c r="D1771">
        <v>6.9306305091056391E-4</v>
      </c>
    </row>
    <row r="1772" spans="3:4" x14ac:dyDescent="0.3">
      <c r="C1772">
        <v>137.39699999999999</v>
      </c>
      <c r="D1772">
        <v>6.8400698328973883E-4</v>
      </c>
    </row>
    <row r="1773" spans="3:4" x14ac:dyDescent="0.3">
      <c r="C1773">
        <v>137.404</v>
      </c>
      <c r="D1773">
        <v>6.7507092145383451E-4</v>
      </c>
    </row>
    <row r="1774" spans="3:4" x14ac:dyDescent="0.3">
      <c r="C1774">
        <v>137.411</v>
      </c>
      <c r="D1774">
        <v>6.6623841214902019E-4</v>
      </c>
    </row>
    <row r="1775" spans="3:4" x14ac:dyDescent="0.3">
      <c r="C1775">
        <v>137.41800000000001</v>
      </c>
      <c r="D1775">
        <v>6.5753626063316394E-4</v>
      </c>
    </row>
    <row r="1776" spans="3:4" x14ac:dyDescent="0.3">
      <c r="C1776">
        <v>137.42500000000001</v>
      </c>
      <c r="D1776">
        <v>6.4894712209153239E-4</v>
      </c>
    </row>
    <row r="1777" spans="3:4" x14ac:dyDescent="0.3">
      <c r="C1777">
        <v>137.43199999999999</v>
      </c>
      <c r="D1777">
        <v>6.4046885534128776E-4</v>
      </c>
    </row>
    <row r="1778" spans="3:4" x14ac:dyDescent="0.3">
      <c r="C1778">
        <v>137.43899999999999</v>
      </c>
      <c r="D1778">
        <v>6.3209939462273662E-4</v>
      </c>
    </row>
    <row r="1779" spans="3:4" x14ac:dyDescent="0.3">
      <c r="C1779">
        <v>137.446</v>
      </c>
      <c r="D1779">
        <v>6.2383674640105295E-4</v>
      </c>
    </row>
    <row r="1780" spans="3:4" x14ac:dyDescent="0.3">
      <c r="C1780">
        <v>137.453</v>
      </c>
      <c r="D1780">
        <v>6.1567898628835517E-4</v>
      </c>
    </row>
    <row r="1781" spans="3:4" x14ac:dyDescent="0.3">
      <c r="C1781">
        <v>137.46</v>
      </c>
      <c r="D1781">
        <v>6.0762425608330958E-4</v>
      </c>
    </row>
    <row r="1782" spans="3:4" x14ac:dyDescent="0.3">
      <c r="C1782">
        <v>137.46700000000001</v>
      </c>
      <c r="D1782">
        <v>5.9967076092470916E-4</v>
      </c>
    </row>
    <row r="1783" spans="3:4" x14ac:dyDescent="0.3">
      <c r="C1783">
        <v>137.47399999999999</v>
      </c>
      <c r="D1783">
        <v>5.9181676655578456E-4</v>
      </c>
    </row>
    <row r="1784" spans="3:4" x14ac:dyDescent="0.3">
      <c r="C1784">
        <v>137.48099999999999</v>
      </c>
      <c r="D1784">
        <v>5.8406059669578758E-4</v>
      </c>
    </row>
    <row r="1785" spans="3:4" x14ac:dyDescent="0.3">
      <c r="C1785">
        <v>137.488</v>
      </c>
      <c r="D1785">
        <v>5.7640063051606744E-4</v>
      </c>
    </row>
    <row r="1786" spans="3:4" x14ac:dyDescent="0.3">
      <c r="C1786">
        <v>137.495</v>
      </c>
      <c r="D1786">
        <v>5.6883530021680862E-4</v>
      </c>
    </row>
    <row r="1787" spans="3:4" x14ac:dyDescent="0.3">
      <c r="C1787">
        <v>137.50200000000001</v>
      </c>
      <c r="D1787">
        <v>5.6136308870173666E-4</v>
      </c>
    </row>
    <row r="1788" spans="3:4" x14ac:dyDescent="0.3">
      <c r="C1788">
        <v>137.50899999999999</v>
      </c>
      <c r="D1788">
        <v>5.5398252734751815E-4</v>
      </c>
    </row>
    <row r="1789" spans="3:4" x14ac:dyDescent="0.3">
      <c r="C1789">
        <v>137.51599999999999</v>
      </c>
      <c r="D1789">
        <v>5.4669219386464189E-4</v>
      </c>
    </row>
    <row r="1790" spans="3:4" x14ac:dyDescent="0.3">
      <c r="C1790">
        <v>137.523</v>
      </c>
      <c r="D1790">
        <v>5.3949071024720588E-4</v>
      </c>
    </row>
    <row r="1791" spans="3:4" x14ac:dyDescent="0.3">
      <c r="C1791">
        <v>137.53</v>
      </c>
      <c r="D1791">
        <v>5.3236232458678116E-4</v>
      </c>
    </row>
    <row r="1792" spans="3:4" x14ac:dyDescent="0.3">
      <c r="C1792">
        <v>137.53700000000001</v>
      </c>
      <c r="D1792">
        <v>5.25335420755479E-4</v>
      </c>
    </row>
    <row r="1793" spans="3:4" x14ac:dyDescent="0.3">
      <c r="C1793">
        <v>137.54400000000001</v>
      </c>
      <c r="D1793">
        <v>5.1839343124827648E-4</v>
      </c>
    </row>
    <row r="1794" spans="3:4" x14ac:dyDescent="0.3">
      <c r="C1794">
        <v>137.55099999999999</v>
      </c>
      <c r="D1794">
        <v>5.1153513897261361E-4</v>
      </c>
    </row>
    <row r="1795" spans="3:4" x14ac:dyDescent="0.3">
      <c r="C1795">
        <v>137.55799999999999</v>
      </c>
      <c r="D1795">
        <v>5.0475936195881125E-4</v>
      </c>
    </row>
    <row r="1796" spans="3:4" x14ac:dyDescent="0.3">
      <c r="C1796">
        <v>137.565</v>
      </c>
      <c r="D1796">
        <v>4.9806495178800203E-4</v>
      </c>
    </row>
    <row r="1797" spans="3:4" x14ac:dyDescent="0.3">
      <c r="C1797">
        <v>137.572</v>
      </c>
      <c r="D1797">
        <v>4.9145079208856948E-4</v>
      </c>
    </row>
    <row r="1798" spans="3:4" x14ac:dyDescent="0.3">
      <c r="C1798">
        <v>137.57900000000001</v>
      </c>
      <c r="D1798">
        <v>4.8491579709897975E-4</v>
      </c>
    </row>
    <row r="1799" spans="3:4" x14ac:dyDescent="0.3">
      <c r="C1799">
        <v>137.58600000000001</v>
      </c>
      <c r="D1799">
        <v>4.7845891029437397E-4</v>
      </c>
    </row>
    <row r="1800" spans="3:4" x14ac:dyDescent="0.3">
      <c r="C1800">
        <v>137.59299999999999</v>
      </c>
      <c r="D1800">
        <v>4.7207910307457847E-4</v>
      </c>
    </row>
    <row r="1801" spans="3:4" x14ac:dyDescent="0.3">
      <c r="C1801">
        <v>137.6</v>
      </c>
      <c r="D1801">
        <v>4.6577537351102737E-4</v>
      </c>
    </row>
    <row r="1802" spans="3:4" x14ac:dyDescent="0.3">
      <c r="C1802">
        <v>137.607</v>
      </c>
      <c r="D1802">
        <v>4.5954674515072603E-4</v>
      </c>
    </row>
    <row r="1803" spans="3:4" x14ac:dyDescent="0.3">
      <c r="C1803">
        <v>137.614</v>
      </c>
      <c r="D1803">
        <v>4.5339226587451381E-4</v>
      </c>
    </row>
    <row r="1804" spans="3:4" x14ac:dyDescent="0.3">
      <c r="C1804">
        <v>137.62100000000001</v>
      </c>
      <c r="D1804">
        <v>4.4731100680787971E-4</v>
      </c>
    </row>
    <row r="1805" spans="3:4" x14ac:dyDescent="0.3">
      <c r="C1805">
        <v>137.62800000000001</v>
      </c>
      <c r="D1805">
        <v>4.4130206128207894E-4</v>
      </c>
    </row>
    <row r="1806" spans="3:4" x14ac:dyDescent="0.3">
      <c r="C1806">
        <v>137.63499999999999</v>
      </c>
      <c r="D1806">
        <v>4.3536454384359065E-4</v>
      </c>
    </row>
    <row r="1807" spans="3:4" x14ac:dyDescent="0.3">
      <c r="C1807">
        <v>137.642</v>
      </c>
      <c r="D1807">
        <v>4.2949758930980656E-4</v>
      </c>
    </row>
    <row r="1808" spans="3:4" x14ac:dyDescent="0.3">
      <c r="C1808">
        <v>137.649</v>
      </c>
      <c r="D1808">
        <v>4.2370035186941539E-4</v>
      </c>
    </row>
    <row r="1809" spans="3:4" x14ac:dyDescent="0.3">
      <c r="C1809">
        <v>137.65600000000001</v>
      </c>
      <c r="D1809">
        <v>4.1797200422516375E-4</v>
      </c>
    </row>
    <row r="1810" spans="3:4" x14ac:dyDescent="0.3">
      <c r="C1810">
        <v>137.66300000000001</v>
      </c>
      <c r="D1810">
        <v>4.1231173677757949E-4</v>
      </c>
    </row>
    <row r="1811" spans="3:4" x14ac:dyDescent="0.3">
      <c r="C1811">
        <v>137.66999999999999</v>
      </c>
      <c r="D1811">
        <v>4.0671875684781606E-4</v>
      </c>
    </row>
    <row r="1812" spans="3:4" x14ac:dyDescent="0.3">
      <c r="C1812">
        <v>137.67699999999999</v>
      </c>
      <c r="D1812">
        <v>4.0119228793784374E-4</v>
      </c>
    </row>
    <row r="1813" spans="3:4" x14ac:dyDescent="0.3">
      <c r="C1813">
        <v>137.684</v>
      </c>
      <c r="D1813">
        <v>3.9573156902672621E-4</v>
      </c>
    </row>
    <row r="1814" spans="3:4" x14ac:dyDescent="0.3">
      <c r="C1814">
        <v>137.691</v>
      </c>
      <c r="D1814">
        <v>3.9033585390098086E-4</v>
      </c>
    </row>
    <row r="1815" spans="3:4" x14ac:dyDescent="0.3">
      <c r="C1815">
        <v>137.69800000000001</v>
      </c>
      <c r="D1815">
        <v>3.8500441051786931E-4</v>
      </c>
    </row>
    <row r="1816" spans="3:4" x14ac:dyDescent="0.3">
      <c r="C1816">
        <v>137.70500000000001</v>
      </c>
      <c r="D1816">
        <v>3.7973652040004092E-4</v>
      </c>
    </row>
    <row r="1817" spans="3:4" x14ac:dyDescent="0.3">
      <c r="C1817">
        <v>137.71199999999999</v>
      </c>
      <c r="D1817">
        <v>3.7453147806018871E-4</v>
      </c>
    </row>
    <row r="1818" spans="3:4" x14ac:dyDescent="0.3">
      <c r="C1818">
        <v>137.71899999999999</v>
      </c>
      <c r="D1818">
        <v>3.6938859045425288E-4</v>
      </c>
    </row>
    <row r="1819" spans="3:4" x14ac:dyDescent="0.3">
      <c r="C1819">
        <v>137.726</v>
      </c>
      <c r="D1819">
        <v>3.6430717646220224E-4</v>
      </c>
    </row>
    <row r="1820" spans="3:4" x14ac:dyDescent="0.3">
      <c r="C1820">
        <v>137.733</v>
      </c>
      <c r="D1820">
        <v>3.5928656639473244E-4</v>
      </c>
    </row>
    <row r="1821" spans="3:4" x14ac:dyDescent="0.3">
      <c r="C1821">
        <v>137.74</v>
      </c>
      <c r="D1821">
        <v>3.5432610152500956E-4</v>
      </c>
    </row>
    <row r="1822" spans="3:4" x14ac:dyDescent="0.3">
      <c r="C1822">
        <v>137.74700000000001</v>
      </c>
      <c r="D1822">
        <v>3.4942513364418881E-4</v>
      </c>
    </row>
    <row r="1823" spans="3:4" x14ac:dyDescent="0.3">
      <c r="C1823">
        <v>137.75399999999999</v>
      </c>
      <c r="D1823">
        <v>3.4458302463964295E-4</v>
      </c>
    </row>
    <row r="1824" spans="3:4" x14ac:dyDescent="0.3">
      <c r="C1824">
        <v>137.761</v>
      </c>
      <c r="D1824">
        <v>3.3979914609473603E-4</v>
      </c>
    </row>
    <row r="1825" spans="3:4" x14ac:dyDescent="0.3">
      <c r="C1825">
        <v>137.768</v>
      </c>
      <c r="D1825">
        <v>3.3507287890941574E-4</v>
      </c>
    </row>
    <row r="1826" spans="3:4" x14ac:dyDescent="0.3">
      <c r="C1826">
        <v>137.77500000000001</v>
      </c>
      <c r="D1826">
        <v>3.3040361294026343E-4</v>
      </c>
    </row>
    <row r="1827" spans="3:4" x14ac:dyDescent="0.3">
      <c r="C1827">
        <v>137.78200000000001</v>
      </c>
      <c r="D1827">
        <v>3.2579074665935903E-4</v>
      </c>
    </row>
    <row r="1828" spans="3:4" x14ac:dyDescent="0.3">
      <c r="C1828">
        <v>137.78899999999999</v>
      </c>
      <c r="D1828">
        <v>3.2123368683097201E-4</v>
      </c>
    </row>
    <row r="1829" spans="3:4" x14ac:dyDescent="0.3">
      <c r="C1829">
        <v>137.79599999999999</v>
      </c>
      <c r="D1829">
        <v>3.167318482051262E-4</v>
      </c>
    </row>
    <row r="1830" spans="3:4" x14ac:dyDescent="0.3">
      <c r="C1830">
        <v>137.803</v>
      </c>
      <c r="D1830">
        <v>3.122846532274968E-4</v>
      </c>
    </row>
    <row r="1831" spans="3:4" x14ac:dyDescent="0.3">
      <c r="C1831">
        <v>137.81</v>
      </c>
      <c r="D1831">
        <v>3.0789153176447975E-4</v>
      </c>
    </row>
    <row r="1832" spans="3:4" x14ac:dyDescent="0.3">
      <c r="C1832">
        <v>137.81700000000001</v>
      </c>
      <c r="D1832">
        <v>3.0355192084296242E-4</v>
      </c>
    </row>
    <row r="1833" spans="3:4" x14ac:dyDescent="0.3">
      <c r="C1833">
        <v>137.82400000000001</v>
      </c>
      <c r="D1833">
        <v>2.9926526440396368E-4</v>
      </c>
    </row>
    <row r="1834" spans="3:4" x14ac:dyDescent="0.3">
      <c r="C1834">
        <v>137.83099999999999</v>
      </c>
      <c r="D1834">
        <v>2.9503101306948491E-4</v>
      </c>
    </row>
    <row r="1835" spans="3:4" x14ac:dyDescent="0.3">
      <c r="C1835">
        <v>137.83799999999999</v>
      </c>
      <c r="D1835">
        <v>2.908486239218188E-4</v>
      </c>
    </row>
    <row r="1836" spans="3:4" x14ac:dyDescent="0.3">
      <c r="C1836">
        <v>137.845</v>
      </c>
      <c r="D1836">
        <v>2.8670330053160061E-4</v>
      </c>
    </row>
    <row r="1837" spans="3:4" x14ac:dyDescent="0.3">
      <c r="C1837">
        <v>137.852</v>
      </c>
      <c r="D1837">
        <v>2.8262386963437462E-4</v>
      </c>
    </row>
    <row r="1838" spans="3:4" x14ac:dyDescent="0.3">
      <c r="C1838">
        <v>137.85900000000001</v>
      </c>
      <c r="D1838">
        <v>2.7858072720058762E-4</v>
      </c>
    </row>
    <row r="1839" spans="3:4" x14ac:dyDescent="0.3">
      <c r="C1839">
        <v>137.86600000000001</v>
      </c>
      <c r="D1839">
        <v>2.7460220909164291E-4</v>
      </c>
    </row>
    <row r="1840" spans="3:4" x14ac:dyDescent="0.3">
      <c r="C1840">
        <v>137.87299999999999</v>
      </c>
      <c r="D1840">
        <v>2.7067281898135952E-4</v>
      </c>
    </row>
    <row r="1841" spans="3:4" x14ac:dyDescent="0.3">
      <c r="C1841">
        <v>137.88</v>
      </c>
      <c r="D1841">
        <v>2.6677765533639208E-4</v>
      </c>
    </row>
    <row r="1842" spans="3:4" x14ac:dyDescent="0.3">
      <c r="C1842">
        <v>137.887</v>
      </c>
      <c r="D1842">
        <v>2.6294624464986402E-4</v>
      </c>
    </row>
    <row r="1843" spans="3:4" x14ac:dyDescent="0.3">
      <c r="C1843">
        <v>137.89400000000001</v>
      </c>
      <c r="D1843">
        <v>2.5916237158322503E-4</v>
      </c>
    </row>
    <row r="1844" spans="3:4" x14ac:dyDescent="0.3">
      <c r="C1844">
        <v>137.90100000000001</v>
      </c>
      <c r="D1844">
        <v>2.5542555675697981E-4</v>
      </c>
    </row>
    <row r="1845" spans="3:4" x14ac:dyDescent="0.3">
      <c r="C1845">
        <v>137.90799999999999</v>
      </c>
      <c r="D1845">
        <v>2.5173532467351691E-4</v>
      </c>
    </row>
    <row r="1846" spans="3:4" x14ac:dyDescent="0.3">
      <c r="C1846">
        <v>137.91499999999999</v>
      </c>
      <c r="D1846">
        <v>2.4809120366103517E-4</v>
      </c>
    </row>
    <row r="1847" spans="3:4" x14ac:dyDescent="0.3">
      <c r="C1847">
        <v>137.922</v>
      </c>
      <c r="D1847">
        <v>2.4449272582024024E-4</v>
      </c>
    </row>
    <row r="1848" spans="3:4" x14ac:dyDescent="0.3">
      <c r="C1848">
        <v>137.929</v>
      </c>
      <c r="D1848">
        <v>2.4093942697339635E-4</v>
      </c>
    </row>
    <row r="1849" spans="3:4" x14ac:dyDescent="0.3">
      <c r="C1849">
        <v>137.93600000000001</v>
      </c>
      <c r="D1849">
        <v>2.3743084661584379E-4</v>
      </c>
    </row>
    <row r="1850" spans="3:4" x14ac:dyDescent="0.3">
      <c r="C1850">
        <v>137.94300000000001</v>
      </c>
      <c r="D1850">
        <v>2.3396652786978391E-4</v>
      </c>
    </row>
    <row r="1851" spans="3:4" x14ac:dyDescent="0.3">
      <c r="C1851">
        <v>137.94999999999999</v>
      </c>
      <c r="D1851">
        <v>2.3054601744025831E-4</v>
      </c>
    </row>
    <row r="1852" spans="3:4" x14ac:dyDescent="0.3">
      <c r="C1852">
        <v>137.95699999999999</v>
      </c>
      <c r="D1852">
        <v>2.2716886557313105E-4</v>
      </c>
    </row>
    <row r="1853" spans="3:4" x14ac:dyDescent="0.3">
      <c r="C1853">
        <v>137.964</v>
      </c>
      <c r="D1853">
        <v>2.2383462601519016E-4</v>
      </c>
    </row>
    <row r="1854" spans="3:4" x14ac:dyDescent="0.3">
      <c r="C1854">
        <v>137.971</v>
      </c>
      <c r="D1854">
        <v>2.2054285597599343E-4</v>
      </c>
    </row>
    <row r="1855" spans="3:4" x14ac:dyDescent="0.3">
      <c r="C1855">
        <v>137.97800000000001</v>
      </c>
      <c r="D1855">
        <v>2.1729311609157688E-4</v>
      </c>
    </row>
    <row r="1856" spans="3:4" x14ac:dyDescent="0.3">
      <c r="C1856">
        <v>137.98500000000001</v>
      </c>
      <c r="D1856">
        <v>2.1408497038985275E-4</v>
      </c>
    </row>
    <row r="1857" spans="3:4" x14ac:dyDescent="0.3">
      <c r="C1857">
        <v>137.99199999999999</v>
      </c>
      <c r="D1857">
        <v>2.1091798625764223E-4</v>
      </c>
    </row>
    <row r="1858" spans="3:4" x14ac:dyDescent="0.3">
      <c r="C1858">
        <v>137.999</v>
      </c>
      <c r="D1858">
        <v>2.0779173440918196E-4</v>
      </c>
    </row>
    <row r="1859" spans="3:4" x14ac:dyDescent="0.3">
      <c r="C1859">
        <v>138.006</v>
      </c>
      <c r="D1859">
        <v>2.0470578885622108E-4</v>
      </c>
    </row>
    <row r="1860" spans="3:4" x14ac:dyDescent="0.3">
      <c r="C1860">
        <v>138.01300000000001</v>
      </c>
      <c r="D1860">
        <v>2.0165972687937185E-4</v>
      </c>
    </row>
    <row r="1861" spans="3:4" x14ac:dyDescent="0.3">
      <c r="C1861">
        <v>138.02000000000001</v>
      </c>
      <c r="D1861">
        <v>1.986531290008405E-4</v>
      </c>
    </row>
    <row r="1862" spans="3:4" x14ac:dyDescent="0.3">
      <c r="C1862">
        <v>138.02699999999999</v>
      </c>
      <c r="D1862">
        <v>1.9568557895839812E-4</v>
      </c>
    </row>
    <row r="1863" spans="3:4" x14ac:dyDescent="0.3">
      <c r="C1863">
        <v>138.03399999999999</v>
      </c>
      <c r="D1863">
        <v>1.9275666368046755E-4</v>
      </c>
    </row>
    <row r="1864" spans="3:4" x14ac:dyDescent="0.3">
      <c r="C1864">
        <v>138.041</v>
      </c>
      <c r="D1864">
        <v>1.8986597326244275E-4</v>
      </c>
    </row>
    <row r="1865" spans="3:4" x14ac:dyDescent="0.3">
      <c r="C1865">
        <v>138.048</v>
      </c>
      <c r="D1865">
        <v>1.8701310094393605E-4</v>
      </c>
    </row>
    <row r="1866" spans="3:4" x14ac:dyDescent="0.3">
      <c r="C1866">
        <v>138.05500000000001</v>
      </c>
      <c r="D1866">
        <v>1.841976430870778E-4</v>
      </c>
    </row>
    <row r="1867" spans="3:4" x14ac:dyDescent="0.3">
      <c r="C1867">
        <v>138.06200000000001</v>
      </c>
      <c r="D1867">
        <v>1.814051333378864E-4</v>
      </c>
    </row>
    <row r="1868" spans="3:4" x14ac:dyDescent="0.3">
      <c r="C1868">
        <v>138.06899999999999</v>
      </c>
      <c r="D1868">
        <v>1.7866420831870992E-4</v>
      </c>
    </row>
    <row r="1869" spans="3:4" x14ac:dyDescent="0.3">
      <c r="C1869">
        <v>138.07599999999999</v>
      </c>
      <c r="D1869">
        <v>1.7595944947528476E-4</v>
      </c>
    </row>
    <row r="1870" spans="3:4" x14ac:dyDescent="0.3">
      <c r="C1870">
        <v>138.083</v>
      </c>
      <c r="D1870">
        <v>1.7329046879031767E-4</v>
      </c>
    </row>
    <row r="1871" spans="3:4" x14ac:dyDescent="0.3">
      <c r="C1871">
        <v>138.09</v>
      </c>
      <c r="D1871">
        <v>1.7065688108372607E-4</v>
      </c>
    </row>
    <row r="1872" spans="3:4" x14ac:dyDescent="0.3">
      <c r="C1872">
        <v>138.09700000000001</v>
      </c>
      <c r="D1872">
        <v>1.6805830400601872E-4</v>
      </c>
    </row>
    <row r="1873" spans="3:4" x14ac:dyDescent="0.3">
      <c r="C1873">
        <v>138.10400000000001</v>
      </c>
      <c r="D1873">
        <v>1.6549435803178098E-4</v>
      </c>
    </row>
    <row r="1874" spans="3:4" x14ac:dyDescent="0.3">
      <c r="C1874">
        <v>138.11099999999999</v>
      </c>
      <c r="D1874">
        <v>1.6296466645326834E-4</v>
      </c>
    </row>
    <row r="1875" spans="3:4" x14ac:dyDescent="0.3">
      <c r="C1875">
        <v>138.11799999999999</v>
      </c>
      <c r="D1875">
        <v>1.6046885537403309E-4</v>
      </c>
    </row>
    <row r="1876" spans="3:4" x14ac:dyDescent="0.3">
      <c r="C1876">
        <v>138.125</v>
      </c>
      <c r="D1876">
        <v>1.5800655370271847E-4</v>
      </c>
    </row>
    <row r="1877" spans="3:4" x14ac:dyDescent="0.3">
      <c r="C1877">
        <v>138.13200000000001</v>
      </c>
      <c r="D1877">
        <v>1.5557739314680209E-4</v>
      </c>
    </row>
    <row r="1878" spans="3:4" x14ac:dyDescent="0.3">
      <c r="C1878">
        <v>138.13900000000001</v>
      </c>
      <c r="D1878">
        <v>1.5316674309993479E-4</v>
      </c>
    </row>
    <row r="1879" spans="3:4" x14ac:dyDescent="0.3">
      <c r="C1879">
        <v>138.14599999999999</v>
      </c>
      <c r="D1879">
        <v>1.5080360918507868E-4</v>
      </c>
    </row>
    <row r="1880" spans="3:4" x14ac:dyDescent="0.3">
      <c r="C1880">
        <v>138.15299999999999</v>
      </c>
      <c r="D1880">
        <v>1.4847248071690936E-4</v>
      </c>
    </row>
    <row r="1881" spans="3:4" x14ac:dyDescent="0.3">
      <c r="C1881">
        <v>138.16</v>
      </c>
      <c r="D1881">
        <v>1.4617300312599717E-4</v>
      </c>
    </row>
    <row r="1882" spans="3:4" x14ac:dyDescent="0.3">
      <c r="C1882">
        <v>138.167</v>
      </c>
      <c r="D1882">
        <v>1.4390482447613164E-4</v>
      </c>
    </row>
    <row r="1883" spans="3:4" x14ac:dyDescent="0.3">
      <c r="C1883">
        <v>138.17400000000001</v>
      </c>
      <c r="D1883">
        <v>1.4166759546480395E-4</v>
      </c>
    </row>
    <row r="1884" spans="3:4" x14ac:dyDescent="0.3">
      <c r="C1884">
        <v>138.18100000000001</v>
      </c>
      <c r="D1884">
        <v>1.3946096942333536E-4</v>
      </c>
    </row>
    <row r="1885" spans="3:4" x14ac:dyDescent="0.3">
      <c r="C1885">
        <v>138.18799999999999</v>
      </c>
      <c r="D1885">
        <v>1.372846023166715E-4</v>
      </c>
    </row>
    <row r="1886" spans="3:4" x14ac:dyDescent="0.3">
      <c r="C1886">
        <v>138.19499999999999</v>
      </c>
      <c r="D1886">
        <v>1.3513815274279818E-4</v>
      </c>
    </row>
    <row r="1887" spans="3:4" x14ac:dyDescent="0.3">
      <c r="C1887">
        <v>138.202</v>
      </c>
      <c r="D1887">
        <v>1.3302128193190898E-4</v>
      </c>
    </row>
    <row r="1888" spans="3:4" x14ac:dyDescent="0.3">
      <c r="C1888">
        <v>138.209</v>
      </c>
      <c r="D1888">
        <v>1.309336537451563E-4</v>
      </c>
    </row>
    <row r="1889" spans="3:4" x14ac:dyDescent="0.3">
      <c r="C1889">
        <v>138.21600000000001</v>
      </c>
      <c r="D1889">
        <v>1.2887493467311775E-4</v>
      </c>
    </row>
    <row r="1890" spans="3:4" x14ac:dyDescent="0.3">
      <c r="C1890">
        <v>138.22300000000001</v>
      </c>
      <c r="D1890">
        <v>1.2684479383393249E-4</v>
      </c>
    </row>
    <row r="1891" spans="3:4" x14ac:dyDescent="0.3">
      <c r="C1891">
        <v>138.22999999999999</v>
      </c>
      <c r="D1891">
        <v>1.2484290297112572E-4</v>
      </c>
    </row>
    <row r="1892" spans="3:4" x14ac:dyDescent="0.3">
      <c r="C1892">
        <v>138.23699999999999</v>
      </c>
      <c r="D1892">
        <v>1.228689364510768E-4</v>
      </c>
    </row>
    <row r="1893" spans="3:4" x14ac:dyDescent="0.3">
      <c r="C1893">
        <v>138.244</v>
      </c>
      <c r="D1893">
        <v>1.2092257126025696E-4</v>
      </c>
    </row>
    <row r="1894" spans="3:4" x14ac:dyDescent="0.3">
      <c r="C1894">
        <v>138.251</v>
      </c>
      <c r="D1894">
        <v>1.1900348700207845E-4</v>
      </c>
    </row>
    <row r="1895" spans="3:4" x14ac:dyDescent="0.3">
      <c r="C1895">
        <v>138.25800000000001</v>
      </c>
      <c r="D1895">
        <v>1.1711136589347991E-4</v>
      </c>
    </row>
    <row r="1896" spans="3:4" x14ac:dyDescent="0.3">
      <c r="C1896">
        <v>138.26499999999999</v>
      </c>
      <c r="D1896">
        <v>1.1524589276121113E-4</v>
      </c>
    </row>
    <row r="1897" spans="3:4" x14ac:dyDescent="0.3">
      <c r="C1897">
        <v>138.27199999999999</v>
      </c>
      <c r="D1897">
        <v>1.1340675503778428E-4</v>
      </c>
    </row>
    <row r="1898" spans="3:4" x14ac:dyDescent="0.3">
      <c r="C1898">
        <v>138.279</v>
      </c>
      <c r="D1898">
        <v>1.1159364275720888E-4</v>
      </c>
    </row>
    <row r="1899" spans="3:4" x14ac:dyDescent="0.3">
      <c r="C1899">
        <v>138.286</v>
      </c>
      <c r="D1899">
        <v>1.0980624855036341E-4</v>
      </c>
    </row>
    <row r="1900" spans="3:4" x14ac:dyDescent="0.3">
      <c r="C1900">
        <v>138.29300000000001</v>
      </c>
      <c r="D1900">
        <v>1.0804426764011975E-4</v>
      </c>
    </row>
    <row r="1901" spans="3:4" x14ac:dyDescent="0.3">
      <c r="C1901">
        <v>138.30000000000001</v>
      </c>
      <c r="D1901">
        <v>1.0630739783618191E-4</v>
      </c>
    </row>
    <row r="1902" spans="3:4" x14ac:dyDescent="0.3">
      <c r="C1902">
        <v>138.30699999999999</v>
      </c>
      <c r="D1902">
        <v>1.0459533952965565E-4</v>
      </c>
    </row>
    <row r="1903" spans="3:4" x14ac:dyDescent="0.3">
      <c r="C1903">
        <v>138.31399999999999</v>
      </c>
      <c r="D1903">
        <v>1.0290779568731124E-4</v>
      </c>
    </row>
    <row r="1904" spans="3:4" x14ac:dyDescent="0.3">
      <c r="C1904">
        <v>138.321</v>
      </c>
      <c r="D1904">
        <v>1.012444718456495E-4</v>
      </c>
    </row>
    <row r="1905" spans="3:4" x14ac:dyDescent="0.3">
      <c r="C1905">
        <v>138.328</v>
      </c>
      <c r="D1905">
        <v>9.9605076104635065E-5</v>
      </c>
    </row>
    <row r="1906" spans="3:4" x14ac:dyDescent="0.3">
      <c r="C1906">
        <v>138.33500000000001</v>
      </c>
      <c r="D1906">
        <v>9.7989319121205562E-5</v>
      </c>
    </row>
    <row r="1907" spans="3:4" x14ac:dyDescent="0.3">
      <c r="C1907">
        <v>138.34200000000001</v>
      </c>
      <c r="D1907">
        <v>9.6396914102519281E-5</v>
      </c>
    </row>
    <row r="1908" spans="3:4" x14ac:dyDescent="0.3">
      <c r="C1908">
        <v>138.34899999999999</v>
      </c>
      <c r="D1908">
        <v>9.4827576798959187E-5</v>
      </c>
    </row>
    <row r="1909" spans="3:4" x14ac:dyDescent="0.3">
      <c r="C1909">
        <v>138.35599999999999</v>
      </c>
      <c r="D1909">
        <v>9.3281025496859307E-5</v>
      </c>
    </row>
    <row r="1910" spans="3:4" x14ac:dyDescent="0.3">
      <c r="C1910">
        <v>138.363</v>
      </c>
      <c r="D1910">
        <v>9.1742477573417597E-5</v>
      </c>
    </row>
    <row r="1911" spans="3:4" x14ac:dyDescent="0.3">
      <c r="C1911">
        <v>138.37</v>
      </c>
      <c r="D1911">
        <v>9.0241261764632897E-5</v>
      </c>
    </row>
    <row r="1912" spans="3:4" x14ac:dyDescent="0.3">
      <c r="C1912">
        <v>138.37700000000001</v>
      </c>
      <c r="D1912">
        <v>8.8761978160354255E-5</v>
      </c>
    </row>
    <row r="1913" spans="3:4" x14ac:dyDescent="0.3">
      <c r="C1913">
        <v>138.38399999999999</v>
      </c>
      <c r="D1913">
        <v>8.7304356020765877E-5</v>
      </c>
    </row>
    <row r="1914" spans="3:4" x14ac:dyDescent="0.3">
      <c r="C1914">
        <v>138.39099999999999</v>
      </c>
      <c r="D1914">
        <v>8.5868127069257811E-5</v>
      </c>
    </row>
    <row r="1915" spans="3:4" x14ac:dyDescent="0.3">
      <c r="C1915">
        <v>138.398</v>
      </c>
      <c r="D1915">
        <v>8.445302548496036E-5</v>
      </c>
    </row>
    <row r="1916" spans="3:4" x14ac:dyDescent="0.3">
      <c r="C1916">
        <v>138.405</v>
      </c>
      <c r="D1916">
        <v>8.3058787894967615E-5</v>
      </c>
    </row>
    <row r="1917" spans="3:4" x14ac:dyDescent="0.3">
      <c r="C1917">
        <v>138.41200000000001</v>
      </c>
      <c r="D1917">
        <v>8.1685153366343647E-5</v>
      </c>
    </row>
    <row r="1918" spans="3:4" x14ac:dyDescent="0.3">
      <c r="C1918">
        <v>138.41900000000001</v>
      </c>
      <c r="D1918">
        <v>8.0331863397881063E-5</v>
      </c>
    </row>
    <row r="1919" spans="3:4" x14ac:dyDescent="0.3">
      <c r="C1919">
        <v>138.42599999999999</v>
      </c>
      <c r="D1919">
        <v>7.8998661911629516E-5</v>
      </c>
    </row>
    <row r="1920" spans="3:4" x14ac:dyDescent="0.3">
      <c r="C1920">
        <v>138.43299999999999</v>
      </c>
      <c r="D1920">
        <v>7.7685295244166313E-5</v>
      </c>
    </row>
    <row r="1921" spans="3:4" x14ac:dyDescent="0.3">
      <c r="C1921">
        <v>138.44</v>
      </c>
      <c r="D1921">
        <v>7.6391512137695812E-5</v>
      </c>
    </row>
    <row r="1922" spans="3:4" x14ac:dyDescent="0.3">
      <c r="C1922">
        <v>138.447</v>
      </c>
      <c r="D1922">
        <v>7.5117063730874032E-5</v>
      </c>
    </row>
    <row r="1923" spans="3:4" x14ac:dyDescent="0.3">
      <c r="C1923">
        <v>138.45400000000001</v>
      </c>
      <c r="D1923">
        <v>7.3861703549445783E-5</v>
      </c>
    </row>
    <row r="1924" spans="3:4" x14ac:dyDescent="0.3">
      <c r="C1924">
        <v>138.46100000000001</v>
      </c>
      <c r="D1924">
        <v>7.2625187496666891E-5</v>
      </c>
    </row>
    <row r="1925" spans="3:4" x14ac:dyDescent="0.3">
      <c r="C1925">
        <v>138.46799999999999</v>
      </c>
      <c r="D1925">
        <v>7.140727384352559E-5</v>
      </c>
    </row>
    <row r="1926" spans="3:4" x14ac:dyDescent="0.3">
      <c r="C1926">
        <v>138.47499999999999</v>
      </c>
      <c r="D1926">
        <v>7.0207723218740646E-5</v>
      </c>
    </row>
    <row r="1927" spans="3:4" x14ac:dyDescent="0.3">
      <c r="C1927">
        <v>138.482</v>
      </c>
      <c r="D1927">
        <v>6.9026298598614123E-5</v>
      </c>
    </row>
    <row r="1928" spans="3:4" x14ac:dyDescent="0.3">
      <c r="C1928">
        <v>138.489</v>
      </c>
      <c r="D1928">
        <v>6.7862765296644912E-5</v>
      </c>
    </row>
    <row r="1929" spans="3:4" x14ac:dyDescent="0.3">
      <c r="C1929">
        <v>138.49600000000001</v>
      </c>
      <c r="D1929">
        <v>6.6716890952982563E-5</v>
      </c>
    </row>
    <row r="1930" spans="3:4" x14ac:dyDescent="0.3">
      <c r="C1930">
        <v>138.50300000000001</v>
      </c>
      <c r="D1930">
        <v>6.5588445523696544E-5</v>
      </c>
    </row>
    <row r="1931" spans="3:4" x14ac:dyDescent="0.3">
      <c r="C1931">
        <v>138.51</v>
      </c>
      <c r="D1931">
        <v>6.4477201269875928E-5</v>
      </c>
    </row>
    <row r="1932" spans="3:4" x14ac:dyDescent="0.3">
      <c r="C1932">
        <v>138.517</v>
      </c>
      <c r="D1932">
        <v>6.3382932746535565E-5</v>
      </c>
    </row>
    <row r="1933" spans="3:4" x14ac:dyDescent="0.3">
      <c r="C1933">
        <v>138.524</v>
      </c>
      <c r="D1933">
        <v>6.2305416791403305E-5</v>
      </c>
    </row>
    <row r="1934" spans="3:4" x14ac:dyDescent="0.3">
      <c r="C1934">
        <v>138.53100000000001</v>
      </c>
      <c r="D1934">
        <v>6.1244432513501398E-5</v>
      </c>
    </row>
    <row r="1935" spans="3:4" x14ac:dyDescent="0.3">
      <c r="C1935">
        <v>138.53800000000001</v>
      </c>
      <c r="D1935">
        <v>6.0199761281595283E-5</v>
      </c>
    </row>
    <row r="1936" spans="3:4" x14ac:dyDescent="0.3">
      <c r="C1936">
        <v>138.54499999999999</v>
      </c>
      <c r="D1936">
        <v>5.917118671249071E-5</v>
      </c>
    </row>
    <row r="1937" spans="3:4" x14ac:dyDescent="0.3">
      <c r="C1937">
        <v>138.55199999999999</v>
      </c>
      <c r="D1937">
        <v>5.815849465916442E-5</v>
      </c>
    </row>
    <row r="1938" spans="3:4" x14ac:dyDescent="0.3">
      <c r="C1938">
        <v>138.559</v>
      </c>
      <c r="D1938">
        <v>5.7161473198794551E-5</v>
      </c>
    </row>
    <row r="1939" spans="3:4" x14ac:dyDescent="0.3">
      <c r="C1939">
        <v>138.566</v>
      </c>
      <c r="D1939">
        <v>5.6179912620612828E-5</v>
      </c>
    </row>
    <row r="1940" spans="3:4" x14ac:dyDescent="0.3">
      <c r="C1940">
        <v>138.57300000000001</v>
      </c>
      <c r="D1940">
        <v>5.5213605413644389E-5</v>
      </c>
    </row>
    <row r="1941" spans="3:4" x14ac:dyDescent="0.3">
      <c r="C1941">
        <v>138.58000000000001</v>
      </c>
      <c r="D1941">
        <v>5.4262346254316123E-5</v>
      </c>
    </row>
    <row r="1942" spans="3:4" x14ac:dyDescent="0.3">
      <c r="C1942">
        <v>138.58699999999999</v>
      </c>
      <c r="D1942">
        <v>5.3325931993944885E-5</v>
      </c>
    </row>
    <row r="1943" spans="3:4" x14ac:dyDescent="0.3">
      <c r="C1943">
        <v>138.59399999999999</v>
      </c>
      <c r="D1943">
        <v>5.2404161646087617E-5</v>
      </c>
    </row>
    <row r="1944" spans="3:4" x14ac:dyDescent="0.3">
      <c r="C1944">
        <v>138.601</v>
      </c>
      <c r="D1944">
        <v>5.1496836373814521E-5</v>
      </c>
    </row>
    <row r="1945" spans="3:4" x14ac:dyDescent="0.3">
      <c r="C1945">
        <v>138.608</v>
      </c>
      <c r="D1945">
        <v>5.0603759476833551E-5</v>
      </c>
    </row>
    <row r="1946" spans="3:4" x14ac:dyDescent="0.3">
      <c r="C1946">
        <v>138.61500000000001</v>
      </c>
      <c r="D1946">
        <v>4.9724736378527979E-5</v>
      </c>
    </row>
    <row r="1947" spans="3:4" x14ac:dyDescent="0.3">
      <c r="C1947">
        <v>138.62200000000001</v>
      </c>
      <c r="D1947">
        <v>4.885957461288735E-5</v>
      </c>
    </row>
    <row r="1948" spans="3:4" x14ac:dyDescent="0.3">
      <c r="C1948">
        <v>138.62899999999999</v>
      </c>
      <c r="D1948">
        <v>4.800808381134427E-5</v>
      </c>
    </row>
    <row r="1949" spans="3:4" x14ac:dyDescent="0.3">
      <c r="C1949">
        <v>138.636</v>
      </c>
      <c r="D1949">
        <v>4.717007568950017E-5</v>
      </c>
    </row>
    <row r="1950" spans="3:4" x14ac:dyDescent="0.3">
      <c r="C1950">
        <v>138.643</v>
      </c>
      <c r="D1950">
        <v>4.6345364033795456E-5</v>
      </c>
    </row>
    <row r="1951" spans="3:4" x14ac:dyDescent="0.3">
      <c r="C1951">
        <v>138.65</v>
      </c>
      <c r="D1951">
        <v>4.5533764688058926E-5</v>
      </c>
    </row>
    <row r="1952" spans="3:4" x14ac:dyDescent="0.3">
      <c r="C1952">
        <v>138.65700000000001</v>
      </c>
      <c r="D1952">
        <v>4.4735095539993266E-5</v>
      </c>
    </row>
    <row r="1953" spans="3:4" x14ac:dyDescent="0.3">
      <c r="C1953">
        <v>138.66399999999999</v>
      </c>
      <c r="D1953">
        <v>4.3949176507581753E-5</v>
      </c>
    </row>
    <row r="1954" spans="3:4" x14ac:dyDescent="0.3">
      <c r="C1954">
        <v>138.67099999999999</v>
      </c>
      <c r="D1954">
        <v>4.3175829525404929E-5</v>
      </c>
    </row>
    <row r="1955" spans="3:4" x14ac:dyDescent="0.3">
      <c r="C1955">
        <v>138.678</v>
      </c>
      <c r="D1955">
        <v>4.2414878530918807E-5</v>
      </c>
    </row>
    <row r="1956" spans="3:4" x14ac:dyDescent="0.3">
      <c r="C1956">
        <v>138.685</v>
      </c>
      <c r="D1956">
        <v>4.1666149450634516E-5</v>
      </c>
    </row>
    <row r="1957" spans="3:4" x14ac:dyDescent="0.3">
      <c r="C1957">
        <v>138.69200000000001</v>
      </c>
      <c r="D1957">
        <v>4.0929470186251269E-5</v>
      </c>
    </row>
    <row r="1958" spans="3:4" x14ac:dyDescent="0.3">
      <c r="C1958">
        <v>138.69900000000001</v>
      </c>
      <c r="D1958">
        <v>4.0204670600726211E-5</v>
      </c>
    </row>
    <row r="1959" spans="3:4" x14ac:dyDescent="0.3">
      <c r="C1959">
        <v>138.70599999999999</v>
      </c>
      <c r="D1959">
        <v>3.9491582504292236E-5</v>
      </c>
    </row>
    <row r="1960" spans="3:4" x14ac:dyDescent="0.3">
      <c r="C1960">
        <v>138.71299999999999</v>
      </c>
      <c r="D1960">
        <v>3.8790039640408739E-5</v>
      </c>
    </row>
    <row r="1961" spans="3:4" x14ac:dyDescent="0.3">
      <c r="C1961">
        <v>138.72</v>
      </c>
      <c r="D1961">
        <v>3.8099877671693097E-5</v>
      </c>
    </row>
    <row r="1962" spans="3:4" x14ac:dyDescent="0.3">
      <c r="C1962">
        <v>138.727</v>
      </c>
      <c r="D1962">
        <v>3.7420934165777547E-5</v>
      </c>
    </row>
    <row r="1963" spans="3:4" x14ac:dyDescent="0.3">
      <c r="C1963">
        <v>138.73400000000001</v>
      </c>
      <c r="D1963">
        <v>3.6753048581139185E-5</v>
      </c>
    </row>
    <row r="1964" spans="3:4" x14ac:dyDescent="0.3">
      <c r="C1964">
        <v>138.74100000000001</v>
      </c>
      <c r="D1964">
        <v>3.6096062252888677E-5</v>
      </c>
    </row>
    <row r="1965" spans="3:4" x14ac:dyDescent="0.3">
      <c r="C1965">
        <v>138.74799999999999</v>
      </c>
      <c r="D1965">
        <v>3.544981837852622E-5</v>
      </c>
    </row>
    <row r="1966" spans="3:4" x14ac:dyDescent="0.3">
      <c r="C1966">
        <v>138.755</v>
      </c>
      <c r="D1966">
        <v>3.4814162003652981E-5</v>
      </c>
    </row>
    <row r="1967" spans="3:4" x14ac:dyDescent="0.3">
      <c r="C1967">
        <v>138.762</v>
      </c>
      <c r="D1967">
        <v>3.4188940007679692E-5</v>
      </c>
    </row>
    <row r="1968" spans="3:4" x14ac:dyDescent="0.3">
      <c r="C1968">
        <v>138.76900000000001</v>
      </c>
      <c r="D1968">
        <v>3.3574001089484027E-5</v>
      </c>
    </row>
    <row r="1969" spans="3:4" x14ac:dyDescent="0.3">
      <c r="C1969">
        <v>138.77600000000001</v>
      </c>
      <c r="D1969">
        <v>3.2969195753058147E-5</v>
      </c>
    </row>
    <row r="1970" spans="3:4" x14ac:dyDescent="0.3">
      <c r="C1970">
        <v>138.78299999999999</v>
      </c>
      <c r="D1970">
        <v>3.2374376293137301E-5</v>
      </c>
    </row>
    <row r="1971" spans="3:4" x14ac:dyDescent="0.3">
      <c r="C1971">
        <v>138.79</v>
      </c>
      <c r="D1971">
        <v>3.1789396780799782E-5</v>
      </c>
    </row>
    <row r="1972" spans="3:4" x14ac:dyDescent="0.3">
      <c r="C1972">
        <v>138.797</v>
      </c>
      <c r="D1972">
        <v>3.1214113049077772E-5</v>
      </c>
    </row>
    <row r="1973" spans="3:4" x14ac:dyDescent="0.3">
      <c r="C1973">
        <v>138.804</v>
      </c>
      <c r="D1973">
        <v>3.0648382678533456E-5</v>
      </c>
    </row>
    <row r="1974" spans="3:4" x14ac:dyDescent="0.3">
      <c r="C1974">
        <v>138.81100000000001</v>
      </c>
      <c r="D1974">
        <v>3.0092064982839702E-5</v>
      </c>
    </row>
    <row r="1975" spans="3:4" x14ac:dyDescent="0.3">
      <c r="C1975">
        <v>138.81800000000001</v>
      </c>
      <c r="D1975">
        <v>2.9545020994353929E-5</v>
      </c>
    </row>
    <row r="1976" spans="3:4" x14ac:dyDescent="0.3">
      <c r="C1976">
        <v>138.82499999999999</v>
      </c>
      <c r="D1976">
        <v>2.9007113449691439E-5</v>
      </c>
    </row>
    <row r="1977" spans="3:4" x14ac:dyDescent="0.3">
      <c r="C1977">
        <v>138.83199999999999</v>
      </c>
      <c r="D1977">
        <v>2.8478206775289183E-5</v>
      </c>
    </row>
    <row r="1978" spans="3:4" x14ac:dyDescent="0.3">
      <c r="C1978">
        <v>138.839</v>
      </c>
      <c r="D1978">
        <v>2.7958167072994422E-5</v>
      </c>
    </row>
    <row r="1979" spans="3:4" x14ac:dyDescent="0.3">
      <c r="C1979">
        <v>138.846</v>
      </c>
      <c r="D1979">
        <v>2.7446862105637727E-5</v>
      </c>
    </row>
    <row r="1980" spans="3:4" x14ac:dyDescent="0.3">
      <c r="C1980">
        <v>138.85300000000001</v>
      </c>
      <c r="D1980">
        <v>2.6944161282625132E-5</v>
      </c>
    </row>
    <row r="1981" spans="3:4" x14ac:dyDescent="0.3">
      <c r="C1981">
        <v>138.86000000000001</v>
      </c>
      <c r="D1981">
        <v>2.6449935645539487E-5</v>
      </c>
    </row>
    <row r="1982" spans="3:4" x14ac:dyDescent="0.3">
      <c r="C1982">
        <v>138.86699999999999</v>
      </c>
      <c r="D1982">
        <v>2.5964057853757335E-5</v>
      </c>
    </row>
    <row r="1983" spans="3:4" x14ac:dyDescent="0.3">
      <c r="C1983">
        <v>138.874</v>
      </c>
      <c r="D1983">
        <v>2.5486402170071632E-5</v>
      </c>
    </row>
    <row r="1984" spans="3:4" x14ac:dyDescent="0.3">
      <c r="C1984">
        <v>138.881</v>
      </c>
      <c r="D1984">
        <v>2.5016844446352802E-5</v>
      </c>
    </row>
    <row r="1985" spans="3:4" x14ac:dyDescent="0.3">
      <c r="C1985">
        <v>138.88800000000001</v>
      </c>
      <c r="D1985">
        <v>2.4555262109210548E-5</v>
      </c>
    </row>
    <row r="1986" spans="3:4" x14ac:dyDescent="0.3">
      <c r="C1986">
        <v>138.89500000000001</v>
      </c>
      <c r="D1986">
        <v>2.4101534145688667E-5</v>
      </c>
    </row>
    <row r="1987" spans="3:4" x14ac:dyDescent="0.3">
      <c r="C1987">
        <v>138.90199999999999</v>
      </c>
      <c r="D1987">
        <v>2.3655541088984693E-5</v>
      </c>
    </row>
    <row r="1988" spans="3:4" x14ac:dyDescent="0.3">
      <c r="C1988">
        <v>138.90899999999999</v>
      </c>
      <c r="D1988">
        <v>2.3217165004188032E-5</v>
      </c>
    </row>
    <row r="1989" spans="3:4" x14ac:dyDescent="0.3">
      <c r="C1989">
        <v>138.916</v>
      </c>
      <c r="D1989">
        <v>2.2786289474065664E-5</v>
      </c>
    </row>
    <row r="1990" spans="3:4" x14ac:dyDescent="0.3">
      <c r="C1990">
        <v>138.923</v>
      </c>
      <c r="D1990">
        <v>2.2362799584861433E-5</v>
      </c>
    </row>
    <row r="1991" spans="3:4" x14ac:dyDescent="0.3">
      <c r="C1991">
        <v>138.93</v>
      </c>
      <c r="D1991">
        <v>2.1946581912137843E-5</v>
      </c>
    </row>
    <row r="1992" spans="3:4" x14ac:dyDescent="0.3">
      <c r="C1992">
        <v>138.93700000000001</v>
      </c>
      <c r="D1992">
        <v>2.1537524506651938E-5</v>
      </c>
    </row>
    <row r="1993" spans="3:4" x14ac:dyDescent="0.3">
      <c r="C1993">
        <v>138.94399999999999</v>
      </c>
      <c r="D1993">
        <v>2.1135516880270539E-5</v>
      </c>
    </row>
    <row r="1994" spans="3:4" x14ac:dyDescent="0.3">
      <c r="C1994">
        <v>138.95099999999999</v>
      </c>
      <c r="D1994">
        <v>2.0740449991916547E-5</v>
      </c>
    </row>
    <row r="1995" spans="3:4" x14ac:dyDescent="0.3">
      <c r="C1995">
        <v>138.958</v>
      </c>
      <c r="D1995">
        <v>2.0352216233573305E-5</v>
      </c>
    </row>
    <row r="1996" spans="3:4" x14ac:dyDescent="0.3">
      <c r="C1996">
        <v>138.965</v>
      </c>
      <c r="D1996">
        <v>1.9970709416315765E-5</v>
      </c>
    </row>
    <row r="1997" spans="3:4" x14ac:dyDescent="0.3">
      <c r="C1997">
        <v>138.97200000000001</v>
      </c>
      <c r="D1997">
        <v>1.9595824756394959E-5</v>
      </c>
    </row>
    <row r="1998" spans="3:4" x14ac:dyDescent="0.3">
      <c r="C1998">
        <v>138.97900000000001</v>
      </c>
      <c r="D1998">
        <v>1.9227458861367486E-5</v>
      </c>
    </row>
    <row r="1999" spans="3:4" x14ac:dyDescent="0.3">
      <c r="C1999">
        <v>138.98599999999999</v>
      </c>
      <c r="D1999">
        <v>1.8865509716275061E-5</v>
      </c>
    </row>
    <row r="2000" spans="3:4" x14ac:dyDescent="0.3">
      <c r="C2000">
        <v>138.99299999999999</v>
      </c>
      <c r="D2000">
        <v>1.8509876669866961E-5</v>
      </c>
    </row>
    <row r="2001" spans="3:4" x14ac:dyDescent="0.3">
      <c r="C2001" t="s">
        <v>889</v>
      </c>
      <c r="D2001" t="s">
        <v>889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3"/>
  <dimension ref="A1:H2001"/>
  <sheetViews>
    <sheetView workbookViewId="0"/>
  </sheetViews>
  <sheetFormatPr defaultRowHeight="14.4" x14ac:dyDescent="0.3"/>
  <cols>
    <col min="1" max="1" width="14.88671875" style="6" bestFit="1" customWidth="1"/>
    <col min="2" max="2" width="12.44140625" style="3" bestFit="1" customWidth="1"/>
  </cols>
  <sheetData>
    <row r="1" spans="1:8" x14ac:dyDescent="0.3">
      <c r="A1" s="6" t="s">
        <v>891</v>
      </c>
      <c r="B1" s="3" t="s">
        <v>892</v>
      </c>
      <c r="C1">
        <v>127</v>
      </c>
      <c r="D1">
        <v>2.717452034065988E-5</v>
      </c>
      <c r="E1">
        <v>127</v>
      </c>
      <c r="F1">
        <v>0</v>
      </c>
      <c r="G1">
        <v>127</v>
      </c>
      <c r="H1">
        <v>0</v>
      </c>
    </row>
    <row r="2" spans="1:8" x14ac:dyDescent="0.3">
      <c r="A2" s="6" t="s">
        <v>893</v>
      </c>
      <c r="B2" s="3" t="s">
        <v>909</v>
      </c>
      <c r="C2">
        <v>127.0055</v>
      </c>
      <c r="D2">
        <v>4.3434974925569133E-5</v>
      </c>
      <c r="E2">
        <v>127.27500000000001</v>
      </c>
      <c r="F2">
        <v>0</v>
      </c>
      <c r="G2">
        <v>137.99449999999999</v>
      </c>
      <c r="H2">
        <v>0</v>
      </c>
    </row>
    <row r="3" spans="1:8" x14ac:dyDescent="0.3">
      <c r="A3" s="6" t="s">
        <v>895</v>
      </c>
      <c r="B3" s="40">
        <v>16</v>
      </c>
      <c r="C3">
        <v>127.011</v>
      </c>
      <c r="D3">
        <v>6.8622936313719599E-5</v>
      </c>
      <c r="E3">
        <v>127.27500000000001</v>
      </c>
      <c r="F3">
        <v>1</v>
      </c>
    </row>
    <row r="4" spans="1:8" x14ac:dyDescent="0.3">
      <c r="A4" s="6" t="s">
        <v>896</v>
      </c>
      <c r="B4" s="40">
        <v>9</v>
      </c>
      <c r="C4">
        <v>127.01649999999999</v>
      </c>
      <c r="D4">
        <v>1.0714477931490263E-4</v>
      </c>
      <c r="E4">
        <v>127</v>
      </c>
      <c r="F4">
        <v>1</v>
      </c>
    </row>
    <row r="5" spans="1:8" x14ac:dyDescent="0.3">
      <c r="A5" s="6" t="s">
        <v>897</v>
      </c>
      <c r="B5" s="40">
        <v>2</v>
      </c>
      <c r="C5">
        <v>127.02200000000001</v>
      </c>
      <c r="D5">
        <v>1.6530897608068343E-4</v>
      </c>
      <c r="E5">
        <v>127</v>
      </c>
      <c r="F5">
        <v>0</v>
      </c>
    </row>
    <row r="6" spans="1:8" x14ac:dyDescent="0.3">
      <c r="A6" s="6" t="s">
        <v>898</v>
      </c>
      <c r="B6" s="40" t="b">
        <v>1</v>
      </c>
      <c r="C6">
        <v>127.0275</v>
      </c>
      <c r="D6">
        <v>2.5200905539933332E-4</v>
      </c>
      <c r="E6" t="s">
        <v>890</v>
      </c>
      <c r="F6" t="s">
        <v>890</v>
      </c>
    </row>
    <row r="7" spans="1:8" x14ac:dyDescent="0.3">
      <c r="A7" s="6" t="s">
        <v>899</v>
      </c>
      <c r="B7" s="40">
        <v>1</v>
      </c>
      <c r="C7">
        <v>127.033</v>
      </c>
      <c r="D7">
        <v>3.7958763290953817E-4</v>
      </c>
      <c r="E7">
        <v>127.55</v>
      </c>
      <c r="F7">
        <v>0</v>
      </c>
    </row>
    <row r="8" spans="1:8" x14ac:dyDescent="0.3">
      <c r="A8" s="6" t="s">
        <v>900</v>
      </c>
      <c r="B8" s="40" t="b">
        <v>0</v>
      </c>
      <c r="C8">
        <v>127.0385</v>
      </c>
      <c r="D8">
        <v>5.6490175151340644E-4</v>
      </c>
      <c r="E8">
        <v>127.825</v>
      </c>
      <c r="F8">
        <v>0</v>
      </c>
    </row>
    <row r="9" spans="1:8" x14ac:dyDescent="0.3">
      <c r="A9" s="6" t="s">
        <v>901</v>
      </c>
      <c r="B9" s="40" t="b">
        <v>1</v>
      </c>
      <c r="C9">
        <v>127.044</v>
      </c>
      <c r="D9">
        <v>8.3059955749473864E-4</v>
      </c>
      <c r="E9">
        <v>127.825</v>
      </c>
      <c r="F9">
        <v>1</v>
      </c>
    </row>
    <row r="10" spans="1:8" x14ac:dyDescent="0.3">
      <c r="A10" s="6" t="s">
        <v>902</v>
      </c>
      <c r="B10" s="40" t="b">
        <v>0</v>
      </c>
      <c r="C10">
        <v>127.04949999999999</v>
      </c>
      <c r="D10">
        <v>1.2066016317924377E-3</v>
      </c>
      <c r="E10">
        <v>127.55</v>
      </c>
      <c r="F10">
        <v>1</v>
      </c>
    </row>
    <row r="11" spans="1:8" x14ac:dyDescent="0.3">
      <c r="A11" s="6" t="s">
        <v>903</v>
      </c>
      <c r="B11" s="40" t="b">
        <v>0</v>
      </c>
      <c r="C11">
        <v>127.05500000000001</v>
      </c>
      <c r="D11">
        <v>1.7317559959781829E-3</v>
      </c>
      <c r="E11">
        <v>127.55</v>
      </c>
      <c r="F11">
        <v>0</v>
      </c>
    </row>
    <row r="12" spans="1:8" x14ac:dyDescent="0.3">
      <c r="A12" s="6" t="s">
        <v>904</v>
      </c>
      <c r="B12" s="40" t="s">
        <v>916</v>
      </c>
      <c r="C12">
        <v>127.0605</v>
      </c>
      <c r="D12">
        <v>2.4556033757055684E-3</v>
      </c>
      <c r="E12" t="s">
        <v>890</v>
      </c>
      <c r="F12" t="s">
        <v>890</v>
      </c>
    </row>
    <row r="13" spans="1:8" x14ac:dyDescent="0.3">
      <c r="A13" s="6" t="s">
        <v>905</v>
      </c>
      <c r="B13" s="40" t="b">
        <v>1</v>
      </c>
      <c r="C13">
        <v>127.066</v>
      </c>
      <c r="D13">
        <v>3.440149107243641E-3</v>
      </c>
      <c r="E13">
        <v>131.94999999999999</v>
      </c>
      <c r="F13">
        <v>0</v>
      </c>
    </row>
    <row r="14" spans="1:8" x14ac:dyDescent="0.3">
      <c r="A14" s="6" t="s">
        <v>906</v>
      </c>
      <c r="B14" s="40" t="b">
        <v>0</v>
      </c>
      <c r="C14">
        <v>127.0715</v>
      </c>
      <c r="D14">
        <v>4.7614917860934435E-3</v>
      </c>
      <c r="E14">
        <v>132.22499999999999</v>
      </c>
      <c r="F14">
        <v>0</v>
      </c>
    </row>
    <row r="15" spans="1:8" x14ac:dyDescent="0.3">
      <c r="A15" s="6" t="s">
        <v>907</v>
      </c>
      <c r="B15" s="40" t="b">
        <v>0</v>
      </c>
      <c r="C15">
        <v>127.077</v>
      </c>
      <c r="D15">
        <v>6.5111096722608496E-3</v>
      </c>
      <c r="E15">
        <v>132.22499999999999</v>
      </c>
      <c r="F15">
        <v>1</v>
      </c>
    </row>
    <row r="16" spans="1:8" x14ac:dyDescent="0.3">
      <c r="A16" s="6" t="s">
        <v>908</v>
      </c>
      <c r="B16" s="40">
        <v>1</v>
      </c>
      <c r="C16">
        <v>127.0825</v>
      </c>
      <c r="D16">
        <v>8.7965590900272745E-3</v>
      </c>
      <c r="E16">
        <v>131.94999999999999</v>
      </c>
      <c r="F16">
        <v>1</v>
      </c>
    </row>
    <row r="17" spans="3:6" x14ac:dyDescent="0.3">
      <c r="C17">
        <v>127.08799999999999</v>
      </c>
      <c r="D17">
        <v>1.1741301479094305E-2</v>
      </c>
      <c r="E17">
        <v>131.94999999999999</v>
      </c>
      <c r="F17">
        <v>0</v>
      </c>
    </row>
    <row r="18" spans="3:6" x14ac:dyDescent="0.3">
      <c r="C18">
        <v>127.09350000000001</v>
      </c>
      <c r="D18">
        <v>1.5483355692545305E-2</v>
      </c>
      <c r="E18" t="s">
        <v>890</v>
      </c>
      <c r="F18" t="s">
        <v>890</v>
      </c>
    </row>
    <row r="19" spans="3:6" x14ac:dyDescent="0.3">
      <c r="C19">
        <v>127.099</v>
      </c>
      <c r="D19">
        <v>2.0172478629995182E-2</v>
      </c>
      <c r="E19">
        <v>132.77500000000001</v>
      </c>
      <c r="F19">
        <v>0</v>
      </c>
    </row>
    <row r="20" spans="3:6" x14ac:dyDescent="0.3">
      <c r="C20">
        <v>127.1045</v>
      </c>
      <c r="D20">
        <v>2.5965618970038837E-2</v>
      </c>
      <c r="E20">
        <v>133.05000000000001</v>
      </c>
      <c r="F20">
        <v>0</v>
      </c>
    </row>
    <row r="21" spans="3:6" x14ac:dyDescent="0.3">
      <c r="C21">
        <v>127.11</v>
      </c>
      <c r="D21">
        <v>3.3020472389582174E-2</v>
      </c>
      <c r="E21">
        <v>133.05000000000001</v>
      </c>
      <c r="F21">
        <v>2</v>
      </c>
    </row>
    <row r="22" spans="3:6" x14ac:dyDescent="0.3">
      <c r="C22">
        <v>127.1155</v>
      </c>
      <c r="D22">
        <v>4.1487095481324829E-2</v>
      </c>
      <c r="E22">
        <v>132.77500000000001</v>
      </c>
      <c r="F22">
        <v>2</v>
      </c>
    </row>
    <row r="23" spans="3:6" x14ac:dyDescent="0.3">
      <c r="C23">
        <v>127.121</v>
      </c>
      <c r="D23">
        <v>5.1497707718442531E-2</v>
      </c>
      <c r="E23">
        <v>132.77500000000001</v>
      </c>
      <c r="F23">
        <v>0</v>
      </c>
    </row>
    <row r="24" spans="3:6" x14ac:dyDescent="0.3">
      <c r="C24">
        <v>127.12649999999999</v>
      </c>
      <c r="D24">
        <v>6.3155017952101114E-2</v>
      </c>
      <c r="E24" t="s">
        <v>890</v>
      </c>
      <c r="F24" t="s">
        <v>890</v>
      </c>
    </row>
    <row r="25" spans="3:6" x14ac:dyDescent="0.3">
      <c r="C25">
        <v>127.13200000000001</v>
      </c>
      <c r="D25">
        <v>7.6519638674409751E-2</v>
      </c>
      <c r="E25">
        <v>133.05000000000001</v>
      </c>
      <c r="F25">
        <v>0</v>
      </c>
    </row>
    <row r="26" spans="3:6" x14ac:dyDescent="0.3">
      <c r="C26">
        <v>127.1375</v>
      </c>
      <c r="D26">
        <v>9.1597375491325017E-2</v>
      </c>
      <c r="E26">
        <v>133.32500000000002</v>
      </c>
      <c r="F26">
        <v>0</v>
      </c>
    </row>
    <row r="27" spans="3:6" x14ac:dyDescent="0.3">
      <c r="C27">
        <v>127.143</v>
      </c>
      <c r="D27">
        <v>0.10832737350529052</v>
      </c>
      <c r="E27">
        <v>133.32500000000002</v>
      </c>
      <c r="F27">
        <v>3</v>
      </c>
    </row>
    <row r="28" spans="3:6" x14ac:dyDescent="0.3">
      <c r="C28">
        <v>127.1485</v>
      </c>
      <c r="D28">
        <v>0.12657223659470579</v>
      </c>
      <c r="E28">
        <v>133.05000000000001</v>
      </c>
      <c r="F28">
        <v>3</v>
      </c>
    </row>
    <row r="29" spans="3:6" x14ac:dyDescent="0.3">
      <c r="C29">
        <v>127.154</v>
      </c>
      <c r="D29">
        <v>0.14611128104832249</v>
      </c>
      <c r="E29">
        <v>133.05000000000001</v>
      </c>
      <c r="F29">
        <v>0</v>
      </c>
    </row>
    <row r="30" spans="3:6" x14ac:dyDescent="0.3">
      <c r="C30">
        <v>127.15949999999999</v>
      </c>
      <c r="D30">
        <v>0.16663801836149836</v>
      </c>
      <c r="E30" t="s">
        <v>890</v>
      </c>
      <c r="F30" t="s">
        <v>890</v>
      </c>
    </row>
    <row r="31" spans="3:6" x14ac:dyDescent="0.3">
      <c r="C31">
        <v>127.16500000000001</v>
      </c>
      <c r="D31">
        <v>0.18776276992819932</v>
      </c>
      <c r="E31">
        <v>133.32499999999999</v>
      </c>
      <c r="F31">
        <v>0</v>
      </c>
    </row>
    <row r="32" spans="3:6" x14ac:dyDescent="0.3">
      <c r="C32">
        <v>127.1705</v>
      </c>
      <c r="D32">
        <v>0.20902099932556278</v>
      </c>
      <c r="E32">
        <v>133.6</v>
      </c>
      <c r="F32">
        <v>0</v>
      </c>
    </row>
    <row r="33" spans="3:6" x14ac:dyDescent="0.3">
      <c r="C33">
        <v>127.176</v>
      </c>
      <c r="D33">
        <v>0.2298875224324344</v>
      </c>
      <c r="E33">
        <v>133.6</v>
      </c>
      <c r="F33">
        <v>2</v>
      </c>
    </row>
    <row r="34" spans="3:6" x14ac:dyDescent="0.3">
      <c r="C34">
        <v>127.1815</v>
      </c>
      <c r="D34">
        <v>0.24979625461794183</v>
      </c>
      <c r="E34">
        <v>133.32499999999999</v>
      </c>
      <c r="F34">
        <v>2</v>
      </c>
    </row>
    <row r="35" spans="3:6" x14ac:dyDescent="0.3">
      <c r="C35">
        <v>127.187</v>
      </c>
      <c r="D35">
        <v>0.26816462468895597</v>
      </c>
      <c r="E35">
        <v>133.32499999999999</v>
      </c>
      <c r="F35">
        <v>0</v>
      </c>
    </row>
    <row r="36" spans="3:6" x14ac:dyDescent="0.3">
      <c r="C36">
        <v>127.1925</v>
      </c>
      <c r="D36">
        <v>0.28442128367551917</v>
      </c>
      <c r="E36" t="s">
        <v>890</v>
      </c>
      <c r="F36" t="s">
        <v>890</v>
      </c>
    </row>
    <row r="37" spans="3:6" x14ac:dyDescent="0.3">
      <c r="C37">
        <v>127.19799999999999</v>
      </c>
      <c r="D37">
        <v>0.29803532218690948</v>
      </c>
      <c r="E37">
        <v>133.6</v>
      </c>
      <c r="F37">
        <v>0</v>
      </c>
    </row>
    <row r="38" spans="3:6" x14ac:dyDescent="0.3">
      <c r="C38">
        <v>127.20350000000001</v>
      </c>
      <c r="D38">
        <v>0.30854493732579197</v>
      </c>
      <c r="E38">
        <v>133.875</v>
      </c>
      <c r="F38">
        <v>0</v>
      </c>
    </row>
    <row r="39" spans="3:6" x14ac:dyDescent="0.3">
      <c r="C39">
        <v>127.209</v>
      </c>
      <c r="D39">
        <v>0.31558340051475164</v>
      </c>
      <c r="E39">
        <v>133.875</v>
      </c>
      <c r="F39">
        <v>2</v>
      </c>
    </row>
    <row r="40" spans="3:6" x14ac:dyDescent="0.3">
      <c r="C40">
        <v>127.2145</v>
      </c>
      <c r="D40">
        <v>0.31890029312535523</v>
      </c>
      <c r="E40">
        <v>133.6</v>
      </c>
      <c r="F40">
        <v>2</v>
      </c>
    </row>
    <row r="41" spans="3:6" x14ac:dyDescent="0.3">
      <c r="C41">
        <v>127.22</v>
      </c>
      <c r="D41">
        <v>0.31837629585160654</v>
      </c>
      <c r="E41">
        <v>133.6</v>
      </c>
      <c r="F41">
        <v>0</v>
      </c>
    </row>
    <row r="42" spans="3:6" x14ac:dyDescent="0.3">
      <c r="C42">
        <v>127.2255</v>
      </c>
      <c r="D42">
        <v>0.31403031393205227</v>
      </c>
      <c r="E42" t="s">
        <v>890</v>
      </c>
      <c r="F42" t="s">
        <v>890</v>
      </c>
    </row>
    <row r="43" spans="3:6" x14ac:dyDescent="0.3">
      <c r="C43">
        <v>127.23099999999999</v>
      </c>
      <c r="D43">
        <v>0.30601834491617969</v>
      </c>
      <c r="E43">
        <v>133.875</v>
      </c>
      <c r="F43">
        <v>0</v>
      </c>
    </row>
    <row r="44" spans="3:6" x14ac:dyDescent="0.3">
      <c r="C44">
        <v>127.23650000000001</v>
      </c>
      <c r="D44">
        <v>0.2946241835286314</v>
      </c>
      <c r="E44">
        <v>134.15</v>
      </c>
      <c r="F44">
        <v>0</v>
      </c>
    </row>
    <row r="45" spans="3:6" x14ac:dyDescent="0.3">
      <c r="C45">
        <v>127.242</v>
      </c>
      <c r="D45">
        <v>0.28024273593087523</v>
      </c>
      <c r="E45">
        <v>134.15</v>
      </c>
      <c r="F45">
        <v>8</v>
      </c>
    </row>
    <row r="46" spans="3:6" x14ac:dyDescent="0.3">
      <c r="C46">
        <v>127.2475</v>
      </c>
      <c r="D46">
        <v>0.26335731125237705</v>
      </c>
      <c r="E46">
        <v>133.875</v>
      </c>
      <c r="F46">
        <v>8</v>
      </c>
    </row>
    <row r="47" spans="3:6" x14ac:dyDescent="0.3">
      <c r="C47">
        <v>127.253</v>
      </c>
      <c r="D47">
        <v>0.24451271024725738</v>
      </c>
      <c r="E47">
        <v>133.875</v>
      </c>
      <c r="F47">
        <v>0</v>
      </c>
    </row>
    <row r="48" spans="3:6" x14ac:dyDescent="0.3">
      <c r="C48">
        <v>127.2585</v>
      </c>
      <c r="D48">
        <v>0.22428619625487173</v>
      </c>
      <c r="E48" t="s">
        <v>890</v>
      </c>
      <c r="F48" t="s">
        <v>890</v>
      </c>
    </row>
    <row r="49" spans="3:6" x14ac:dyDescent="0.3">
      <c r="C49">
        <v>127.264</v>
      </c>
      <c r="D49">
        <v>0.20325849253114267</v>
      </c>
      <c r="E49">
        <v>134.15</v>
      </c>
      <c r="F49">
        <v>0</v>
      </c>
    </row>
    <row r="50" spans="3:6" x14ac:dyDescent="0.3">
      <c r="C50">
        <v>127.26949999999999</v>
      </c>
      <c r="D50">
        <v>0.18198684855762787</v>
      </c>
      <c r="E50">
        <v>134.42500000000001</v>
      </c>
      <c r="F50">
        <v>0</v>
      </c>
    </row>
    <row r="51" spans="3:6" x14ac:dyDescent="0.3">
      <c r="C51">
        <v>127.27500000000001</v>
      </c>
      <c r="D51">
        <v>0.16098162903741856</v>
      </c>
      <c r="E51">
        <v>134.42500000000001</v>
      </c>
      <c r="F51">
        <v>3</v>
      </c>
    </row>
    <row r="52" spans="3:6" x14ac:dyDescent="0.3">
      <c r="C52">
        <v>127.2805</v>
      </c>
      <c r="D52">
        <v>0.14068821566097378</v>
      </c>
      <c r="E52">
        <v>134.15</v>
      </c>
      <c r="F52">
        <v>3</v>
      </c>
    </row>
    <row r="53" spans="3:6" x14ac:dyDescent="0.3">
      <c r="C53">
        <v>127.286</v>
      </c>
      <c r="D53">
        <v>0.12147425392228352</v>
      </c>
      <c r="E53">
        <v>134.15</v>
      </c>
      <c r="F53">
        <v>0</v>
      </c>
    </row>
    <row r="54" spans="3:6" x14ac:dyDescent="0.3">
      <c r="C54">
        <v>127.2915</v>
      </c>
      <c r="D54">
        <v>0.10362294076752256</v>
      </c>
      <c r="E54" t="s">
        <v>890</v>
      </c>
      <c r="F54" t="s">
        <v>890</v>
      </c>
    </row>
    <row r="55" spans="3:6" x14ac:dyDescent="0.3">
      <c r="C55">
        <v>127.297</v>
      </c>
      <c r="D55">
        <v>8.7331878411611691E-2</v>
      </c>
      <c r="E55">
        <v>134.69999999999999</v>
      </c>
      <c r="F55">
        <v>0</v>
      </c>
    </row>
    <row r="56" spans="3:6" x14ac:dyDescent="0.3">
      <c r="C56">
        <v>127.30249999999999</v>
      </c>
      <c r="D56">
        <v>7.2716841000667151E-2</v>
      </c>
      <c r="E56">
        <v>134.97499999999999</v>
      </c>
      <c r="F56">
        <v>0</v>
      </c>
    </row>
    <row r="57" spans="3:6" x14ac:dyDescent="0.3">
      <c r="C57">
        <v>127.30800000000001</v>
      </c>
      <c r="D57">
        <v>5.9819486519797953E-2</v>
      </c>
      <c r="E57">
        <v>134.97499999999999</v>
      </c>
      <c r="F57">
        <v>1</v>
      </c>
    </row>
    <row r="58" spans="3:6" x14ac:dyDescent="0.3">
      <c r="C58">
        <v>127.3135</v>
      </c>
      <c r="D58">
        <v>4.8617888955277876E-2</v>
      </c>
      <c r="E58">
        <v>134.69999999999999</v>
      </c>
      <c r="F58">
        <v>1</v>
      </c>
    </row>
    <row r="59" spans="3:6" x14ac:dyDescent="0.3">
      <c r="C59">
        <v>127.319</v>
      </c>
      <c r="D59">
        <v>3.9038731360190843E-2</v>
      </c>
      <c r="E59">
        <v>134.69999999999999</v>
      </c>
      <c r="F59">
        <v>0</v>
      </c>
    </row>
    <row r="60" spans="3:6" x14ac:dyDescent="0.3">
      <c r="C60">
        <v>127.3245</v>
      </c>
      <c r="D60">
        <v>3.0970072710350956E-2</v>
      </c>
      <c r="E60" t="s">
        <v>890</v>
      </c>
      <c r="F60" t="s">
        <v>890</v>
      </c>
    </row>
    <row r="61" spans="3:6" x14ac:dyDescent="0.3">
      <c r="C61">
        <v>127.33</v>
      </c>
      <c r="D61">
        <v>2.4273755007432566E-2</v>
      </c>
      <c r="E61">
        <v>134.97499999999999</v>
      </c>
      <c r="F61">
        <v>0</v>
      </c>
    </row>
    <row r="62" spans="3:6" x14ac:dyDescent="0.3">
      <c r="C62">
        <v>127.3355</v>
      </c>
      <c r="D62">
        <v>1.8796722409281437E-2</v>
      </c>
      <c r="E62">
        <v>135.25</v>
      </c>
      <c r="F62">
        <v>0</v>
      </c>
    </row>
    <row r="63" spans="3:6" x14ac:dyDescent="0.3">
      <c r="C63">
        <v>127.34099999999999</v>
      </c>
      <c r="D63">
        <v>1.4380751603413768E-2</v>
      </c>
      <c r="E63">
        <v>135.25</v>
      </c>
      <c r="F63">
        <v>1</v>
      </c>
    </row>
    <row r="64" spans="3:6" x14ac:dyDescent="0.3">
      <c r="C64">
        <v>127.34650000000001</v>
      </c>
      <c r="D64">
        <v>1.0870315985101462E-2</v>
      </c>
      <c r="E64">
        <v>134.97499999999999</v>
      </c>
      <c r="F64">
        <v>1</v>
      </c>
    </row>
    <row r="65" spans="3:6" x14ac:dyDescent="0.3">
      <c r="C65">
        <v>127.352</v>
      </c>
      <c r="D65">
        <v>8.1185050523200665E-3</v>
      </c>
      <c r="E65">
        <v>134.97499999999999</v>
      </c>
      <c r="F65">
        <v>0</v>
      </c>
    </row>
    <row r="66" spans="3:6" x14ac:dyDescent="0.3">
      <c r="C66">
        <v>127.3575</v>
      </c>
      <c r="D66">
        <v>5.9910813338831612E-3</v>
      </c>
      <c r="E66" t="s">
        <v>890</v>
      </c>
      <c r="F66" t="s">
        <v>890</v>
      </c>
    </row>
    <row r="67" spans="3:6" x14ac:dyDescent="0.3">
      <c r="C67">
        <v>127.363</v>
      </c>
      <c r="D67">
        <v>4.36887365386228E-3</v>
      </c>
    </row>
    <row r="68" spans="3:6" x14ac:dyDescent="0.3">
      <c r="C68">
        <v>127.3685</v>
      </c>
      <c r="D68">
        <v>3.1487772626612284E-3</v>
      </c>
    </row>
    <row r="69" spans="3:6" x14ac:dyDescent="0.3">
      <c r="C69">
        <v>127.374</v>
      </c>
      <c r="D69">
        <v>2.2436627072229122E-3</v>
      </c>
    </row>
    <row r="70" spans="3:6" x14ac:dyDescent="0.3">
      <c r="C70">
        <v>127.37949999999999</v>
      </c>
      <c r="D70">
        <v>1.5814936996043469E-3</v>
      </c>
    </row>
    <row r="71" spans="3:6" x14ac:dyDescent="0.3">
      <c r="C71">
        <v>127.38500000000001</v>
      </c>
      <c r="D71">
        <v>1.1039285451677598E-3</v>
      </c>
    </row>
    <row r="72" spans="3:6" x14ac:dyDescent="0.3">
      <c r="C72">
        <v>127.3905</v>
      </c>
      <c r="D72">
        <v>7.6463884479097707E-4</v>
      </c>
    </row>
    <row r="73" spans="3:6" x14ac:dyDescent="0.3">
      <c r="C73">
        <v>127.396</v>
      </c>
      <c r="D73">
        <v>5.2753117818144478E-4</v>
      </c>
    </row>
    <row r="74" spans="3:6" x14ac:dyDescent="0.3">
      <c r="C74">
        <v>127.4015</v>
      </c>
      <c r="D74">
        <v>3.6500873058605818E-4</v>
      </c>
    </row>
    <row r="75" spans="3:6" x14ac:dyDescent="0.3">
      <c r="C75">
        <v>127.407</v>
      </c>
      <c r="D75">
        <v>2.5636494698522204E-4</v>
      </c>
    </row>
    <row r="76" spans="3:6" x14ac:dyDescent="0.3">
      <c r="C76">
        <v>127.41249999999999</v>
      </c>
      <c r="D76">
        <v>1.8636311068209849E-4</v>
      </c>
    </row>
    <row r="77" spans="3:6" x14ac:dyDescent="0.3">
      <c r="C77">
        <v>127.41800000000001</v>
      </c>
      <c r="D77">
        <v>1.4402552998148257E-4</v>
      </c>
    </row>
    <row r="78" spans="3:6" x14ac:dyDescent="0.3">
      <c r="C78">
        <v>127.4235</v>
      </c>
      <c r="D78">
        <v>1.2163386599657173E-4</v>
      </c>
    </row>
    <row r="79" spans="3:6" x14ac:dyDescent="0.3">
      <c r="C79">
        <v>127.429</v>
      </c>
      <c r="D79">
        <v>1.1392731716108548E-4</v>
      </c>
    </row>
    <row r="80" spans="3:6" x14ac:dyDescent="0.3">
      <c r="C80">
        <v>127.4345</v>
      </c>
      <c r="D80">
        <v>1.1747669357032026E-4</v>
      </c>
    </row>
    <row r="81" spans="3:4" x14ac:dyDescent="0.3">
      <c r="C81">
        <v>127.44</v>
      </c>
      <c r="D81">
        <v>1.302084863760334E-4</v>
      </c>
    </row>
    <row r="82" spans="3:4" x14ac:dyDescent="0.3">
      <c r="C82">
        <v>127.4455</v>
      </c>
      <c r="D82">
        <v>1.510525108316094E-4</v>
      </c>
    </row>
    <row r="83" spans="3:4" x14ac:dyDescent="0.3">
      <c r="C83">
        <v>127.45099999999999</v>
      </c>
      <c r="D83">
        <v>1.7968838287246179E-4</v>
      </c>
    </row>
    <row r="84" spans="3:4" x14ac:dyDescent="0.3">
      <c r="C84">
        <v>127.45650000000001</v>
      </c>
      <c r="D84">
        <v>2.1636901185293555E-4</v>
      </c>
    </row>
    <row r="85" spans="3:4" x14ac:dyDescent="0.3">
      <c r="C85">
        <v>127.462</v>
      </c>
      <c r="D85">
        <v>2.6180273326441566E-4</v>
      </c>
    </row>
    <row r="86" spans="3:4" x14ac:dyDescent="0.3">
      <c r="C86">
        <v>127.4675</v>
      </c>
      <c r="D86">
        <v>3.1707916833985492E-4</v>
      </c>
    </row>
    <row r="87" spans="3:4" x14ac:dyDescent="0.3">
      <c r="C87">
        <v>127.473</v>
      </c>
      <c r="D87">
        <v>3.8362707615869582E-4</v>
      </c>
    </row>
    <row r="88" spans="3:4" x14ac:dyDescent="0.3">
      <c r="C88">
        <v>127.4785</v>
      </c>
      <c r="D88">
        <v>4.6319519902740508E-4</v>
      </c>
    </row>
    <row r="89" spans="3:4" x14ac:dyDescent="0.3">
      <c r="C89">
        <v>127.48399999999999</v>
      </c>
      <c r="D89">
        <v>5.5784933888668598E-4</v>
      </c>
    </row>
    <row r="90" spans="3:4" x14ac:dyDescent="0.3">
      <c r="C90">
        <v>127.48950000000001</v>
      </c>
      <c r="D90">
        <v>6.6998065432984164E-4</v>
      </c>
    </row>
    <row r="91" spans="3:4" x14ac:dyDescent="0.3">
      <c r="C91">
        <v>127.495</v>
      </c>
      <c r="D91">
        <v>8.0232148602679557E-4</v>
      </c>
    </row>
    <row r="92" spans="3:4" x14ac:dyDescent="0.3">
      <c r="C92">
        <v>127.5005</v>
      </c>
      <c r="D92">
        <v>9.5793446276159567E-4</v>
      </c>
    </row>
    <row r="93" spans="3:4" x14ac:dyDescent="0.3">
      <c r="C93">
        <v>127.506</v>
      </c>
      <c r="D93">
        <v>1.1403766060432501E-3</v>
      </c>
    </row>
    <row r="94" spans="3:4" x14ac:dyDescent="0.3">
      <c r="C94">
        <v>127.5115</v>
      </c>
      <c r="D94">
        <v>1.3534836567318089E-3</v>
      </c>
    </row>
    <row r="95" spans="3:4" x14ac:dyDescent="0.3">
      <c r="C95">
        <v>127.517</v>
      </c>
      <c r="D95">
        <v>1.6015810800762687E-3</v>
      </c>
    </row>
    <row r="96" spans="3:4" x14ac:dyDescent="0.3">
      <c r="C96">
        <v>127.52249999999999</v>
      </c>
      <c r="D96">
        <v>1.8894491430109718E-3</v>
      </c>
    </row>
    <row r="97" spans="3:4" x14ac:dyDescent="0.3">
      <c r="C97">
        <v>127.52800000000001</v>
      </c>
      <c r="D97">
        <v>2.2223433744775426E-3</v>
      </c>
    </row>
    <row r="98" spans="3:4" x14ac:dyDescent="0.3">
      <c r="C98">
        <v>127.5335</v>
      </c>
      <c r="D98">
        <v>2.6060109356131835E-3</v>
      </c>
    </row>
    <row r="99" spans="3:4" x14ac:dyDescent="0.3">
      <c r="C99">
        <v>127.539</v>
      </c>
      <c r="D99">
        <v>3.0467018436181954E-3</v>
      </c>
    </row>
    <row r="100" spans="3:4" x14ac:dyDescent="0.3">
      <c r="C100">
        <v>127.5445</v>
      </c>
      <c r="D100">
        <v>3.551173923366915E-3</v>
      </c>
    </row>
    <row r="101" spans="3:4" x14ac:dyDescent="0.3">
      <c r="C101">
        <v>127.55</v>
      </c>
      <c r="D101">
        <v>4.1266903083293444E-3</v>
      </c>
    </row>
    <row r="102" spans="3:4" x14ac:dyDescent="0.3">
      <c r="C102">
        <v>127.55549999999999</v>
      </c>
      <c r="D102">
        <v>4.7810082815543022E-3</v>
      </c>
    </row>
    <row r="103" spans="3:4" x14ac:dyDescent="0.3">
      <c r="C103">
        <v>127.56100000000001</v>
      </c>
      <c r="D103">
        <v>5.522358243009404E-3</v>
      </c>
    </row>
    <row r="104" spans="3:4" x14ac:dyDescent="0.3">
      <c r="C104">
        <v>127.5665</v>
      </c>
      <c r="D104">
        <v>6.3594116159587611E-3</v>
      </c>
    </row>
    <row r="105" spans="3:4" x14ac:dyDescent="0.3">
      <c r="C105">
        <v>127.572</v>
      </c>
      <c r="D105">
        <v>7.3012365666369448E-3</v>
      </c>
    </row>
    <row r="106" spans="3:4" x14ac:dyDescent="0.3">
      <c r="C106">
        <v>127.5775</v>
      </c>
      <c r="D106">
        <v>8.35724051190514E-3</v>
      </c>
    </row>
    <row r="107" spans="3:4" x14ac:dyDescent="0.3">
      <c r="C107">
        <v>127.583</v>
      </c>
      <c r="D107">
        <v>9.5370985322591646E-3</v>
      </c>
    </row>
    <row r="108" spans="3:4" x14ac:dyDescent="0.3">
      <c r="C108">
        <v>127.5885</v>
      </c>
      <c r="D108">
        <v>1.0850666994550463E-2</v>
      </c>
    </row>
    <row r="109" spans="3:4" x14ac:dyDescent="0.3">
      <c r="C109">
        <v>127.59399999999999</v>
      </c>
      <c r="D109">
        <v>1.2307881921439069E-2</v>
      </c>
    </row>
    <row r="110" spans="3:4" x14ac:dyDescent="0.3">
      <c r="C110">
        <v>127.59950000000001</v>
      </c>
      <c r="D110">
        <v>1.3918641922767573E-2</v>
      </c>
    </row>
    <row r="111" spans="3:4" x14ac:dyDescent="0.3">
      <c r="C111">
        <v>127.605</v>
      </c>
      <c r="D111">
        <v>1.569267582613202E-2</v>
      </c>
    </row>
    <row r="112" spans="3:4" x14ac:dyDescent="0.3">
      <c r="C112">
        <v>127.6105</v>
      </c>
      <c r="D112">
        <v>1.7639395506875204E-2</v>
      </c>
    </row>
    <row r="113" spans="3:4" x14ac:dyDescent="0.3">
      <c r="C113">
        <v>127.616</v>
      </c>
      <c r="D113">
        <v>1.9767734816227692E-2</v>
      </c>
    </row>
    <row r="114" spans="3:4" x14ac:dyDescent="0.3">
      <c r="C114">
        <v>127.6215</v>
      </c>
      <c r="D114">
        <v>2.2085975934133108E-2</v>
      </c>
    </row>
    <row r="115" spans="3:4" x14ac:dyDescent="0.3">
      <c r="C115">
        <v>127.627</v>
      </c>
      <c r="D115">
        <v>2.460156492131374E-2</v>
      </c>
    </row>
    <row r="116" spans="3:4" x14ac:dyDescent="0.3">
      <c r="C116">
        <v>127.63249999999999</v>
      </c>
      <c r="D116">
        <v>2.7320918703382841E-2</v>
      </c>
    </row>
    <row r="117" spans="3:4" x14ac:dyDescent="0.3">
      <c r="C117">
        <v>127.63800000000001</v>
      </c>
      <c r="D117">
        <v>3.0249226176226718E-2</v>
      </c>
    </row>
    <row r="118" spans="3:4" x14ac:dyDescent="0.3">
      <c r="C118">
        <v>127.6435</v>
      </c>
      <c r="D118">
        <v>3.3390246563129264E-2</v>
      </c>
    </row>
    <row r="119" spans="3:4" x14ac:dyDescent="0.3">
      <c r="C119">
        <v>127.649</v>
      </c>
      <c r="D119">
        <v>3.6746108566091167E-2</v>
      </c>
    </row>
    <row r="120" spans="3:4" x14ac:dyDescent="0.3">
      <c r="C120">
        <v>127.6545</v>
      </c>
      <c r="D120">
        <v>4.0317114220788333E-2</v>
      </c>
    </row>
    <row r="121" spans="3:4" x14ac:dyDescent="0.3">
      <c r="C121">
        <v>127.66</v>
      </c>
      <c r="D121">
        <v>4.4101551672257724E-2</v>
      </c>
    </row>
    <row r="122" spans="3:4" x14ac:dyDescent="0.3">
      <c r="C122">
        <v>127.66549999999999</v>
      </c>
      <c r="D122">
        <v>4.8095521320678791E-2</v>
      </c>
    </row>
    <row r="123" spans="3:4" x14ac:dyDescent="0.3">
      <c r="C123">
        <v>127.67100000000001</v>
      </c>
      <c r="D123">
        <v>5.229277992992417E-2</v>
      </c>
    </row>
    <row r="124" spans="3:4" x14ac:dyDescent="0.3">
      <c r="C124">
        <v>127.6765</v>
      </c>
      <c r="D124">
        <v>5.6684607332651085E-2</v>
      </c>
    </row>
    <row r="125" spans="3:4" x14ac:dyDescent="0.3">
      <c r="C125">
        <v>127.682</v>
      </c>
      <c r="D125">
        <v>6.1259700294164179E-2</v>
      </c>
    </row>
    <row r="126" spans="3:4" x14ac:dyDescent="0.3">
      <c r="C126">
        <v>127.6875</v>
      </c>
      <c r="D126">
        <v>6.6004097903815076E-2</v>
      </c>
    </row>
    <row r="127" spans="3:4" x14ac:dyDescent="0.3">
      <c r="C127">
        <v>127.693</v>
      </c>
      <c r="D127">
        <v>7.0901142543385337E-2</v>
      </c>
    </row>
    <row r="128" spans="3:4" x14ac:dyDescent="0.3">
      <c r="C128">
        <v>127.6985</v>
      </c>
      <c r="D128">
        <v>7.5931480033575E-2</v>
      </c>
    </row>
    <row r="129" spans="3:4" x14ac:dyDescent="0.3">
      <c r="C129">
        <v>127.70399999999999</v>
      </c>
      <c r="D129">
        <v>8.1073101985374915E-2</v>
      </c>
    </row>
    <row r="130" spans="3:4" x14ac:dyDescent="0.3">
      <c r="C130">
        <v>127.70950000000001</v>
      </c>
      <c r="D130">
        <v>8.6301432688576069E-2</v>
      </c>
    </row>
    <row r="131" spans="3:4" x14ac:dyDescent="0.3">
      <c r="C131">
        <v>127.715</v>
      </c>
      <c r="D131">
        <v>9.1589462065364655E-2</v>
      </c>
    </row>
    <row r="132" spans="3:4" x14ac:dyDescent="0.3">
      <c r="C132">
        <v>127.7205</v>
      </c>
      <c r="D132">
        <v>9.6907925317982577E-2</v>
      </c>
    </row>
    <row r="133" spans="3:4" x14ac:dyDescent="0.3">
      <c r="C133">
        <v>127.726</v>
      </c>
      <c r="D133">
        <v>0.10222552892327849</v>
      </c>
    </row>
    <row r="134" spans="3:4" x14ac:dyDescent="0.3">
      <c r="C134">
        <v>127.7315</v>
      </c>
      <c r="D134">
        <v>0.1075092215976044</v>
      </c>
    </row>
    <row r="135" spans="3:4" x14ac:dyDescent="0.3">
      <c r="C135">
        <v>127.73699999999999</v>
      </c>
      <c r="D135">
        <v>0.11272450779659098</v>
      </c>
    </row>
    <row r="136" spans="3:4" x14ac:dyDescent="0.3">
      <c r="C136">
        <v>127.74250000000001</v>
      </c>
      <c r="D136">
        <v>0.11783580025482746</v>
      </c>
    </row>
    <row r="137" spans="3:4" x14ac:dyDescent="0.3">
      <c r="C137">
        <v>127.748</v>
      </c>
      <c r="D137">
        <v>0.12280680703923051</v>
      </c>
    </row>
    <row r="138" spans="3:4" x14ac:dyDescent="0.3">
      <c r="C138">
        <v>127.7535</v>
      </c>
      <c r="D138">
        <v>0.12760094761769436</v>
      </c>
    </row>
    <row r="139" spans="3:4" x14ac:dyDescent="0.3">
      <c r="C139">
        <v>127.759</v>
      </c>
      <c r="D139">
        <v>0.13218179156028551</v>
      </c>
    </row>
    <row r="140" spans="3:4" x14ac:dyDescent="0.3">
      <c r="C140">
        <v>127.7645</v>
      </c>
      <c r="D140">
        <v>0.13651351272409817</v>
      </c>
    </row>
    <row r="141" spans="3:4" x14ac:dyDescent="0.3">
      <c r="C141">
        <v>127.77</v>
      </c>
      <c r="D141">
        <v>0.14056135114959212</v>
      </c>
    </row>
    <row r="142" spans="3:4" x14ac:dyDescent="0.3">
      <c r="C142">
        <v>127.77549999999999</v>
      </c>
      <c r="D142">
        <v>0.14429207443994782</v>
      </c>
    </row>
    <row r="143" spans="3:4" x14ac:dyDescent="0.3">
      <c r="C143">
        <v>127.78100000000001</v>
      </c>
      <c r="D143">
        <v>0.14767443012404757</v>
      </c>
    </row>
    <row r="144" spans="3:4" x14ac:dyDescent="0.3">
      <c r="C144">
        <v>127.7865</v>
      </c>
      <c r="D144">
        <v>0.15067958043198887</v>
      </c>
    </row>
    <row r="145" spans="3:4" x14ac:dyDescent="0.3">
      <c r="C145">
        <v>127.792</v>
      </c>
      <c r="D145">
        <v>0.15328151104802662</v>
      </c>
    </row>
    <row r="146" spans="3:4" x14ac:dyDescent="0.3">
      <c r="C146">
        <v>127.7975</v>
      </c>
      <c r="D146">
        <v>0.15545740575088685</v>
      </c>
    </row>
    <row r="147" spans="3:4" x14ac:dyDescent="0.3">
      <c r="C147">
        <v>127.803</v>
      </c>
      <c r="D147">
        <v>0.15718797940233981</v>
      </c>
    </row>
    <row r="148" spans="3:4" x14ac:dyDescent="0.3">
      <c r="C148">
        <v>127.8085</v>
      </c>
      <c r="D148">
        <v>0.15845776249006421</v>
      </c>
    </row>
    <row r="149" spans="3:4" x14ac:dyDescent="0.3">
      <c r="C149">
        <v>127.81399999999999</v>
      </c>
      <c r="D149">
        <v>0.1592553313541874</v>
      </c>
    </row>
    <row r="150" spans="3:4" x14ac:dyDescent="0.3">
      <c r="C150">
        <v>127.81950000000001</v>
      </c>
      <c r="D150">
        <v>0.15957347930571128</v>
      </c>
    </row>
    <row r="151" spans="3:4" x14ac:dyDescent="0.3">
      <c r="C151">
        <v>127.825</v>
      </c>
      <c r="D151">
        <v>0.15940932505195476</v>
      </c>
    </row>
    <row r="152" spans="3:4" x14ac:dyDescent="0.3">
      <c r="C152">
        <v>127.8305</v>
      </c>
      <c r="D152">
        <v>0.15876435614754159</v>
      </c>
    </row>
    <row r="153" spans="3:4" x14ac:dyDescent="0.3">
      <c r="C153">
        <v>127.836</v>
      </c>
      <c r="D153">
        <v>0.15764440655448136</v>
      </c>
    </row>
    <row r="154" spans="3:4" x14ac:dyDescent="0.3">
      <c r="C154">
        <v>127.8415</v>
      </c>
      <c r="D154">
        <v>0.15605956878479749</v>
      </c>
    </row>
    <row r="155" spans="3:4" x14ac:dyDescent="0.3">
      <c r="C155">
        <v>127.84699999999999</v>
      </c>
      <c r="D155">
        <v>0.15402404247617479</v>
      </c>
    </row>
    <row r="156" spans="3:4" x14ac:dyDescent="0.3">
      <c r="C156">
        <v>127.85250000000001</v>
      </c>
      <c r="D156">
        <v>0.15155592257808367</v>
      </c>
    </row>
    <row r="157" spans="3:4" x14ac:dyDescent="0.3">
      <c r="C157">
        <v>127.858</v>
      </c>
      <c r="D157">
        <v>0.14867693156722708</v>
      </c>
    </row>
    <row r="158" spans="3:4" x14ac:dyDescent="0.3">
      <c r="C158">
        <v>127.8635</v>
      </c>
      <c r="D158">
        <v>0.14541210123396317</v>
      </c>
    </row>
    <row r="159" spans="3:4" x14ac:dyDescent="0.3">
      <c r="C159">
        <v>127.869</v>
      </c>
      <c r="D159">
        <v>0.14178941055724253</v>
      </c>
    </row>
    <row r="160" spans="3:4" x14ac:dyDescent="0.3">
      <c r="C160">
        <v>127.8745</v>
      </c>
      <c r="D160">
        <v>0.13783938698964796</v>
      </c>
    </row>
    <row r="161" spans="3:4" x14ac:dyDescent="0.3">
      <c r="C161">
        <v>127.88</v>
      </c>
      <c r="D161">
        <v>0.1335946790885239</v>
      </c>
    </row>
    <row r="162" spans="3:4" x14ac:dyDescent="0.3">
      <c r="C162">
        <v>127.88549999999999</v>
      </c>
      <c r="D162">
        <v>0.12908960884082374</v>
      </c>
    </row>
    <row r="163" spans="3:4" x14ac:dyDescent="0.3">
      <c r="C163">
        <v>127.89100000000001</v>
      </c>
      <c r="D163">
        <v>0.12435971223210192</v>
      </c>
    </row>
    <row r="164" spans="3:4" x14ac:dyDescent="0.3">
      <c r="C164">
        <v>127.8965</v>
      </c>
      <c r="D164">
        <v>0.11944127660417572</v>
      </c>
    </row>
    <row r="165" spans="3:4" x14ac:dyDescent="0.3">
      <c r="C165">
        <v>127.902</v>
      </c>
      <c r="D165">
        <v>0.11437088313720284</v>
      </c>
    </row>
    <row r="166" spans="3:4" x14ac:dyDescent="0.3">
      <c r="C166">
        <v>127.9075</v>
      </c>
      <c r="D166">
        <v>0.10918496239338076</v>
      </c>
    </row>
    <row r="167" spans="3:4" x14ac:dyDescent="0.3">
      <c r="C167">
        <v>127.913</v>
      </c>
      <c r="D167">
        <v>0.10391937028693306</v>
      </c>
    </row>
    <row r="168" spans="3:4" x14ac:dyDescent="0.3">
      <c r="C168">
        <v>127.91849999999999</v>
      </c>
      <c r="D168">
        <v>9.8608991121827985E-2</v>
      </c>
    </row>
    <row r="169" spans="3:4" x14ac:dyDescent="0.3">
      <c r="C169">
        <v>127.92400000000001</v>
      </c>
      <c r="D169">
        <v>9.3287373489135683E-2</v>
      </c>
    </row>
    <row r="170" spans="3:4" x14ac:dyDescent="0.3">
      <c r="C170">
        <v>127.9295</v>
      </c>
      <c r="D170">
        <v>8.7986403868654112E-2</v>
      </c>
    </row>
    <row r="171" spans="3:4" x14ac:dyDescent="0.3">
      <c r="C171">
        <v>127.935</v>
      </c>
      <c r="D171">
        <v>8.2736021763457915E-2</v>
      </c>
    </row>
    <row r="172" spans="3:4" x14ac:dyDescent="0.3">
      <c r="C172">
        <v>127.9405</v>
      </c>
      <c r="D172">
        <v>7.756397914272975E-2</v>
      </c>
    </row>
    <row r="173" spans="3:4" x14ac:dyDescent="0.3">
      <c r="C173">
        <v>127.946</v>
      </c>
      <c r="D173">
        <v>7.2495645905684011E-2</v>
      </c>
    </row>
    <row r="174" spans="3:4" x14ac:dyDescent="0.3">
      <c r="C174">
        <v>127.9515</v>
      </c>
      <c r="D174">
        <v>6.7553862037752113E-2</v>
      </c>
    </row>
    <row r="175" spans="3:4" x14ac:dyDescent="0.3">
      <c r="C175">
        <v>127.95699999999999</v>
      </c>
      <c r="D175">
        <v>6.2758836134543014E-2</v>
      </c>
    </row>
    <row r="176" spans="3:4" x14ac:dyDescent="0.3">
      <c r="C176">
        <v>127.96250000000001</v>
      </c>
      <c r="D176">
        <v>5.8128089043224772E-2</v>
      </c>
    </row>
    <row r="177" spans="3:4" x14ac:dyDescent="0.3">
      <c r="C177">
        <v>127.968</v>
      </c>
      <c r="D177">
        <v>5.3676440534704474E-2</v>
      </c>
    </row>
    <row r="178" spans="3:4" x14ac:dyDescent="0.3">
      <c r="C178">
        <v>127.9735</v>
      </c>
      <c r="D178">
        <v>4.9416036188838802E-2</v>
      </c>
    </row>
    <row r="179" spans="3:4" x14ac:dyDescent="0.3">
      <c r="C179">
        <v>127.979</v>
      </c>
      <c r="D179">
        <v>4.5356411061670494E-2</v>
      </c>
    </row>
    <row r="180" spans="3:4" x14ac:dyDescent="0.3">
      <c r="C180">
        <v>127.9845</v>
      </c>
      <c r="D180">
        <v>4.1504586214402964E-2</v>
      </c>
    </row>
    <row r="181" spans="3:4" x14ac:dyDescent="0.3">
      <c r="C181">
        <v>127.99</v>
      </c>
      <c r="D181">
        <v>3.7865193823387731E-2</v>
      </c>
    </row>
    <row r="182" spans="3:4" x14ac:dyDescent="0.3">
      <c r="C182">
        <v>127.99550000000001</v>
      </c>
      <c r="D182">
        <v>3.4440626357200244E-2</v>
      </c>
    </row>
    <row r="183" spans="3:4" x14ac:dyDescent="0.3">
      <c r="C183">
        <v>128.001</v>
      </c>
      <c r="D183">
        <v>3.1231205197208421E-2</v>
      </c>
    </row>
    <row r="184" spans="3:4" x14ac:dyDescent="0.3">
      <c r="C184">
        <v>128.00649999999999</v>
      </c>
      <c r="D184">
        <v>2.8235364084043719E-2</v>
      </c>
    </row>
    <row r="185" spans="3:4" x14ac:dyDescent="0.3">
      <c r="C185">
        <v>128.012</v>
      </c>
      <c r="D185">
        <v>2.5449842884594596E-2</v>
      </c>
    </row>
    <row r="186" spans="3:4" x14ac:dyDescent="0.3">
      <c r="C186">
        <v>128.01750000000001</v>
      </c>
      <c r="D186">
        <v>2.2869887379478652E-2</v>
      </c>
    </row>
    <row r="187" spans="3:4" x14ac:dyDescent="0.3">
      <c r="C187">
        <v>128.023</v>
      </c>
      <c r="D187">
        <v>2.0489451055824868E-2</v>
      </c>
    </row>
    <row r="188" spans="3:4" x14ac:dyDescent="0.3">
      <c r="C188">
        <v>128.02850000000001</v>
      </c>
      <c r="D188">
        <v>1.8301395240270132E-2</v>
      </c>
    </row>
    <row r="189" spans="3:4" x14ac:dyDescent="0.3">
      <c r="C189">
        <v>128.03399999999999</v>
      </c>
      <c r="D189">
        <v>1.6297684306313651E-2</v>
      </c>
    </row>
    <row r="190" spans="3:4" x14ac:dyDescent="0.3">
      <c r="C190">
        <v>128.0395</v>
      </c>
      <c r="D190">
        <v>1.4469573123268095E-2</v>
      </c>
    </row>
    <row r="191" spans="3:4" x14ac:dyDescent="0.3">
      <c r="C191">
        <v>128.04499999999999</v>
      </c>
      <c r="D191">
        <v>1.2807784367775854E-2</v>
      </c>
    </row>
    <row r="192" spans="3:4" x14ac:dyDescent="0.3">
      <c r="C192">
        <v>128.0505</v>
      </c>
      <c r="D192">
        <v>1.1302673777189364E-2</v>
      </c>
    </row>
    <row r="193" spans="3:4" x14ac:dyDescent="0.3">
      <c r="C193">
        <v>128.05600000000001</v>
      </c>
      <c r="D193">
        <v>9.9443818772826566E-3</v>
      </c>
    </row>
    <row r="194" spans="3:4" x14ac:dyDescent="0.3">
      <c r="C194">
        <v>128.0615</v>
      </c>
      <c r="D194">
        <v>8.7229711514469014E-3</v>
      </c>
    </row>
    <row r="195" spans="3:4" x14ac:dyDescent="0.3">
      <c r="C195">
        <v>128.06700000000001</v>
      </c>
      <c r="D195">
        <v>7.6285480275951924E-3</v>
      </c>
    </row>
    <row r="196" spans="3:4" x14ac:dyDescent="0.3">
      <c r="C196">
        <v>128.07249999999999</v>
      </c>
      <c r="D196">
        <v>6.6513694338554766E-3</v>
      </c>
    </row>
    <row r="197" spans="3:4" x14ac:dyDescent="0.3">
      <c r="C197">
        <v>128.078</v>
      </c>
      <c r="D197">
        <v>5.7819340094999727E-3</v>
      </c>
    </row>
    <row r="198" spans="3:4" x14ac:dyDescent="0.3">
      <c r="C198">
        <v>128.08349999999999</v>
      </c>
      <c r="D198">
        <v>5.0110583503302315E-3</v>
      </c>
    </row>
    <row r="199" spans="3:4" x14ac:dyDescent="0.3">
      <c r="C199">
        <v>128.089</v>
      </c>
      <c r="D199">
        <v>4.3299389146612428E-3</v>
      </c>
    </row>
    <row r="200" spans="3:4" x14ac:dyDescent="0.3">
      <c r="C200">
        <v>128.09450000000001</v>
      </c>
      <c r="D200">
        <v>3.730200417879415E-3</v>
      </c>
    </row>
    <row r="201" spans="3:4" x14ac:dyDescent="0.3">
      <c r="C201">
        <v>128.1</v>
      </c>
      <c r="D201">
        <v>3.203931699899713E-3</v>
      </c>
    </row>
    <row r="202" spans="3:4" x14ac:dyDescent="0.3">
      <c r="C202">
        <v>128.10550000000001</v>
      </c>
      <c r="D202">
        <v>2.7437101636478287E-3</v>
      </c>
    </row>
    <row r="203" spans="3:4" x14ac:dyDescent="0.3">
      <c r="C203">
        <v>128.11099999999999</v>
      </c>
      <c r="D203">
        <v>2.3426159562502419E-3</v>
      </c>
    </row>
    <row r="204" spans="3:4" x14ac:dyDescent="0.3">
      <c r="C204">
        <v>128.1165</v>
      </c>
      <c r="D204">
        <v>1.994237101711756E-3</v>
      </c>
    </row>
    <row r="205" spans="3:4" x14ac:dyDescent="0.3">
      <c r="C205">
        <v>128.12200000000001</v>
      </c>
      <c r="D205">
        <v>1.692666798904041E-3</v>
      </c>
    </row>
    <row r="206" spans="3:4" x14ac:dyDescent="0.3">
      <c r="C206">
        <v>128.1275</v>
      </c>
      <c r="D206">
        <v>1.4324940756717398E-3</v>
      </c>
    </row>
    <row r="207" spans="3:4" x14ac:dyDescent="0.3">
      <c r="C207">
        <v>128.13300000000001</v>
      </c>
      <c r="D207">
        <v>1.2087889438602778E-3</v>
      </c>
    </row>
    <row r="208" spans="3:4" x14ac:dyDescent="0.3">
      <c r="C208">
        <v>128.13849999999999</v>
      </c>
      <c r="D208">
        <v>1.0170831353393541E-3</v>
      </c>
    </row>
    <row r="209" spans="3:4" x14ac:dyDescent="0.3">
      <c r="C209">
        <v>128.14400000000001</v>
      </c>
      <c r="D209">
        <v>8.5334742013499923E-4</v>
      </c>
    </row>
    <row r="210" spans="3:4" x14ac:dyDescent="0.3">
      <c r="C210">
        <v>128.14949999999999</v>
      </c>
      <c r="D210">
        <v>7.1396641885178021E-4</v>
      </c>
    </row>
    <row r="211" spans="3:4" x14ac:dyDescent="0.3">
      <c r="C211">
        <v>128.155</v>
      </c>
      <c r="D211">
        <v>5.9571172620936214E-4</v>
      </c>
    </row>
    <row r="212" spans="3:4" x14ac:dyDescent="0.3">
      <c r="C212">
        <v>128.16050000000001</v>
      </c>
      <c r="D212">
        <v>4.9571406435988587E-4</v>
      </c>
    </row>
    <row r="213" spans="3:4" x14ac:dyDescent="0.3">
      <c r="C213">
        <v>128.166</v>
      </c>
      <c r="D213">
        <v>4.1143508637127632E-4</v>
      </c>
    </row>
    <row r="214" spans="3:4" x14ac:dyDescent="0.3">
      <c r="C214">
        <v>128.17150000000001</v>
      </c>
      <c r="D214">
        <v>3.4063935448197362E-4</v>
      </c>
    </row>
    <row r="215" spans="3:4" x14ac:dyDescent="0.3">
      <c r="C215">
        <v>128.17699999999999</v>
      </c>
      <c r="D215">
        <v>2.813669263144981E-4</v>
      </c>
    </row>
    <row r="216" spans="3:4" x14ac:dyDescent="0.3">
      <c r="C216">
        <v>128.1825</v>
      </c>
      <c r="D216">
        <v>2.3190689673684086E-4</v>
      </c>
    </row>
    <row r="217" spans="3:4" x14ac:dyDescent="0.3">
      <c r="C217">
        <v>128.18799999999999</v>
      </c>
      <c r="D217">
        <v>1.9077216462297456E-4</v>
      </c>
    </row>
    <row r="218" spans="3:4" x14ac:dyDescent="0.3">
      <c r="C218">
        <v>128.1935</v>
      </c>
      <c r="D218">
        <v>1.5667562303414164E-4</v>
      </c>
    </row>
    <row r="219" spans="3:4" x14ac:dyDescent="0.3">
      <c r="C219">
        <v>128.19900000000001</v>
      </c>
      <c r="D219">
        <v>1.2850790878724864E-4</v>
      </c>
    </row>
    <row r="220" spans="3:4" x14ac:dyDescent="0.3">
      <c r="C220">
        <v>128.2045</v>
      </c>
      <c r="D220">
        <v>1.0531679301742765E-4</v>
      </c>
    </row>
    <row r="221" spans="3:4" x14ac:dyDescent="0.3">
      <c r="C221">
        <v>128.21</v>
      </c>
      <c r="D221">
        <v>8.6288248086996853E-5</v>
      </c>
    </row>
    <row r="222" spans="3:4" x14ac:dyDescent="0.3">
      <c r="C222">
        <v>128.21549999999999</v>
      </c>
      <c r="D222">
        <v>7.0729187666723721E-5</v>
      </c>
    </row>
    <row r="223" spans="3:4" x14ac:dyDescent="0.3">
      <c r="C223">
        <v>128.221</v>
      </c>
      <c r="D223">
        <v>5.8051845539221874E-5</v>
      </c>
    </row>
    <row r="224" spans="3:4" x14ac:dyDescent="0.3">
      <c r="C224">
        <v>128.22649999999999</v>
      </c>
      <c r="D224">
        <v>4.7759734062536005E-5</v>
      </c>
    </row>
    <row r="225" spans="3:4" x14ac:dyDescent="0.3">
      <c r="C225">
        <v>128.232</v>
      </c>
      <c r="D225">
        <v>3.9435104600947266E-5</v>
      </c>
    </row>
    <row r="226" spans="3:4" x14ac:dyDescent="0.3">
      <c r="C226">
        <v>128.23750000000001</v>
      </c>
      <c r="D226">
        <v>3.272781890249442E-5</v>
      </c>
    </row>
    <row r="227" spans="3:4" x14ac:dyDescent="0.3">
      <c r="C227">
        <v>128.24299999999999</v>
      </c>
      <c r="D227">
        <v>2.7345531652703595E-5</v>
      </c>
    </row>
    <row r="228" spans="3:4" x14ac:dyDescent="0.3">
      <c r="C228">
        <v>128.24850000000001</v>
      </c>
      <c r="D228">
        <v>2.3045079583664339E-5</v>
      </c>
    </row>
    <row r="229" spans="3:4" x14ac:dyDescent="0.3">
      <c r="C229">
        <v>128.25399999999999</v>
      </c>
      <c r="D229">
        <v>1.9624970897935498E-5</v>
      </c>
    </row>
    <row r="230" spans="3:4" x14ac:dyDescent="0.3">
      <c r="C230">
        <v>128.2595</v>
      </c>
      <c r="D230">
        <v>1.6918869766269352E-5</v>
      </c>
    </row>
    <row r="231" spans="3:4" x14ac:dyDescent="0.3">
      <c r="C231">
        <v>128.26499999999999</v>
      </c>
      <c r="D231">
        <v>1.4789973718659846E-5</v>
      </c>
    </row>
    <row r="232" spans="3:4" x14ac:dyDescent="0.3">
      <c r="C232">
        <v>128.2705</v>
      </c>
      <c r="D232">
        <v>1.3126186365066248E-5</v>
      </c>
    </row>
    <row r="233" spans="3:4" x14ac:dyDescent="0.3">
      <c r="C233">
        <v>128.27600000000001</v>
      </c>
      <c r="D233">
        <v>1.1835993622314518E-5</v>
      </c>
    </row>
    <row r="234" spans="3:4" x14ac:dyDescent="0.3">
      <c r="C234">
        <v>128.28149999999999</v>
      </c>
      <c r="D234">
        <v>1.0844958107205295E-5</v>
      </c>
    </row>
    <row r="235" spans="3:4" x14ac:dyDescent="0.3">
      <c r="C235">
        <v>128.28700000000001</v>
      </c>
      <c r="D235">
        <v>1.0092753270171315E-5</v>
      </c>
    </row>
    <row r="236" spans="3:4" x14ac:dyDescent="0.3">
      <c r="C236">
        <v>128.29249999999999</v>
      </c>
      <c r="D236">
        <v>9.53066592778261E-6</v>
      </c>
    </row>
    <row r="237" spans="3:4" x14ac:dyDescent="0.3">
      <c r="C237">
        <v>128.298</v>
      </c>
      <c r="D237">
        <v>9.119502899347586E-6</v>
      </c>
    </row>
    <row r="238" spans="3:4" x14ac:dyDescent="0.3">
      <c r="C238">
        <v>128.30350000000001</v>
      </c>
      <c r="D238">
        <v>8.8278443023383384E-6</v>
      </c>
    </row>
    <row r="239" spans="3:4" x14ac:dyDescent="0.3">
      <c r="C239">
        <v>128.309</v>
      </c>
      <c r="D239">
        <v>8.6305925928709415E-6</v>
      </c>
    </row>
    <row r="240" spans="3:4" x14ac:dyDescent="0.3">
      <c r="C240">
        <v>128.31450000000001</v>
      </c>
      <c r="D240">
        <v>8.5077725673747352E-6</v>
      </c>
    </row>
    <row r="241" spans="3:4" x14ac:dyDescent="0.3">
      <c r="C241">
        <v>128.32</v>
      </c>
      <c r="D241">
        <v>8.4435432147800208E-6</v>
      </c>
    </row>
    <row r="242" spans="3:4" x14ac:dyDescent="0.3">
      <c r="C242">
        <v>128.32550000000001</v>
      </c>
      <c r="D242">
        <v>8.4253874952983825E-6</v>
      </c>
    </row>
    <row r="243" spans="3:4" x14ac:dyDescent="0.3">
      <c r="C243">
        <v>128.33099999999999</v>
      </c>
      <c r="D243">
        <v>8.4434508120219716E-6</v>
      </c>
    </row>
    <row r="244" spans="3:4" x14ac:dyDescent="0.3">
      <c r="C244">
        <v>128.3365</v>
      </c>
      <c r="D244">
        <v>8.4900031403463153E-6</v>
      </c>
    </row>
    <row r="245" spans="3:4" x14ac:dyDescent="0.3">
      <c r="C245">
        <v>128.34200000000001</v>
      </c>
      <c r="D245">
        <v>8.5590035047799714E-6</v>
      </c>
    </row>
    <row r="246" spans="3:4" x14ac:dyDescent="0.3">
      <c r="C246">
        <v>128.3475</v>
      </c>
      <c r="D246">
        <v>8.6457487684360695E-6</v>
      </c>
    </row>
    <row r="247" spans="3:4" x14ac:dyDescent="0.3">
      <c r="C247">
        <v>128.35300000000001</v>
      </c>
      <c r="D247">
        <v>8.7465915585683933E-6</v>
      </c>
    </row>
    <row r="248" spans="3:4" x14ac:dyDescent="0.3">
      <c r="C248">
        <v>128.35849999999999</v>
      </c>
      <c r="D248">
        <v>8.8587146264277769E-6</v>
      </c>
    </row>
    <row r="249" spans="3:4" x14ac:dyDescent="0.3">
      <c r="C249">
        <v>128.364</v>
      </c>
      <c r="D249">
        <v>8.9799510676192209E-6</v>
      </c>
    </row>
    <row r="250" spans="3:4" x14ac:dyDescent="0.3">
      <c r="C250">
        <v>128.36949999999999</v>
      </c>
      <c r="D250">
        <v>9.1086416462032227E-6</v>
      </c>
    </row>
    <row r="251" spans="3:4" x14ac:dyDescent="0.3">
      <c r="C251">
        <v>128.375</v>
      </c>
      <c r="D251">
        <v>9.2101478531613106E-6</v>
      </c>
    </row>
    <row r="252" spans="3:4" x14ac:dyDescent="0.3">
      <c r="C252">
        <v>128.38050000000001</v>
      </c>
      <c r="D252">
        <v>9.359071205220849E-6</v>
      </c>
    </row>
    <row r="253" spans="3:4" x14ac:dyDescent="0.3">
      <c r="C253">
        <v>128.386</v>
      </c>
      <c r="D253">
        <v>9.5102323422045634E-6</v>
      </c>
    </row>
    <row r="254" spans="3:4" x14ac:dyDescent="0.3">
      <c r="C254">
        <v>128.39150000000001</v>
      </c>
      <c r="D254">
        <v>9.6636619522010987E-6</v>
      </c>
    </row>
    <row r="255" spans="3:4" x14ac:dyDescent="0.3">
      <c r="C255">
        <v>128.39699999999999</v>
      </c>
      <c r="D255">
        <v>9.8193910958747766E-6</v>
      </c>
    </row>
    <row r="256" spans="3:4" x14ac:dyDescent="0.3">
      <c r="C256">
        <v>128.4025</v>
      </c>
      <c r="D256">
        <v>9.9774512102410906E-6</v>
      </c>
    </row>
    <row r="257" spans="3:4" x14ac:dyDescent="0.3">
      <c r="C257">
        <v>128.40799999999999</v>
      </c>
      <c r="D257">
        <v>1.0137874112456101E-5</v>
      </c>
    </row>
    <row r="258" spans="3:4" x14ac:dyDescent="0.3">
      <c r="C258">
        <v>128.4135</v>
      </c>
      <c r="D258">
        <v>1.0300692003645797E-5</v>
      </c>
    </row>
    <row r="259" spans="3:4" x14ac:dyDescent="0.3">
      <c r="C259">
        <v>128.41900000000001</v>
      </c>
      <c r="D259">
        <v>1.0465937472749869E-5</v>
      </c>
    </row>
    <row r="260" spans="3:4" x14ac:dyDescent="0.3">
      <c r="C260">
        <v>128.42449999999999</v>
      </c>
      <c r="D260">
        <v>1.0633643500400689E-5</v>
      </c>
    </row>
    <row r="261" spans="3:4" x14ac:dyDescent="0.3">
      <c r="C261">
        <v>128.43</v>
      </c>
      <c r="D261">
        <v>1.0803843462829276E-5</v>
      </c>
    </row>
    <row r="262" spans="3:4" x14ac:dyDescent="0.3">
      <c r="C262">
        <v>128.43549999999999</v>
      </c>
      <c r="D262">
        <v>1.0976571135789463E-5</v>
      </c>
    </row>
    <row r="263" spans="3:4" x14ac:dyDescent="0.3">
      <c r="C263">
        <v>128.441</v>
      </c>
      <c r="D263">
        <v>1.1151860698522162E-5</v>
      </c>
    </row>
    <row r="264" spans="3:4" x14ac:dyDescent="0.3">
      <c r="C264">
        <v>128.44649999999999</v>
      </c>
      <c r="D264">
        <v>1.1329746737732233E-5</v>
      </c>
    </row>
    <row r="265" spans="3:4" x14ac:dyDescent="0.3">
      <c r="C265">
        <v>128.452</v>
      </c>
      <c r="D265">
        <v>1.1510264251606724E-5</v>
      </c>
    </row>
    <row r="266" spans="3:4" x14ac:dyDescent="0.3">
      <c r="C266">
        <v>128.45750000000001</v>
      </c>
      <c r="D266">
        <v>1.1693448653846379E-5</v>
      </c>
    </row>
    <row r="267" spans="3:4" x14ac:dyDescent="0.3">
      <c r="C267">
        <v>128.46299999999999</v>
      </c>
      <c r="D267">
        <v>1.1879335777732961E-5</v>
      </c>
    </row>
    <row r="268" spans="3:4" x14ac:dyDescent="0.3">
      <c r="C268">
        <v>128.46850000000001</v>
      </c>
      <c r="D268">
        <v>1.206796188022401E-5</v>
      </c>
    </row>
    <row r="269" spans="3:4" x14ac:dyDescent="0.3">
      <c r="C269">
        <v>128.47399999999999</v>
      </c>
      <c r="D269">
        <v>1.2259363646064454E-5</v>
      </c>
    </row>
    <row r="270" spans="3:4" x14ac:dyDescent="0.3">
      <c r="C270">
        <v>128.4795</v>
      </c>
      <c r="D270">
        <v>1.2453578191939784E-5</v>
      </c>
    </row>
    <row r="271" spans="3:4" x14ac:dyDescent="0.3">
      <c r="C271">
        <v>128.48500000000001</v>
      </c>
      <c r="D271">
        <v>1.2650643070641392E-5</v>
      </c>
    </row>
    <row r="272" spans="3:4" x14ac:dyDescent="0.3">
      <c r="C272">
        <v>128.4905</v>
      </c>
      <c r="D272">
        <v>1.285059627526828E-5</v>
      </c>
    </row>
    <row r="273" spans="3:4" x14ac:dyDescent="0.3">
      <c r="C273">
        <v>128.49600000000001</v>
      </c>
      <c r="D273">
        <v>1.3053476243456121E-5</v>
      </c>
    </row>
    <row r="274" spans="3:4" x14ac:dyDescent="0.3">
      <c r="C274">
        <v>128.50149999999999</v>
      </c>
      <c r="D274">
        <v>1.3259321861622332E-5</v>
      </c>
    </row>
    <row r="275" spans="3:4" x14ac:dyDescent="0.3">
      <c r="C275">
        <v>128.50700000000001</v>
      </c>
      <c r="D275">
        <v>1.3468172469253703E-5</v>
      </c>
    </row>
    <row r="276" spans="3:4" x14ac:dyDescent="0.3">
      <c r="C276">
        <v>128.51249999999999</v>
      </c>
      <c r="D276">
        <v>1.3680067863203514E-5</v>
      </c>
    </row>
    <row r="277" spans="3:4" x14ac:dyDescent="0.3">
      <c r="C277">
        <v>128.518</v>
      </c>
      <c r="D277">
        <v>1.3895048302032806E-5</v>
      </c>
    </row>
    <row r="278" spans="3:4" x14ac:dyDescent="0.3">
      <c r="C278">
        <v>128.52350000000001</v>
      </c>
      <c r="D278">
        <v>1.411315451036153E-5</v>
      </c>
    </row>
    <row r="279" spans="3:4" x14ac:dyDescent="0.3">
      <c r="C279">
        <v>128.529</v>
      </c>
      <c r="D279">
        <v>1.4334427683257365E-5</v>
      </c>
    </row>
    <row r="280" spans="3:4" x14ac:dyDescent="0.3">
      <c r="C280">
        <v>128.53450000000001</v>
      </c>
      <c r="D280">
        <v>1.4558909490650999E-5</v>
      </c>
    </row>
    <row r="281" spans="3:4" x14ac:dyDescent="0.3">
      <c r="C281">
        <v>128.54</v>
      </c>
      <c r="D281">
        <v>1.4786642081766452E-5</v>
      </c>
    </row>
    <row r="282" spans="3:4" x14ac:dyDescent="0.3">
      <c r="C282">
        <v>128.5455</v>
      </c>
      <c r="D282">
        <v>1.5017668089594923E-5</v>
      </c>
    </row>
    <row r="283" spans="3:4" x14ac:dyDescent="0.3">
      <c r="C283">
        <v>128.55099999999999</v>
      </c>
      <c r="D283">
        <v>1.5252030635376315E-5</v>
      </c>
    </row>
    <row r="284" spans="3:4" x14ac:dyDescent="0.3">
      <c r="C284">
        <v>128.5565</v>
      </c>
      <c r="D284">
        <v>1.5489773333125635E-5</v>
      </c>
    </row>
    <row r="285" spans="3:4" x14ac:dyDescent="0.3">
      <c r="C285">
        <v>128.56200000000001</v>
      </c>
      <c r="D285">
        <v>1.5730940294167863E-5</v>
      </c>
    </row>
    <row r="286" spans="3:4" x14ac:dyDescent="0.3">
      <c r="C286">
        <v>128.5675</v>
      </c>
      <c r="D286">
        <v>1.5975576131710378E-5</v>
      </c>
    </row>
    <row r="287" spans="3:4" x14ac:dyDescent="0.3">
      <c r="C287">
        <v>128.57300000000001</v>
      </c>
      <c r="D287">
        <v>1.6223725965442068E-5</v>
      </c>
    </row>
    <row r="288" spans="3:4" x14ac:dyDescent="0.3">
      <c r="C288">
        <v>128.57849999999999</v>
      </c>
      <c r="D288">
        <v>1.6475435426145207E-5</v>
      </c>
    </row>
    <row r="289" spans="3:4" x14ac:dyDescent="0.3">
      <c r="C289">
        <v>128.584</v>
      </c>
      <c r="D289">
        <v>1.673075066035217E-5</v>
      </c>
    </row>
    <row r="290" spans="3:4" x14ac:dyDescent="0.3">
      <c r="C290">
        <v>128.58949999999999</v>
      </c>
      <c r="D290">
        <v>1.6989718335007416E-5</v>
      </c>
    </row>
    <row r="291" spans="3:4" x14ac:dyDescent="0.3">
      <c r="C291">
        <v>128.595</v>
      </c>
      <c r="D291">
        <v>1.7252385642175484E-5</v>
      </c>
    </row>
    <row r="292" spans="3:4" x14ac:dyDescent="0.3">
      <c r="C292">
        <v>128.60050000000001</v>
      </c>
      <c r="D292">
        <v>1.7518800303754976E-5</v>
      </c>
    </row>
    <row r="293" spans="3:4" x14ac:dyDescent="0.3">
      <c r="C293">
        <v>128.60599999999999</v>
      </c>
      <c r="D293">
        <v>1.7789010576230743E-5</v>
      </c>
    </row>
    <row r="294" spans="3:4" x14ac:dyDescent="0.3">
      <c r="C294">
        <v>128.61150000000001</v>
      </c>
      <c r="D294">
        <v>1.8063065255451782E-5</v>
      </c>
    </row>
    <row r="295" spans="3:4" x14ac:dyDescent="0.3">
      <c r="C295">
        <v>128.61699999999999</v>
      </c>
      <c r="D295">
        <v>1.8341013681419763E-5</v>
      </c>
    </row>
    <row r="296" spans="3:4" x14ac:dyDescent="0.3">
      <c r="C296">
        <v>128.6225</v>
      </c>
      <c r="D296">
        <v>1.8622905743124025E-5</v>
      </c>
    </row>
    <row r="297" spans="3:4" x14ac:dyDescent="0.3">
      <c r="C297">
        <v>128.62799999999999</v>
      </c>
      <c r="D297">
        <v>1.8908791883378192E-5</v>
      </c>
    </row>
    <row r="298" spans="3:4" x14ac:dyDescent="0.3">
      <c r="C298">
        <v>128.6335</v>
      </c>
      <c r="D298">
        <v>1.9198723103704611E-5</v>
      </c>
    </row>
    <row r="299" spans="3:4" x14ac:dyDescent="0.3">
      <c r="C299">
        <v>128.63900000000001</v>
      </c>
      <c r="D299">
        <v>1.9492750969221469E-5</v>
      </c>
    </row>
    <row r="300" spans="3:4" x14ac:dyDescent="0.3">
      <c r="C300">
        <v>128.64449999999999</v>
      </c>
      <c r="D300">
        <v>1.9790927613568503E-5</v>
      </c>
    </row>
    <row r="301" spans="3:4" x14ac:dyDescent="0.3">
      <c r="C301">
        <v>128.65</v>
      </c>
      <c r="D301">
        <v>2.0093305743857616E-5</v>
      </c>
    </row>
    <row r="302" spans="3:4" x14ac:dyDescent="0.3">
      <c r="C302">
        <v>128.65549999999999</v>
      </c>
      <c r="D302">
        <v>2.0399938645631807E-5</v>
      </c>
    </row>
    <row r="303" spans="3:4" x14ac:dyDescent="0.3">
      <c r="C303">
        <v>128.661</v>
      </c>
      <c r="D303">
        <v>2.071088018787101E-5</v>
      </c>
    </row>
    <row r="304" spans="3:4" x14ac:dyDescent="0.3">
      <c r="C304">
        <v>128.66650000000001</v>
      </c>
      <c r="D304">
        <v>2.1026184827998411E-5</v>
      </c>
    </row>
    <row r="305" spans="3:4" x14ac:dyDescent="0.3">
      <c r="C305">
        <v>128.672</v>
      </c>
      <c r="D305">
        <v>2.1345907616925548E-5</v>
      </c>
    </row>
    <row r="306" spans="3:4" x14ac:dyDescent="0.3">
      <c r="C306">
        <v>128.67750000000001</v>
      </c>
      <c r="D306">
        <v>2.1670104204121437E-5</v>
      </c>
    </row>
    <row r="307" spans="3:4" x14ac:dyDescent="0.3">
      <c r="C307">
        <v>128.68299999999999</v>
      </c>
      <c r="D307">
        <v>2.1998830842687816E-5</v>
      </c>
    </row>
    <row r="308" spans="3:4" x14ac:dyDescent="0.3">
      <c r="C308">
        <v>128.6885</v>
      </c>
      <c r="D308">
        <v>2.2332144394482383E-5</v>
      </c>
    </row>
    <row r="309" spans="3:4" x14ac:dyDescent="0.3">
      <c r="C309">
        <v>128.69399999999999</v>
      </c>
      <c r="D309">
        <v>2.2670102335237779E-5</v>
      </c>
    </row>
    <row r="310" spans="3:4" x14ac:dyDescent="0.3">
      <c r="C310">
        <v>128.6995</v>
      </c>
      <c r="D310">
        <v>2.3012762759730082E-5</v>
      </c>
    </row>
    <row r="311" spans="3:4" x14ac:dyDescent="0.3">
      <c r="C311">
        <v>128.70500000000001</v>
      </c>
      <c r="D311">
        <v>2.3360184386944247E-5</v>
      </c>
    </row>
    <row r="312" spans="3:4" x14ac:dyDescent="0.3">
      <c r="C312">
        <v>128.7105</v>
      </c>
      <c r="D312">
        <v>2.3712426565278091E-5</v>
      </c>
    </row>
    <row r="313" spans="3:4" x14ac:dyDescent="0.3">
      <c r="C313">
        <v>128.71600000000001</v>
      </c>
      <c r="D313">
        <v>2.4069549277769044E-5</v>
      </c>
    </row>
    <row r="314" spans="3:4" x14ac:dyDescent="0.3">
      <c r="C314">
        <v>128.72149999999999</v>
      </c>
      <c r="D314">
        <v>2.443161314732373E-5</v>
      </c>
    </row>
    <row r="315" spans="3:4" x14ac:dyDescent="0.3">
      <c r="C315">
        <v>128.727</v>
      </c>
      <c r="D315">
        <v>2.479867944199678E-5</v>
      </c>
    </row>
    <row r="316" spans="3:4" x14ac:dyDescent="0.3">
      <c r="C316">
        <v>128.73249999999999</v>
      </c>
      <c r="D316">
        <v>2.5170810080260648E-5</v>
      </c>
    </row>
    <row r="317" spans="3:4" x14ac:dyDescent="0.3">
      <c r="C317">
        <v>128.738</v>
      </c>
      <c r="D317">
        <v>2.5548067636326495E-5</v>
      </c>
    </row>
    <row r="318" spans="3:4" x14ac:dyDescent="0.3">
      <c r="C318">
        <v>128.74350000000001</v>
      </c>
      <c r="D318">
        <v>2.5930515345457095E-5</v>
      </c>
    </row>
    <row r="319" spans="3:4" x14ac:dyDescent="0.3">
      <c r="C319">
        <v>128.749</v>
      </c>
      <c r="D319">
        <v>2.6318217109318904E-5</v>
      </c>
    </row>
    <row r="320" spans="3:4" x14ac:dyDescent="0.3">
      <c r="C320">
        <v>128.75450000000001</v>
      </c>
      <c r="D320">
        <v>2.6711237501354828E-5</v>
      </c>
    </row>
    <row r="321" spans="3:4" x14ac:dyDescent="0.3">
      <c r="C321">
        <v>128.76</v>
      </c>
      <c r="D321">
        <v>2.7109641772156361E-5</v>
      </c>
    </row>
    <row r="322" spans="3:4" x14ac:dyDescent="0.3">
      <c r="C322">
        <v>128.7655</v>
      </c>
      <c r="D322">
        <v>2.7513495854885376E-5</v>
      </c>
    </row>
    <row r="323" spans="3:4" x14ac:dyDescent="0.3">
      <c r="C323">
        <v>128.77099999999999</v>
      </c>
      <c r="D323">
        <v>2.7922866370682635E-5</v>
      </c>
    </row>
    <row r="324" spans="3:4" x14ac:dyDescent="0.3">
      <c r="C324">
        <v>128.7765</v>
      </c>
      <c r="D324">
        <v>2.8337820634127956E-5</v>
      </c>
    </row>
    <row r="325" spans="3:4" x14ac:dyDescent="0.3">
      <c r="C325">
        <v>128.78200000000001</v>
      </c>
      <c r="D325">
        <v>2.8758426658687694E-5</v>
      </c>
    </row>
    <row r="326" spans="3:4" x14ac:dyDescent="0.3">
      <c r="C326">
        <v>128.78749999999999</v>
      </c>
      <c r="D326">
        <v>2.9184753162201362E-5</v>
      </c>
    </row>
    <row r="327" spans="3:4" x14ac:dyDescent="0.3">
      <c r="C327">
        <v>128.79300000000001</v>
      </c>
      <c r="D327">
        <v>2.9616869572386613E-5</v>
      </c>
    </row>
    <row r="328" spans="3:4" x14ac:dyDescent="0.3">
      <c r="C328">
        <v>128.79849999999999</v>
      </c>
      <c r="D328">
        <v>3.0054846032339465E-5</v>
      </c>
    </row>
    <row r="329" spans="3:4" x14ac:dyDescent="0.3">
      <c r="C329">
        <v>128.804</v>
      </c>
      <c r="D329">
        <v>3.0498753406085394E-5</v>
      </c>
    </row>
    <row r="330" spans="3:4" x14ac:dyDescent="0.3">
      <c r="C330">
        <v>128.80950000000001</v>
      </c>
      <c r="D330">
        <v>3.0948663284113176E-5</v>
      </c>
    </row>
    <row r="331" spans="3:4" x14ac:dyDescent="0.3">
      <c r="C331">
        <v>128.815</v>
      </c>
      <c r="D331">
        <v>3.1404647988948258E-5</v>
      </c>
    </row>
    <row r="332" spans="3:4" x14ac:dyDescent="0.3">
      <c r="C332">
        <v>128.82050000000001</v>
      </c>
      <c r="D332">
        <v>3.1866780580742421E-5</v>
      </c>
    </row>
    <row r="333" spans="3:4" x14ac:dyDescent="0.3">
      <c r="C333">
        <v>128.82599999999999</v>
      </c>
      <c r="D333">
        <v>3.2335134862855768E-5</v>
      </c>
    </row>
    <row r="334" spans="3:4" x14ac:dyDescent="0.3">
      <c r="C334">
        <v>128.83150000000001</v>
      </c>
      <c r="D334">
        <v>3.2809785387489307E-5</v>
      </c>
    </row>
    <row r="335" spans="3:4" x14ac:dyDescent="0.3">
      <c r="C335">
        <v>128.83699999999999</v>
      </c>
      <c r="D335">
        <v>3.3290807461294884E-5</v>
      </c>
    </row>
    <row r="336" spans="3:4" x14ac:dyDescent="0.3">
      <c r="C336">
        <v>128.8425</v>
      </c>
      <c r="D336">
        <v>3.3778277151038136E-5</v>
      </c>
    </row>
    <row r="337" spans="3:4" x14ac:dyDescent="0.3">
      <c r="C337">
        <v>128.84800000000001</v>
      </c>
      <c r="D337">
        <v>3.4272271289239113E-5</v>
      </c>
    </row>
    <row r="338" spans="3:4" x14ac:dyDescent="0.3">
      <c r="C338">
        <v>128.8535</v>
      </c>
      <c r="D338">
        <v>3.4772867479851046E-5</v>
      </c>
    </row>
    <row r="339" spans="3:4" x14ac:dyDescent="0.3">
      <c r="C339">
        <v>128.85900000000001</v>
      </c>
      <c r="D339">
        <v>3.5280144103953536E-5</v>
      </c>
    </row>
    <row r="340" spans="3:4" x14ac:dyDescent="0.3">
      <c r="C340">
        <v>128.86449999999999</v>
      </c>
      <c r="D340">
        <v>3.5794180325432663E-5</v>
      </c>
    </row>
    <row r="341" spans="3:4" x14ac:dyDescent="0.3">
      <c r="C341">
        <v>128.87</v>
      </c>
      <c r="D341">
        <v>3.6315056096712426E-5</v>
      </c>
    </row>
    <row r="342" spans="3:4" x14ac:dyDescent="0.3">
      <c r="C342">
        <v>128.87549999999999</v>
      </c>
      <c r="D342">
        <v>3.6842852164456747E-5</v>
      </c>
    </row>
    <row r="343" spans="3:4" x14ac:dyDescent="0.3">
      <c r="C343">
        <v>128.881</v>
      </c>
      <c r="D343">
        <v>3.7377650075325423E-5</v>
      </c>
    </row>
    <row r="344" spans="3:4" x14ac:dyDescent="0.3">
      <c r="C344">
        <v>128.88650000000001</v>
      </c>
      <c r="D344">
        <v>3.7919532181701153E-5</v>
      </c>
    </row>
    <row r="345" spans="3:4" x14ac:dyDescent="0.3">
      <c r="C345">
        <v>128.892</v>
      </c>
      <c r="D345">
        <v>3.8468581647454605E-5</v>
      </c>
    </row>
    <row r="346" spans="3:4" x14ac:dyDescent="0.3">
      <c r="C346">
        <v>128.89750000000001</v>
      </c>
      <c r="D346">
        <v>3.9024882453719911E-5</v>
      </c>
    </row>
    <row r="347" spans="3:4" x14ac:dyDescent="0.3">
      <c r="C347">
        <v>128.90299999999999</v>
      </c>
      <c r="D347">
        <v>3.9588519404651865E-5</v>
      </c>
    </row>
    <row r="348" spans="3:4" x14ac:dyDescent="0.3">
      <c r="C348">
        <v>128.9085</v>
      </c>
      <c r="D348">
        <v>4.01595781332356E-5</v>
      </c>
    </row>
    <row r="349" spans="3:4" x14ac:dyDescent="0.3">
      <c r="C349">
        <v>128.91399999999999</v>
      </c>
      <c r="D349">
        <v>4.0738145107058072E-5</v>
      </c>
    </row>
    <row r="350" spans="3:4" x14ac:dyDescent="0.3">
      <c r="C350">
        <v>128.9195</v>
      </c>
      <c r="D350">
        <v>4.1324307634136087E-5</v>
      </c>
    </row>
    <row r="351" spans="3:4" x14ac:dyDescent="0.3">
      <c r="C351">
        <v>128.92500000000001</v>
      </c>
      <c r="D351">
        <v>4.191815386870686E-5</v>
      </c>
    </row>
    <row r="352" spans="3:4" x14ac:dyDescent="0.3">
      <c r="C352">
        <v>128.93049999999999</v>
      </c>
      <c r="D352">
        <v>4.2519772817055905E-5</v>
      </c>
    </row>
    <row r="353" spans="3:4" x14ac:dyDescent="0.3">
      <c r="C353">
        <v>128.93600000000001</v>
      </c>
      <c r="D353">
        <v>4.3129254343352315E-5</v>
      </c>
    </row>
    <row r="354" spans="3:4" x14ac:dyDescent="0.3">
      <c r="C354">
        <v>128.94149999999999</v>
      </c>
      <c r="D354">
        <v>4.3746689175459713E-5</v>
      </c>
    </row>
    <row r="355" spans="3:4" x14ac:dyDescent="0.3">
      <c r="C355">
        <v>128.947</v>
      </c>
      <c r="D355">
        <v>4.4372168910799005E-5</v>
      </c>
    </row>
    <row r="356" spans="3:4" x14ac:dyDescent="0.3">
      <c r="C356">
        <v>128.95249999999999</v>
      </c>
      <c r="D356">
        <v>4.5005786022166483E-5</v>
      </c>
    </row>
    <row r="357" spans="3:4" x14ac:dyDescent="0.3">
      <c r="C357">
        <v>128.958</v>
      </c>
      <c r="D357">
        <v>4.5647633863607834E-5</v>
      </c>
    </row>
    <row r="358" spans="3:4" x14ac:dyDescent="0.3">
      <c r="C358">
        <v>128.96350000000001</v>
      </c>
      <c r="D358">
        <v>4.6297806676247109E-5</v>
      </c>
    </row>
    <row r="359" spans="3:4" x14ac:dyDescent="0.3">
      <c r="C359">
        <v>128.96899999999999</v>
      </c>
      <c r="D359">
        <v>4.6956399594152515E-5</v>
      </c>
    </row>
    <row r="360" spans="3:4" x14ac:dyDescent="0.3">
      <c r="C360">
        <v>128.97450000000001</v>
      </c>
      <c r="D360">
        <v>4.7623508650205392E-5</v>
      </c>
    </row>
    <row r="361" spans="3:4" x14ac:dyDescent="0.3">
      <c r="C361">
        <v>128.97999999999999</v>
      </c>
      <c r="D361">
        <v>4.8299230781937309E-5</v>
      </c>
    </row>
    <row r="362" spans="3:4" x14ac:dyDescent="0.3">
      <c r="C362">
        <v>128.9855</v>
      </c>
      <c r="D362">
        <v>4.8983663837420603E-5</v>
      </c>
    </row>
    <row r="363" spans="3:4" x14ac:dyDescent="0.3">
      <c r="C363">
        <v>128.99100000000001</v>
      </c>
      <c r="D363">
        <v>4.9676906581107958E-5</v>
      </c>
    </row>
    <row r="364" spans="3:4" x14ac:dyDescent="0.3">
      <c r="C364">
        <v>128.9965</v>
      </c>
      <c r="D364">
        <v>5.0379058699707618E-5</v>
      </c>
    </row>
    <row r="365" spans="3:4" x14ac:dyDescent="0.3">
      <c r="C365">
        <v>129.00200000000001</v>
      </c>
      <c r="D365">
        <v>5.10902208080587E-5</v>
      </c>
    </row>
    <row r="366" spans="3:4" x14ac:dyDescent="0.3">
      <c r="C366">
        <v>129.00749999999999</v>
      </c>
      <c r="D366">
        <v>5.1810494454969665E-5</v>
      </c>
    </row>
    <row r="367" spans="3:4" x14ac:dyDescent="0.3">
      <c r="C367">
        <v>129.01300000000001</v>
      </c>
      <c r="D367">
        <v>5.253998212911029E-5</v>
      </c>
    </row>
    <row r="368" spans="3:4" x14ac:dyDescent="0.3">
      <c r="C368">
        <v>129.01849999999999</v>
      </c>
      <c r="D368">
        <v>5.3278787264842069E-5</v>
      </c>
    </row>
    <row r="369" spans="3:4" x14ac:dyDescent="0.3">
      <c r="C369">
        <v>129.024</v>
      </c>
      <c r="D369">
        <v>5.4027014248106611E-5</v>
      </c>
    </row>
    <row r="370" spans="3:4" x14ac:dyDescent="0.3">
      <c r="C370">
        <v>129.02950000000001</v>
      </c>
      <c r="D370">
        <v>5.4784768422253246E-5</v>
      </c>
    </row>
    <row r="371" spans="3:4" x14ac:dyDescent="0.3">
      <c r="C371">
        <v>129.035</v>
      </c>
      <c r="D371">
        <v>5.5552156093900967E-5</v>
      </c>
    </row>
    <row r="372" spans="3:4" x14ac:dyDescent="0.3">
      <c r="C372">
        <v>129.04050000000001</v>
      </c>
      <c r="D372">
        <v>5.6329284538795915E-5</v>
      </c>
    </row>
    <row r="373" spans="3:4" x14ac:dyDescent="0.3">
      <c r="C373">
        <v>129.04599999999999</v>
      </c>
      <c r="D373">
        <v>5.7116262007624384E-5</v>
      </c>
    </row>
    <row r="374" spans="3:4" x14ac:dyDescent="0.3">
      <c r="C374">
        <v>129.0515</v>
      </c>
      <c r="D374">
        <v>5.7913197731878877E-5</v>
      </c>
    </row>
    <row r="375" spans="3:4" x14ac:dyDescent="0.3">
      <c r="C375">
        <v>129.05699999999999</v>
      </c>
      <c r="D375">
        <v>5.8720201929653114E-5</v>
      </c>
    </row>
    <row r="376" spans="3:4" x14ac:dyDescent="0.3">
      <c r="C376">
        <v>129.0625</v>
      </c>
      <c r="D376">
        <v>5.9537385811494917E-5</v>
      </c>
    </row>
    <row r="377" spans="3:4" x14ac:dyDescent="0.3">
      <c r="C377">
        <v>129.06800000000001</v>
      </c>
      <c r="D377">
        <v>6.0364861586188503E-5</v>
      </c>
    </row>
    <row r="378" spans="3:4" x14ac:dyDescent="0.3">
      <c r="C378">
        <v>129.0735</v>
      </c>
      <c r="D378">
        <v>6.1202742466569767E-5</v>
      </c>
    </row>
    <row r="379" spans="3:4" x14ac:dyDescent="0.3">
      <c r="C379">
        <v>129.07900000000001</v>
      </c>
      <c r="D379">
        <v>6.2051142675331842E-5</v>
      </c>
    </row>
    <row r="380" spans="3:4" x14ac:dyDescent="0.3">
      <c r="C380">
        <v>129.08449999999999</v>
      </c>
      <c r="D380">
        <v>6.2910177450777223E-5</v>
      </c>
    </row>
    <row r="381" spans="3:4" x14ac:dyDescent="0.3">
      <c r="C381">
        <v>129.09</v>
      </c>
      <c r="D381">
        <v>6.37799630526238E-5</v>
      </c>
    </row>
    <row r="382" spans="3:4" x14ac:dyDescent="0.3">
      <c r="C382">
        <v>129.09549999999999</v>
      </c>
      <c r="D382">
        <v>6.466061676772761E-5</v>
      </c>
    </row>
    <row r="383" spans="3:4" x14ac:dyDescent="0.3">
      <c r="C383">
        <v>129.101</v>
      </c>
      <c r="D383">
        <v>6.5552256915865439E-5</v>
      </c>
    </row>
    <row r="384" spans="3:4" x14ac:dyDescent="0.3">
      <c r="C384">
        <v>129.10650000000001</v>
      </c>
      <c r="D384">
        <v>6.645500285543514E-5</v>
      </c>
    </row>
    <row r="385" spans="3:4" x14ac:dyDescent="0.3">
      <c r="C385">
        <v>129.11199999999999</v>
      </c>
      <c r="D385">
        <v>6.7368974989186659E-5</v>
      </c>
    </row>
    <row r="386" spans="3:4" x14ac:dyDescent="0.3">
      <c r="C386">
        <v>129.11750000000001</v>
      </c>
      <c r="D386">
        <v>6.8294294769938893E-5</v>
      </c>
    </row>
    <row r="387" spans="3:4" x14ac:dyDescent="0.3">
      <c r="C387">
        <v>129.12299999999999</v>
      </c>
      <c r="D387">
        <v>6.9231084706232874E-5</v>
      </c>
    </row>
    <row r="388" spans="3:4" x14ac:dyDescent="0.3">
      <c r="C388">
        <v>129.1285</v>
      </c>
      <c r="D388">
        <v>7.017946836803936E-5</v>
      </c>
    </row>
    <row r="389" spans="3:4" x14ac:dyDescent="0.3">
      <c r="C389">
        <v>129.13399999999999</v>
      </c>
      <c r="D389">
        <v>7.1139570392371543E-5</v>
      </c>
    </row>
    <row r="390" spans="3:4" x14ac:dyDescent="0.3">
      <c r="C390">
        <v>129.1395</v>
      </c>
      <c r="D390">
        <v>7.2111516488957358E-5</v>
      </c>
    </row>
    <row r="391" spans="3:4" x14ac:dyDescent="0.3">
      <c r="C391">
        <v>129.14500000000001</v>
      </c>
      <c r="D391">
        <v>7.3095433445817382E-5</v>
      </c>
    </row>
    <row r="392" spans="3:4" x14ac:dyDescent="0.3">
      <c r="C392">
        <v>129.15049999999999</v>
      </c>
      <c r="D392">
        <v>7.4091449134873315E-5</v>
      </c>
    </row>
    <row r="393" spans="3:4" x14ac:dyDescent="0.3">
      <c r="C393">
        <v>129.15600000000001</v>
      </c>
      <c r="D393">
        <v>7.5099692517534536E-5</v>
      </c>
    </row>
    <row r="394" spans="3:4" x14ac:dyDescent="0.3">
      <c r="C394">
        <v>129.16149999999999</v>
      </c>
      <c r="D394">
        <v>7.6120293650211606E-5</v>
      </c>
    </row>
    <row r="395" spans="3:4" x14ac:dyDescent="0.3">
      <c r="C395">
        <v>129.167</v>
      </c>
      <c r="D395">
        <v>7.7153383689884103E-5</v>
      </c>
    </row>
    <row r="396" spans="3:4" x14ac:dyDescent="0.3">
      <c r="C396">
        <v>129.17250000000001</v>
      </c>
      <c r="D396">
        <v>7.8199094899565705E-5</v>
      </c>
    </row>
    <row r="397" spans="3:4" x14ac:dyDescent="0.3">
      <c r="C397">
        <v>129.178</v>
      </c>
      <c r="D397">
        <v>7.9257560653797887E-5</v>
      </c>
    </row>
    <row r="398" spans="3:4" x14ac:dyDescent="0.3">
      <c r="C398">
        <v>129.18350000000001</v>
      </c>
      <c r="D398">
        <v>8.0328915444117301E-5</v>
      </c>
    </row>
    <row r="399" spans="3:4" x14ac:dyDescent="0.3">
      <c r="C399">
        <v>129.18899999999999</v>
      </c>
      <c r="D399">
        <v>8.141329488444236E-5</v>
      </c>
    </row>
    <row r="400" spans="3:4" x14ac:dyDescent="0.3">
      <c r="C400">
        <v>129.19450000000001</v>
      </c>
      <c r="D400">
        <v>8.2510835716514337E-5</v>
      </c>
    </row>
    <row r="401" spans="3:4" x14ac:dyDescent="0.3">
      <c r="C401">
        <v>129.19999999999999</v>
      </c>
      <c r="D401">
        <v>8.3621675815220332E-5</v>
      </c>
    </row>
    <row r="402" spans="3:4" x14ac:dyDescent="0.3">
      <c r="C402">
        <v>129.2055</v>
      </c>
      <c r="D402">
        <v>8.4745954193977822E-5</v>
      </c>
    </row>
    <row r="403" spans="3:4" x14ac:dyDescent="0.3">
      <c r="C403">
        <v>129.21100000000001</v>
      </c>
      <c r="D403">
        <v>8.5883811010002025E-5</v>
      </c>
    </row>
    <row r="404" spans="3:4" x14ac:dyDescent="0.3">
      <c r="C404">
        <v>129.2165</v>
      </c>
      <c r="D404">
        <v>8.7035387569599226E-5</v>
      </c>
    </row>
    <row r="405" spans="3:4" x14ac:dyDescent="0.3">
      <c r="C405">
        <v>129.22200000000001</v>
      </c>
      <c r="D405">
        <v>8.8200826333428349E-5</v>
      </c>
    </row>
    <row r="406" spans="3:4" x14ac:dyDescent="0.3">
      <c r="C406">
        <v>129.22749999999999</v>
      </c>
      <c r="D406">
        <v>8.9380270921668876E-5</v>
      </c>
    </row>
    <row r="407" spans="3:4" x14ac:dyDescent="0.3">
      <c r="C407">
        <v>129.233</v>
      </c>
      <c r="D407">
        <v>9.0573866119244659E-5</v>
      </c>
    </row>
    <row r="408" spans="3:4" x14ac:dyDescent="0.3">
      <c r="C408">
        <v>129.23849999999999</v>
      </c>
      <c r="D408">
        <v>9.1781757880914745E-5</v>
      </c>
    </row>
    <row r="409" spans="3:4" x14ac:dyDescent="0.3">
      <c r="C409">
        <v>129.244</v>
      </c>
      <c r="D409">
        <v>9.3004093336425224E-5</v>
      </c>
    </row>
    <row r="410" spans="3:4" x14ac:dyDescent="0.3">
      <c r="C410">
        <v>129.24950000000001</v>
      </c>
      <c r="D410">
        <v>9.4241020795530955E-5</v>
      </c>
    </row>
    <row r="411" spans="3:4" x14ac:dyDescent="0.3">
      <c r="C411">
        <v>129.255</v>
      </c>
      <c r="D411">
        <v>9.5492689753040355E-5</v>
      </c>
    </row>
    <row r="412" spans="3:4" x14ac:dyDescent="0.3">
      <c r="C412">
        <v>129.26050000000001</v>
      </c>
      <c r="D412">
        <v>9.6759250893821601E-5</v>
      </c>
    </row>
    <row r="413" spans="3:4" x14ac:dyDescent="0.3">
      <c r="C413">
        <v>129.26599999999999</v>
      </c>
      <c r="D413">
        <v>9.8040856097702592E-5</v>
      </c>
    </row>
    <row r="414" spans="3:4" x14ac:dyDescent="0.3">
      <c r="C414">
        <v>129.2715</v>
      </c>
      <c r="D414">
        <v>9.9337658444426669E-5</v>
      </c>
    </row>
    <row r="415" spans="3:4" x14ac:dyDescent="0.3">
      <c r="C415">
        <v>129.27699999999999</v>
      </c>
      <c r="D415">
        <v>1.0064981221845987E-4</v>
      </c>
    </row>
    <row r="416" spans="3:4" x14ac:dyDescent="0.3">
      <c r="C416">
        <v>129.2825</v>
      </c>
      <c r="D416">
        <v>1.0197747291386134E-4</v>
      </c>
    </row>
    <row r="417" spans="3:4" x14ac:dyDescent="0.3">
      <c r="C417">
        <v>129.28800000000001</v>
      </c>
      <c r="D417">
        <v>1.0332079723900641E-4</v>
      </c>
    </row>
    <row r="418" spans="3:4" x14ac:dyDescent="0.3">
      <c r="C418">
        <v>129.29349999999999</v>
      </c>
      <c r="D418">
        <v>1.0467994312133104E-4</v>
      </c>
    </row>
    <row r="419" spans="3:4" x14ac:dyDescent="0.3">
      <c r="C419">
        <v>129.29900000000001</v>
      </c>
      <c r="D419">
        <v>1.0605506971203049E-4</v>
      </c>
    </row>
    <row r="420" spans="3:4" x14ac:dyDescent="0.3">
      <c r="C420">
        <v>129.30449999999999</v>
      </c>
      <c r="D420">
        <v>1.074463373906375E-4</v>
      </c>
    </row>
    <row r="421" spans="3:4" x14ac:dyDescent="0.3">
      <c r="C421">
        <v>129.31</v>
      </c>
      <c r="D421">
        <v>1.0885390776965847E-4</v>
      </c>
    </row>
    <row r="422" spans="3:4" x14ac:dyDescent="0.3">
      <c r="C422">
        <v>129.31549999999999</v>
      </c>
      <c r="D422">
        <v>1.1027794369904298E-4</v>
      </c>
    </row>
    <row r="423" spans="3:4" x14ac:dyDescent="0.3">
      <c r="C423">
        <v>129.321</v>
      </c>
      <c r="D423">
        <v>1.1171860927071686E-4</v>
      </c>
    </row>
    <row r="424" spans="3:4" x14ac:dyDescent="0.3">
      <c r="C424">
        <v>129.32650000000001</v>
      </c>
      <c r="D424">
        <v>1.1317606982295395E-4</v>
      </c>
    </row>
    <row r="425" spans="3:4" x14ac:dyDescent="0.3">
      <c r="C425">
        <v>129.33199999999999</v>
      </c>
      <c r="D425">
        <v>1.1465049194476418E-4</v>
      </c>
    </row>
    <row r="426" spans="3:4" x14ac:dyDescent="0.3">
      <c r="C426">
        <v>129.33750000000001</v>
      </c>
      <c r="D426">
        <v>1.1614204348022968E-4</v>
      </c>
    </row>
    <row r="427" spans="3:4" x14ac:dyDescent="0.3">
      <c r="C427">
        <v>129.34299999999999</v>
      </c>
      <c r="D427">
        <v>1.1765089353270627E-4</v>
      </c>
    </row>
    <row r="428" spans="3:4" x14ac:dyDescent="0.3">
      <c r="C428">
        <v>129.3485</v>
      </c>
      <c r="D428">
        <v>1.1917721246908139E-4</v>
      </c>
    </row>
    <row r="429" spans="3:4" x14ac:dyDescent="0.3">
      <c r="C429">
        <v>129.35400000000001</v>
      </c>
      <c r="D429">
        <v>1.2072117192385842E-4</v>
      </c>
    </row>
    <row r="430" spans="3:4" x14ac:dyDescent="0.3">
      <c r="C430">
        <v>129.3595</v>
      </c>
      <c r="D430">
        <v>1.2228294480325661E-4</v>
      </c>
    </row>
    <row r="431" spans="3:4" x14ac:dyDescent="0.3">
      <c r="C431">
        <v>129.36500000000001</v>
      </c>
      <c r="D431">
        <v>1.2386270528925129E-4</v>
      </c>
    </row>
    <row r="432" spans="3:4" x14ac:dyDescent="0.3">
      <c r="C432">
        <v>129.37049999999999</v>
      </c>
      <c r="D432">
        <v>1.2546062884347047E-4</v>
      </c>
    </row>
    <row r="433" spans="3:4" x14ac:dyDescent="0.3">
      <c r="C433">
        <v>129.376</v>
      </c>
      <c r="D433">
        <v>1.2707689221114785E-4</v>
      </c>
    </row>
    <row r="434" spans="3:4" x14ac:dyDescent="0.3">
      <c r="C434">
        <v>129.38149999999999</v>
      </c>
      <c r="D434">
        <v>1.2871167342488028E-4</v>
      </c>
    </row>
    <row r="435" spans="3:4" x14ac:dyDescent="0.3">
      <c r="C435">
        <v>129.387</v>
      </c>
      <c r="D435">
        <v>1.303651518084513E-4</v>
      </c>
    </row>
    <row r="436" spans="3:4" x14ac:dyDescent="0.3">
      <c r="C436">
        <v>129.39250000000001</v>
      </c>
      <c r="D436">
        <v>1.3203750798046078E-4</v>
      </c>
    </row>
    <row r="437" spans="3:4" x14ac:dyDescent="0.3">
      <c r="C437">
        <v>129.398</v>
      </c>
      <c r="D437">
        <v>1.3372892385796873E-4</v>
      </c>
    </row>
    <row r="438" spans="3:4" x14ac:dyDescent="0.3">
      <c r="C438">
        <v>129.40350000000001</v>
      </c>
      <c r="D438">
        <v>1.3543958266007129E-4</v>
      </c>
    </row>
    <row r="439" spans="3:4" x14ac:dyDescent="0.3">
      <c r="C439">
        <v>129.40899999999999</v>
      </c>
      <c r="D439">
        <v>1.3716966891131574E-4</v>
      </c>
    </row>
    <row r="440" spans="3:4" x14ac:dyDescent="0.3">
      <c r="C440">
        <v>129.4145</v>
      </c>
      <c r="D440">
        <v>1.3891936844517627E-4</v>
      </c>
    </row>
    <row r="441" spans="3:4" x14ac:dyDescent="0.3">
      <c r="C441">
        <v>129.41999999999999</v>
      </c>
      <c r="D441">
        <v>1.4068886840731115E-4</v>
      </c>
    </row>
    <row r="442" spans="3:4" x14ac:dyDescent="0.3">
      <c r="C442">
        <v>129.4255</v>
      </c>
      <c r="D442">
        <v>1.4247835725888919E-4</v>
      </c>
    </row>
    <row r="443" spans="3:4" x14ac:dyDescent="0.3">
      <c r="C443">
        <v>129.43100000000001</v>
      </c>
      <c r="D443">
        <v>1.4428802477970361E-4</v>
      </c>
    </row>
    <row r="444" spans="3:4" x14ac:dyDescent="0.3">
      <c r="C444">
        <v>129.4365</v>
      </c>
      <c r="D444">
        <v>1.4611806207129652E-4</v>
      </c>
    </row>
    <row r="445" spans="3:4" x14ac:dyDescent="0.3">
      <c r="C445">
        <v>129.44200000000001</v>
      </c>
      <c r="D445">
        <v>1.4796866156000735E-4</v>
      </c>
    </row>
    <row r="446" spans="3:4" x14ac:dyDescent="0.3">
      <c r="C446">
        <v>129.44749999999999</v>
      </c>
      <c r="D446">
        <v>1.4984001699984493E-4</v>
      </c>
    </row>
    <row r="447" spans="3:4" x14ac:dyDescent="0.3">
      <c r="C447">
        <v>129.453</v>
      </c>
      <c r="D447">
        <v>1.5173232347541842E-4</v>
      </c>
    </row>
    <row r="448" spans="3:4" x14ac:dyDescent="0.3">
      <c r="C448">
        <v>129.45849999999999</v>
      </c>
      <c r="D448">
        <v>1.5364577740463236E-4</v>
      </c>
    </row>
    <row r="449" spans="3:4" x14ac:dyDescent="0.3">
      <c r="C449">
        <v>129.464</v>
      </c>
      <c r="D449">
        <v>1.5558057654145244E-4</v>
      </c>
    </row>
    <row r="450" spans="3:4" x14ac:dyDescent="0.3">
      <c r="C450">
        <v>129.46950000000001</v>
      </c>
      <c r="D450">
        <v>1.5753691997843594E-4</v>
      </c>
    </row>
    <row r="451" spans="3:4" x14ac:dyDescent="0.3">
      <c r="C451">
        <v>129.47499999999999</v>
      </c>
      <c r="D451">
        <v>1.5951500814927476E-4</v>
      </c>
    </row>
    <row r="452" spans="3:4" x14ac:dyDescent="0.3">
      <c r="C452">
        <v>129.48050000000001</v>
      </c>
      <c r="D452">
        <v>1.6151504283124933E-4</v>
      </c>
    </row>
    <row r="453" spans="3:4" x14ac:dyDescent="0.3">
      <c r="C453">
        <v>129.48599999999999</v>
      </c>
      <c r="D453">
        <v>1.6353722714748913E-4</v>
      </c>
    </row>
    <row r="454" spans="3:4" x14ac:dyDescent="0.3">
      <c r="C454">
        <v>129.4915</v>
      </c>
      <c r="D454">
        <v>1.6558176556929821E-4</v>
      </c>
    </row>
    <row r="455" spans="3:4" x14ac:dyDescent="0.3">
      <c r="C455">
        <v>129.49699999999999</v>
      </c>
      <c r="D455">
        <v>1.6764886391821825E-4</v>
      </c>
    </row>
    <row r="456" spans="3:4" x14ac:dyDescent="0.3">
      <c r="C456">
        <v>129.5025</v>
      </c>
      <c r="D456">
        <v>1.6973872936816551E-4</v>
      </c>
    </row>
    <row r="457" spans="3:4" x14ac:dyDescent="0.3">
      <c r="C457">
        <v>129.50800000000001</v>
      </c>
      <c r="D457">
        <v>1.71851570447315E-4</v>
      </c>
    </row>
    <row r="458" spans="3:4" x14ac:dyDescent="0.3">
      <c r="C458">
        <v>129.51349999999999</v>
      </c>
      <c r="D458">
        <v>1.7398759703998872E-4</v>
      </c>
    </row>
    <row r="459" spans="3:4" x14ac:dyDescent="0.3">
      <c r="C459">
        <v>129.51900000000001</v>
      </c>
      <c r="D459">
        <v>1.7614702038845249E-4</v>
      </c>
    </row>
    <row r="460" spans="3:4" x14ac:dyDescent="0.3">
      <c r="C460">
        <v>129.52449999999999</v>
      </c>
      <c r="D460">
        <v>1.7833005309449639E-4</v>
      </c>
    </row>
    <row r="461" spans="3:4" x14ac:dyDescent="0.3">
      <c r="C461">
        <v>129.53</v>
      </c>
      <c r="D461">
        <v>1.8053690912108285E-4</v>
      </c>
    </row>
    <row r="462" spans="3:4" x14ac:dyDescent="0.3">
      <c r="C462">
        <v>129.53550000000001</v>
      </c>
      <c r="D462">
        <v>1.8276780379372295E-4</v>
      </c>
    </row>
    <row r="463" spans="3:4" x14ac:dyDescent="0.3">
      <c r="C463">
        <v>129.541</v>
      </c>
      <c r="D463">
        <v>1.8502295380185986E-4</v>
      </c>
    </row>
    <row r="464" spans="3:4" x14ac:dyDescent="0.3">
      <c r="C464">
        <v>129.54650000000001</v>
      </c>
      <c r="D464">
        <v>1.873025772001482E-4</v>
      </c>
    </row>
    <row r="465" spans="3:4" x14ac:dyDescent="0.3">
      <c r="C465">
        <v>129.55199999999999</v>
      </c>
      <c r="D465">
        <v>1.8960689340950947E-4</v>
      </c>
    </row>
    <row r="466" spans="3:4" x14ac:dyDescent="0.3">
      <c r="C466">
        <v>129.5575</v>
      </c>
      <c r="D466">
        <v>1.9193612321825301E-4</v>
      </c>
    </row>
    <row r="467" spans="3:4" x14ac:dyDescent="0.3">
      <c r="C467">
        <v>129.56299999999999</v>
      </c>
      <c r="D467">
        <v>1.9429048878289788E-4</v>
      </c>
    </row>
    <row r="468" spans="3:4" x14ac:dyDescent="0.3">
      <c r="C468">
        <v>129.5685</v>
      </c>
      <c r="D468">
        <v>1.9667021362907463E-4</v>
      </c>
    </row>
    <row r="469" spans="3:4" x14ac:dyDescent="0.3">
      <c r="C469">
        <v>129.57400000000001</v>
      </c>
      <c r="D469">
        <v>1.9907552265213248E-4</v>
      </c>
    </row>
    <row r="470" spans="3:4" x14ac:dyDescent="0.3">
      <c r="C470">
        <v>129.5795</v>
      </c>
      <c r="D470">
        <v>2.0150664211775147E-4</v>
      </c>
    </row>
    <row r="471" spans="3:4" x14ac:dyDescent="0.3">
      <c r="C471">
        <v>129.58500000000001</v>
      </c>
      <c r="D471">
        <v>2.0396379966244109E-4</v>
      </c>
    </row>
    <row r="472" spans="3:4" x14ac:dyDescent="0.3">
      <c r="C472">
        <v>129.59049999999999</v>
      </c>
      <c r="D472">
        <v>2.0644722429379541E-4</v>
      </c>
    </row>
    <row r="473" spans="3:4" x14ac:dyDescent="0.3">
      <c r="C473">
        <v>129.596</v>
      </c>
      <c r="D473">
        <v>2.0895714639081767E-4</v>
      </c>
    </row>
    <row r="474" spans="3:4" x14ac:dyDescent="0.3">
      <c r="C474">
        <v>129.60149999999999</v>
      </c>
      <c r="D474">
        <v>2.1149379770392127E-4</v>
      </c>
    </row>
    <row r="475" spans="3:4" x14ac:dyDescent="0.3">
      <c r="C475">
        <v>129.607</v>
      </c>
      <c r="D475">
        <v>2.1405741135501242E-4</v>
      </c>
    </row>
    <row r="476" spans="3:4" x14ac:dyDescent="0.3">
      <c r="C476">
        <v>129.61250000000001</v>
      </c>
      <c r="D476">
        <v>2.166482218372569E-4</v>
      </c>
    </row>
    <row r="477" spans="3:4" x14ac:dyDescent="0.3">
      <c r="C477">
        <v>129.61799999999999</v>
      </c>
      <c r="D477">
        <v>2.192664650148493E-4</v>
      </c>
    </row>
    <row r="478" spans="3:4" x14ac:dyDescent="0.3">
      <c r="C478">
        <v>129.62350000000001</v>
      </c>
      <c r="D478">
        <v>2.2191237812266022E-4</v>
      </c>
    </row>
    <row r="479" spans="3:4" x14ac:dyDescent="0.3">
      <c r="C479">
        <v>129.62899999999999</v>
      </c>
      <c r="D479">
        <v>2.2458619976561644E-4</v>
      </c>
    </row>
    <row r="480" spans="3:4" x14ac:dyDescent="0.3">
      <c r="C480">
        <v>129.6345</v>
      </c>
      <c r="D480">
        <v>2.2728816991815861E-4</v>
      </c>
    </row>
    <row r="481" spans="3:4" x14ac:dyDescent="0.3">
      <c r="C481">
        <v>129.63999999999999</v>
      </c>
      <c r="D481">
        <v>2.300185299233466E-4</v>
      </c>
    </row>
    <row r="482" spans="3:4" x14ac:dyDescent="0.3">
      <c r="C482">
        <v>129.6455</v>
      </c>
      <c r="D482">
        <v>2.3277752249205218E-4</v>
      </c>
    </row>
    <row r="483" spans="3:4" x14ac:dyDescent="0.3">
      <c r="C483">
        <v>129.65100000000001</v>
      </c>
      <c r="D483">
        <v>2.3556539170181256E-4</v>
      </c>
    </row>
    <row r="484" spans="3:4" x14ac:dyDescent="0.3">
      <c r="C484">
        <v>129.65649999999999</v>
      </c>
      <c r="D484">
        <v>2.3838238299568392E-4</v>
      </c>
    </row>
    <row r="485" spans="3:4" x14ac:dyDescent="0.3">
      <c r="C485">
        <v>129.66200000000001</v>
      </c>
      <c r="D485">
        <v>2.4122874318096194E-4</v>
      </c>
    </row>
    <row r="486" spans="3:4" x14ac:dyDescent="0.3">
      <c r="C486">
        <v>129.66749999999999</v>
      </c>
      <c r="D486">
        <v>2.441047204276166E-4</v>
      </c>
    </row>
    <row r="487" spans="3:4" x14ac:dyDescent="0.3">
      <c r="C487">
        <v>129.673</v>
      </c>
      <c r="D487">
        <v>2.4701056426680844E-4</v>
      </c>
    </row>
    <row r="488" spans="3:4" x14ac:dyDescent="0.3">
      <c r="C488">
        <v>129.67850000000001</v>
      </c>
      <c r="D488">
        <v>2.4994652558903981E-4</v>
      </c>
    </row>
    <row r="489" spans="3:4" x14ac:dyDescent="0.3">
      <c r="C489">
        <v>129.684</v>
      </c>
      <c r="D489">
        <v>2.5291285664231144E-4</v>
      </c>
    </row>
    <row r="490" spans="3:4" x14ac:dyDescent="0.3">
      <c r="C490">
        <v>129.68950000000001</v>
      </c>
      <c r="D490">
        <v>2.5590981103013689E-4</v>
      </c>
    </row>
    <row r="491" spans="3:4" x14ac:dyDescent="0.3">
      <c r="C491">
        <v>129.69499999999999</v>
      </c>
      <c r="D491">
        <v>2.5893764370925619E-4</v>
      </c>
    </row>
    <row r="492" spans="3:4" x14ac:dyDescent="0.3">
      <c r="C492">
        <v>129.70050000000001</v>
      </c>
      <c r="D492">
        <v>2.6199661098743482E-4</v>
      </c>
    </row>
    <row r="493" spans="3:4" x14ac:dyDescent="0.3">
      <c r="C493">
        <v>129.70599999999999</v>
      </c>
      <c r="D493">
        <v>2.6512800154613762E-4</v>
      </c>
    </row>
    <row r="494" spans="3:4" x14ac:dyDescent="0.3">
      <c r="C494">
        <v>129.7115</v>
      </c>
      <c r="D494">
        <v>2.6825170317683984E-4</v>
      </c>
    </row>
    <row r="495" spans="3:4" x14ac:dyDescent="0.3">
      <c r="C495">
        <v>129.71700000000001</v>
      </c>
      <c r="D495">
        <v>2.7140738334154404E-4</v>
      </c>
    </row>
    <row r="496" spans="3:4" x14ac:dyDescent="0.3">
      <c r="C496">
        <v>129.7225</v>
      </c>
      <c r="D496">
        <v>2.7459530625792829E-4</v>
      </c>
    </row>
    <row r="497" spans="3:4" x14ac:dyDescent="0.3">
      <c r="C497">
        <v>129.72800000000001</v>
      </c>
      <c r="D497">
        <v>2.7781573757176955E-4</v>
      </c>
    </row>
    <row r="498" spans="3:4" x14ac:dyDescent="0.3">
      <c r="C498">
        <v>129.73349999999999</v>
      </c>
      <c r="D498">
        <v>2.8106894435666008E-4</v>
      </c>
    </row>
    <row r="499" spans="3:4" x14ac:dyDescent="0.3">
      <c r="C499">
        <v>129.739</v>
      </c>
      <c r="D499">
        <v>2.8435519511391284E-4</v>
      </c>
    </row>
    <row r="500" spans="3:4" x14ac:dyDescent="0.3">
      <c r="C500">
        <v>129.74449999999999</v>
      </c>
      <c r="D500">
        <v>2.8767475977213851E-4</v>
      </c>
    </row>
    <row r="501" spans="3:4" x14ac:dyDescent="0.3">
      <c r="C501">
        <v>129.75</v>
      </c>
      <c r="D501">
        <v>2.9102790968703264E-4</v>
      </c>
    </row>
    <row r="502" spans="3:4" x14ac:dyDescent="0.3">
      <c r="C502">
        <v>129.75550000000001</v>
      </c>
      <c r="D502">
        <v>2.9441491764085388E-4</v>
      </c>
    </row>
    <row r="503" spans="3:4" x14ac:dyDescent="0.3">
      <c r="C503">
        <v>129.761</v>
      </c>
      <c r="D503">
        <v>2.9783605784201243E-4</v>
      </c>
    </row>
    <row r="504" spans="3:4" x14ac:dyDescent="0.3">
      <c r="C504">
        <v>129.76650000000001</v>
      </c>
      <c r="D504">
        <v>3.0129160592460923E-4</v>
      </c>
    </row>
    <row r="505" spans="3:4" x14ac:dyDescent="0.3">
      <c r="C505">
        <v>129.77199999999999</v>
      </c>
      <c r="D505">
        <v>3.0478183894774332E-4</v>
      </c>
    </row>
    <row r="506" spans="3:4" x14ac:dyDescent="0.3">
      <c r="C506">
        <v>129.7775</v>
      </c>
      <c r="D506">
        <v>3.0830703539503794E-4</v>
      </c>
    </row>
    <row r="507" spans="3:4" x14ac:dyDescent="0.3">
      <c r="C507">
        <v>129.78299999999999</v>
      </c>
      <c r="D507">
        <v>3.1186747517382744E-4</v>
      </c>
    </row>
    <row r="508" spans="3:4" x14ac:dyDescent="0.3">
      <c r="C508">
        <v>129.7885</v>
      </c>
      <c r="D508">
        <v>3.1546343961458804E-4</v>
      </c>
    </row>
    <row r="509" spans="3:4" x14ac:dyDescent="0.3">
      <c r="C509">
        <v>129.79400000000001</v>
      </c>
      <c r="D509">
        <v>3.1909521147005054E-4</v>
      </c>
    </row>
    <row r="510" spans="3:4" x14ac:dyDescent="0.3">
      <c r="C510">
        <v>129.79949999999999</v>
      </c>
      <c r="D510">
        <v>3.2276307491444921E-4</v>
      </c>
    </row>
    <row r="511" spans="3:4" x14ac:dyDescent="0.3">
      <c r="C511">
        <v>129.80500000000001</v>
      </c>
      <c r="D511">
        <v>3.2646731554273792E-4</v>
      </c>
    </row>
    <row r="512" spans="3:4" x14ac:dyDescent="0.3">
      <c r="C512">
        <v>129.81049999999999</v>
      </c>
      <c r="D512">
        <v>3.3020822036957276E-4</v>
      </c>
    </row>
    <row r="513" spans="3:4" x14ac:dyDescent="0.3">
      <c r="C513">
        <v>129.816</v>
      </c>
      <c r="D513">
        <v>3.3398607782854546E-4</v>
      </c>
    </row>
    <row r="514" spans="3:4" x14ac:dyDescent="0.3">
      <c r="C514">
        <v>129.82149999999999</v>
      </c>
      <c r="D514">
        <v>3.3780117777107693E-4</v>
      </c>
    </row>
    <row r="515" spans="3:4" x14ac:dyDescent="0.3">
      <c r="C515">
        <v>129.827</v>
      </c>
      <c r="D515">
        <v>3.4165381146558817E-4</v>
      </c>
    </row>
    <row r="516" spans="3:4" x14ac:dyDescent="0.3">
      <c r="C516">
        <v>129.83250000000001</v>
      </c>
      <c r="D516">
        <v>3.4554427159634783E-4</v>
      </c>
    </row>
    <row r="517" spans="3:4" x14ac:dyDescent="0.3">
      <c r="C517">
        <v>129.83799999999999</v>
      </c>
      <c r="D517">
        <v>3.494728522624946E-4</v>
      </c>
    </row>
    <row r="518" spans="3:4" x14ac:dyDescent="0.3">
      <c r="C518">
        <v>129.84350000000001</v>
      </c>
      <c r="D518">
        <v>3.5343984897703406E-4</v>
      </c>
    </row>
    <row r="519" spans="3:4" x14ac:dyDescent="0.3">
      <c r="C519">
        <v>129.84899999999999</v>
      </c>
      <c r="D519">
        <v>3.5744555866561514E-4</v>
      </c>
    </row>
    <row r="520" spans="3:4" x14ac:dyDescent="0.3">
      <c r="C520">
        <v>129.8545</v>
      </c>
      <c r="D520">
        <v>3.6149027966559137E-4</v>
      </c>
    </row>
    <row r="521" spans="3:4" x14ac:dyDescent="0.3">
      <c r="C521">
        <v>129.86000000000001</v>
      </c>
      <c r="D521">
        <v>3.6557431172476749E-4</v>
      </c>
    </row>
    <row r="522" spans="3:4" x14ac:dyDescent="0.3">
      <c r="C522">
        <v>129.8655</v>
      </c>
      <c r="D522">
        <v>3.6969795600033293E-4</v>
      </c>
    </row>
    <row r="523" spans="3:4" x14ac:dyDescent="0.3">
      <c r="C523">
        <v>129.87100000000001</v>
      </c>
      <c r="D523">
        <v>3.7386151505779645E-4</v>
      </c>
    </row>
    <row r="524" spans="3:4" x14ac:dyDescent="0.3">
      <c r="C524">
        <v>129.87649999999999</v>
      </c>
      <c r="D524">
        <v>3.7806529286969997E-4</v>
      </c>
    </row>
    <row r="525" spans="3:4" x14ac:dyDescent="0.3">
      <c r="C525">
        <v>129.88200000000001</v>
      </c>
      <c r="D525">
        <v>3.8230959481465684E-4</v>
      </c>
    </row>
    <row r="526" spans="3:4" x14ac:dyDescent="0.3">
      <c r="C526">
        <v>129.88749999999999</v>
      </c>
      <c r="D526">
        <v>3.8659472767604548E-4</v>
      </c>
    </row>
    <row r="527" spans="3:4" x14ac:dyDescent="0.3">
      <c r="C527">
        <v>129.893</v>
      </c>
      <c r="D527">
        <v>3.9092099964105998E-4</v>
      </c>
    </row>
    <row r="528" spans="3:4" x14ac:dyDescent="0.3">
      <c r="C528">
        <v>129.89850000000001</v>
      </c>
      <c r="D528">
        <v>3.9528872029944394E-4</v>
      </c>
    </row>
    <row r="529" spans="3:4" x14ac:dyDescent="0.3">
      <c r="C529">
        <v>129.904</v>
      </c>
      <c r="D529">
        <v>3.9969820064245662E-4</v>
      </c>
    </row>
    <row r="530" spans="3:4" x14ac:dyDescent="0.3">
      <c r="C530">
        <v>129.90950000000001</v>
      </c>
      <c r="D530">
        <v>4.0419105829874369E-4</v>
      </c>
    </row>
    <row r="531" spans="3:4" x14ac:dyDescent="0.3">
      <c r="C531">
        <v>129.91499999999999</v>
      </c>
      <c r="D531">
        <v>4.086866982878098E-4</v>
      </c>
    </row>
    <row r="532" spans="3:4" x14ac:dyDescent="0.3">
      <c r="C532">
        <v>129.9205</v>
      </c>
      <c r="D532">
        <v>4.1322510667663788E-4</v>
      </c>
    </row>
    <row r="533" spans="3:4" x14ac:dyDescent="0.3">
      <c r="C533">
        <v>129.92599999999999</v>
      </c>
      <c r="D533">
        <v>4.1780660259919028E-4</v>
      </c>
    </row>
    <row r="534" spans="3:4" x14ac:dyDescent="0.3">
      <c r="C534">
        <v>129.9315</v>
      </c>
      <c r="D534">
        <v>4.2243150667742416E-4</v>
      </c>
    </row>
    <row r="535" spans="3:4" x14ac:dyDescent="0.3">
      <c r="C535">
        <v>129.93700000000001</v>
      </c>
      <c r="D535">
        <v>4.2710014102330927E-4</v>
      </c>
    </row>
    <row r="536" spans="3:4" x14ac:dyDescent="0.3">
      <c r="C536">
        <v>129.9425</v>
      </c>
      <c r="D536">
        <v>4.3181282924122582E-4</v>
      </c>
    </row>
    <row r="537" spans="3:4" x14ac:dyDescent="0.3">
      <c r="C537">
        <v>129.94800000000001</v>
      </c>
      <c r="D537">
        <v>4.3656989643051775E-4</v>
      </c>
    </row>
    <row r="538" spans="3:4" x14ac:dyDescent="0.3">
      <c r="C538">
        <v>129.95349999999999</v>
      </c>
      <c r="D538">
        <v>4.4137166918796456E-4</v>
      </c>
    </row>
    <row r="539" spans="3:4" x14ac:dyDescent="0.3">
      <c r="C539">
        <v>129.959</v>
      </c>
      <c r="D539">
        <v>4.4621847561078748E-4</v>
      </c>
    </row>
    <row r="540" spans="3:4" x14ac:dyDescent="0.3">
      <c r="C540">
        <v>129.96449999999999</v>
      </c>
      <c r="D540">
        <v>4.5111064529944296E-4</v>
      </c>
    </row>
    <row r="541" spans="3:4" x14ac:dyDescent="0.3">
      <c r="C541">
        <v>129.97</v>
      </c>
      <c r="D541">
        <v>4.5604850936099855E-4</v>
      </c>
    </row>
    <row r="542" spans="3:4" x14ac:dyDescent="0.3">
      <c r="C542">
        <v>129.97550000000001</v>
      </c>
      <c r="D542">
        <v>4.6103240041233068E-4</v>
      </c>
    </row>
    <row r="543" spans="3:4" x14ac:dyDescent="0.3">
      <c r="C543">
        <v>129.98099999999999</v>
      </c>
      <c r="D543">
        <v>4.660626525837757E-4</v>
      </c>
    </row>
    <row r="544" spans="3:4" x14ac:dyDescent="0.3">
      <c r="C544">
        <v>129.98650000000001</v>
      </c>
      <c r="D544">
        <v>4.7113960152300597E-4</v>
      </c>
    </row>
    <row r="545" spans="3:4" x14ac:dyDescent="0.3">
      <c r="C545">
        <v>129.99199999999999</v>
      </c>
      <c r="D545">
        <v>4.7626358439886441E-4</v>
      </c>
    </row>
    <row r="546" spans="3:4" x14ac:dyDescent="0.3">
      <c r="C546">
        <v>129.9975</v>
      </c>
      <c r="D546">
        <v>4.8143493990582736E-4</v>
      </c>
    </row>
    <row r="547" spans="3:4" x14ac:dyDescent="0.3">
      <c r="C547">
        <v>130.00299999999999</v>
      </c>
      <c r="D547">
        <v>4.8665400826829262E-4</v>
      </c>
    </row>
    <row r="548" spans="3:4" x14ac:dyDescent="0.3">
      <c r="C548">
        <v>130.0085</v>
      </c>
      <c r="D548">
        <v>4.9192113124554675E-4</v>
      </c>
    </row>
    <row r="549" spans="3:4" x14ac:dyDescent="0.3">
      <c r="C549">
        <v>130.01400000000001</v>
      </c>
      <c r="D549">
        <v>4.9723665213659697E-4</v>
      </c>
    </row>
    <row r="550" spans="3:4" x14ac:dyDescent="0.3">
      <c r="C550">
        <v>130.01949999999999</v>
      </c>
      <c r="D550">
        <v>5.0260091578555174E-4</v>
      </c>
    </row>
    <row r="551" spans="3:4" x14ac:dyDescent="0.3">
      <c r="C551">
        <v>130.02500000000001</v>
      </c>
      <c r="D551">
        <v>5.0801426858728934E-4</v>
      </c>
    </row>
    <row r="552" spans="3:4" x14ac:dyDescent="0.3">
      <c r="C552">
        <v>130.03049999999999</v>
      </c>
      <c r="D552">
        <v>5.1347705849315176E-4</v>
      </c>
    </row>
    <row r="553" spans="3:4" x14ac:dyDescent="0.3">
      <c r="C553">
        <v>130.036</v>
      </c>
      <c r="D553">
        <v>5.1898963501736787E-4</v>
      </c>
    </row>
    <row r="554" spans="3:4" x14ac:dyDescent="0.3">
      <c r="C554">
        <v>130.04150000000001</v>
      </c>
      <c r="D554">
        <v>5.2455234924337778E-4</v>
      </c>
    </row>
    <row r="555" spans="3:4" x14ac:dyDescent="0.3">
      <c r="C555">
        <v>130.047</v>
      </c>
      <c r="D555">
        <v>5.3016555383078037E-4</v>
      </c>
    </row>
    <row r="556" spans="3:4" x14ac:dyDescent="0.3">
      <c r="C556">
        <v>130.05250000000001</v>
      </c>
      <c r="D556">
        <v>5.3582960302262623E-4</v>
      </c>
    </row>
    <row r="557" spans="3:4" x14ac:dyDescent="0.3">
      <c r="C557">
        <v>130.05799999999999</v>
      </c>
      <c r="D557">
        <v>5.4154485265278858E-4</v>
      </c>
    </row>
    <row r="558" spans="3:4" x14ac:dyDescent="0.3">
      <c r="C558">
        <v>130.0635</v>
      </c>
      <c r="D558">
        <v>5.4731166015414281E-4</v>
      </c>
    </row>
    <row r="559" spans="3:4" x14ac:dyDescent="0.3">
      <c r="C559">
        <v>130.06899999999999</v>
      </c>
      <c r="D559">
        <v>5.531303845666629E-4</v>
      </c>
    </row>
    <row r="560" spans="3:4" x14ac:dyDescent="0.3">
      <c r="C560">
        <v>130.0745</v>
      </c>
      <c r="D560">
        <v>5.5900138654640128E-4</v>
      </c>
    </row>
    <row r="561" spans="3:4" x14ac:dyDescent="0.3">
      <c r="C561">
        <v>130.08000000000001</v>
      </c>
      <c r="D561">
        <v>5.6492502837443212E-4</v>
      </c>
    </row>
    <row r="562" spans="3:4" x14ac:dyDescent="0.3">
      <c r="C562">
        <v>130.0855</v>
      </c>
      <c r="D562">
        <v>5.7090167396652469E-4</v>
      </c>
    </row>
    <row r="563" spans="3:4" x14ac:dyDescent="0.3">
      <c r="C563">
        <v>130.09100000000001</v>
      </c>
      <c r="D563">
        <v>5.7693168888326752E-4</v>
      </c>
    </row>
    <row r="564" spans="3:4" x14ac:dyDescent="0.3">
      <c r="C564">
        <v>130.09649999999999</v>
      </c>
      <c r="D564">
        <v>5.8301544034034523E-4</v>
      </c>
    </row>
    <row r="565" spans="3:4" x14ac:dyDescent="0.3">
      <c r="C565">
        <v>130.102</v>
      </c>
      <c r="D565">
        <v>5.8915329721975318E-4</v>
      </c>
    </row>
    <row r="566" spans="3:4" x14ac:dyDescent="0.3">
      <c r="C566">
        <v>130.10749999999999</v>
      </c>
      <c r="D566">
        <v>5.9534563008100598E-4</v>
      </c>
    </row>
    <row r="567" spans="3:4" x14ac:dyDescent="0.3">
      <c r="C567">
        <v>130.113</v>
      </c>
      <c r="D567">
        <v>6.015928111733561E-4</v>
      </c>
    </row>
    <row r="568" spans="3:4" x14ac:dyDescent="0.3">
      <c r="C568">
        <v>130.11850000000001</v>
      </c>
      <c r="D568">
        <v>6.078952144480599E-4</v>
      </c>
    </row>
    <row r="569" spans="3:4" x14ac:dyDescent="0.3">
      <c r="C569">
        <v>130.124</v>
      </c>
      <c r="D569">
        <v>6.1425321557150416E-4</v>
      </c>
    </row>
    <row r="570" spans="3:4" x14ac:dyDescent="0.3">
      <c r="C570">
        <v>130.12950000000001</v>
      </c>
      <c r="D570">
        <v>6.2066719193888979E-4</v>
      </c>
    </row>
    <row r="571" spans="3:4" x14ac:dyDescent="0.3">
      <c r="C571">
        <v>130.13499999999999</v>
      </c>
      <c r="D571">
        <v>6.2713752268816439E-4</v>
      </c>
    </row>
    <row r="572" spans="3:4" x14ac:dyDescent="0.3">
      <c r="C572">
        <v>130.1405</v>
      </c>
      <c r="D572">
        <v>6.3366458871503748E-4</v>
      </c>
    </row>
    <row r="573" spans="3:4" x14ac:dyDescent="0.3">
      <c r="C573">
        <v>130.14599999999999</v>
      </c>
      <c r="D573">
        <v>6.4024877268807536E-4</v>
      </c>
    </row>
    <row r="574" spans="3:4" x14ac:dyDescent="0.3">
      <c r="C574">
        <v>130.1515</v>
      </c>
      <c r="D574">
        <v>6.4689045906496118E-4</v>
      </c>
    </row>
    <row r="575" spans="3:4" x14ac:dyDescent="0.3">
      <c r="C575">
        <v>130.15700000000001</v>
      </c>
      <c r="D575">
        <v>6.5359003410889172E-4</v>
      </c>
    </row>
    <row r="576" spans="3:4" x14ac:dyDescent="0.3">
      <c r="C576">
        <v>130.16249999999999</v>
      </c>
      <c r="D576">
        <v>6.6034788590597893E-4</v>
      </c>
    </row>
    <row r="577" spans="3:4" x14ac:dyDescent="0.3">
      <c r="C577">
        <v>130.16800000000001</v>
      </c>
      <c r="D577">
        <v>6.6716440438334152E-4</v>
      </c>
    </row>
    <row r="578" spans="3:4" x14ac:dyDescent="0.3">
      <c r="C578">
        <v>130.17349999999999</v>
      </c>
      <c r="D578">
        <v>6.7403998132754329E-4</v>
      </c>
    </row>
    <row r="579" spans="3:4" x14ac:dyDescent="0.3">
      <c r="C579">
        <v>130.179</v>
      </c>
      <c r="D579">
        <v>6.8097501040429245E-4</v>
      </c>
    </row>
    <row r="580" spans="3:4" x14ac:dyDescent="0.3">
      <c r="C580">
        <v>130.18449999999999</v>
      </c>
      <c r="D580">
        <v>6.8796988717830887E-4</v>
      </c>
    </row>
    <row r="581" spans="3:4" x14ac:dyDescent="0.3">
      <c r="C581">
        <v>130.19</v>
      </c>
      <c r="D581">
        <v>6.9502500913452966E-4</v>
      </c>
    </row>
    <row r="582" spans="3:4" x14ac:dyDescent="0.3">
      <c r="C582">
        <v>130.19550000000001</v>
      </c>
      <c r="D582">
        <v>7.0214077569956195E-4</v>
      </c>
    </row>
    <row r="583" spans="3:4" x14ac:dyDescent="0.3">
      <c r="C583">
        <v>130.20099999999999</v>
      </c>
      <c r="D583">
        <v>7.0931758826430142E-4</v>
      </c>
    </row>
    <row r="584" spans="3:4" x14ac:dyDescent="0.3">
      <c r="C584">
        <v>130.20650000000001</v>
      </c>
      <c r="D584">
        <v>7.1655585020738183E-4</v>
      </c>
    </row>
    <row r="585" spans="3:4" x14ac:dyDescent="0.3">
      <c r="C585">
        <v>130.21199999999999</v>
      </c>
      <c r="D585">
        <v>7.2385596691910341E-4</v>
      </c>
    </row>
    <row r="586" spans="3:4" x14ac:dyDescent="0.3">
      <c r="C586">
        <v>130.2175</v>
      </c>
      <c r="D586">
        <v>7.3121834582679402E-4</v>
      </c>
    </row>
    <row r="587" spans="3:4" x14ac:dyDescent="0.3">
      <c r="C587">
        <v>130.22300000000001</v>
      </c>
      <c r="D587">
        <v>7.3864339642049591E-4</v>
      </c>
    </row>
    <row r="588" spans="3:4" x14ac:dyDescent="0.3">
      <c r="C588">
        <v>130.2285</v>
      </c>
      <c r="D588">
        <v>7.4613153027995756E-4</v>
      </c>
    </row>
    <row r="589" spans="3:4" x14ac:dyDescent="0.3">
      <c r="C589">
        <v>130.23400000000001</v>
      </c>
      <c r="D589">
        <v>7.5368316110255859E-4</v>
      </c>
    </row>
    <row r="590" spans="3:4" x14ac:dyDescent="0.3">
      <c r="C590">
        <v>130.23949999999999</v>
      </c>
      <c r="D590">
        <v>7.6129870473182139E-4</v>
      </c>
    </row>
    <row r="591" spans="3:4" x14ac:dyDescent="0.3">
      <c r="C591">
        <v>130.245</v>
      </c>
      <c r="D591">
        <v>7.6897857918748868E-4</v>
      </c>
    </row>
    <row r="592" spans="3:4" x14ac:dyDescent="0.3">
      <c r="C592">
        <v>130.25049999999999</v>
      </c>
      <c r="D592">
        <v>7.7672320469598705E-4</v>
      </c>
    </row>
    <row r="593" spans="3:4" x14ac:dyDescent="0.3">
      <c r="C593">
        <v>130.256</v>
      </c>
      <c r="D593">
        <v>7.8453300372256871E-4</v>
      </c>
    </row>
    <row r="594" spans="3:4" x14ac:dyDescent="0.3">
      <c r="C594">
        <v>130.26150000000001</v>
      </c>
      <c r="D594">
        <v>7.9240840100391126E-4</v>
      </c>
    </row>
    <row r="595" spans="3:4" x14ac:dyDescent="0.3">
      <c r="C595">
        <v>130.267</v>
      </c>
      <c r="D595">
        <v>8.0034982358220558E-4</v>
      </c>
    </row>
    <row r="596" spans="3:4" x14ac:dyDescent="0.3">
      <c r="C596">
        <v>130.27250000000001</v>
      </c>
      <c r="D596">
        <v>8.0835770084036881E-4</v>
      </c>
    </row>
    <row r="597" spans="3:4" x14ac:dyDescent="0.3">
      <c r="C597">
        <v>130.27799999999999</v>
      </c>
      <c r="D597">
        <v>8.1643246453797641E-4</v>
      </c>
    </row>
    <row r="598" spans="3:4" x14ac:dyDescent="0.3">
      <c r="C598">
        <v>130.2835</v>
      </c>
      <c r="D598">
        <v>8.2457454884899198E-4</v>
      </c>
    </row>
    <row r="599" spans="3:4" x14ac:dyDescent="0.3">
      <c r="C599">
        <v>130.28899999999999</v>
      </c>
      <c r="D599">
        <v>8.3278439040001878E-4</v>
      </c>
    </row>
    <row r="600" spans="3:4" x14ac:dyDescent="0.3">
      <c r="C600">
        <v>130.2945</v>
      </c>
      <c r="D600">
        <v>8.4106242831044197E-4</v>
      </c>
    </row>
    <row r="601" spans="3:4" x14ac:dyDescent="0.3">
      <c r="C601">
        <v>130.30000000000001</v>
      </c>
      <c r="D601">
        <v>8.4940910423318987E-4</v>
      </c>
    </row>
    <row r="602" spans="3:4" x14ac:dyDescent="0.3">
      <c r="C602">
        <v>130.30549999999999</v>
      </c>
      <c r="D602">
        <v>8.5782486239719606E-4</v>
      </c>
    </row>
    <row r="603" spans="3:4" x14ac:dyDescent="0.3">
      <c r="C603">
        <v>130.31100000000001</v>
      </c>
      <c r="D603">
        <v>8.6631014965116767E-4</v>
      </c>
    </row>
    <row r="604" spans="3:4" x14ac:dyDescent="0.3">
      <c r="C604">
        <v>130.31649999999999</v>
      </c>
      <c r="D604">
        <v>8.7486541550825319E-4</v>
      </c>
    </row>
    <row r="605" spans="3:4" x14ac:dyDescent="0.3">
      <c r="C605">
        <v>130.322</v>
      </c>
      <c r="D605">
        <v>8.8349111219272844E-4</v>
      </c>
    </row>
    <row r="606" spans="3:4" x14ac:dyDescent="0.3">
      <c r="C606">
        <v>130.32749999999999</v>
      </c>
      <c r="D606">
        <v>8.9218769468736526E-4</v>
      </c>
    </row>
    <row r="607" spans="3:4" x14ac:dyDescent="0.3">
      <c r="C607">
        <v>130.333</v>
      </c>
      <c r="D607">
        <v>9.0095562078294246E-4</v>
      </c>
    </row>
    <row r="608" spans="3:4" x14ac:dyDescent="0.3">
      <c r="C608">
        <v>130.33850000000001</v>
      </c>
      <c r="D608">
        <v>9.0979535112852656E-4</v>
      </c>
    </row>
    <row r="609" spans="3:4" x14ac:dyDescent="0.3">
      <c r="C609">
        <v>130.34399999999999</v>
      </c>
      <c r="D609">
        <v>9.1870734928368785E-4</v>
      </c>
    </row>
    <row r="610" spans="3:4" x14ac:dyDescent="0.3">
      <c r="C610">
        <v>130.34950000000001</v>
      </c>
      <c r="D610">
        <v>9.276920817722303E-4</v>
      </c>
    </row>
    <row r="611" spans="3:4" x14ac:dyDescent="0.3">
      <c r="C611">
        <v>130.35499999999999</v>
      </c>
      <c r="D611">
        <v>9.3675001813700305E-4</v>
      </c>
    </row>
    <row r="612" spans="3:4" x14ac:dyDescent="0.3">
      <c r="C612">
        <v>130.3605</v>
      </c>
      <c r="D612">
        <v>9.4588163099698511E-4</v>
      </c>
    </row>
    <row r="613" spans="3:4" x14ac:dyDescent="0.3">
      <c r="C613">
        <v>130.36600000000001</v>
      </c>
      <c r="D613">
        <v>9.550873961052703E-4</v>
      </c>
    </row>
    <row r="614" spans="3:4" x14ac:dyDescent="0.3">
      <c r="C614">
        <v>130.3715</v>
      </c>
      <c r="D614">
        <v>9.6436779240915852E-4</v>
      </c>
    </row>
    <row r="615" spans="3:4" x14ac:dyDescent="0.3">
      <c r="C615">
        <v>130.37700000000001</v>
      </c>
      <c r="D615">
        <v>9.7372330211192252E-4</v>
      </c>
    </row>
    <row r="616" spans="3:4" x14ac:dyDescent="0.3">
      <c r="C616">
        <v>130.38249999999999</v>
      </c>
      <c r="D616">
        <v>9.8315441073579149E-4</v>
      </c>
    </row>
    <row r="617" spans="3:4" x14ac:dyDescent="0.3">
      <c r="C617">
        <v>130.38800000000001</v>
      </c>
      <c r="D617">
        <v>9.9266160718739838E-4</v>
      </c>
    </row>
    <row r="618" spans="3:4" x14ac:dyDescent="0.3">
      <c r="C618">
        <v>130.39349999999999</v>
      </c>
      <c r="D618">
        <v>1.002245383824213E-3</v>
      </c>
    </row>
    <row r="619" spans="3:4" x14ac:dyDescent="0.3">
      <c r="C619">
        <v>130.399</v>
      </c>
      <c r="D619">
        <v>1.0119062365235554E-3</v>
      </c>
    </row>
    <row r="620" spans="3:4" x14ac:dyDescent="0.3">
      <c r="C620">
        <v>130.40450000000001</v>
      </c>
      <c r="D620">
        <v>1.0216446647527094E-3</v>
      </c>
    </row>
    <row r="621" spans="3:4" x14ac:dyDescent="0.3">
      <c r="C621">
        <v>130.41</v>
      </c>
      <c r="D621">
        <v>1.0314611716413945E-3</v>
      </c>
    </row>
    <row r="622" spans="3:4" x14ac:dyDescent="0.3">
      <c r="C622">
        <v>130.41550000000001</v>
      </c>
      <c r="D622">
        <v>1.0413562640561428E-3</v>
      </c>
    </row>
    <row r="623" spans="3:4" x14ac:dyDescent="0.3">
      <c r="C623">
        <v>130.42099999999999</v>
      </c>
      <c r="D623">
        <v>1.0513304526761039E-3</v>
      </c>
    </row>
    <row r="624" spans="3:4" x14ac:dyDescent="0.3">
      <c r="C624">
        <v>130.4265</v>
      </c>
      <c r="D624">
        <v>1.0613842520715835E-3</v>
      </c>
    </row>
    <row r="625" spans="3:4" x14ac:dyDescent="0.3">
      <c r="C625">
        <v>130.43199999999999</v>
      </c>
      <c r="D625">
        <v>1.0715181807837587E-3</v>
      </c>
    </row>
    <row r="626" spans="3:4" x14ac:dyDescent="0.3">
      <c r="C626">
        <v>130.4375</v>
      </c>
      <c r="D626">
        <v>1.0817327614072712E-3</v>
      </c>
    </row>
    <row r="627" spans="3:4" x14ac:dyDescent="0.3">
      <c r="C627">
        <v>130.44300000000001</v>
      </c>
      <c r="D627">
        <v>1.0920285206741022E-3</v>
      </c>
    </row>
    <row r="628" spans="3:4" x14ac:dyDescent="0.3">
      <c r="C628">
        <v>130.4485</v>
      </c>
      <c r="D628">
        <v>1.1024059895400782E-3</v>
      </c>
    </row>
    <row r="629" spans="3:4" x14ac:dyDescent="0.3">
      <c r="C629">
        <v>130.45400000000001</v>
      </c>
      <c r="D629">
        <v>1.1128657032735321E-3</v>
      </c>
    </row>
    <row r="630" spans="3:4" x14ac:dyDescent="0.3">
      <c r="C630">
        <v>130.45949999999999</v>
      </c>
      <c r="D630">
        <v>1.1234082015455955E-3</v>
      </c>
    </row>
    <row r="631" spans="3:4" x14ac:dyDescent="0.3">
      <c r="C631">
        <v>130.465</v>
      </c>
      <c r="D631">
        <v>1.1340340285235255E-3</v>
      </c>
    </row>
    <row r="632" spans="3:4" x14ac:dyDescent="0.3">
      <c r="C632">
        <v>130.47049999999999</v>
      </c>
      <c r="D632">
        <v>1.1447437329654003E-3</v>
      </c>
    </row>
    <row r="633" spans="3:4" x14ac:dyDescent="0.3">
      <c r="C633">
        <v>130.476</v>
      </c>
      <c r="D633">
        <v>1.1555378683179845E-3</v>
      </c>
    </row>
    <row r="634" spans="3:4" x14ac:dyDescent="0.3">
      <c r="C634">
        <v>130.48150000000001</v>
      </c>
      <c r="D634">
        <v>1.1664169928160841E-3</v>
      </c>
    </row>
    <row r="635" spans="3:4" x14ac:dyDescent="0.3">
      <c r="C635">
        <v>130.48699999999999</v>
      </c>
      <c r="D635">
        <v>1.1773816695848098E-3</v>
      </c>
    </row>
    <row r="636" spans="3:4" x14ac:dyDescent="0.3">
      <c r="C636">
        <v>130.49250000000001</v>
      </c>
      <c r="D636">
        <v>1.1884324667442454E-3</v>
      </c>
    </row>
    <row r="637" spans="3:4" x14ac:dyDescent="0.3">
      <c r="C637">
        <v>130.49799999999999</v>
      </c>
      <c r="D637">
        <v>1.1995699575159684E-3</v>
      </c>
    </row>
    <row r="638" spans="3:4" x14ac:dyDescent="0.3">
      <c r="C638">
        <v>130.5035</v>
      </c>
      <c r="D638">
        <v>1.2107947203328941E-3</v>
      </c>
    </row>
    <row r="639" spans="3:4" x14ac:dyDescent="0.3">
      <c r="C639">
        <v>130.50899999999999</v>
      </c>
      <c r="D639">
        <v>1.2221073389506981E-3</v>
      </c>
    </row>
    <row r="640" spans="3:4" x14ac:dyDescent="0.3">
      <c r="C640">
        <v>130.5145</v>
      </c>
      <c r="D640">
        <v>1.2335084025627079E-3</v>
      </c>
    </row>
    <row r="641" spans="3:4" x14ac:dyDescent="0.3">
      <c r="C641">
        <v>130.52000000000001</v>
      </c>
      <c r="D641">
        <v>1.2449985059164879E-3</v>
      </c>
    </row>
    <row r="642" spans="3:4" x14ac:dyDescent="0.3">
      <c r="C642">
        <v>130.52549999999999</v>
      </c>
      <c r="D642">
        <v>1.2565782494336143E-3</v>
      </c>
    </row>
    <row r="643" spans="3:4" x14ac:dyDescent="0.3">
      <c r="C643">
        <v>130.53100000000001</v>
      </c>
      <c r="D643">
        <v>1.268248239332106E-3</v>
      </c>
    </row>
    <row r="644" spans="3:4" x14ac:dyDescent="0.3">
      <c r="C644">
        <v>130.53649999999999</v>
      </c>
      <c r="D644">
        <v>1.2800090877509278E-3</v>
      </c>
    </row>
    <row r="645" spans="3:4" x14ac:dyDescent="0.3">
      <c r="C645">
        <v>130.542</v>
      </c>
      <c r="D645">
        <v>1.2918614128781189E-3</v>
      </c>
    </row>
    <row r="646" spans="3:4" x14ac:dyDescent="0.3">
      <c r="C646">
        <v>130.54750000000001</v>
      </c>
      <c r="D646">
        <v>1.3038058390807601E-3</v>
      </c>
    </row>
    <row r="647" spans="3:4" x14ac:dyDescent="0.3">
      <c r="C647">
        <v>130.553</v>
      </c>
      <c r="D647">
        <v>1.3158429970383328E-3</v>
      </c>
    </row>
    <row r="648" spans="3:4" x14ac:dyDescent="0.3">
      <c r="C648">
        <v>130.55850000000001</v>
      </c>
      <c r="D648">
        <v>1.3279735238789084E-3</v>
      </c>
    </row>
    <row r="649" spans="3:4" x14ac:dyDescent="0.3">
      <c r="C649">
        <v>130.56399999999999</v>
      </c>
      <c r="D649">
        <v>1.3401980633175631E-3</v>
      </c>
    </row>
    <row r="650" spans="3:4" x14ac:dyDescent="0.3">
      <c r="C650">
        <v>130.56950000000001</v>
      </c>
      <c r="D650">
        <v>1.3525172657986348E-3</v>
      </c>
    </row>
    <row r="651" spans="3:4" x14ac:dyDescent="0.3">
      <c r="C651">
        <v>130.57499999999999</v>
      </c>
      <c r="D651">
        <v>1.3649317886398847E-3</v>
      </c>
    </row>
    <row r="652" spans="3:4" x14ac:dyDescent="0.3">
      <c r="C652">
        <v>130.5805</v>
      </c>
      <c r="D652">
        <v>1.3774422961806412E-3</v>
      </c>
    </row>
    <row r="653" spans="3:4" x14ac:dyDescent="0.3">
      <c r="C653">
        <v>130.58600000000001</v>
      </c>
      <c r="D653">
        <v>1.390049459931977E-3</v>
      </c>
    </row>
    <row r="654" spans="3:4" x14ac:dyDescent="0.3">
      <c r="C654">
        <v>130.5915</v>
      </c>
      <c r="D654">
        <v>1.4027539587305499E-3</v>
      </c>
    </row>
    <row r="655" spans="3:4" x14ac:dyDescent="0.3">
      <c r="C655">
        <v>130.59700000000001</v>
      </c>
      <c r="D655">
        <v>1.4155564788955193E-3</v>
      </c>
    </row>
    <row r="656" spans="3:4" x14ac:dyDescent="0.3">
      <c r="C656">
        <v>130.60249999999999</v>
      </c>
      <c r="D656">
        <v>1.4284577143878925E-3</v>
      </c>
    </row>
    <row r="657" spans="3:4" x14ac:dyDescent="0.3">
      <c r="C657">
        <v>130.608</v>
      </c>
      <c r="D657">
        <v>1.4414583669739816E-3</v>
      </c>
    </row>
    <row r="658" spans="3:4" x14ac:dyDescent="0.3">
      <c r="C658">
        <v>130.61349999999999</v>
      </c>
      <c r="D658">
        <v>1.454559146390963E-3</v>
      </c>
    </row>
    <row r="659" spans="3:4" x14ac:dyDescent="0.3">
      <c r="C659">
        <v>130.619</v>
      </c>
      <c r="D659">
        <v>1.467760770516695E-3</v>
      </c>
    </row>
    <row r="660" spans="3:4" x14ac:dyDescent="0.3">
      <c r="C660">
        <v>130.62450000000001</v>
      </c>
      <c r="D660">
        <v>1.4810639655417452E-3</v>
      </c>
    </row>
    <row r="661" spans="3:4" x14ac:dyDescent="0.3">
      <c r="C661">
        <v>130.63</v>
      </c>
      <c r="D661">
        <v>1.4944694661453433E-3</v>
      </c>
    </row>
    <row r="662" spans="3:4" x14ac:dyDescent="0.3">
      <c r="C662">
        <v>130.63550000000001</v>
      </c>
      <c r="D662">
        <v>1.5079780156746212E-3</v>
      </c>
    </row>
    <row r="663" spans="3:4" x14ac:dyDescent="0.3">
      <c r="C663">
        <v>130.64099999999999</v>
      </c>
      <c r="D663">
        <v>1.5215903663264683E-3</v>
      </c>
    </row>
    <row r="664" spans="3:4" x14ac:dyDescent="0.3">
      <c r="C664">
        <v>130.6465</v>
      </c>
      <c r="D664">
        <v>1.535307279333776E-3</v>
      </c>
    </row>
    <row r="665" spans="3:4" x14ac:dyDescent="0.3">
      <c r="C665">
        <v>130.65199999999999</v>
      </c>
      <c r="D665">
        <v>1.5491295251539245E-3</v>
      </c>
    </row>
    <row r="666" spans="3:4" x14ac:dyDescent="0.3">
      <c r="C666">
        <v>130.6575</v>
      </c>
      <c r="D666">
        <v>1.5630578836617901E-3</v>
      </c>
    </row>
    <row r="667" spans="3:4" x14ac:dyDescent="0.3">
      <c r="C667">
        <v>130.66300000000001</v>
      </c>
      <c r="D667">
        <v>1.5770931443451184E-3</v>
      </c>
    </row>
    <row r="668" spans="3:4" x14ac:dyDescent="0.3">
      <c r="C668">
        <v>130.66849999999999</v>
      </c>
      <c r="D668">
        <v>1.5912361065040415E-3</v>
      </c>
    </row>
    <row r="669" spans="3:4" x14ac:dyDescent="0.3">
      <c r="C669">
        <v>130.67400000000001</v>
      </c>
      <c r="D669">
        <v>1.6054875794540944E-3</v>
      </c>
    </row>
    <row r="670" spans="3:4" x14ac:dyDescent="0.3">
      <c r="C670">
        <v>130.67949999999999</v>
      </c>
      <c r="D670">
        <v>1.6198483827319849E-3</v>
      </c>
    </row>
    <row r="671" spans="3:4" x14ac:dyDescent="0.3">
      <c r="C671">
        <v>130.685</v>
      </c>
      <c r="D671">
        <v>1.6343193463059832E-3</v>
      </c>
    </row>
    <row r="672" spans="3:4" x14ac:dyDescent="0.3">
      <c r="C672">
        <v>130.69049999999999</v>
      </c>
      <c r="D672">
        <v>1.648901310788682E-3</v>
      </c>
    </row>
    <row r="673" spans="3:4" x14ac:dyDescent="0.3">
      <c r="C673">
        <v>130.696</v>
      </c>
      <c r="D673">
        <v>1.6635951276545008E-3</v>
      </c>
    </row>
    <row r="674" spans="3:4" x14ac:dyDescent="0.3">
      <c r="C674">
        <v>130.70150000000001</v>
      </c>
      <c r="D674">
        <v>1.6784016594596663E-3</v>
      </c>
    </row>
    <row r="675" spans="3:4" x14ac:dyDescent="0.3">
      <c r="C675">
        <v>130.70699999999999</v>
      </c>
      <c r="D675">
        <v>1.6933217800665353E-3</v>
      </c>
    </row>
    <row r="676" spans="3:4" x14ac:dyDescent="0.3">
      <c r="C676">
        <v>130.71250000000001</v>
      </c>
      <c r="D676">
        <v>1.7083563748715603E-3</v>
      </c>
    </row>
    <row r="677" spans="3:4" x14ac:dyDescent="0.3">
      <c r="C677">
        <v>130.71799999999999</v>
      </c>
      <c r="D677">
        <v>1.7235063410361131E-3</v>
      </c>
    </row>
    <row r="678" spans="3:4" x14ac:dyDescent="0.3">
      <c r="C678">
        <v>130.7235</v>
      </c>
      <c r="D678">
        <v>1.7387725877221394E-3</v>
      </c>
    </row>
    <row r="679" spans="3:4" x14ac:dyDescent="0.3">
      <c r="C679">
        <v>130.72900000000001</v>
      </c>
      <c r="D679">
        <v>1.754156036330309E-3</v>
      </c>
    </row>
    <row r="680" spans="3:4" x14ac:dyDescent="0.3">
      <c r="C680">
        <v>130.7345</v>
      </c>
      <c r="D680">
        <v>1.7696576207426404E-3</v>
      </c>
    </row>
    <row r="681" spans="3:4" x14ac:dyDescent="0.3">
      <c r="C681">
        <v>130.74</v>
      </c>
      <c r="D681">
        <v>1.7852782875688216E-3</v>
      </c>
    </row>
    <row r="682" spans="3:4" x14ac:dyDescent="0.3">
      <c r="C682">
        <v>130.74549999999999</v>
      </c>
      <c r="D682">
        <v>1.8010189963954574E-3</v>
      </c>
    </row>
    <row r="683" spans="3:4" x14ac:dyDescent="0.3">
      <c r="C683">
        <v>130.751</v>
      </c>
      <c r="D683">
        <v>1.8168807200402268E-3</v>
      </c>
    </row>
    <row r="684" spans="3:4" x14ac:dyDescent="0.3">
      <c r="C684">
        <v>130.75649999999999</v>
      </c>
      <c r="D684">
        <v>1.832864444808482E-3</v>
      </c>
    </row>
    <row r="685" spans="3:4" x14ac:dyDescent="0.3">
      <c r="C685">
        <v>130.762</v>
      </c>
      <c r="D685">
        <v>1.8489711707548914E-3</v>
      </c>
    </row>
    <row r="686" spans="3:4" x14ac:dyDescent="0.3">
      <c r="C686">
        <v>130.76750000000001</v>
      </c>
      <c r="D686">
        <v>1.8652019119475875E-3</v>
      </c>
    </row>
    <row r="687" spans="3:4" x14ac:dyDescent="0.3">
      <c r="C687">
        <v>130.773</v>
      </c>
      <c r="D687">
        <v>1.8815576967368903E-3</v>
      </c>
    </row>
    <row r="688" spans="3:4" x14ac:dyDescent="0.3">
      <c r="C688">
        <v>130.77850000000001</v>
      </c>
      <c r="D688">
        <v>1.8980395680277785E-3</v>
      </c>
    </row>
    <row r="689" spans="3:4" x14ac:dyDescent="0.3">
      <c r="C689">
        <v>130.78399999999999</v>
      </c>
      <c r="D689">
        <v>1.9146485835552782E-3</v>
      </c>
    </row>
    <row r="690" spans="3:4" x14ac:dyDescent="0.3">
      <c r="C690">
        <v>130.7895</v>
      </c>
      <c r="D690">
        <v>1.9313858161648584E-3</v>
      </c>
    </row>
    <row r="691" spans="3:4" x14ac:dyDescent="0.3">
      <c r="C691">
        <v>130.79499999999999</v>
      </c>
      <c r="D691">
        <v>1.948252354095214E-3</v>
      </c>
    </row>
    <row r="692" spans="3:4" x14ac:dyDescent="0.3">
      <c r="C692">
        <v>130.8005</v>
      </c>
      <c r="D692">
        <v>1.9652493012661683E-3</v>
      </c>
    </row>
    <row r="693" spans="3:4" x14ac:dyDescent="0.3">
      <c r="C693">
        <v>130.80600000000001</v>
      </c>
      <c r="D693">
        <v>1.9823777775690062E-3</v>
      </c>
    </row>
    <row r="694" spans="3:4" x14ac:dyDescent="0.3">
      <c r="C694">
        <v>130.8115</v>
      </c>
      <c r="D694">
        <v>1.9996389191614112E-3</v>
      </c>
    </row>
    <row r="695" spans="3:4" x14ac:dyDescent="0.3">
      <c r="C695">
        <v>130.81700000000001</v>
      </c>
      <c r="D695">
        <v>2.0170338787661207E-3</v>
      </c>
    </row>
    <row r="696" spans="3:4" x14ac:dyDescent="0.3">
      <c r="C696">
        <v>130.82249999999999</v>
      </c>
      <c r="D696">
        <v>2.0345638259723973E-3</v>
      </c>
    </row>
    <row r="697" spans="3:4" x14ac:dyDescent="0.3">
      <c r="C697">
        <v>130.828</v>
      </c>
      <c r="D697">
        <v>2.052229947542538E-3</v>
      </c>
    </row>
    <row r="698" spans="3:4" x14ac:dyDescent="0.3">
      <c r="C698">
        <v>130.83349999999999</v>
      </c>
      <c r="D698">
        <v>2.0700334477206086E-3</v>
      </c>
    </row>
    <row r="699" spans="3:4" x14ac:dyDescent="0.3">
      <c r="C699">
        <v>130.839</v>
      </c>
      <c r="D699">
        <v>2.0879755485462971E-3</v>
      </c>
    </row>
    <row r="700" spans="3:4" x14ac:dyDescent="0.3">
      <c r="C700">
        <v>130.84450000000001</v>
      </c>
      <c r="D700">
        <v>2.1060574901710263E-3</v>
      </c>
    </row>
    <row r="701" spans="3:4" x14ac:dyDescent="0.3">
      <c r="C701">
        <v>130.85</v>
      </c>
      <c r="D701">
        <v>2.1242805311785986E-3</v>
      </c>
    </row>
    <row r="702" spans="3:4" x14ac:dyDescent="0.3">
      <c r="C702">
        <v>130.85550000000001</v>
      </c>
      <c r="D702">
        <v>2.1426459489094401E-3</v>
      </c>
    </row>
    <row r="703" spans="3:4" x14ac:dyDescent="0.3">
      <c r="C703">
        <v>130.86099999999999</v>
      </c>
      <c r="D703">
        <v>2.1611550397874599E-3</v>
      </c>
    </row>
    <row r="704" spans="3:4" x14ac:dyDescent="0.3">
      <c r="C704">
        <v>130.8665</v>
      </c>
      <c r="D704">
        <v>2.1798091196518661E-3</v>
      </c>
    </row>
    <row r="705" spans="3:4" x14ac:dyDescent="0.3">
      <c r="C705">
        <v>130.87199999999999</v>
      </c>
      <c r="D705">
        <v>2.1986095240909462E-3</v>
      </c>
    </row>
    <row r="706" spans="3:4" x14ac:dyDescent="0.3">
      <c r="C706">
        <v>130.8775</v>
      </c>
      <c r="D706">
        <v>2.2175576087808636E-3</v>
      </c>
    </row>
    <row r="707" spans="3:4" x14ac:dyDescent="0.3">
      <c r="C707">
        <v>130.88300000000001</v>
      </c>
      <c r="D707">
        <v>2.2366547498264178E-3</v>
      </c>
    </row>
    <row r="708" spans="3:4" x14ac:dyDescent="0.3">
      <c r="C708">
        <v>130.88849999999999</v>
      </c>
      <c r="D708">
        <v>2.2559023441061682E-3</v>
      </c>
    </row>
    <row r="709" spans="3:4" x14ac:dyDescent="0.3">
      <c r="C709">
        <v>130.89400000000001</v>
      </c>
      <c r="D709">
        <v>2.275301809620912E-3</v>
      </c>
    </row>
    <row r="710" spans="3:4" x14ac:dyDescent="0.3">
      <c r="C710">
        <v>130.89949999999999</v>
      </c>
      <c r="D710">
        <v>2.2948545858444622E-3</v>
      </c>
    </row>
    <row r="711" spans="3:4" x14ac:dyDescent="0.3">
      <c r="C711">
        <v>130.905</v>
      </c>
      <c r="D711">
        <v>2.3146047612264331E-3</v>
      </c>
    </row>
    <row r="712" spans="3:4" x14ac:dyDescent="0.3">
      <c r="C712">
        <v>130.91050000000001</v>
      </c>
      <c r="D712">
        <v>2.3344717477230491E-3</v>
      </c>
    </row>
    <row r="713" spans="3:4" x14ac:dyDescent="0.3">
      <c r="C713">
        <v>130.916</v>
      </c>
      <c r="D713">
        <v>2.3544967240889817E-3</v>
      </c>
    </row>
    <row r="714" spans="3:4" x14ac:dyDescent="0.3">
      <c r="C714">
        <v>130.92150000000001</v>
      </c>
      <c r="D714">
        <v>2.3746812349356786E-3</v>
      </c>
    </row>
    <row r="715" spans="3:4" x14ac:dyDescent="0.3">
      <c r="C715">
        <v>130.92699999999999</v>
      </c>
      <c r="D715">
        <v>2.395026849173987E-3</v>
      </c>
    </row>
    <row r="716" spans="3:4" x14ac:dyDescent="0.3">
      <c r="C716">
        <v>130.9325</v>
      </c>
      <c r="D716">
        <v>2.4155351604479101E-3</v>
      </c>
    </row>
    <row r="717" spans="3:4" x14ac:dyDescent="0.3">
      <c r="C717">
        <v>130.93799999999999</v>
      </c>
      <c r="D717">
        <v>2.4362077875731765E-3</v>
      </c>
    </row>
    <row r="718" spans="3:4" x14ac:dyDescent="0.3">
      <c r="C718">
        <v>130.9435</v>
      </c>
      <c r="D718">
        <v>2.4570463749841146E-3</v>
      </c>
    </row>
    <row r="719" spans="3:4" x14ac:dyDescent="0.3">
      <c r="C719">
        <v>130.94900000000001</v>
      </c>
      <c r="D719">
        <v>2.4780525931856635E-3</v>
      </c>
    </row>
    <row r="720" spans="3:4" x14ac:dyDescent="0.3">
      <c r="C720">
        <v>130.9545</v>
      </c>
      <c r="D720">
        <v>2.4992281392133236E-3</v>
      </c>
    </row>
    <row r="721" spans="3:4" x14ac:dyDescent="0.3">
      <c r="C721">
        <v>130.96</v>
      </c>
      <c r="D721">
        <v>2.5205747371001134E-3</v>
      </c>
    </row>
    <row r="722" spans="3:4" x14ac:dyDescent="0.3">
      <c r="C722">
        <v>130.96549999999999</v>
      </c>
      <c r="D722">
        <v>2.5420941383495761E-3</v>
      </c>
    </row>
    <row r="723" spans="3:4" x14ac:dyDescent="0.3">
      <c r="C723">
        <v>130.971</v>
      </c>
      <c r="D723">
        <v>2.5637881224177413E-3</v>
      </c>
    </row>
    <row r="724" spans="3:4" x14ac:dyDescent="0.3">
      <c r="C724">
        <v>130.97649999999999</v>
      </c>
      <c r="D724">
        <v>2.5856584972007409E-3</v>
      </c>
    </row>
    <row r="725" spans="3:4" x14ac:dyDescent="0.3">
      <c r="C725">
        <v>130.982</v>
      </c>
      <c r="D725">
        <v>2.6077070995318597E-3</v>
      </c>
    </row>
    <row r="726" spans="3:4" x14ac:dyDescent="0.3">
      <c r="C726">
        <v>130.98750000000001</v>
      </c>
      <c r="D726">
        <v>2.6299357956846518E-3</v>
      </c>
    </row>
    <row r="727" spans="3:4" x14ac:dyDescent="0.3">
      <c r="C727">
        <v>130.99299999999999</v>
      </c>
      <c r="D727">
        <v>2.6523464818851809E-3</v>
      </c>
    </row>
    <row r="728" spans="3:4" x14ac:dyDescent="0.3">
      <c r="C728">
        <v>130.99850000000001</v>
      </c>
      <c r="D728">
        <v>2.6749410848323969E-3</v>
      </c>
    </row>
    <row r="729" spans="3:4" x14ac:dyDescent="0.3">
      <c r="C729">
        <v>131.00399999999999</v>
      </c>
      <c r="D729">
        <v>2.6977215622257284E-3</v>
      </c>
    </row>
    <row r="730" spans="3:4" x14ac:dyDescent="0.3">
      <c r="C730">
        <v>131.0095</v>
      </c>
      <c r="D730">
        <v>2.7206899033029573E-3</v>
      </c>
    </row>
    <row r="731" spans="3:4" x14ac:dyDescent="0.3">
      <c r="C731">
        <v>131.01499999999999</v>
      </c>
      <c r="D731">
        <v>2.7438481293849972E-3</v>
      </c>
    </row>
    <row r="732" spans="3:4" x14ac:dyDescent="0.3">
      <c r="C732">
        <v>131.0205</v>
      </c>
      <c r="D732">
        <v>2.767198294431564E-3</v>
      </c>
    </row>
    <row r="733" spans="3:4" x14ac:dyDescent="0.3">
      <c r="C733">
        <v>131.02600000000001</v>
      </c>
      <c r="D733">
        <v>2.79074248560428E-3</v>
      </c>
    </row>
    <row r="734" spans="3:4" x14ac:dyDescent="0.3">
      <c r="C734">
        <v>131.03149999999999</v>
      </c>
      <c r="D734">
        <v>2.8144828238404582E-3</v>
      </c>
    </row>
    <row r="735" spans="3:4" x14ac:dyDescent="0.3">
      <c r="C735">
        <v>131.03700000000001</v>
      </c>
      <c r="D735">
        <v>2.8384214644366365E-3</v>
      </c>
    </row>
    <row r="736" spans="3:4" x14ac:dyDescent="0.3">
      <c r="C736">
        <v>131.04249999999999</v>
      </c>
      <c r="D736">
        <v>2.8625605976408805E-3</v>
      </c>
    </row>
    <row r="737" spans="3:4" x14ac:dyDescent="0.3">
      <c r="C737">
        <v>131.048</v>
      </c>
      <c r="D737">
        <v>2.8869024492572193E-3</v>
      </c>
    </row>
    <row r="738" spans="3:4" x14ac:dyDescent="0.3">
      <c r="C738">
        <v>131.05350000000001</v>
      </c>
      <c r="D738">
        <v>2.911449281258807E-3</v>
      </c>
    </row>
    <row r="739" spans="3:4" x14ac:dyDescent="0.3">
      <c r="C739">
        <v>131.059</v>
      </c>
      <c r="D739">
        <v>2.9362033924131984E-3</v>
      </c>
    </row>
    <row r="740" spans="3:4" x14ac:dyDescent="0.3">
      <c r="C740">
        <v>131.06450000000001</v>
      </c>
      <c r="D740">
        <v>2.9611671189188572E-3</v>
      </c>
    </row>
    <row r="741" spans="3:4" x14ac:dyDescent="0.3">
      <c r="C741">
        <v>131.07</v>
      </c>
      <c r="D741">
        <v>2.9863428350518999E-3</v>
      </c>
    </row>
    <row r="742" spans="3:4" x14ac:dyDescent="0.3">
      <c r="C742">
        <v>131.07550000000001</v>
      </c>
      <c r="D742">
        <v>3.0117329538266705E-3</v>
      </c>
    </row>
    <row r="743" spans="3:4" x14ac:dyDescent="0.3">
      <c r="C743">
        <v>131.08099999999999</v>
      </c>
      <c r="D743">
        <v>3.0373399276664671E-3</v>
      </c>
    </row>
    <row r="744" spans="3:4" x14ac:dyDescent="0.3">
      <c r="C744">
        <v>131.0865</v>
      </c>
      <c r="D744">
        <v>3.0631662490889968E-3</v>
      </c>
    </row>
    <row r="745" spans="3:4" x14ac:dyDescent="0.3">
      <c r="C745">
        <v>131.09200000000001</v>
      </c>
      <c r="D745">
        <v>3.0892144514028629E-3</v>
      </c>
    </row>
    <row r="746" spans="3:4" x14ac:dyDescent="0.3">
      <c r="C746">
        <v>131.0975</v>
      </c>
      <c r="D746">
        <v>3.1154871094187845E-3</v>
      </c>
    </row>
    <row r="747" spans="3:4" x14ac:dyDescent="0.3">
      <c r="C747">
        <v>131.10300000000001</v>
      </c>
      <c r="D747">
        <v>3.1419868401746931E-3</v>
      </c>
    </row>
    <row r="748" spans="3:4" x14ac:dyDescent="0.3">
      <c r="C748">
        <v>131.10849999999999</v>
      </c>
      <c r="D748">
        <v>3.1687163036737448E-3</v>
      </c>
    </row>
    <row r="749" spans="3:4" x14ac:dyDescent="0.3">
      <c r="C749">
        <v>131.114</v>
      </c>
      <c r="D749">
        <v>3.1956782036391277E-3</v>
      </c>
    </row>
    <row r="750" spans="3:4" x14ac:dyDescent="0.3">
      <c r="C750">
        <v>131.11949999999999</v>
      </c>
      <c r="D750">
        <v>3.2228752882818876E-3</v>
      </c>
    </row>
    <row r="751" spans="3:4" x14ac:dyDescent="0.3">
      <c r="C751">
        <v>131.125</v>
      </c>
      <c r="D751">
        <v>3.2503103510866946E-3</v>
      </c>
    </row>
    <row r="752" spans="3:4" x14ac:dyDescent="0.3">
      <c r="C752">
        <v>131.13050000000001</v>
      </c>
      <c r="D752">
        <v>3.2779862316117477E-3</v>
      </c>
    </row>
    <row r="753" spans="3:4" x14ac:dyDescent="0.3">
      <c r="C753">
        <v>131.136</v>
      </c>
      <c r="D753">
        <v>3.3059058163068212E-3</v>
      </c>
    </row>
    <row r="754" spans="3:4" x14ac:dyDescent="0.3">
      <c r="C754">
        <v>131.14150000000001</v>
      </c>
      <c r="D754">
        <v>3.3340720393486684E-3</v>
      </c>
    </row>
    <row r="755" spans="3:4" x14ac:dyDescent="0.3">
      <c r="C755">
        <v>131.14699999999999</v>
      </c>
      <c r="D755">
        <v>3.3624878834928374E-3</v>
      </c>
    </row>
    <row r="756" spans="3:4" x14ac:dyDescent="0.3">
      <c r="C756">
        <v>131.1525</v>
      </c>
      <c r="D756">
        <v>3.3911563809461598E-3</v>
      </c>
    </row>
    <row r="757" spans="3:4" x14ac:dyDescent="0.3">
      <c r="C757">
        <v>131.15799999999999</v>
      </c>
      <c r="D757">
        <v>3.4200806142559636E-3</v>
      </c>
    </row>
    <row r="758" spans="3:4" x14ac:dyDescent="0.3">
      <c r="C758">
        <v>131.1635</v>
      </c>
      <c r="D758">
        <v>3.4492637172213944E-3</v>
      </c>
    </row>
    <row r="759" spans="3:4" x14ac:dyDescent="0.3">
      <c r="C759">
        <v>131.16900000000001</v>
      </c>
      <c r="D759">
        <v>3.4787088758228579E-3</v>
      </c>
    </row>
    <row r="760" spans="3:4" x14ac:dyDescent="0.3">
      <c r="C760">
        <v>131.17449999999999</v>
      </c>
      <c r="D760">
        <v>3.508419329174008E-3</v>
      </c>
    </row>
    <row r="761" spans="3:4" x14ac:dyDescent="0.3">
      <c r="C761">
        <v>131.18</v>
      </c>
      <c r="D761">
        <v>3.5383983704955079E-3</v>
      </c>
    </row>
    <row r="762" spans="3:4" x14ac:dyDescent="0.3">
      <c r="C762">
        <v>131.18549999999999</v>
      </c>
      <c r="D762">
        <v>3.5686493481097053E-3</v>
      </c>
    </row>
    <row r="763" spans="3:4" x14ac:dyDescent="0.3">
      <c r="C763">
        <v>131.191</v>
      </c>
      <c r="D763">
        <v>3.5991756664608414E-3</v>
      </c>
    </row>
    <row r="764" spans="3:4" x14ac:dyDescent="0.3">
      <c r="C764">
        <v>131.19649999999999</v>
      </c>
      <c r="D764">
        <v>3.6299807871567353E-3</v>
      </c>
    </row>
    <row r="765" spans="3:4" x14ac:dyDescent="0.3">
      <c r="C765">
        <v>131.202</v>
      </c>
      <c r="D765">
        <v>3.6610682300377358E-3</v>
      </c>
    </row>
    <row r="766" spans="3:4" x14ac:dyDescent="0.3">
      <c r="C766">
        <v>131.20750000000001</v>
      </c>
      <c r="D766">
        <v>3.6924415742688819E-3</v>
      </c>
    </row>
    <row r="767" spans="3:4" x14ac:dyDescent="0.3">
      <c r="C767">
        <v>131.21299999999999</v>
      </c>
      <c r="D767">
        <v>3.7241044594600319E-3</v>
      </c>
    </row>
    <row r="768" spans="3:4" x14ac:dyDescent="0.3">
      <c r="C768">
        <v>131.21850000000001</v>
      </c>
      <c r="D768">
        <v>3.7560605868132767E-3</v>
      </c>
    </row>
    <row r="769" spans="3:4" x14ac:dyDescent="0.3">
      <c r="C769">
        <v>131.22399999999999</v>
      </c>
      <c r="D769">
        <v>3.7883137202968523E-3</v>
      </c>
    </row>
    <row r="770" spans="3:4" x14ac:dyDescent="0.3">
      <c r="C770">
        <v>131.2295</v>
      </c>
      <c r="D770">
        <v>3.8208676878505412E-3</v>
      </c>
    </row>
    <row r="771" spans="3:4" x14ac:dyDescent="0.3">
      <c r="C771">
        <v>131.23500000000001</v>
      </c>
      <c r="D771">
        <v>3.8537263826185588E-3</v>
      </c>
    </row>
    <row r="772" spans="3:4" x14ac:dyDescent="0.3">
      <c r="C772">
        <v>131.2405</v>
      </c>
      <c r="D772">
        <v>3.8868937642149923E-3</v>
      </c>
    </row>
    <row r="773" spans="3:4" x14ac:dyDescent="0.3">
      <c r="C773">
        <v>131.24600000000001</v>
      </c>
      <c r="D773">
        <v>3.9203738600211624E-3</v>
      </c>
    </row>
    <row r="774" spans="3:4" x14ac:dyDescent="0.3">
      <c r="C774">
        <v>131.25149999999999</v>
      </c>
      <c r="D774">
        <v>3.9541707665141038E-3</v>
      </c>
    </row>
    <row r="775" spans="3:4" x14ac:dyDescent="0.3">
      <c r="C775">
        <v>131.25700000000001</v>
      </c>
      <c r="D775">
        <v>3.9882886506315222E-3</v>
      </c>
    </row>
    <row r="776" spans="3:4" x14ac:dyDescent="0.3">
      <c r="C776">
        <v>131.26249999999999</v>
      </c>
      <c r="D776">
        <v>4.0227317511688909E-3</v>
      </c>
    </row>
    <row r="777" spans="3:4" x14ac:dyDescent="0.3">
      <c r="C777">
        <v>131.268</v>
      </c>
      <c r="D777">
        <v>4.0575043802153193E-3</v>
      </c>
    </row>
    <row r="778" spans="3:4" x14ac:dyDescent="0.3">
      <c r="C778">
        <v>131.27350000000001</v>
      </c>
      <c r="D778">
        <v>4.0926109246238202E-3</v>
      </c>
    </row>
    <row r="779" spans="3:4" x14ac:dyDescent="0.3">
      <c r="C779">
        <v>131.279</v>
      </c>
      <c r="D779">
        <v>4.128055847521489E-3</v>
      </c>
    </row>
    <row r="780" spans="3:4" x14ac:dyDescent="0.3">
      <c r="C780">
        <v>131.28450000000001</v>
      </c>
      <c r="D780">
        <v>4.1638436898589716E-3</v>
      </c>
    </row>
    <row r="781" spans="3:4" x14ac:dyDescent="0.3">
      <c r="C781">
        <v>131.29</v>
      </c>
      <c r="D781">
        <v>4.1999790719984918E-3</v>
      </c>
    </row>
    <row r="782" spans="3:4" x14ac:dyDescent="0.3">
      <c r="C782">
        <v>131.2955</v>
      </c>
      <c r="D782">
        <v>4.2364666953461898E-3</v>
      </c>
    </row>
    <row r="783" spans="3:4" x14ac:dyDescent="0.3">
      <c r="C783">
        <v>131.30099999999999</v>
      </c>
      <c r="D783">
        <v>4.2733113440242068E-3</v>
      </c>
    </row>
    <row r="784" spans="3:4" x14ac:dyDescent="0.3">
      <c r="C784">
        <v>131.3065</v>
      </c>
      <c r="D784">
        <v>4.3105178865896687E-3</v>
      </c>
    </row>
    <row r="785" spans="3:4" x14ac:dyDescent="0.3">
      <c r="C785">
        <v>131.31200000000001</v>
      </c>
      <c r="D785">
        <v>4.348091277795953E-3</v>
      </c>
    </row>
    <row r="786" spans="3:4" x14ac:dyDescent="0.3">
      <c r="C786">
        <v>131.3175</v>
      </c>
      <c r="D786">
        <v>4.3860365604021494E-3</v>
      </c>
    </row>
    <row r="787" spans="3:4" x14ac:dyDescent="0.3">
      <c r="C787">
        <v>131.32300000000001</v>
      </c>
      <c r="D787">
        <v>4.4243588670301046E-3</v>
      </c>
    </row>
    <row r="788" spans="3:4" x14ac:dyDescent="0.3">
      <c r="C788">
        <v>131.32849999999999</v>
      </c>
      <c r="D788">
        <v>4.4630634220682716E-3</v>
      </c>
    </row>
    <row r="789" spans="3:4" x14ac:dyDescent="0.3">
      <c r="C789">
        <v>131.334</v>
      </c>
      <c r="D789">
        <v>4.5021555436285544E-3</v>
      </c>
    </row>
    <row r="790" spans="3:4" x14ac:dyDescent="0.3">
      <c r="C790">
        <v>131.33949999999999</v>
      </c>
      <c r="D790">
        <v>4.541640645551244E-3</v>
      </c>
    </row>
    <row r="791" spans="3:4" x14ac:dyDescent="0.3">
      <c r="C791">
        <v>131.345</v>
      </c>
      <c r="D791">
        <v>4.5815242394656999E-3</v>
      </c>
    </row>
    <row r="792" spans="3:4" x14ac:dyDescent="0.3">
      <c r="C792">
        <v>131.35050000000001</v>
      </c>
      <c r="D792">
        <v>4.6218119369018243E-3</v>
      </c>
    </row>
    <row r="793" spans="3:4" x14ac:dyDescent="0.3">
      <c r="C793">
        <v>131.35599999999999</v>
      </c>
      <c r="D793">
        <v>4.6625094514585984E-3</v>
      </c>
    </row>
    <row r="794" spans="3:4" x14ac:dyDescent="0.3">
      <c r="C794">
        <v>131.36150000000001</v>
      </c>
      <c r="D794">
        <v>4.7036226010290132E-3</v>
      </c>
    </row>
    <row r="795" spans="3:4" x14ac:dyDescent="0.3">
      <c r="C795">
        <v>131.36699999999999</v>
      </c>
      <c r="D795">
        <v>4.7451573100804785E-3</v>
      </c>
    </row>
    <row r="796" spans="3:4" x14ac:dyDescent="0.3">
      <c r="C796">
        <v>131.3725</v>
      </c>
      <c r="D796">
        <v>4.7871196119972492E-3</v>
      </c>
    </row>
    <row r="797" spans="3:4" x14ac:dyDescent="0.3">
      <c r="C797">
        <v>131.37799999999999</v>
      </c>
      <c r="D797">
        <v>4.8295156514795599E-3</v>
      </c>
    </row>
    <row r="798" spans="3:4" x14ac:dyDescent="0.3">
      <c r="C798">
        <v>131.3835</v>
      </c>
      <c r="D798">
        <v>4.8723516870075425E-3</v>
      </c>
    </row>
    <row r="799" spans="3:4" x14ac:dyDescent="0.3">
      <c r="C799">
        <v>131.38900000000001</v>
      </c>
      <c r="D799">
        <v>4.9156340933644615E-3</v>
      </c>
    </row>
    <row r="800" spans="3:4" x14ac:dyDescent="0.3">
      <c r="C800">
        <v>131.39449999999999</v>
      </c>
      <c r="D800">
        <v>4.9593693642259072E-3</v>
      </c>
    </row>
    <row r="801" spans="3:4" x14ac:dyDescent="0.3">
      <c r="C801">
        <v>131.4</v>
      </c>
      <c r="D801">
        <v>5.0035641148140084E-3</v>
      </c>
    </row>
    <row r="802" spans="3:4" x14ac:dyDescent="0.3">
      <c r="C802">
        <v>131.40549999999999</v>
      </c>
      <c r="D802">
        <v>5.0482250846155168E-3</v>
      </c>
    </row>
    <row r="803" spans="3:4" x14ac:dyDescent="0.3">
      <c r="C803">
        <v>131.411</v>
      </c>
      <c r="D803">
        <v>5.0933591401705848E-3</v>
      </c>
    </row>
    <row r="804" spans="3:4" x14ac:dyDescent="0.3">
      <c r="C804">
        <v>131.41650000000001</v>
      </c>
      <c r="D804">
        <v>5.1389732779265271E-3</v>
      </c>
    </row>
    <row r="805" spans="3:4" x14ac:dyDescent="0.3">
      <c r="C805">
        <v>131.422</v>
      </c>
      <c r="D805">
        <v>5.1850746271633521E-3</v>
      </c>
    </row>
    <row r="806" spans="3:4" x14ac:dyDescent="0.3">
      <c r="C806">
        <v>131.42750000000001</v>
      </c>
      <c r="D806">
        <v>5.2316704529898556E-3</v>
      </c>
    </row>
    <row r="807" spans="3:4" x14ac:dyDescent="0.3">
      <c r="C807">
        <v>131.43299999999999</v>
      </c>
      <c r="D807">
        <v>5.2787681594088634E-3</v>
      </c>
    </row>
    <row r="808" spans="3:4" x14ac:dyDescent="0.3">
      <c r="C808">
        <v>131.4385</v>
      </c>
      <c r="D808">
        <v>5.3263752924585525E-3</v>
      </c>
    </row>
    <row r="809" spans="3:4" x14ac:dyDescent="0.3">
      <c r="C809">
        <v>131.44399999999999</v>
      </c>
      <c r="D809">
        <v>5.3744995434232912E-3</v>
      </c>
    </row>
    <row r="810" spans="3:4" x14ac:dyDescent="0.3">
      <c r="C810">
        <v>131.4495</v>
      </c>
      <c r="D810">
        <v>5.4231487521226437E-3</v>
      </c>
    </row>
    <row r="811" spans="3:4" x14ac:dyDescent="0.3">
      <c r="C811">
        <v>131.45500000000001</v>
      </c>
      <c r="D811">
        <v>5.4723309102717079E-3</v>
      </c>
    </row>
    <row r="812" spans="3:4" x14ac:dyDescent="0.3">
      <c r="C812">
        <v>131.4605</v>
      </c>
      <c r="D812">
        <v>5.522054164919697E-3</v>
      </c>
    </row>
    <row r="813" spans="3:4" x14ac:dyDescent="0.3">
      <c r="C813">
        <v>131.46600000000001</v>
      </c>
      <c r="D813">
        <v>5.5723268219649708E-3</v>
      </c>
    </row>
    <row r="814" spans="3:4" x14ac:dyDescent="0.3">
      <c r="C814">
        <v>131.47149999999999</v>
      </c>
      <c r="D814">
        <v>5.6231573497445278E-3</v>
      </c>
    </row>
    <row r="815" spans="3:4" x14ac:dyDescent="0.3">
      <c r="C815">
        <v>131.477</v>
      </c>
      <c r="D815">
        <v>5.6745543827048392E-3</v>
      </c>
    </row>
    <row r="816" spans="3:4" x14ac:dyDescent="0.3">
      <c r="C816">
        <v>131.48249999999999</v>
      </c>
      <c r="D816">
        <v>5.7265267251464906E-3</v>
      </c>
    </row>
    <row r="817" spans="3:4" x14ac:dyDescent="0.3">
      <c r="C817">
        <v>131.488</v>
      </c>
      <c r="D817">
        <v>5.7790833550512609E-3</v>
      </c>
    </row>
    <row r="818" spans="3:4" x14ac:dyDescent="0.3">
      <c r="C818">
        <v>131.49350000000001</v>
      </c>
      <c r="D818">
        <v>5.832233427983711E-3</v>
      </c>
    </row>
    <row r="819" spans="3:4" x14ac:dyDescent="0.3">
      <c r="C819">
        <v>131.499</v>
      </c>
      <c r="D819">
        <v>5.8859862810740409E-3</v>
      </c>
    </row>
    <row r="820" spans="3:4" x14ac:dyDescent="0.3">
      <c r="C820">
        <v>131.50450000000001</v>
      </c>
      <c r="D820">
        <v>5.9403514370796303E-3</v>
      </c>
    </row>
    <row r="821" spans="3:4" x14ac:dyDescent="0.3">
      <c r="C821">
        <v>131.51</v>
      </c>
      <c r="D821">
        <v>5.9953386085223144E-3</v>
      </c>
    </row>
    <row r="822" spans="3:4" x14ac:dyDescent="0.3">
      <c r="C822">
        <v>131.5155</v>
      </c>
      <c r="D822">
        <v>6.0509577019081219E-3</v>
      </c>
    </row>
    <row r="823" spans="3:4" x14ac:dyDescent="0.3">
      <c r="C823">
        <v>131.52099999999999</v>
      </c>
      <c r="D823">
        <v>6.1072188220205048E-3</v>
      </c>
    </row>
    <row r="824" spans="3:4" x14ac:dyDescent="0.3">
      <c r="C824">
        <v>131.5265</v>
      </c>
      <c r="D824">
        <v>6.1641322762955543E-3</v>
      </c>
    </row>
    <row r="825" spans="3:4" x14ac:dyDescent="0.3">
      <c r="C825">
        <v>131.53200000000001</v>
      </c>
      <c r="D825">
        <v>6.2217085792697271E-3</v>
      </c>
    </row>
    <row r="826" spans="3:4" x14ac:dyDescent="0.3">
      <c r="C826">
        <v>131.53749999999999</v>
      </c>
      <c r="D826">
        <v>6.2799584571065258E-3</v>
      </c>
    </row>
    <row r="827" spans="3:4" x14ac:dyDescent="0.3">
      <c r="C827">
        <v>131.54300000000001</v>
      </c>
      <c r="D827">
        <v>6.3388928521983341E-3</v>
      </c>
    </row>
    <row r="828" spans="3:4" x14ac:dyDescent="0.3">
      <c r="C828">
        <v>131.54849999999999</v>
      </c>
      <c r="D828">
        <v>6.3985229278392224E-3</v>
      </c>
    </row>
    <row r="829" spans="3:4" x14ac:dyDescent="0.3">
      <c r="C829">
        <v>131.554</v>
      </c>
      <c r="D829">
        <v>6.4588600729750586E-3</v>
      </c>
    </row>
    <row r="830" spans="3:4" x14ac:dyDescent="0.3">
      <c r="C830">
        <v>131.55949999999999</v>
      </c>
      <c r="D830">
        <v>6.519960720405971E-3</v>
      </c>
    </row>
    <row r="831" spans="3:4" x14ac:dyDescent="0.3">
      <c r="C831">
        <v>131.565</v>
      </c>
      <c r="D831">
        <v>6.5817611369306684E-3</v>
      </c>
    </row>
    <row r="832" spans="3:4" x14ac:dyDescent="0.3">
      <c r="C832">
        <v>131.57050000000001</v>
      </c>
      <c r="D832">
        <v>6.6443083972116809E-3</v>
      </c>
    </row>
    <row r="833" spans="3:4" x14ac:dyDescent="0.3">
      <c r="C833">
        <v>131.57599999999999</v>
      </c>
      <c r="D833">
        <v>6.7076160399645226E-3</v>
      </c>
    </row>
    <row r="834" spans="3:4" x14ac:dyDescent="0.3">
      <c r="C834">
        <v>131.58150000000001</v>
      </c>
      <c r="D834">
        <v>6.7716981771452191E-3</v>
      </c>
    </row>
    <row r="835" spans="3:4" x14ac:dyDescent="0.3">
      <c r="C835">
        <v>131.58699999999999</v>
      </c>
      <c r="D835">
        <v>6.8365695806107919E-3</v>
      </c>
    </row>
    <row r="836" spans="3:4" x14ac:dyDescent="0.3">
      <c r="C836">
        <v>131.5925</v>
      </c>
      <c r="D836">
        <v>6.9022457879064289E-3</v>
      </c>
    </row>
    <row r="837" spans="3:4" x14ac:dyDescent="0.3">
      <c r="C837">
        <v>131.59800000000001</v>
      </c>
      <c r="D837">
        <v>6.9687432312207113E-3</v>
      </c>
    </row>
    <row r="838" spans="3:4" x14ac:dyDescent="0.3">
      <c r="C838">
        <v>131.6035</v>
      </c>
      <c r="D838">
        <v>7.0360793943284811E-3</v>
      </c>
    </row>
    <row r="839" spans="3:4" x14ac:dyDescent="0.3">
      <c r="C839">
        <v>131.60900000000001</v>
      </c>
      <c r="D839">
        <v>7.104273003207557E-3</v>
      </c>
    </row>
    <row r="840" spans="3:4" x14ac:dyDescent="0.3">
      <c r="C840">
        <v>131.61449999999999</v>
      </c>
      <c r="D840">
        <v>7.173344257024033E-3</v>
      </c>
    </row>
    <row r="841" spans="3:4" x14ac:dyDescent="0.3">
      <c r="C841">
        <v>131.62</v>
      </c>
      <c r="D841">
        <v>7.2433151073457748E-3</v>
      </c>
    </row>
    <row r="842" spans="3:4" x14ac:dyDescent="0.3">
      <c r="C842">
        <v>131.62549999999999</v>
      </c>
      <c r="D842">
        <v>7.3142095947323531E-3</v>
      </c>
    </row>
    <row r="843" spans="3:4" x14ac:dyDescent="0.3">
      <c r="C843">
        <v>131.631</v>
      </c>
      <c r="D843">
        <v>7.3860542533479576E-3</v>
      </c>
    </row>
    <row r="844" spans="3:4" x14ac:dyDescent="0.3">
      <c r="C844">
        <v>131.63650000000001</v>
      </c>
      <c r="D844">
        <v>7.4588785958748455E-3</v>
      </c>
    </row>
    <row r="845" spans="3:4" x14ac:dyDescent="0.3">
      <c r="C845">
        <v>131.642</v>
      </c>
      <c r="D845">
        <v>7.5327156928643845E-3</v>
      </c>
    </row>
    <row r="846" spans="3:4" x14ac:dyDescent="0.3">
      <c r="C846">
        <v>131.64750000000001</v>
      </c>
      <c r="D846">
        <v>7.6076028626801077E-3</v>
      </c>
    </row>
    <row r="847" spans="3:4" x14ac:dyDescent="0.3">
      <c r="C847">
        <v>131.65299999999999</v>
      </c>
      <c r="D847">
        <v>7.6835824904084946E-3</v>
      </c>
    </row>
    <row r="848" spans="3:4" x14ac:dyDescent="0.3">
      <c r="C848">
        <v>131.6585</v>
      </c>
      <c r="D848">
        <v>7.7607029965359575E-3</v>
      </c>
    </row>
    <row r="849" spans="3:4" x14ac:dyDescent="0.3">
      <c r="C849">
        <v>131.66399999999999</v>
      </c>
      <c r="D849">
        <v>7.8390199787553624E-3</v>
      </c>
    </row>
    <row r="850" spans="3:4" x14ac:dyDescent="0.3">
      <c r="C850">
        <v>131.6695</v>
      </c>
      <c r="D850">
        <v>7.9185975530351085E-3</v>
      </c>
    </row>
    <row r="851" spans="3:4" x14ac:dyDescent="0.3">
      <c r="C851">
        <v>131.67500000000001</v>
      </c>
      <c r="D851">
        <v>7.9995099229354227E-3</v>
      </c>
    </row>
    <row r="852" spans="3:4" x14ac:dyDescent="0.3">
      <c r="C852">
        <v>131.68049999999999</v>
      </c>
      <c r="D852">
        <v>8.0818432091482959E-3</v>
      </c>
    </row>
    <row r="853" spans="3:4" x14ac:dyDescent="0.3">
      <c r="C853">
        <v>131.68600000000001</v>
      </c>
      <c r="D853">
        <v>8.1656975742347149E-3</v>
      </c>
    </row>
    <row r="854" spans="3:4" x14ac:dyDescent="0.3">
      <c r="C854">
        <v>131.69149999999999</v>
      </c>
      <c r="D854">
        <v>8.2511896805204932E-3</v>
      </c>
    </row>
    <row r="855" spans="3:4" x14ac:dyDescent="0.3">
      <c r="C855">
        <v>131.697</v>
      </c>
      <c r="D855">
        <v>8.3384555220111442E-3</v>
      </c>
    </row>
    <row r="856" spans="3:4" x14ac:dyDescent="0.3">
      <c r="C856">
        <v>131.70249999999999</v>
      </c>
      <c r="D856">
        <v>8.427653673843901E-3</v>
      </c>
    </row>
    <row r="857" spans="3:4" x14ac:dyDescent="0.3">
      <c r="C857">
        <v>131.708</v>
      </c>
      <c r="D857">
        <v>8.5189690051859918E-3</v>
      </c>
    </row>
    <row r="858" spans="3:4" x14ac:dyDescent="0.3">
      <c r="C858">
        <v>131.71350000000001</v>
      </c>
      <c r="D858">
        <v>8.6126169033689404E-3</v>
      </c>
    </row>
    <row r="859" spans="3:4" x14ac:dyDescent="0.3">
      <c r="C859">
        <v>131.71899999999999</v>
      </c>
      <c r="D859">
        <v>8.7088480583725654E-3</v>
      </c>
    </row>
    <row r="860" spans="3:4" x14ac:dyDescent="0.3">
      <c r="C860">
        <v>131.72450000000001</v>
      </c>
      <c r="D860">
        <v>8.8079538572693357E-3</v>
      </c>
    </row>
    <row r="861" spans="3:4" x14ac:dyDescent="0.3">
      <c r="C861">
        <v>131.72999999999999</v>
      </c>
      <c r="D861">
        <v>8.9102724377705562E-3</v>
      </c>
    </row>
    <row r="862" spans="3:4" x14ac:dyDescent="0.3">
      <c r="C862">
        <v>131.7355</v>
      </c>
      <c r="D862">
        <v>9.0161954483722034E-3</v>
      </c>
    </row>
    <row r="863" spans="3:4" x14ac:dyDescent="0.3">
      <c r="C863">
        <v>131.74100000000001</v>
      </c>
      <c r="D863">
        <v>9.1261755594873907E-3</v>
      </c>
    </row>
    <row r="864" spans="3:4" x14ac:dyDescent="0.3">
      <c r="C864">
        <v>131.7465</v>
      </c>
      <c r="D864">
        <v>9.2407347652366974E-3</v>
      </c>
    </row>
    <row r="865" spans="3:4" x14ac:dyDescent="0.3">
      <c r="C865">
        <v>131.75200000000001</v>
      </c>
      <c r="D865">
        <v>9.3604735088983274E-3</v>
      </c>
    </row>
    <row r="866" spans="3:4" x14ac:dyDescent="0.3">
      <c r="C866">
        <v>131.75749999999999</v>
      </c>
      <c r="D866">
        <v>9.4860806562101548E-3</v>
      </c>
    </row>
    <row r="867" spans="3:4" x14ac:dyDescent="0.3">
      <c r="C867">
        <v>131.76300000000001</v>
      </c>
      <c r="D867">
        <v>9.618344329531292E-3</v>
      </c>
    </row>
    <row r="868" spans="3:4" x14ac:dyDescent="0.3">
      <c r="C868">
        <v>131.76849999999999</v>
      </c>
      <c r="D868">
        <v>9.7581636020033363E-3</v>
      </c>
    </row>
    <row r="869" spans="3:4" x14ac:dyDescent="0.3">
      <c r="C869">
        <v>131.774</v>
      </c>
      <c r="D869">
        <v>9.9065610342294937E-3</v>
      </c>
    </row>
    <row r="870" spans="3:4" x14ac:dyDescent="0.3">
      <c r="C870">
        <v>131.77950000000001</v>
      </c>
      <c r="D870">
        <v>1.006469601628779E-2</v>
      </c>
    </row>
    <row r="871" spans="3:4" x14ac:dyDescent="0.3">
      <c r="C871">
        <v>131.785</v>
      </c>
      <c r="D871">
        <v>1.0233878855156135E-2</v>
      </c>
    </row>
    <row r="872" spans="3:4" x14ac:dyDescent="0.3">
      <c r="C872">
        <v>131.79050000000001</v>
      </c>
      <c r="D872">
        <v>1.0415585521650225E-2</v>
      </c>
    </row>
    <row r="873" spans="3:4" x14ac:dyDescent="0.3">
      <c r="C873">
        <v>131.79599999999999</v>
      </c>
      <c r="D873">
        <v>1.0611472941858458E-2</v>
      </c>
    </row>
    <row r="874" spans="3:4" x14ac:dyDescent="0.3">
      <c r="C874">
        <v>131.8015</v>
      </c>
      <c r="D874">
        <v>1.0823394685923606E-2</v>
      </c>
    </row>
    <row r="875" spans="3:4" x14ac:dyDescent="0.3">
      <c r="C875">
        <v>131.80699999999999</v>
      </c>
      <c r="D875">
        <v>1.1053416871956019E-2</v>
      </c>
    </row>
    <row r="876" spans="3:4" x14ac:dyDescent="0.3">
      <c r="C876">
        <v>131.8125</v>
      </c>
      <c r="D876">
        <v>1.1303834065392149E-2</v>
      </c>
    </row>
    <row r="877" spans="3:4" x14ac:dyDescent="0.3">
      <c r="C877">
        <v>131.81800000000001</v>
      </c>
      <c r="D877">
        <v>1.1577184914446342E-2</v>
      </c>
    </row>
    <row r="878" spans="3:4" x14ac:dyDescent="0.3">
      <c r="C878">
        <v>131.8235</v>
      </c>
      <c r="D878">
        <v>1.1876267221292008E-2</v>
      </c>
    </row>
    <row r="879" spans="3:4" x14ac:dyDescent="0.3">
      <c r="C879">
        <v>131.82900000000001</v>
      </c>
      <c r="D879">
        <v>1.2204152106761477E-2</v>
      </c>
    </row>
    <row r="880" spans="3:4" x14ac:dyDescent="0.3">
      <c r="C880">
        <v>131.83449999999999</v>
      </c>
      <c r="D880">
        <v>1.2564196884686865E-2</v>
      </c>
    </row>
    <row r="881" spans="3:4" x14ac:dyDescent="0.3">
      <c r="C881">
        <v>131.84</v>
      </c>
      <c r="D881">
        <v>1.2960056221596241E-2</v>
      </c>
    </row>
    <row r="882" spans="3:4" x14ac:dyDescent="0.3">
      <c r="C882">
        <v>131.84549999999999</v>
      </c>
      <c r="D882">
        <v>1.3395691119288835E-2</v>
      </c>
    </row>
    <row r="883" spans="3:4" x14ac:dyDescent="0.3">
      <c r="C883">
        <v>131.851</v>
      </c>
      <c r="D883">
        <v>1.387537522351991E-2</v>
      </c>
    </row>
    <row r="884" spans="3:4" x14ac:dyDescent="0.3">
      <c r="C884">
        <v>131.85650000000001</v>
      </c>
      <c r="D884">
        <v>1.440369793261702E-2</v>
      </c>
    </row>
    <row r="885" spans="3:4" x14ac:dyDescent="0.3">
      <c r="C885">
        <v>131.86199999999999</v>
      </c>
      <c r="D885">
        <v>1.4985563757329736E-2</v>
      </c>
    </row>
    <row r="886" spans="3:4" x14ac:dyDescent="0.3">
      <c r="C886">
        <v>131.86750000000001</v>
      </c>
      <c r="D886">
        <v>1.5626187368751161E-2</v>
      </c>
    </row>
    <row r="887" spans="3:4" x14ac:dyDescent="0.3">
      <c r="C887">
        <v>131.87299999999999</v>
      </c>
      <c r="D887">
        <v>1.6331083766593913E-2</v>
      </c>
    </row>
    <row r="888" spans="3:4" x14ac:dyDescent="0.3">
      <c r="C888">
        <v>131.8785</v>
      </c>
      <c r="D888">
        <v>1.7106053007146699E-2</v>
      </c>
    </row>
    <row r="889" spans="3:4" x14ac:dyDescent="0.3">
      <c r="C889">
        <v>131.88399999999999</v>
      </c>
      <c r="D889">
        <v>1.7957158949977025E-2</v>
      </c>
    </row>
    <row r="890" spans="3:4" x14ac:dyDescent="0.3">
      <c r="C890">
        <v>131.8895</v>
      </c>
      <c r="D890">
        <v>1.8890701517005132E-2</v>
      </c>
    </row>
    <row r="891" spans="3:4" x14ac:dyDescent="0.3">
      <c r="C891">
        <v>131.89500000000001</v>
      </c>
      <c r="D891">
        <v>1.9913182007320084E-2</v>
      </c>
    </row>
    <row r="892" spans="3:4" x14ac:dyDescent="0.3">
      <c r="C892">
        <v>131.90049999999999</v>
      </c>
      <c r="D892">
        <v>2.1031261077965203E-2</v>
      </c>
    </row>
    <row r="893" spans="3:4" x14ac:dyDescent="0.3">
      <c r="C893">
        <v>131.90600000000001</v>
      </c>
      <c r="D893">
        <v>2.225170908474626E-2</v>
      </c>
    </row>
    <row r="894" spans="3:4" x14ac:dyDescent="0.3">
      <c r="C894">
        <v>131.91149999999999</v>
      </c>
      <c r="D894">
        <v>2.3581348578695534E-2</v>
      </c>
    </row>
    <row r="895" spans="3:4" x14ac:dyDescent="0.3">
      <c r="C895">
        <v>131.917</v>
      </c>
      <c r="D895">
        <v>2.5026988873217117E-2</v>
      </c>
    </row>
    <row r="896" spans="3:4" x14ac:dyDescent="0.3">
      <c r="C896">
        <v>131.92250000000001</v>
      </c>
      <c r="D896">
        <v>2.6595393074539762E-2</v>
      </c>
    </row>
    <row r="897" spans="3:4" x14ac:dyDescent="0.3">
      <c r="C897">
        <v>131.928</v>
      </c>
      <c r="D897">
        <v>2.8293037686536508E-2</v>
      </c>
    </row>
    <row r="898" spans="3:4" x14ac:dyDescent="0.3">
      <c r="C898">
        <v>131.93350000000001</v>
      </c>
      <c r="D898">
        <v>3.0126260584039236E-2</v>
      </c>
    </row>
    <row r="899" spans="3:4" x14ac:dyDescent="0.3">
      <c r="C899">
        <v>131.93899999999999</v>
      </c>
      <c r="D899">
        <v>3.2101010291460633E-2</v>
      </c>
    </row>
    <row r="900" spans="3:4" x14ac:dyDescent="0.3">
      <c r="C900">
        <v>131.94450000000001</v>
      </c>
      <c r="D900">
        <v>3.4222783377998951E-2</v>
      </c>
    </row>
    <row r="901" spans="3:4" x14ac:dyDescent="0.3">
      <c r="C901">
        <v>131.94999999999999</v>
      </c>
      <c r="D901">
        <v>3.6496518286086285E-2</v>
      </c>
    </row>
    <row r="902" spans="3:4" x14ac:dyDescent="0.3">
      <c r="C902">
        <v>131.9555</v>
      </c>
      <c r="D902">
        <v>3.892648518684249E-2</v>
      </c>
    </row>
    <row r="903" spans="3:4" x14ac:dyDescent="0.3">
      <c r="C903">
        <v>131.96100000000001</v>
      </c>
      <c r="D903">
        <v>4.1516173177478154E-2</v>
      </c>
    </row>
    <row r="904" spans="3:4" x14ac:dyDescent="0.3">
      <c r="C904">
        <v>131.9665</v>
      </c>
      <c r="D904">
        <v>4.426817632126407E-2</v>
      </c>
    </row>
    <row r="905" spans="3:4" x14ac:dyDescent="0.3">
      <c r="C905">
        <v>131.97200000000001</v>
      </c>
      <c r="D905">
        <v>4.7184080202881867E-2</v>
      </c>
    </row>
    <row r="906" spans="3:4" x14ac:dyDescent="0.3">
      <c r="C906">
        <v>131.97749999999999</v>
      </c>
      <c r="D906">
        <v>5.0264350826678884E-2</v>
      </c>
    </row>
    <row r="907" spans="3:4" x14ac:dyDescent="0.3">
      <c r="C907">
        <v>131.983</v>
      </c>
      <c r="D907">
        <v>5.3508227817473872E-2</v>
      </c>
    </row>
    <row r="908" spans="3:4" x14ac:dyDescent="0.3">
      <c r="C908">
        <v>131.98849999999999</v>
      </c>
      <c r="D908">
        <v>5.691367096451657E-2</v>
      </c>
    </row>
    <row r="909" spans="3:4" x14ac:dyDescent="0.3">
      <c r="C909">
        <v>131.994</v>
      </c>
      <c r="D909">
        <v>6.0477090637564929E-2</v>
      </c>
    </row>
    <row r="910" spans="3:4" x14ac:dyDescent="0.3">
      <c r="C910">
        <v>131.99950000000001</v>
      </c>
      <c r="D910">
        <v>6.4193519725918788E-2</v>
      </c>
    </row>
    <row r="911" spans="3:4" x14ac:dyDescent="0.3">
      <c r="C911">
        <v>132.005</v>
      </c>
      <c r="D911">
        <v>6.8056384192214089E-2</v>
      </c>
    </row>
    <row r="912" spans="3:4" x14ac:dyDescent="0.3">
      <c r="C912">
        <v>132.01050000000001</v>
      </c>
      <c r="D912">
        <v>7.205748802828417E-2</v>
      </c>
    </row>
    <row r="913" spans="3:4" x14ac:dyDescent="0.3">
      <c r="C913">
        <v>132.01599999999999</v>
      </c>
      <c r="D913">
        <v>7.6186976613003957E-2</v>
      </c>
    </row>
    <row r="914" spans="3:4" x14ac:dyDescent="0.3">
      <c r="C914">
        <v>132.0215</v>
      </c>
      <c r="D914">
        <v>8.0433318811103979E-2</v>
      </c>
    </row>
    <row r="915" spans="3:4" x14ac:dyDescent="0.3">
      <c r="C915">
        <v>132.02699999999999</v>
      </c>
      <c r="D915">
        <v>8.4783349879053352E-2</v>
      </c>
    </row>
    <row r="916" spans="3:4" x14ac:dyDescent="0.3">
      <c r="C916">
        <v>132.0325</v>
      </c>
      <c r="D916">
        <v>8.9222140406980843E-2</v>
      </c>
    </row>
    <row r="917" spans="3:4" x14ac:dyDescent="0.3">
      <c r="C917">
        <v>132.03800000000001</v>
      </c>
      <c r="D917">
        <v>9.3733267665435105E-2</v>
      </c>
    </row>
    <row r="918" spans="3:4" x14ac:dyDescent="0.3">
      <c r="C918">
        <v>132.04349999999999</v>
      </c>
      <c r="D918">
        <v>9.8298742029577363E-2</v>
      </c>
    </row>
    <row r="919" spans="3:4" x14ac:dyDescent="0.3">
      <c r="C919">
        <v>132.04900000000001</v>
      </c>
      <c r="D919">
        <v>0.10289913646331102</v>
      </c>
    </row>
    <row r="920" spans="3:4" x14ac:dyDescent="0.3">
      <c r="C920">
        <v>132.05449999999999</v>
      </c>
      <c r="D920">
        <v>0.10751370506864678</v>
      </c>
    </row>
    <row r="921" spans="3:4" x14ac:dyDescent="0.3">
      <c r="C921">
        <v>132.06</v>
      </c>
      <c r="D921">
        <v>0.11212052508377932</v>
      </c>
    </row>
    <row r="922" spans="3:4" x14ac:dyDescent="0.3">
      <c r="C922">
        <v>132.06549999999999</v>
      </c>
      <c r="D922">
        <v>0.11669666141196268</v>
      </c>
    </row>
    <row r="923" spans="3:4" x14ac:dyDescent="0.3">
      <c r="C923">
        <v>132.071</v>
      </c>
      <c r="D923">
        <v>0.12121835231345586</v>
      </c>
    </row>
    <row r="924" spans="3:4" x14ac:dyDescent="0.3">
      <c r="C924">
        <v>132.07650000000001</v>
      </c>
      <c r="D924">
        <v>0.12566121444487502</v>
      </c>
    </row>
    <row r="925" spans="3:4" x14ac:dyDescent="0.3">
      <c r="C925">
        <v>132.08199999999999</v>
      </c>
      <c r="D925">
        <v>0.13000046500056223</v>
      </c>
    </row>
    <row r="926" spans="3:4" x14ac:dyDescent="0.3">
      <c r="C926">
        <v>132.08750000000001</v>
      </c>
      <c r="D926">
        <v>0.13421115830467242</v>
      </c>
    </row>
    <row r="927" spans="3:4" x14ac:dyDescent="0.3">
      <c r="C927">
        <v>132.09299999999999</v>
      </c>
      <c r="D927">
        <v>0.13826843383408316</v>
      </c>
    </row>
    <row r="928" spans="3:4" x14ac:dyDescent="0.3">
      <c r="C928">
        <v>132.0985</v>
      </c>
      <c r="D928">
        <v>0.14214777233076872</v>
      </c>
    </row>
    <row r="929" spans="3:4" x14ac:dyDescent="0.3">
      <c r="C929">
        <v>132.10400000000001</v>
      </c>
      <c r="D929">
        <v>0.14582525639445484</v>
      </c>
    </row>
    <row r="930" spans="3:4" x14ac:dyDescent="0.3">
      <c r="C930">
        <v>132.1095</v>
      </c>
      <c r="D930">
        <v>0.14927783174467613</v>
      </c>
    </row>
    <row r="931" spans="3:4" x14ac:dyDescent="0.3">
      <c r="C931">
        <v>132.11500000000001</v>
      </c>
      <c r="D931">
        <v>0.15248356520824938</v>
      </c>
    </row>
    <row r="932" spans="3:4" x14ac:dyDescent="0.3">
      <c r="C932">
        <v>132.12049999999999</v>
      </c>
      <c r="D932">
        <v>0.15542189543173246</v>
      </c>
    </row>
    <row r="933" spans="3:4" x14ac:dyDescent="0.3">
      <c r="C933">
        <v>132.126</v>
      </c>
      <c r="D933">
        <v>0.15807387234178399</v>
      </c>
    </row>
    <row r="934" spans="3:4" x14ac:dyDescent="0.3">
      <c r="C934">
        <v>132.13149999999999</v>
      </c>
      <c r="D934">
        <v>0.16042238147907367</v>
      </c>
    </row>
    <row r="935" spans="3:4" x14ac:dyDescent="0.3">
      <c r="C935">
        <v>132.137</v>
      </c>
      <c r="D935">
        <v>0.16245234951653678</v>
      </c>
    </row>
    <row r="936" spans="3:4" x14ac:dyDescent="0.3">
      <c r="C936">
        <v>132.14250000000001</v>
      </c>
      <c r="D936">
        <v>0.16415092753405203</v>
      </c>
    </row>
    <row r="937" spans="3:4" x14ac:dyDescent="0.3">
      <c r="C937">
        <v>132.148</v>
      </c>
      <c r="D937">
        <v>0.16550764895817358</v>
      </c>
    </row>
    <row r="938" spans="3:4" x14ac:dyDescent="0.3">
      <c r="C938">
        <v>132.15350000000001</v>
      </c>
      <c r="D938">
        <v>0.16651455947805827</v>
      </c>
    </row>
    <row r="939" spans="3:4" x14ac:dyDescent="0.3">
      <c r="C939">
        <v>132.15899999999999</v>
      </c>
      <c r="D939">
        <v>0.16716631671092036</v>
      </c>
    </row>
    <row r="940" spans="3:4" x14ac:dyDescent="0.3">
      <c r="C940">
        <v>132.1645</v>
      </c>
      <c r="D940">
        <v>0.16746025790187791</v>
      </c>
    </row>
    <row r="941" spans="3:4" x14ac:dyDescent="0.3">
      <c r="C941">
        <v>132.16999999999999</v>
      </c>
      <c r="D941">
        <v>0.16739643449234951</v>
      </c>
    </row>
    <row r="942" spans="3:4" x14ac:dyDescent="0.3">
      <c r="C942">
        <v>132.1755</v>
      </c>
      <c r="D942">
        <v>0.16697761296712268</v>
      </c>
    </row>
    <row r="943" spans="3:4" x14ac:dyDescent="0.3">
      <c r="C943">
        <v>132.18100000000001</v>
      </c>
      <c r="D943">
        <v>0.16620924197904699</v>
      </c>
    </row>
    <row r="944" spans="3:4" x14ac:dyDescent="0.3">
      <c r="C944">
        <v>132.1865</v>
      </c>
      <c r="D944">
        <v>0.1650993863394577</v>
      </c>
    </row>
    <row r="945" spans="3:4" x14ac:dyDescent="0.3">
      <c r="C945">
        <v>132.19200000000001</v>
      </c>
      <c r="D945">
        <v>0.16365862903834569</v>
      </c>
    </row>
    <row r="946" spans="3:4" x14ac:dyDescent="0.3">
      <c r="C946">
        <v>132.19749999999999</v>
      </c>
      <c r="D946">
        <v>0.16189994300845653</v>
      </c>
    </row>
    <row r="947" spans="3:4" x14ac:dyDescent="0.3">
      <c r="C947">
        <v>132.203</v>
      </c>
      <c r="D947">
        <v>0.15983853485917182</v>
      </c>
    </row>
    <row r="948" spans="3:4" x14ac:dyDescent="0.3">
      <c r="C948">
        <v>132.20849999999999</v>
      </c>
      <c r="D948">
        <v>0.15749166326919739</v>
      </c>
    </row>
    <row r="949" spans="3:4" x14ac:dyDescent="0.3">
      <c r="C949">
        <v>132.214</v>
      </c>
      <c r="D949">
        <v>0.15487843513036451</v>
      </c>
    </row>
    <row r="950" spans="3:4" x14ac:dyDescent="0.3">
      <c r="C950">
        <v>132.21950000000001</v>
      </c>
      <c r="D950">
        <v>0.15201958287211795</v>
      </c>
    </row>
    <row r="951" spans="3:4" x14ac:dyDescent="0.3">
      <c r="C951">
        <v>132.22499999999999</v>
      </c>
      <c r="D951">
        <v>0.14893722665874251</v>
      </c>
    </row>
    <row r="952" spans="3:4" x14ac:dyDescent="0.3">
      <c r="C952">
        <v>132.23050000000001</v>
      </c>
      <c r="D952">
        <v>0.14565462533676454</v>
      </c>
    </row>
    <row r="953" spans="3:4" x14ac:dyDescent="0.3">
      <c r="C953">
        <v>132.23599999999999</v>
      </c>
      <c r="D953">
        <v>0.14219592011453208</v>
      </c>
    </row>
    <row r="954" spans="3:4" x14ac:dyDescent="0.3">
      <c r="C954">
        <v>132.2415</v>
      </c>
      <c r="D954">
        <v>0.1385858749788357</v>
      </c>
    </row>
    <row r="955" spans="3:4" x14ac:dyDescent="0.3">
      <c r="C955">
        <v>132.24699999999999</v>
      </c>
      <c r="D955">
        <v>0.13484961779839885</v>
      </c>
    </row>
    <row r="956" spans="3:4" x14ac:dyDescent="0.3">
      <c r="C956">
        <v>132.2525</v>
      </c>
      <c r="D956">
        <v>0.13101238593099859</v>
      </c>
    </row>
    <row r="957" spans="3:4" x14ac:dyDescent="0.3">
      <c r="C957">
        <v>132.25800000000001</v>
      </c>
      <c r="D957">
        <v>0.12709927994937742</v>
      </c>
    </row>
    <row r="958" spans="3:4" x14ac:dyDescent="0.3">
      <c r="C958">
        <v>132.26349999999999</v>
      </c>
      <c r="D958">
        <v>0.12313502883332531</v>
      </c>
    </row>
    <row r="959" spans="3:4" x14ac:dyDescent="0.3">
      <c r="C959">
        <v>132.26900000000001</v>
      </c>
      <c r="D959">
        <v>0.11914381004909146</v>
      </c>
    </row>
    <row r="960" spans="3:4" x14ac:dyDescent="0.3">
      <c r="C960">
        <v>132.27449999999999</v>
      </c>
      <c r="D960">
        <v>0.11514888828668111</v>
      </c>
    </row>
    <row r="961" spans="3:4" x14ac:dyDescent="0.3">
      <c r="C961">
        <v>132.28</v>
      </c>
      <c r="D961">
        <v>0.11117266388557423</v>
      </c>
    </row>
    <row r="962" spans="3:4" x14ac:dyDescent="0.3">
      <c r="C962">
        <v>132.28550000000001</v>
      </c>
      <c r="D962">
        <v>0.10723635860580263</v>
      </c>
    </row>
    <row r="963" spans="3:4" x14ac:dyDescent="0.3">
      <c r="C963">
        <v>132.291</v>
      </c>
      <c r="D963">
        <v>0.10335991283049753</v>
      </c>
    </row>
    <row r="964" spans="3:4" x14ac:dyDescent="0.3">
      <c r="C964">
        <v>132.29650000000001</v>
      </c>
      <c r="D964">
        <v>9.9561869093599348E-2</v>
      </c>
    </row>
    <row r="965" spans="3:4" x14ac:dyDescent="0.3">
      <c r="C965">
        <v>132.30199999999999</v>
      </c>
      <c r="D965">
        <v>9.5859279575657402E-2</v>
      </c>
    </row>
    <row r="966" spans="3:4" x14ac:dyDescent="0.3">
      <c r="C966">
        <v>132.3075</v>
      </c>
      <c r="D966">
        <v>9.2267637600967373E-2</v>
      </c>
    </row>
    <row r="967" spans="3:4" x14ac:dyDescent="0.3">
      <c r="C967">
        <v>132.31299999999999</v>
      </c>
      <c r="D967">
        <v>8.8800832759469095E-2</v>
      </c>
    </row>
    <row r="968" spans="3:4" x14ac:dyDescent="0.3">
      <c r="C968">
        <v>132.3185</v>
      </c>
      <c r="D968">
        <v>8.5471128895312443E-2</v>
      </c>
    </row>
    <row r="969" spans="3:4" x14ac:dyDescent="0.3">
      <c r="C969">
        <v>132.32400000000001</v>
      </c>
      <c r="D969">
        <v>8.2289163861919562E-2</v>
      </c>
    </row>
    <row r="970" spans="3:4" x14ac:dyDescent="0.3">
      <c r="C970">
        <v>132.3295</v>
      </c>
      <c r="D970">
        <v>7.9263969641237234E-2</v>
      </c>
    </row>
    <row r="971" spans="3:4" x14ac:dyDescent="0.3">
      <c r="C971">
        <v>132.33500000000001</v>
      </c>
      <c r="D971">
        <v>7.6403011170393567E-2</v>
      </c>
    </row>
    <row r="972" spans="3:4" x14ac:dyDescent="0.3">
      <c r="C972">
        <v>132.34049999999999</v>
      </c>
      <c r="D972">
        <v>7.3712242012183599E-2</v>
      </c>
    </row>
    <row r="973" spans="3:4" x14ac:dyDescent="0.3">
      <c r="C973">
        <v>132.346</v>
      </c>
      <c r="D973">
        <v>7.1196174848099023E-2</v>
      </c>
    </row>
    <row r="974" spans="3:4" x14ac:dyDescent="0.3">
      <c r="C974">
        <v>132.35149999999999</v>
      </c>
      <c r="D974">
        <v>6.8857964665643687E-2</v>
      </c>
    </row>
    <row r="975" spans="3:4" x14ac:dyDescent="0.3">
      <c r="C975">
        <v>132.357</v>
      </c>
      <c r="D975">
        <v>6.6699502451059156E-2</v>
      </c>
    </row>
    <row r="976" spans="3:4" x14ac:dyDescent="0.3">
      <c r="C976">
        <v>132.36250000000001</v>
      </c>
      <c r="D976">
        <v>6.4721517185449523E-2</v>
      </c>
    </row>
    <row r="977" spans="3:4" x14ac:dyDescent="0.3">
      <c r="C977">
        <v>132.36799999999999</v>
      </c>
      <c r="D977">
        <v>6.2923683970059624E-2</v>
      </c>
    </row>
    <row r="978" spans="3:4" x14ac:dyDescent="0.3">
      <c r="C978">
        <v>132.37350000000001</v>
      </c>
      <c r="D978">
        <v>6.1304736173884454E-2</v>
      </c>
    </row>
    <row r="979" spans="3:4" x14ac:dyDescent="0.3">
      <c r="C979">
        <v>132.37899999999999</v>
      </c>
      <c r="D979">
        <v>5.9862579597557239E-2</v>
      </c>
    </row>
    <row r="980" spans="3:4" x14ac:dyDescent="0.3">
      <c r="C980">
        <v>132.3845</v>
      </c>
      <c r="D980">
        <v>5.8594406776909899E-2</v>
      </c>
    </row>
    <row r="981" spans="3:4" x14ac:dyDescent="0.3">
      <c r="C981">
        <v>132.38999999999999</v>
      </c>
      <c r="D981">
        <v>5.7496809703448004E-2</v>
      </c>
    </row>
    <row r="982" spans="3:4" x14ac:dyDescent="0.3">
      <c r="C982">
        <v>132.3955</v>
      </c>
      <c r="D982">
        <v>5.6565889410176561E-2</v>
      </c>
    </row>
    <row r="983" spans="3:4" x14ac:dyDescent="0.3">
      <c r="C983">
        <v>132.40100000000001</v>
      </c>
      <c r="D983">
        <v>5.5797361056396259E-2</v>
      </c>
    </row>
    <row r="984" spans="3:4" x14ac:dyDescent="0.3">
      <c r="C984">
        <v>132.40649999999999</v>
      </c>
      <c r="D984">
        <v>5.5186653337436858E-2</v>
      </c>
    </row>
    <row r="985" spans="3:4" x14ac:dyDescent="0.3">
      <c r="C985">
        <v>132.41200000000001</v>
      </c>
      <c r="D985">
        <v>5.4729001241449693E-2</v>
      </c>
    </row>
    <row r="986" spans="3:4" x14ac:dyDescent="0.3">
      <c r="C986">
        <v>132.41749999999999</v>
      </c>
      <c r="D986">
        <v>5.4419531370081063E-2</v>
      </c>
    </row>
    <row r="987" spans="3:4" x14ac:dyDescent="0.3">
      <c r="C987">
        <v>132.423</v>
      </c>
      <c r="D987">
        <v>5.42533392295022E-2</v>
      </c>
    </row>
    <row r="988" spans="3:4" x14ac:dyDescent="0.3">
      <c r="C988">
        <v>132.42850000000001</v>
      </c>
      <c r="D988">
        <v>5.4225558079742241E-2</v>
      </c>
    </row>
    <row r="989" spans="3:4" x14ac:dyDescent="0.3">
      <c r="C989">
        <v>132.434</v>
      </c>
      <c r="D989">
        <v>5.4331419100293356E-2</v>
      </c>
    </row>
    <row r="990" spans="3:4" x14ac:dyDescent="0.3">
      <c r="C990">
        <v>132.43950000000001</v>
      </c>
      <c r="D990">
        <v>5.4566342836379879E-2</v>
      </c>
    </row>
    <row r="991" spans="3:4" x14ac:dyDescent="0.3">
      <c r="C991">
        <v>132.44499999999999</v>
      </c>
      <c r="D991">
        <v>5.4925826090627621E-2</v>
      </c>
    </row>
    <row r="992" spans="3:4" x14ac:dyDescent="0.3">
      <c r="C992">
        <v>132.45050000000001</v>
      </c>
      <c r="D992">
        <v>5.540570362219184E-2</v>
      </c>
    </row>
    <row r="993" spans="3:4" x14ac:dyDescent="0.3">
      <c r="C993">
        <v>132.45599999999999</v>
      </c>
      <c r="D993">
        <v>5.6002026195553244E-2</v>
      </c>
    </row>
    <row r="994" spans="3:4" x14ac:dyDescent="0.3">
      <c r="C994">
        <v>132.4615</v>
      </c>
      <c r="D994">
        <v>5.671111470380371E-2</v>
      </c>
    </row>
    <row r="995" spans="3:4" x14ac:dyDescent="0.3">
      <c r="C995">
        <v>132.46700000000001</v>
      </c>
      <c r="D995">
        <v>5.7529570826070971E-2</v>
      </c>
    </row>
    <row r="996" spans="3:4" x14ac:dyDescent="0.3">
      <c r="C996">
        <v>132.4725</v>
      </c>
      <c r="D996">
        <v>5.8454280802781033E-2</v>
      </c>
    </row>
    <row r="997" spans="3:4" x14ac:dyDescent="0.3">
      <c r="C997">
        <v>132.47800000000001</v>
      </c>
      <c r="D997">
        <v>5.9482412890269884E-2</v>
      </c>
    </row>
    <row r="998" spans="3:4" x14ac:dyDescent="0.3">
      <c r="C998">
        <v>132.48349999999999</v>
      </c>
      <c r="D998">
        <v>6.061140908669721E-2</v>
      </c>
    </row>
    <row r="999" spans="3:4" x14ac:dyDescent="0.3">
      <c r="C999">
        <v>132.489</v>
      </c>
      <c r="D999">
        <v>6.1838971739381986E-2</v>
      </c>
    </row>
    <row r="1000" spans="3:4" x14ac:dyDescent="0.3">
      <c r="C1000">
        <v>132.49449999999999</v>
      </c>
      <c r="D1000">
        <v>6.3163045650292127E-2</v>
      </c>
    </row>
    <row r="1001" spans="3:4" x14ac:dyDescent="0.3">
      <c r="C1001">
        <v>132.5</v>
      </c>
      <c r="D1001">
        <v>6.458179629410668E-2</v>
      </c>
    </row>
    <row r="1002" spans="3:4" x14ac:dyDescent="0.3">
      <c r="C1002">
        <v>132.50550000000001</v>
      </c>
      <c r="D1002">
        <v>6.6093584752144066E-2</v>
      </c>
    </row>
    <row r="1003" spans="3:4" x14ac:dyDescent="0.3">
      <c r="C1003">
        <v>132.511</v>
      </c>
      <c r="D1003">
        <v>6.7696939948446194E-2</v>
      </c>
    </row>
    <row r="1004" spans="3:4" x14ac:dyDescent="0.3">
      <c r="C1004">
        <v>132.51650000000001</v>
      </c>
      <c r="D1004">
        <v>6.9390528751494318E-2</v>
      </c>
    </row>
    <row r="1005" spans="3:4" x14ac:dyDescent="0.3">
      <c r="C1005">
        <v>132.52199999999999</v>
      </c>
      <c r="D1005">
        <v>7.1173124478448466E-2</v>
      </c>
    </row>
    <row r="1006" spans="3:4" x14ac:dyDescent="0.3">
      <c r="C1006">
        <v>132.5275</v>
      </c>
      <c r="D1006">
        <v>7.3043574309768391E-2</v>
      </c>
    </row>
    <row r="1007" spans="3:4" x14ac:dyDescent="0.3">
      <c r="C1007">
        <v>132.53299999999999</v>
      </c>
      <c r="D1007">
        <v>7.5000766090459969E-2</v>
      </c>
    </row>
    <row r="1008" spans="3:4" x14ac:dyDescent="0.3">
      <c r="C1008">
        <v>132.5385</v>
      </c>
      <c r="D1008">
        <v>7.7043594962720063E-2</v>
      </c>
    </row>
    <row r="1009" spans="3:4" x14ac:dyDescent="0.3">
      <c r="C1009">
        <v>132.54400000000001</v>
      </c>
      <c r="D1009">
        <v>7.9170930241916737E-2</v>
      </c>
    </row>
    <row r="1010" spans="3:4" x14ac:dyDescent="0.3">
      <c r="C1010">
        <v>132.54949999999999</v>
      </c>
      <c r="D1010">
        <v>8.1381582916510667E-2</v>
      </c>
    </row>
    <row r="1011" spans="3:4" x14ac:dyDescent="0.3">
      <c r="C1011">
        <v>132.55500000000001</v>
      </c>
      <c r="D1011">
        <v>8.3674274121096875E-2</v>
      </c>
    </row>
    <row r="1012" spans="3:4" x14ac:dyDescent="0.3">
      <c r="C1012">
        <v>132.56049999999999</v>
      </c>
      <c r="D1012">
        <v>8.6047604901699409E-2</v>
      </c>
    </row>
    <row r="1013" spans="3:4" x14ac:dyDescent="0.3">
      <c r="C1013">
        <v>132.566</v>
      </c>
      <c r="D1013">
        <v>8.8500027564102204E-2</v>
      </c>
    </row>
    <row r="1014" spans="3:4" x14ac:dyDescent="0.3">
      <c r="C1014">
        <v>132.57149999999999</v>
      </c>
      <c r="D1014">
        <v>9.1029818867883319E-2</v>
      </c>
    </row>
    <row r="1015" spans="3:4" x14ac:dyDescent="0.3">
      <c r="C1015">
        <v>132.577</v>
      </c>
      <c r="D1015">
        <v>9.3635055303414677E-2</v>
      </c>
    </row>
    <row r="1016" spans="3:4" x14ac:dyDescent="0.3">
      <c r="C1016">
        <v>132.58250000000001</v>
      </c>
      <c r="D1016">
        <v>9.6313634641176996E-2</v>
      </c>
    </row>
    <row r="1017" spans="3:4" x14ac:dyDescent="0.3">
      <c r="C1017">
        <v>132.58799999999999</v>
      </c>
      <c r="D1017">
        <v>9.9063085530663453E-2</v>
      </c>
    </row>
    <row r="1018" spans="3:4" x14ac:dyDescent="0.3">
      <c r="C1018">
        <v>132.59350000000001</v>
      </c>
      <c r="D1018">
        <v>0.10188079835107286</v>
      </c>
    </row>
    <row r="1019" spans="3:4" x14ac:dyDescent="0.3">
      <c r="C1019">
        <v>132.59899999999999</v>
      </c>
      <c r="D1019">
        <v>0.10476384993371135</v>
      </c>
    </row>
    <row r="1020" spans="3:4" x14ac:dyDescent="0.3">
      <c r="C1020">
        <v>132.6045</v>
      </c>
      <c r="D1020">
        <v>0.10770903107012944</v>
      </c>
    </row>
    <row r="1021" spans="3:4" x14ac:dyDescent="0.3">
      <c r="C1021">
        <v>132.61000000000001</v>
      </c>
      <c r="D1021">
        <v>0.11071283792426499</v>
      </c>
    </row>
    <row r="1022" spans="3:4" x14ac:dyDescent="0.3">
      <c r="C1022">
        <v>132.6155</v>
      </c>
      <c r="D1022">
        <v>0.11377150784907172</v>
      </c>
    </row>
    <row r="1023" spans="3:4" x14ac:dyDescent="0.3">
      <c r="C1023">
        <v>132.62100000000001</v>
      </c>
      <c r="D1023">
        <v>0.11688085555329801</v>
      </c>
    </row>
    <row r="1024" spans="3:4" x14ac:dyDescent="0.3">
      <c r="C1024">
        <v>132.62649999999999</v>
      </c>
      <c r="D1024">
        <v>0.12003655185202609</v>
      </c>
    </row>
    <row r="1025" spans="3:4" x14ac:dyDescent="0.3">
      <c r="C1025">
        <v>132.63200000000001</v>
      </c>
      <c r="D1025">
        <v>0.12323381297670415</v>
      </c>
    </row>
    <row r="1026" spans="3:4" x14ac:dyDescent="0.3">
      <c r="C1026">
        <v>132.63749999999999</v>
      </c>
      <c r="D1026">
        <v>0.12646767995631805</v>
      </c>
    </row>
    <row r="1027" spans="3:4" x14ac:dyDescent="0.3">
      <c r="C1027">
        <v>132.643</v>
      </c>
      <c r="D1027">
        <v>0.12973287635013145</v>
      </c>
    </row>
    <row r="1028" spans="3:4" x14ac:dyDescent="0.3">
      <c r="C1028">
        <v>132.64850000000001</v>
      </c>
      <c r="D1028">
        <v>0.13302385890585522</v>
      </c>
    </row>
    <row r="1029" spans="3:4" x14ac:dyDescent="0.3">
      <c r="C1029">
        <v>132.654</v>
      </c>
      <c r="D1029">
        <v>0.13633483393440751</v>
      </c>
    </row>
    <row r="1030" spans="3:4" x14ac:dyDescent="0.3">
      <c r="C1030">
        <v>132.65950000000001</v>
      </c>
      <c r="D1030">
        <v>0.13965977656833517</v>
      </c>
    </row>
    <row r="1031" spans="3:4" x14ac:dyDescent="0.3">
      <c r="C1031">
        <v>132.66499999999999</v>
      </c>
      <c r="D1031">
        <v>0.1429924527710911</v>
      </c>
    </row>
    <row r="1032" spans="3:4" x14ac:dyDescent="0.3">
      <c r="C1032">
        <v>132.6705</v>
      </c>
      <c r="D1032">
        <v>0.14632644394085281</v>
      </c>
    </row>
    <row r="1033" spans="3:4" x14ac:dyDescent="0.3">
      <c r="C1033">
        <v>132.67599999999999</v>
      </c>
      <c r="D1033">
        <v>0.14965517392792912</v>
      </c>
    </row>
    <row r="1034" spans="3:4" x14ac:dyDescent="0.3">
      <c r="C1034">
        <v>132.6815</v>
      </c>
      <c r="D1034">
        <v>0.1529719382629123</v>
      </c>
    </row>
    <row r="1035" spans="3:4" x14ac:dyDescent="0.3">
      <c r="C1035">
        <v>132.68700000000001</v>
      </c>
      <c r="D1035">
        <v>0.1562699353696598</v>
      </c>
    </row>
    <row r="1036" spans="3:4" x14ac:dyDescent="0.3">
      <c r="C1036">
        <v>132.6925</v>
      </c>
      <c r="D1036">
        <v>0.15954229951744409</v>
      </c>
    </row>
    <row r="1037" spans="3:4" x14ac:dyDescent="0.3">
      <c r="C1037">
        <v>132.69800000000001</v>
      </c>
      <c r="D1037">
        <v>0.16278213524687493</v>
      </c>
    </row>
    <row r="1038" spans="3:4" x14ac:dyDescent="0.3">
      <c r="C1038">
        <v>132.70349999999999</v>
      </c>
      <c r="D1038">
        <v>0.16598255298695253</v>
      </c>
    </row>
    <row r="1039" spans="3:4" x14ac:dyDescent="0.3">
      <c r="C1039">
        <v>132.709</v>
      </c>
      <c r="D1039">
        <v>0.16913670556611202</v>
      </c>
    </row>
    <row r="1040" spans="3:4" x14ac:dyDescent="0.3">
      <c r="C1040">
        <v>132.71449999999999</v>
      </c>
      <c r="D1040">
        <v>0.17223782530653622</v>
      </c>
    </row>
    <row r="1041" spans="3:4" x14ac:dyDescent="0.3">
      <c r="C1041">
        <v>132.72</v>
      </c>
      <c r="D1041">
        <v>0.17527926138210961</v>
      </c>
    </row>
    <row r="1042" spans="3:4" x14ac:dyDescent="0.3">
      <c r="C1042">
        <v>132.72550000000001</v>
      </c>
      <c r="D1042">
        <v>0.17825451711231585</v>
      </c>
    </row>
    <row r="1043" spans="3:4" x14ac:dyDescent="0.3">
      <c r="C1043">
        <v>132.73099999999999</v>
      </c>
      <c r="D1043">
        <v>0.18115728686137336</v>
      </c>
    </row>
    <row r="1044" spans="3:4" x14ac:dyDescent="0.3">
      <c r="C1044">
        <v>132.73650000000001</v>
      </c>
      <c r="D1044">
        <v>0.18398149221066218</v>
      </c>
    </row>
    <row r="1045" spans="3:4" x14ac:dyDescent="0.3">
      <c r="C1045">
        <v>132.74199999999999</v>
      </c>
      <c r="D1045">
        <v>0.18672131707524131</v>
      </c>
    </row>
    <row r="1046" spans="3:4" x14ac:dyDescent="0.3">
      <c r="C1046">
        <v>132.7475</v>
      </c>
      <c r="D1046">
        <v>0.18937124144192091</v>
      </c>
    </row>
    <row r="1047" spans="3:4" x14ac:dyDescent="0.3">
      <c r="C1047">
        <v>132.75299999999999</v>
      </c>
      <c r="D1047">
        <v>0.19192607341515489</v>
      </c>
    </row>
    <row r="1048" spans="3:4" x14ac:dyDescent="0.3">
      <c r="C1048">
        <v>132.7585</v>
      </c>
      <c r="D1048">
        <v>0.1943809792709745</v>
      </c>
    </row>
    <row r="1049" spans="3:4" x14ac:dyDescent="0.3">
      <c r="C1049">
        <v>132.76400000000001</v>
      </c>
      <c r="D1049">
        <v>0.19673151123471563</v>
      </c>
    </row>
    <row r="1050" spans="3:4" x14ac:dyDescent="0.3">
      <c r="C1050">
        <v>132.76949999999999</v>
      </c>
      <c r="D1050">
        <v>0.19897359851422983</v>
      </c>
    </row>
    <row r="1051" spans="3:4" x14ac:dyDescent="0.3">
      <c r="C1051">
        <v>132.77500000000001</v>
      </c>
      <c r="D1051">
        <v>0.20110371486169398</v>
      </c>
    </row>
    <row r="1052" spans="3:4" x14ac:dyDescent="0.3">
      <c r="C1052">
        <v>132.78049999999999</v>
      </c>
      <c r="D1052">
        <v>0.20311866598179656</v>
      </c>
    </row>
    <row r="1053" spans="3:4" x14ac:dyDescent="0.3">
      <c r="C1053">
        <v>132.786</v>
      </c>
      <c r="D1053">
        <v>0.20501577185547212</v>
      </c>
    </row>
    <row r="1054" spans="3:4" x14ac:dyDescent="0.3">
      <c r="C1054">
        <v>132.79150000000001</v>
      </c>
      <c r="D1054">
        <v>0.20679287917368594</v>
      </c>
    </row>
    <row r="1055" spans="3:4" x14ac:dyDescent="0.3">
      <c r="C1055">
        <v>132.797</v>
      </c>
      <c r="D1055">
        <v>0.2084482441691787</v>
      </c>
    </row>
    <row r="1056" spans="3:4" x14ac:dyDescent="0.3">
      <c r="C1056">
        <v>132.80250000000001</v>
      </c>
      <c r="D1056">
        <v>0.20998061836328252</v>
      </c>
    </row>
    <row r="1057" spans="3:4" x14ac:dyDescent="0.3">
      <c r="C1057">
        <v>132.80799999999999</v>
      </c>
      <c r="D1057">
        <v>0.21138932962077092</v>
      </c>
    </row>
    <row r="1058" spans="3:4" x14ac:dyDescent="0.3">
      <c r="C1058">
        <v>132.8135</v>
      </c>
      <c r="D1058">
        <v>0.21267416849266696</v>
      </c>
    </row>
    <row r="1059" spans="3:4" x14ac:dyDescent="0.3">
      <c r="C1059">
        <v>132.81899999999999</v>
      </c>
      <c r="D1059">
        <v>0.21383541923005964</v>
      </c>
    </row>
    <row r="1060" spans="3:4" x14ac:dyDescent="0.3">
      <c r="C1060">
        <v>132.8245</v>
      </c>
      <c r="D1060">
        <v>0.21487385126186606</v>
      </c>
    </row>
    <row r="1061" spans="3:4" x14ac:dyDescent="0.3">
      <c r="C1061">
        <v>132.83000000000001</v>
      </c>
      <c r="D1061">
        <v>0.21579070718867485</v>
      </c>
    </row>
    <row r="1062" spans="3:4" x14ac:dyDescent="0.3">
      <c r="C1062">
        <v>132.8355</v>
      </c>
      <c r="D1062">
        <v>0.21658768741406673</v>
      </c>
    </row>
    <row r="1063" spans="3:4" x14ac:dyDescent="0.3">
      <c r="C1063">
        <v>132.84100000000001</v>
      </c>
      <c r="D1063">
        <v>0.21726693156743881</v>
      </c>
    </row>
    <row r="1064" spans="3:4" x14ac:dyDescent="0.3">
      <c r="C1064">
        <v>132.84649999999999</v>
      </c>
      <c r="D1064">
        <v>0.21783099690348476</v>
      </c>
    </row>
    <row r="1065" spans="3:4" x14ac:dyDescent="0.3">
      <c r="C1065">
        <v>132.852</v>
      </c>
      <c r="D1065">
        <v>0.21828283389251657</v>
      </c>
    </row>
    <row r="1066" spans="3:4" x14ac:dyDescent="0.3">
      <c r="C1066">
        <v>132.85749999999999</v>
      </c>
      <c r="D1066">
        <v>0.218625759242014</v>
      </c>
    </row>
    <row r="1067" spans="3:4" x14ac:dyDescent="0.3">
      <c r="C1067">
        <v>132.863</v>
      </c>
      <c r="D1067">
        <v>0.21886342661358243</v>
      </c>
    </row>
    <row r="1068" spans="3:4" x14ac:dyDescent="0.3">
      <c r="C1068">
        <v>132.86850000000001</v>
      </c>
      <c r="D1068">
        <v>0.21899979531983965</v>
      </c>
    </row>
    <row r="1069" spans="3:4" x14ac:dyDescent="0.3">
      <c r="C1069">
        <v>132.874</v>
      </c>
      <c r="D1069">
        <v>0.21903909730308824</v>
      </c>
    </row>
    <row r="1070" spans="3:4" x14ac:dyDescent="0.3">
      <c r="C1070">
        <v>132.87950000000001</v>
      </c>
      <c r="D1070">
        <v>0.21898580271127405</v>
      </c>
    </row>
    <row r="1071" spans="3:4" x14ac:dyDescent="0.3">
      <c r="C1071">
        <v>132.88499999999999</v>
      </c>
      <c r="D1071">
        <v>0.21884458439689086</v>
      </c>
    </row>
    <row r="1072" spans="3:4" x14ac:dyDescent="0.3">
      <c r="C1072">
        <v>132.8905</v>
      </c>
      <c r="D1072">
        <v>0.21862028167091438</v>
      </c>
    </row>
    <row r="1073" spans="3:4" x14ac:dyDescent="0.3">
      <c r="C1073">
        <v>132.89599999999999</v>
      </c>
      <c r="D1073">
        <v>0.2183179117956735</v>
      </c>
    </row>
    <row r="1074" spans="3:4" x14ac:dyDescent="0.3">
      <c r="C1074">
        <v>132.9015</v>
      </c>
      <c r="D1074">
        <v>0.21794245424344491</v>
      </c>
    </row>
    <row r="1075" spans="3:4" x14ac:dyDescent="0.3">
      <c r="C1075">
        <v>132.90700000000001</v>
      </c>
      <c r="D1075">
        <v>0.21749906601713423</v>
      </c>
    </row>
    <row r="1076" spans="3:4" x14ac:dyDescent="0.3">
      <c r="C1076">
        <v>132.91249999999999</v>
      </c>
      <c r="D1076">
        <v>0.21699288751721835</v>
      </c>
    </row>
    <row r="1077" spans="3:4" x14ac:dyDescent="0.3">
      <c r="C1077">
        <v>132.91800000000001</v>
      </c>
      <c r="D1077">
        <v>0.21642904503638632</v>
      </c>
    </row>
    <row r="1078" spans="3:4" x14ac:dyDescent="0.3">
      <c r="C1078">
        <v>132.92349999999999</v>
      </c>
      <c r="D1078">
        <v>0.21581261696927564</v>
      </c>
    </row>
    <row r="1079" spans="3:4" x14ac:dyDescent="0.3">
      <c r="C1079">
        <v>132.929</v>
      </c>
      <c r="D1079">
        <v>0.21514860149003415</v>
      </c>
    </row>
    <row r="1080" spans="3:4" x14ac:dyDescent="0.3">
      <c r="C1080">
        <v>132.93449999999999</v>
      </c>
      <c r="D1080">
        <v>0.21444188595761585</v>
      </c>
    </row>
    <row r="1081" spans="3:4" x14ac:dyDescent="0.3">
      <c r="C1081">
        <v>132.94</v>
      </c>
      <c r="D1081">
        <v>0.21369721828651156</v>
      </c>
    </row>
    <row r="1082" spans="3:4" x14ac:dyDescent="0.3">
      <c r="C1082">
        <v>132.94550000000001</v>
      </c>
      <c r="D1082">
        <v>0.21291918049686467</v>
      </c>
    </row>
    <row r="1083" spans="3:4" x14ac:dyDescent="0.3">
      <c r="C1083">
        <v>132.95099999999999</v>
      </c>
      <c r="D1083">
        <v>0.21211216463218624</v>
      </c>
    </row>
    <row r="1084" spans="3:4" x14ac:dyDescent="0.3">
      <c r="C1084">
        <v>132.95650000000001</v>
      </c>
      <c r="D1084">
        <v>0.21128039432175857</v>
      </c>
    </row>
    <row r="1085" spans="3:4" x14ac:dyDescent="0.3">
      <c r="C1085">
        <v>132.96199999999999</v>
      </c>
      <c r="D1085">
        <v>0.21042773714317559</v>
      </c>
    </row>
    <row r="1086" spans="3:4" x14ac:dyDescent="0.3">
      <c r="C1086">
        <v>132.9675</v>
      </c>
      <c r="D1086">
        <v>0.20955793635757775</v>
      </c>
    </row>
    <row r="1087" spans="3:4" x14ac:dyDescent="0.3">
      <c r="C1087">
        <v>132.97300000000001</v>
      </c>
      <c r="D1087">
        <v>0.20867443572603778</v>
      </c>
    </row>
    <row r="1088" spans="3:4" x14ac:dyDescent="0.3">
      <c r="C1088">
        <v>132.9785</v>
      </c>
      <c r="D1088">
        <v>0.20778040881604054</v>
      </c>
    </row>
    <row r="1089" spans="3:4" x14ac:dyDescent="0.3">
      <c r="C1089">
        <v>132.98400000000001</v>
      </c>
      <c r="D1089">
        <v>0.20687875153992205</v>
      </c>
    </row>
    <row r="1090" spans="3:4" x14ac:dyDescent="0.3">
      <c r="C1090">
        <v>132.98949999999999</v>
      </c>
      <c r="D1090">
        <v>0.20597207760631492</v>
      </c>
    </row>
    <row r="1091" spans="3:4" x14ac:dyDescent="0.3">
      <c r="C1091">
        <v>132.995</v>
      </c>
      <c r="D1091">
        <v>0.20506271685435717</v>
      </c>
    </row>
    <row r="1092" spans="3:4" x14ac:dyDescent="0.3">
      <c r="C1092">
        <v>133.00049999999999</v>
      </c>
      <c r="D1092">
        <v>0.20415271641666879</v>
      </c>
    </row>
    <row r="1093" spans="3:4" x14ac:dyDescent="0.3">
      <c r="C1093">
        <v>133.006</v>
      </c>
      <c r="D1093">
        <v>0.20324384463447165</v>
      </c>
    </row>
    <row r="1094" spans="3:4" x14ac:dyDescent="0.3">
      <c r="C1094">
        <v>133.01150000000001</v>
      </c>
      <c r="D1094">
        <v>0.2023375976280542</v>
      </c>
    </row>
    <row r="1095" spans="3:4" x14ac:dyDescent="0.3">
      <c r="C1095">
        <v>133.017</v>
      </c>
      <c r="D1095">
        <v>0.20143520840709764</v>
      </c>
    </row>
    <row r="1096" spans="3:4" x14ac:dyDescent="0.3">
      <c r="C1096">
        <v>133.02250000000001</v>
      </c>
      <c r="D1096">
        <v>0.2005376583892762</v>
      </c>
    </row>
    <row r="1097" spans="3:4" x14ac:dyDescent="0.3">
      <c r="C1097">
        <v>133.02799999999999</v>
      </c>
      <c r="D1097">
        <v>0.19964569118154096</v>
      </c>
    </row>
    <row r="1098" spans="3:4" x14ac:dyDescent="0.3">
      <c r="C1098">
        <v>133.0335</v>
      </c>
      <c r="D1098">
        <v>0.19875982846661763</v>
      </c>
    </row>
    <row r="1099" spans="3:4" x14ac:dyDescent="0.3">
      <c r="C1099">
        <v>133.03899999999999</v>
      </c>
      <c r="D1099">
        <v>0.19788038782811551</v>
      </c>
    </row>
    <row r="1100" spans="3:4" x14ac:dyDescent="0.3">
      <c r="C1100">
        <v>133.0445</v>
      </c>
      <c r="D1100">
        <v>0.1970075023402261</v>
      </c>
    </row>
    <row r="1101" spans="3:4" x14ac:dyDescent="0.3">
      <c r="C1101">
        <v>133.05000000000001</v>
      </c>
      <c r="D1101">
        <v>0.196141141743369</v>
      </c>
    </row>
    <row r="1102" spans="3:4" x14ac:dyDescent="0.3">
      <c r="C1102">
        <v>133.05549999999999</v>
      </c>
      <c r="D1102">
        <v>0.19528113502407674</v>
      </c>
    </row>
    <row r="1103" spans="3:4" x14ac:dyDescent="0.3">
      <c r="C1103">
        <v>133.06100000000001</v>
      </c>
      <c r="D1103">
        <v>0.1944271942167235</v>
      </c>
    </row>
    <row r="1104" spans="3:4" x14ac:dyDescent="0.3">
      <c r="C1104">
        <v>133.06649999999999</v>
      </c>
      <c r="D1104">
        <v>0.19357893924564573</v>
      </c>
    </row>
    <row r="1105" spans="3:4" x14ac:dyDescent="0.3">
      <c r="C1105">
        <v>133.072</v>
      </c>
      <c r="D1105">
        <v>0.19273592362858674</v>
      </c>
    </row>
    <row r="1106" spans="3:4" x14ac:dyDescent="0.3">
      <c r="C1106">
        <v>133.07749999999999</v>
      </c>
      <c r="D1106">
        <v>0.19189766086654456</v>
      </c>
    </row>
    <row r="1107" spans="3:4" x14ac:dyDescent="0.3">
      <c r="C1107">
        <v>133.083</v>
      </c>
      <c r="D1107">
        <v>0.19106365134984626</v>
      </c>
    </row>
    <row r="1108" spans="3:4" x14ac:dyDescent="0.3">
      <c r="C1108">
        <v>133.08850000000001</v>
      </c>
      <c r="D1108">
        <v>0.19023340961641838</v>
      </c>
    </row>
    <row r="1109" spans="3:4" x14ac:dyDescent="0.3">
      <c r="C1109">
        <v>133.09399999999999</v>
      </c>
      <c r="D1109">
        <v>0.18940649180442531</v>
      </c>
    </row>
    <row r="1110" spans="3:4" x14ac:dyDescent="0.3">
      <c r="C1110">
        <v>133.09950000000001</v>
      </c>
      <c r="D1110">
        <v>0.18858256490057368</v>
      </c>
    </row>
    <row r="1111" spans="3:4" x14ac:dyDescent="0.3">
      <c r="C1111">
        <v>133.10499999999999</v>
      </c>
      <c r="D1111">
        <v>0.18776127629326769</v>
      </c>
    </row>
    <row r="1112" spans="3:4" x14ac:dyDescent="0.3">
      <c r="C1112">
        <v>133.1105</v>
      </c>
      <c r="D1112">
        <v>0.18694250587132785</v>
      </c>
    </row>
    <row r="1113" spans="3:4" x14ac:dyDescent="0.3">
      <c r="C1113">
        <v>133.11599999999999</v>
      </c>
      <c r="D1113">
        <v>0.1861262498306086</v>
      </c>
    </row>
    <row r="1114" spans="3:4" x14ac:dyDescent="0.3">
      <c r="C1114">
        <v>133.1215</v>
      </c>
      <c r="D1114">
        <v>0.18531268116361274</v>
      </c>
    </row>
    <row r="1115" spans="3:4" x14ac:dyDescent="0.3">
      <c r="C1115">
        <v>133.12700000000001</v>
      </c>
      <c r="D1115">
        <v>0.18450217534106242</v>
      </c>
    </row>
    <row r="1116" spans="3:4" x14ac:dyDescent="0.3">
      <c r="C1116">
        <v>133.13249999999999</v>
      </c>
      <c r="D1116">
        <v>0.18369533525510198</v>
      </c>
    </row>
    <row r="1117" spans="3:4" x14ac:dyDescent="0.3">
      <c r="C1117">
        <v>133.13800000000001</v>
      </c>
      <c r="D1117">
        <v>0.18289301530550922</v>
      </c>
    </row>
    <row r="1118" spans="3:4" x14ac:dyDescent="0.3">
      <c r="C1118">
        <v>133.14349999999999</v>
      </c>
      <c r="D1118">
        <v>0.18209634450991302</v>
      </c>
    </row>
    <row r="1119" spans="3:4" x14ac:dyDescent="0.3">
      <c r="C1119">
        <v>133.149</v>
      </c>
      <c r="D1119">
        <v>0.18130674851677306</v>
      </c>
    </row>
    <row r="1120" spans="3:4" x14ac:dyDescent="0.3">
      <c r="C1120">
        <v>133.15450000000001</v>
      </c>
      <c r="D1120">
        <v>0.18052597039622312</v>
      </c>
    </row>
    <row r="1121" spans="3:4" x14ac:dyDescent="0.3">
      <c r="C1121">
        <v>133.16</v>
      </c>
      <c r="D1121">
        <v>0.17975609007799348</v>
      </c>
    </row>
    <row r="1122" spans="3:4" x14ac:dyDescent="0.3">
      <c r="C1122">
        <v>133.16550000000001</v>
      </c>
      <c r="D1122">
        <v>0.17899954229839699</v>
      </c>
    </row>
    <row r="1123" spans="3:4" x14ac:dyDescent="0.3">
      <c r="C1123">
        <v>133.17099999999999</v>
      </c>
      <c r="D1123">
        <v>0.1782591329093875</v>
      </c>
    </row>
    <row r="1124" spans="3:4" x14ac:dyDescent="0.3">
      <c r="C1124">
        <v>133.1765</v>
      </c>
      <c r="D1124">
        <v>0.17753805339218559</v>
      </c>
    </row>
    <row r="1125" spans="3:4" x14ac:dyDescent="0.3">
      <c r="C1125">
        <v>133.18199999999999</v>
      </c>
      <c r="D1125">
        <v>0.17683989340666434</v>
      </c>
    </row>
    <row r="1126" spans="3:4" x14ac:dyDescent="0.3">
      <c r="C1126">
        <v>133.1875</v>
      </c>
      <c r="D1126">
        <v>0.17616865119510533</v>
      </c>
    </row>
    <row r="1127" spans="3:4" x14ac:dyDescent="0.3">
      <c r="C1127">
        <v>133.19300000000001</v>
      </c>
      <c r="D1127">
        <v>0.17552874164641522</v>
      </c>
    </row>
    <row r="1128" spans="3:4" x14ac:dyDescent="0.3">
      <c r="C1128">
        <v>133.1985</v>
      </c>
      <c r="D1128">
        <v>0.17492500181397136</v>
      </c>
    </row>
    <row r="1129" spans="3:4" x14ac:dyDescent="0.3">
      <c r="C1129">
        <v>133.20400000000001</v>
      </c>
      <c r="D1129">
        <v>0.17436269366825505</v>
      </c>
    </row>
    <row r="1130" spans="3:4" x14ac:dyDescent="0.3">
      <c r="C1130">
        <v>133.20949999999999</v>
      </c>
      <c r="D1130">
        <v>0.17384750385443143</v>
      </c>
    </row>
    <row r="1131" spans="3:4" x14ac:dyDescent="0.3">
      <c r="C1131">
        <v>133.215</v>
      </c>
      <c r="D1131">
        <v>0.17338554021574076</v>
      </c>
    </row>
    <row r="1132" spans="3:4" x14ac:dyDescent="0.3">
      <c r="C1132">
        <v>133.22049999999999</v>
      </c>
      <c r="D1132">
        <v>0.17298332483699053</v>
      </c>
    </row>
    <row r="1133" spans="3:4" x14ac:dyDescent="0.3">
      <c r="C1133">
        <v>133.226</v>
      </c>
      <c r="D1133">
        <v>0.17264778335870065</v>
      </c>
    </row>
    <row r="1134" spans="3:4" x14ac:dyDescent="0.3">
      <c r="C1134">
        <v>133.23150000000001</v>
      </c>
      <c r="D1134">
        <v>0.17238623031291669</v>
      </c>
    </row>
    <row r="1135" spans="3:4" x14ac:dyDescent="0.3">
      <c r="C1135">
        <v>133.23699999999999</v>
      </c>
      <c r="D1135">
        <v>0.17220635023647377</v>
      </c>
    </row>
    <row r="1136" spans="3:4" x14ac:dyDescent="0.3">
      <c r="C1136">
        <v>133.24250000000001</v>
      </c>
      <c r="D1136">
        <v>0.17211617432775786</v>
      </c>
    </row>
    <row r="1137" spans="3:4" x14ac:dyDescent="0.3">
      <c r="C1137">
        <v>133.24799999999999</v>
      </c>
      <c r="D1137">
        <v>0.1721240524290889</v>
      </c>
    </row>
    <row r="1138" spans="3:4" x14ac:dyDescent="0.3">
      <c r="C1138">
        <v>133.2535</v>
      </c>
      <c r="D1138">
        <v>0.17223862013946467</v>
      </c>
    </row>
    <row r="1139" spans="3:4" x14ac:dyDescent="0.3">
      <c r="C1139">
        <v>133.25899999999999</v>
      </c>
      <c r="D1139">
        <v>0.1724687608920881</v>
      </c>
    </row>
    <row r="1140" spans="3:4" x14ac:dyDescent="0.3">
      <c r="C1140">
        <v>133.2645</v>
      </c>
      <c r="D1140">
        <v>0.17282356286817865</v>
      </c>
    </row>
    <row r="1141" spans="3:4" x14ac:dyDescent="0.3">
      <c r="C1141">
        <v>133.27000000000001</v>
      </c>
      <c r="D1141">
        <v>0.17331231709920578</v>
      </c>
    </row>
    <row r="1142" spans="3:4" x14ac:dyDescent="0.3">
      <c r="C1142">
        <v>133.27549999999999</v>
      </c>
      <c r="D1142">
        <v>0.17394429123346669</v>
      </c>
    </row>
    <row r="1143" spans="3:4" x14ac:dyDescent="0.3">
      <c r="C1143">
        <v>133.28100000000001</v>
      </c>
      <c r="D1143">
        <v>0.17472891347129352</v>
      </c>
    </row>
    <row r="1144" spans="3:4" x14ac:dyDescent="0.3">
      <c r="C1144">
        <v>133.28649999999999</v>
      </c>
      <c r="D1144">
        <v>0.17567555599245771</v>
      </c>
    </row>
    <row r="1145" spans="3:4" x14ac:dyDescent="0.3">
      <c r="C1145">
        <v>133.292</v>
      </c>
      <c r="D1145">
        <v>0.17679350213423486</v>
      </c>
    </row>
    <row r="1146" spans="3:4" x14ac:dyDescent="0.3">
      <c r="C1146">
        <v>133.29750000000001</v>
      </c>
      <c r="D1146">
        <v>0.17809187272409799</v>
      </c>
    </row>
    <row r="1147" spans="3:4" x14ac:dyDescent="0.3">
      <c r="C1147">
        <v>133.303</v>
      </c>
      <c r="D1147">
        <v>0.17957963136731608</v>
      </c>
    </row>
    <row r="1148" spans="3:4" x14ac:dyDescent="0.3">
      <c r="C1148">
        <v>133.30850000000001</v>
      </c>
      <c r="D1148">
        <v>0.18126518817379836</v>
      </c>
    </row>
    <row r="1149" spans="3:4" x14ac:dyDescent="0.3">
      <c r="C1149">
        <v>133.31399999999999</v>
      </c>
      <c r="D1149">
        <v>0.18315676145084347</v>
      </c>
    </row>
    <row r="1150" spans="3:4" x14ac:dyDescent="0.3">
      <c r="C1150">
        <v>133.31950000000001</v>
      </c>
      <c r="D1150">
        <v>0.18526200581808164</v>
      </c>
    </row>
    <row r="1151" spans="3:4" x14ac:dyDescent="0.3">
      <c r="C1151">
        <v>133.32499999999999</v>
      </c>
      <c r="D1151">
        <v>0.18758798976201291</v>
      </c>
    </row>
    <row r="1152" spans="3:4" x14ac:dyDescent="0.3">
      <c r="C1152">
        <v>133.3305</v>
      </c>
      <c r="D1152">
        <v>0.19014110421028765</v>
      </c>
    </row>
    <row r="1153" spans="3:4" x14ac:dyDescent="0.3">
      <c r="C1153">
        <v>133.33600000000001</v>
      </c>
      <c r="D1153">
        <v>0.19292697078761051</v>
      </c>
    </row>
    <row r="1154" spans="3:4" x14ac:dyDescent="0.3">
      <c r="C1154">
        <v>133.3415</v>
      </c>
      <c r="D1154">
        <v>0.19595035075155748</v>
      </c>
    </row>
    <row r="1155" spans="3:4" x14ac:dyDescent="0.3">
      <c r="C1155">
        <v>133.34700000000001</v>
      </c>
      <c r="D1155">
        <v>0.19921505568365905</v>
      </c>
    </row>
    <row r="1156" spans="3:4" x14ac:dyDescent="0.3">
      <c r="C1156">
        <v>133.35249999999999</v>
      </c>
      <c r="D1156">
        <v>0.20272386107801385</v>
      </c>
    </row>
    <row r="1157" spans="3:4" x14ac:dyDescent="0.3">
      <c r="C1157">
        <v>133.358</v>
      </c>
      <c r="D1157">
        <v>0.20647842402468286</v>
      </c>
    </row>
    <row r="1158" spans="3:4" x14ac:dyDescent="0.3">
      <c r="C1158">
        <v>133.36349999999999</v>
      </c>
      <c r="D1158">
        <v>0.21047920622380059</v>
      </c>
    </row>
    <row r="1159" spans="3:4" x14ac:dyDescent="0.3">
      <c r="C1159">
        <v>133.369</v>
      </c>
      <c r="D1159">
        <v>0.21472540359033837</v>
      </c>
    </row>
    <row r="1160" spans="3:4" x14ac:dyDescent="0.3">
      <c r="C1160">
        <v>133.37450000000001</v>
      </c>
      <c r="D1160">
        <v>0.21921488371263173</v>
      </c>
    </row>
    <row r="1161" spans="3:4" x14ac:dyDescent="0.3">
      <c r="C1161">
        <v>133.38</v>
      </c>
      <c r="D1161">
        <v>0.22394413241315714</v>
      </c>
    </row>
    <row r="1162" spans="3:4" x14ac:dyDescent="0.3">
      <c r="C1162">
        <v>133.38550000000001</v>
      </c>
      <c r="D1162">
        <v>0.22890821062234742</v>
      </c>
    </row>
    <row r="1163" spans="3:4" x14ac:dyDescent="0.3">
      <c r="C1163">
        <v>133.39099999999999</v>
      </c>
      <c r="D1163">
        <v>0.2341007227169308</v>
      </c>
    </row>
    <row r="1164" spans="3:4" x14ac:dyDescent="0.3">
      <c r="C1164">
        <v>133.3965</v>
      </c>
      <c r="D1164">
        <v>0.23951379739333251</v>
      </c>
    </row>
    <row r="1165" spans="3:4" x14ac:dyDescent="0.3">
      <c r="C1165">
        <v>133.40199999999999</v>
      </c>
      <c r="D1165">
        <v>0.2451380820407203</v>
      </c>
    </row>
    <row r="1166" spans="3:4" x14ac:dyDescent="0.3">
      <c r="C1166">
        <v>133.4075</v>
      </c>
      <c r="D1166">
        <v>0.25096279730744225</v>
      </c>
    </row>
    <row r="1167" spans="3:4" x14ac:dyDescent="0.3">
      <c r="C1167">
        <v>133.41300000000001</v>
      </c>
      <c r="D1167">
        <v>0.2569755858552713</v>
      </c>
    </row>
    <row r="1168" spans="3:4" x14ac:dyDescent="0.3">
      <c r="C1168">
        <v>133.41849999999999</v>
      </c>
      <c r="D1168">
        <v>0.26316280297389416</v>
      </c>
    </row>
    <row r="1169" spans="3:4" x14ac:dyDescent="0.3">
      <c r="C1169">
        <v>133.42400000000001</v>
      </c>
      <c r="D1169">
        <v>0.26950941091416875</v>
      </c>
    </row>
    <row r="1170" spans="3:4" x14ac:dyDescent="0.3">
      <c r="C1170">
        <v>133.42949999999999</v>
      </c>
      <c r="D1170">
        <v>0.27599908879475293</v>
      </c>
    </row>
    <row r="1171" spans="3:4" x14ac:dyDescent="0.3">
      <c r="C1171">
        <v>133.435</v>
      </c>
      <c r="D1171">
        <v>0.2826143197613179</v>
      </c>
    </row>
    <row r="1172" spans="3:4" x14ac:dyDescent="0.3">
      <c r="C1172">
        <v>133.44049999999999</v>
      </c>
      <c r="D1172">
        <v>0.28933649379090254</v>
      </c>
    </row>
    <row r="1173" spans="3:4" x14ac:dyDescent="0.3">
      <c r="C1173">
        <v>133.446</v>
      </c>
      <c r="D1173">
        <v>0.29614602561218306</v>
      </c>
    </row>
    <row r="1174" spans="3:4" x14ac:dyDescent="0.3">
      <c r="C1174">
        <v>133.45150000000001</v>
      </c>
      <c r="D1174">
        <v>0.30302248697958223</v>
      </c>
    </row>
    <row r="1175" spans="3:4" x14ac:dyDescent="0.3">
      <c r="C1175">
        <v>133.45699999999999</v>
      </c>
      <c r="D1175">
        <v>0.30994475231266355</v>
      </c>
    </row>
    <row r="1176" spans="3:4" x14ac:dyDescent="0.3">
      <c r="C1176">
        <v>133.46250000000001</v>
      </c>
      <c r="D1176">
        <v>0.31689115648921584</v>
      </c>
    </row>
    <row r="1177" spans="3:4" x14ac:dyDescent="0.3">
      <c r="C1177">
        <v>133.46799999999999</v>
      </c>
      <c r="D1177">
        <v>0.32383966336940812</v>
      </c>
    </row>
    <row r="1178" spans="3:4" x14ac:dyDescent="0.3">
      <c r="C1178">
        <v>133.4735</v>
      </c>
      <c r="D1178">
        <v>0.33076804343367133</v>
      </c>
    </row>
    <row r="1179" spans="3:4" x14ac:dyDescent="0.3">
      <c r="C1179">
        <v>133.47900000000001</v>
      </c>
      <c r="D1179">
        <v>0.33765405873806492</v>
      </c>
    </row>
    <row r="1180" spans="3:4" x14ac:dyDescent="0.3">
      <c r="C1180">
        <v>133.4845</v>
      </c>
      <c r="D1180">
        <v>0.34447565323874774</v>
      </c>
    </row>
    <row r="1181" spans="3:4" x14ac:dyDescent="0.3">
      <c r="C1181">
        <v>133.49</v>
      </c>
      <c r="D1181">
        <v>0.35121114640800577</v>
      </c>
    </row>
    <row r="1182" spans="3:4" x14ac:dyDescent="0.3">
      <c r="C1182">
        <v>133.49549999999999</v>
      </c>
      <c r="D1182">
        <v>0.35783942796555968</v>
      </c>
    </row>
    <row r="1183" spans="3:4" x14ac:dyDescent="0.3">
      <c r="C1183">
        <v>133.501</v>
      </c>
      <c r="D1183">
        <v>0.36434015148293231</v>
      </c>
    </row>
    <row r="1184" spans="3:4" x14ac:dyDescent="0.3">
      <c r="C1184">
        <v>133.50649999999999</v>
      </c>
      <c r="D1184">
        <v>0.37069392458293149</v>
      </c>
    </row>
    <row r="1185" spans="3:4" x14ac:dyDescent="0.3">
      <c r="C1185">
        <v>133.512</v>
      </c>
      <c r="D1185">
        <v>0.37688249345927544</v>
      </c>
    </row>
    <row r="1186" spans="3:4" x14ac:dyDescent="0.3">
      <c r="C1186">
        <v>133.51750000000001</v>
      </c>
      <c r="D1186">
        <v>0.38288891947509751</v>
      </c>
    </row>
    <row r="1187" spans="3:4" x14ac:dyDescent="0.3">
      <c r="C1187">
        <v>133.523</v>
      </c>
      <c r="D1187">
        <v>0.38869774567161969</v>
      </c>
    </row>
    <row r="1188" spans="3:4" x14ac:dyDescent="0.3">
      <c r="C1188">
        <v>133.52850000000001</v>
      </c>
      <c r="D1188">
        <v>0.39429515112164948</v>
      </c>
    </row>
    <row r="1189" spans="3:4" x14ac:dyDescent="0.3">
      <c r="C1189">
        <v>133.53399999999999</v>
      </c>
      <c r="D1189">
        <v>0.39966909119942357</v>
      </c>
    </row>
    <row r="1190" spans="3:4" x14ac:dyDescent="0.3">
      <c r="C1190">
        <v>133.5395</v>
      </c>
      <c r="D1190">
        <v>0.40480942200605818</v>
      </c>
    </row>
    <row r="1191" spans="3:4" x14ac:dyDescent="0.3">
      <c r="C1191">
        <v>133.54499999999999</v>
      </c>
      <c r="D1191">
        <v>0.40970800738198898</v>
      </c>
    </row>
    <row r="1192" spans="3:4" x14ac:dyDescent="0.3">
      <c r="C1192">
        <v>133.5505</v>
      </c>
      <c r="D1192">
        <v>0.41435880715685408</v>
      </c>
    </row>
    <row r="1193" spans="3:4" x14ac:dyDescent="0.3">
      <c r="C1193">
        <v>133.55600000000001</v>
      </c>
      <c r="D1193">
        <v>0.41875794552246964</v>
      </c>
    </row>
    <row r="1194" spans="3:4" x14ac:dyDescent="0.3">
      <c r="C1194">
        <v>133.5615</v>
      </c>
      <c r="D1194">
        <v>0.42290375866824731</v>
      </c>
    </row>
    <row r="1195" spans="3:4" x14ac:dyDescent="0.3">
      <c r="C1195">
        <v>133.56700000000001</v>
      </c>
      <c r="D1195">
        <v>0.42679682108042055</v>
      </c>
    </row>
    <row r="1196" spans="3:4" x14ac:dyDescent="0.3">
      <c r="C1196">
        <v>133.57249999999999</v>
      </c>
      <c r="D1196">
        <v>0.43043995017551878</v>
      </c>
    </row>
    <row r="1197" spans="3:4" x14ac:dyDescent="0.3">
      <c r="C1197">
        <v>133.578</v>
      </c>
      <c r="D1197">
        <v>0.43383818920941242</v>
      </c>
    </row>
    <row r="1198" spans="3:4" x14ac:dyDescent="0.3">
      <c r="C1198">
        <v>133.58349999999999</v>
      </c>
      <c r="D1198">
        <v>0.43699876866885645</v>
      </c>
    </row>
    <row r="1199" spans="3:4" x14ac:dyDescent="0.3">
      <c r="C1199">
        <v>133.589</v>
      </c>
      <c r="D1199">
        <v>0.43993104661240406</v>
      </c>
    </row>
    <row r="1200" spans="3:4" x14ac:dyDescent="0.3">
      <c r="C1200">
        <v>133.59450000000001</v>
      </c>
      <c r="D1200">
        <v>0.44264642867292181</v>
      </c>
    </row>
    <row r="1201" spans="3:4" x14ac:dyDescent="0.3">
      <c r="C1201">
        <v>133.6</v>
      </c>
      <c r="D1201">
        <v>0.44515826866533686</v>
      </c>
    </row>
    <row r="1202" spans="3:4" x14ac:dyDescent="0.3">
      <c r="C1202">
        <v>133.60550000000001</v>
      </c>
      <c r="D1202">
        <v>0.44748175095357778</v>
      </c>
    </row>
    <row r="1203" spans="3:4" x14ac:dyDescent="0.3">
      <c r="C1203">
        <v>133.61099999999999</v>
      </c>
      <c r="D1203">
        <v>0.44963375591940763</v>
      </c>
    </row>
    <row r="1204" spans="3:4" x14ac:dyDescent="0.3">
      <c r="C1204">
        <v>133.6165</v>
      </c>
      <c r="D1204">
        <v>0.45163267092686971</v>
      </c>
    </row>
    <row r="1205" spans="3:4" x14ac:dyDescent="0.3">
      <c r="C1205">
        <v>133.62199999999999</v>
      </c>
      <c r="D1205">
        <v>0.45349839020598093</v>
      </c>
    </row>
    <row r="1206" spans="3:4" x14ac:dyDescent="0.3">
      <c r="C1206">
        <v>133.6275</v>
      </c>
      <c r="D1206">
        <v>0.45525188196329286</v>
      </c>
    </row>
    <row r="1207" spans="3:4" x14ac:dyDescent="0.3">
      <c r="C1207">
        <v>133.63300000000001</v>
      </c>
      <c r="D1207">
        <v>0.45691518303995288</v>
      </c>
    </row>
    <row r="1208" spans="3:4" x14ac:dyDescent="0.3">
      <c r="C1208">
        <v>133.63849999999999</v>
      </c>
      <c r="D1208">
        <v>0.45851115712548157</v>
      </c>
    </row>
    <row r="1209" spans="3:4" x14ac:dyDescent="0.3">
      <c r="C1209">
        <v>133.64400000000001</v>
      </c>
      <c r="D1209">
        <v>0.46006329435734195</v>
      </c>
    </row>
    <row r="1210" spans="3:4" x14ac:dyDescent="0.3">
      <c r="C1210">
        <v>133.64949999999999</v>
      </c>
      <c r="D1210">
        <v>0.46159550651208359</v>
      </c>
    </row>
    <row r="1211" spans="3:4" x14ac:dyDescent="0.3">
      <c r="C1211">
        <v>133.655</v>
      </c>
      <c r="D1211">
        <v>0.46313191969692591</v>
      </c>
    </row>
    <row r="1212" spans="3:4" x14ac:dyDescent="0.3">
      <c r="C1212">
        <v>133.66050000000001</v>
      </c>
      <c r="D1212">
        <v>0.46469666641003043</v>
      </c>
    </row>
    <row r="1213" spans="3:4" x14ac:dyDescent="0.3">
      <c r="C1213">
        <v>133.666</v>
      </c>
      <c r="D1213">
        <v>0.46631367877942631</v>
      </c>
    </row>
    <row r="1214" spans="3:4" x14ac:dyDescent="0.3">
      <c r="C1214">
        <v>133.67150000000001</v>
      </c>
      <c r="D1214">
        <v>0.46800648471567385</v>
      </c>
    </row>
    <row r="1215" spans="3:4" x14ac:dyDescent="0.3">
      <c r="C1215">
        <v>133.67699999999999</v>
      </c>
      <c r="D1215">
        <v>0.46979800862568999</v>
      </c>
    </row>
    <row r="1216" spans="3:4" x14ac:dyDescent="0.3">
      <c r="C1216">
        <v>133.6825</v>
      </c>
      <c r="D1216">
        <v>0.47171037823754042</v>
      </c>
    </row>
    <row r="1217" spans="3:4" x14ac:dyDescent="0.3">
      <c r="C1217">
        <v>133.68799999999999</v>
      </c>
      <c r="D1217">
        <v>0.47376473898008947</v>
      </c>
    </row>
    <row r="1218" spans="3:4" x14ac:dyDescent="0.3">
      <c r="C1218">
        <v>133.6935</v>
      </c>
      <c r="D1218">
        <v>0.47598107725156757</v>
      </c>
    </row>
    <row r="1219" spans="3:4" x14ac:dyDescent="0.3">
      <c r="C1219">
        <v>133.69900000000001</v>
      </c>
      <c r="D1219">
        <v>0.47837805379748494</v>
      </c>
    </row>
    <row r="1220" spans="3:4" x14ac:dyDescent="0.3">
      <c r="C1220">
        <v>133.7045</v>
      </c>
      <c r="D1220">
        <v>0.48097284830521575</v>
      </c>
    </row>
    <row r="1221" spans="3:4" x14ac:dyDescent="0.3">
      <c r="C1221">
        <v>133.71</v>
      </c>
      <c r="D1221">
        <v>0.4837810162096432</v>
      </c>
    </row>
    <row r="1222" spans="3:4" x14ac:dyDescent="0.3">
      <c r="C1222">
        <v>133.71549999999999</v>
      </c>
      <c r="D1222">
        <v>0.48681635859390165</v>
      </c>
    </row>
    <row r="1223" spans="3:4" x14ac:dyDescent="0.3">
      <c r="C1223">
        <v>133.721</v>
      </c>
      <c r="D1223">
        <v>0.4900908059627172</v>
      </c>
    </row>
    <row r="1224" spans="3:4" x14ac:dyDescent="0.3">
      <c r="C1224">
        <v>133.72649999999999</v>
      </c>
      <c r="D1224">
        <v>0.49361431656166921</v>
      </c>
    </row>
    <row r="1225" spans="3:4" x14ac:dyDescent="0.3">
      <c r="C1225">
        <v>133.732</v>
      </c>
      <c r="D1225">
        <v>0.49739478981711038</v>
      </c>
    </row>
    <row r="1226" spans="3:4" x14ac:dyDescent="0.3">
      <c r="C1226">
        <v>133.73750000000001</v>
      </c>
      <c r="D1226">
        <v>0.50143799537442546</v>
      </c>
    </row>
    <row r="1227" spans="3:4" x14ac:dyDescent="0.3">
      <c r="C1227">
        <v>133.74299999999999</v>
      </c>
      <c r="D1227">
        <v>0.50574751812022245</v>
      </c>
    </row>
    <row r="1228" spans="3:4" x14ac:dyDescent="0.3">
      <c r="C1228">
        <v>133.74850000000001</v>
      </c>
      <c r="D1228">
        <v>0.51032471948257729</v>
      </c>
    </row>
    <row r="1229" spans="3:4" x14ac:dyDescent="0.3">
      <c r="C1229">
        <v>133.75399999999999</v>
      </c>
      <c r="D1229">
        <v>0.51516871521359731</v>
      </c>
    </row>
    <row r="1230" spans="3:4" x14ac:dyDescent="0.3">
      <c r="C1230">
        <v>133.7595</v>
      </c>
      <c r="D1230">
        <v>0.52027636976969827</v>
      </c>
    </row>
    <row r="1231" spans="3:4" x14ac:dyDescent="0.3">
      <c r="C1231">
        <v>133.76499999999999</v>
      </c>
      <c r="D1231">
        <v>0.52564230731282902</v>
      </c>
    </row>
    <row r="1232" spans="3:4" x14ac:dyDescent="0.3">
      <c r="C1232">
        <v>133.7705</v>
      </c>
      <c r="D1232">
        <v>0.53125893926436429</v>
      </c>
    </row>
    <row r="1233" spans="3:4" x14ac:dyDescent="0.3">
      <c r="C1233">
        <v>133.77600000000001</v>
      </c>
      <c r="D1233">
        <v>0.53711650824548096</v>
      </c>
    </row>
    <row r="1234" spans="3:4" x14ac:dyDescent="0.3">
      <c r="C1234">
        <v>133.78149999999999</v>
      </c>
      <c r="D1234">
        <v>0.54320314813903248</v>
      </c>
    </row>
    <row r="1235" spans="3:4" x14ac:dyDescent="0.3">
      <c r="C1235">
        <v>133.78700000000001</v>
      </c>
      <c r="D1235">
        <v>0.54950495990218351</v>
      </c>
    </row>
    <row r="1236" spans="3:4" x14ac:dyDescent="0.3">
      <c r="C1236">
        <v>133.79249999999999</v>
      </c>
      <c r="D1236">
        <v>0.55600610264937411</v>
      </c>
    </row>
    <row r="1237" spans="3:4" x14ac:dyDescent="0.3">
      <c r="C1237">
        <v>133.798</v>
      </c>
      <c r="D1237">
        <v>0.56268889941208966</v>
      </c>
    </row>
    <row r="1238" spans="3:4" x14ac:dyDescent="0.3">
      <c r="C1238">
        <v>133.80349999999999</v>
      </c>
      <c r="D1238">
        <v>0.56953395686176056</v>
      </c>
    </row>
    <row r="1239" spans="3:4" x14ac:dyDescent="0.3">
      <c r="C1239">
        <v>133.809</v>
      </c>
      <c r="D1239">
        <v>0.57652029816263095</v>
      </c>
    </row>
    <row r="1240" spans="3:4" x14ac:dyDescent="0.3">
      <c r="C1240">
        <v>133.81450000000001</v>
      </c>
      <c r="D1240">
        <v>0.58362550799585355</v>
      </c>
    </row>
    <row r="1241" spans="3:4" x14ac:dyDescent="0.3">
      <c r="C1241">
        <v>133.82</v>
      </c>
      <c r="D1241">
        <v>0.59082588867431141</v>
      </c>
    </row>
    <row r="1242" spans="3:4" x14ac:dyDescent="0.3">
      <c r="C1242">
        <v>133.82550000000001</v>
      </c>
      <c r="D1242">
        <v>0.59809662614457515</v>
      </c>
    </row>
    <row r="1243" spans="3:4" x14ac:dyDescent="0.3">
      <c r="C1243">
        <v>133.83099999999999</v>
      </c>
      <c r="D1243">
        <v>0.60541196455454171</v>
      </c>
    </row>
    <row r="1244" spans="3:4" x14ac:dyDescent="0.3">
      <c r="C1244">
        <v>133.8365</v>
      </c>
      <c r="D1244">
        <v>0.61274543564924433</v>
      </c>
    </row>
    <row r="1245" spans="3:4" x14ac:dyDescent="0.3">
      <c r="C1245">
        <v>133.84200000000001</v>
      </c>
      <c r="D1245">
        <v>0.6200698954384315</v>
      </c>
    </row>
    <row r="1246" spans="3:4" x14ac:dyDescent="0.3">
      <c r="C1246">
        <v>133.8475</v>
      </c>
      <c r="D1246">
        <v>0.62735791305126642</v>
      </c>
    </row>
    <row r="1247" spans="3:4" x14ac:dyDescent="0.3">
      <c r="C1247">
        <v>133.85300000000001</v>
      </c>
      <c r="D1247">
        <v>0.63458185391195643</v>
      </c>
    </row>
    <row r="1248" spans="3:4" x14ac:dyDescent="0.3">
      <c r="C1248">
        <v>133.85849999999999</v>
      </c>
      <c r="D1248">
        <v>0.64171410587277056</v>
      </c>
    </row>
    <row r="1249" spans="3:4" x14ac:dyDescent="0.3">
      <c r="C1249">
        <v>133.864</v>
      </c>
      <c r="D1249">
        <v>0.64872728235610078</v>
      </c>
    </row>
    <row r="1250" spans="3:4" x14ac:dyDescent="0.3">
      <c r="C1250">
        <v>133.86949999999999</v>
      </c>
      <c r="D1250">
        <v>0.65559442833490689</v>
      </c>
    </row>
    <row r="1251" spans="3:4" x14ac:dyDescent="0.3">
      <c r="C1251">
        <v>133.875</v>
      </c>
      <c r="D1251">
        <v>0.66228923033866516</v>
      </c>
    </row>
    <row r="1252" spans="3:4" x14ac:dyDescent="0.3">
      <c r="C1252">
        <v>133.88050000000001</v>
      </c>
      <c r="D1252">
        <v>0.66878623296937778</v>
      </c>
    </row>
    <row r="1253" spans="3:4" x14ac:dyDescent="0.3">
      <c r="C1253">
        <v>133.886</v>
      </c>
      <c r="D1253">
        <v>0.67506106614359196</v>
      </c>
    </row>
    <row r="1254" spans="3:4" x14ac:dyDescent="0.3">
      <c r="C1254">
        <v>133.89150000000001</v>
      </c>
      <c r="D1254">
        <v>0.68109068949323259</v>
      </c>
    </row>
    <row r="1255" spans="3:4" x14ac:dyDescent="0.3">
      <c r="C1255">
        <v>133.89699999999999</v>
      </c>
      <c r="D1255">
        <v>0.68685366309313189</v>
      </c>
    </row>
    <row r="1256" spans="3:4" x14ac:dyDescent="0.3">
      <c r="C1256">
        <v>133.9025</v>
      </c>
      <c r="D1256">
        <v>0.69233045690684136</v>
      </c>
    </row>
    <row r="1257" spans="3:4" x14ac:dyDescent="0.3">
      <c r="C1257">
        <v>133.90799999999999</v>
      </c>
      <c r="D1257">
        <v>0.69750381492959146</v>
      </c>
    </row>
    <row r="1258" spans="3:4" x14ac:dyDescent="0.3">
      <c r="C1258">
        <v>133.9135</v>
      </c>
      <c r="D1258">
        <v>0.70235919371040989</v>
      </c>
    </row>
    <row r="1259" spans="3:4" x14ac:dyDescent="0.3">
      <c r="C1259">
        <v>133.91900000000001</v>
      </c>
      <c r="D1259">
        <v>0.70688529831611346</v>
      </c>
    </row>
    <row r="1260" spans="3:4" x14ac:dyDescent="0.3">
      <c r="C1260">
        <v>133.92449999999999</v>
      </c>
      <c r="D1260">
        <v>0.71107474121809344</v>
      </c>
    </row>
    <row r="1261" spans="3:4" x14ac:dyDescent="0.3">
      <c r="C1261">
        <v>133.93</v>
      </c>
      <c r="D1261">
        <v>0.71492485014417839</v>
      </c>
    </row>
    <row r="1262" spans="3:4" x14ac:dyDescent="0.3">
      <c r="C1262">
        <v>133.93549999999999</v>
      </c>
      <c r="D1262">
        <v>0.71843864852031825</v>
      </c>
    </row>
    <row r="1263" spans="3:4" x14ac:dyDescent="0.3">
      <c r="C1263">
        <v>133.941</v>
      </c>
      <c r="D1263">
        <v>0.72162602541494314</v>
      </c>
    </row>
    <row r="1264" spans="3:4" x14ac:dyDescent="0.3">
      <c r="C1264">
        <v>133.94649999999999</v>
      </c>
      <c r="D1264">
        <v>0.72450509949588948</v>
      </c>
    </row>
    <row r="1265" spans="3:4" x14ac:dyDescent="0.3">
      <c r="C1265">
        <v>133.952</v>
      </c>
      <c r="D1265">
        <v>0.72710376212931171</v>
      </c>
    </row>
    <row r="1266" spans="3:4" x14ac:dyDescent="0.3">
      <c r="C1266">
        <v>133.95750000000001</v>
      </c>
      <c r="D1266">
        <v>0.72946135746248797</v>
      </c>
    </row>
    <row r="1267" spans="3:4" x14ac:dyDescent="0.3">
      <c r="C1267">
        <v>133.96299999999999</v>
      </c>
      <c r="D1267">
        <v>0.73163042191409156</v>
      </c>
    </row>
    <row r="1268" spans="3:4" x14ac:dyDescent="0.3">
      <c r="C1268">
        <v>133.96850000000001</v>
      </c>
      <c r="D1268">
        <v>0.73367836278442744</v>
      </c>
    </row>
    <row r="1269" spans="3:4" x14ac:dyDescent="0.3">
      <c r="C1269">
        <v>133.97399999999999</v>
      </c>
      <c r="D1269">
        <v>0.73568890797214059</v>
      </c>
    </row>
    <row r="1270" spans="3:4" x14ac:dyDescent="0.3">
      <c r="C1270">
        <v>133.9795</v>
      </c>
      <c r="D1270">
        <v>0.73776311003684336</v>
      </c>
    </row>
    <row r="1271" spans="3:4" x14ac:dyDescent="0.3">
      <c r="C1271">
        <v>133.98500000000001</v>
      </c>
      <c r="D1271">
        <v>0.7400196439063238</v>
      </c>
    </row>
    <row r="1272" spans="3:4" x14ac:dyDescent="0.3">
      <c r="C1272">
        <v>133.9905</v>
      </c>
      <c r="D1272">
        <v>0.74259410591086494</v>
      </c>
    </row>
    <row r="1273" spans="3:4" x14ac:dyDescent="0.3">
      <c r="C1273">
        <v>133.99600000000001</v>
      </c>
      <c r="D1273">
        <v>0.74563701124681281</v>
      </c>
    </row>
    <row r="1274" spans="3:4" x14ac:dyDescent="0.3">
      <c r="C1274">
        <v>134.00149999999999</v>
      </c>
      <c r="D1274">
        <v>0.74931020645602298</v>
      </c>
    </row>
    <row r="1275" spans="3:4" x14ac:dyDescent="0.3">
      <c r="C1275">
        <v>134.00700000000001</v>
      </c>
      <c r="D1275">
        <v>0.75378147113756744</v>
      </c>
    </row>
    <row r="1276" spans="3:4" x14ac:dyDescent="0.3">
      <c r="C1276">
        <v>134.01249999999999</v>
      </c>
      <c r="D1276">
        <v>0.75921718445791264</v>
      </c>
    </row>
    <row r="1277" spans="3:4" x14ac:dyDescent="0.3">
      <c r="C1277">
        <v>134.018</v>
      </c>
      <c r="D1277">
        <v>0.76577307850104348</v>
      </c>
    </row>
    <row r="1278" spans="3:4" x14ac:dyDescent="0.3">
      <c r="C1278">
        <v>134.02350000000001</v>
      </c>
      <c r="D1278">
        <v>0.77358328779264696</v>
      </c>
    </row>
    <row r="1279" spans="3:4" x14ac:dyDescent="0.3">
      <c r="C1279">
        <v>134.029</v>
      </c>
      <c r="D1279">
        <v>0.78274812136338157</v>
      </c>
    </row>
    <row r="1280" spans="3:4" x14ac:dyDescent="0.3">
      <c r="C1280">
        <v>134.03450000000001</v>
      </c>
      <c r="D1280">
        <v>0.79332121232076203</v>
      </c>
    </row>
    <row r="1281" spans="3:4" x14ac:dyDescent="0.3">
      <c r="C1281">
        <v>134.04</v>
      </c>
      <c r="D1281">
        <v>0.80529691560253047</v>
      </c>
    </row>
    <row r="1282" spans="3:4" x14ac:dyDescent="0.3">
      <c r="C1282">
        <v>134.0455</v>
      </c>
      <c r="D1282">
        <v>0.81859899855933427</v>
      </c>
    </row>
    <row r="1283" spans="3:4" x14ac:dyDescent="0.3">
      <c r="C1283">
        <v>134.05099999999999</v>
      </c>
      <c r="D1283">
        <v>0.83307177121148579</v>
      </c>
    </row>
    <row r="1284" spans="3:4" x14ac:dyDescent="0.3">
      <c r="C1284">
        <v>134.0565</v>
      </c>
      <c r="D1284">
        <v>0.84847480626054561</v>
      </c>
    </row>
    <row r="1285" spans="3:4" x14ac:dyDescent="0.3">
      <c r="C1285">
        <v>134.06200000000001</v>
      </c>
      <c r="D1285">
        <v>0.86448228334719168</v>
      </c>
    </row>
    <row r="1286" spans="3:4" x14ac:dyDescent="0.3">
      <c r="C1286">
        <v>134.0675</v>
      </c>
      <c r="D1286">
        <v>0.88068774941229711</v>
      </c>
    </row>
    <row r="1287" spans="3:4" x14ac:dyDescent="0.3">
      <c r="C1287">
        <v>134.07300000000001</v>
      </c>
      <c r="D1287">
        <v>0.89661472398146647</v>
      </c>
    </row>
    <row r="1288" spans="3:4" x14ac:dyDescent="0.3">
      <c r="C1288">
        <v>134.07849999999999</v>
      </c>
      <c r="D1288">
        <v>0.91173311787761457</v>
      </c>
    </row>
    <row r="1289" spans="3:4" x14ac:dyDescent="0.3">
      <c r="C1289">
        <v>134.084</v>
      </c>
      <c r="D1289">
        <v>0.925480915146217</v>
      </c>
    </row>
    <row r="1290" spans="3:4" x14ac:dyDescent="0.3">
      <c r="C1290">
        <v>134.08949999999999</v>
      </c>
      <c r="D1290">
        <v>0.9372900422834719</v>
      </c>
    </row>
    <row r="1291" spans="3:4" x14ac:dyDescent="0.3">
      <c r="C1291">
        <v>134.095</v>
      </c>
      <c r="D1291">
        <v>0.94661487469921657</v>
      </c>
    </row>
    <row r="1292" spans="3:4" x14ac:dyDescent="0.3">
      <c r="C1292">
        <v>134.10050000000001</v>
      </c>
      <c r="D1292">
        <v>0.95296146601945353</v>
      </c>
    </row>
    <row r="1293" spans="3:4" x14ac:dyDescent="0.3">
      <c r="C1293">
        <v>134.10599999999999</v>
      </c>
      <c r="D1293">
        <v>0.95591538151504085</v>
      </c>
    </row>
    <row r="1294" spans="3:4" x14ac:dyDescent="0.3">
      <c r="C1294">
        <v>134.11150000000001</v>
      </c>
      <c r="D1294">
        <v>0.95516600710968014</v>
      </c>
    </row>
    <row r="1295" spans="3:4" x14ac:dyDescent="0.3">
      <c r="C1295">
        <v>134.11699999999999</v>
      </c>
      <c r="D1295">
        <v>0.95052540309569944</v>
      </c>
    </row>
    <row r="1296" spans="3:4" x14ac:dyDescent="0.3">
      <c r="C1296">
        <v>134.1225</v>
      </c>
      <c r="D1296">
        <v>0.94194016534056857</v>
      </c>
    </row>
    <row r="1297" spans="3:4" x14ac:dyDescent="0.3">
      <c r="C1297">
        <v>134.12799999999999</v>
      </c>
      <c r="D1297">
        <v>0.92949531068244984</v>
      </c>
    </row>
    <row r="1298" spans="3:4" x14ac:dyDescent="0.3">
      <c r="C1298">
        <v>134.1335</v>
      </c>
      <c r="D1298">
        <v>0.91340986132683555</v>
      </c>
    </row>
    <row r="1299" spans="3:4" x14ac:dyDescent="0.3">
      <c r="C1299">
        <v>134.13900000000001</v>
      </c>
      <c r="D1299">
        <v>0.89402449586392718</v>
      </c>
    </row>
    <row r="1300" spans="3:4" x14ac:dyDescent="0.3">
      <c r="C1300">
        <v>134.14449999999999</v>
      </c>
      <c r="D1300">
        <v>0.87178228800047897</v>
      </c>
    </row>
    <row r="1301" spans="3:4" x14ac:dyDescent="0.3">
      <c r="C1301">
        <v>134.15</v>
      </c>
      <c r="D1301">
        <v>0.84720409934556651</v>
      </c>
    </row>
    <row r="1302" spans="3:4" x14ac:dyDescent="0.3">
      <c r="C1302">
        <v>134.15549999999999</v>
      </c>
      <c r="D1302">
        <v>0.82086057465988083</v>
      </c>
    </row>
    <row r="1303" spans="3:4" x14ac:dyDescent="0.3">
      <c r="C1303">
        <v>134.161</v>
      </c>
      <c r="D1303">
        <v>0.79334287260862979</v>
      </c>
    </row>
    <row r="1304" spans="3:4" x14ac:dyDescent="0.3">
      <c r="C1304">
        <v>134.16650000000001</v>
      </c>
      <c r="D1304">
        <v>0.76523424233196458</v>
      </c>
    </row>
    <row r="1305" spans="3:4" x14ac:dyDescent="0.3">
      <c r="C1305">
        <v>134.172</v>
      </c>
      <c r="D1305">
        <v>0.73708434054354965</v>
      </c>
    </row>
    <row r="1306" spans="3:4" x14ac:dyDescent="0.3">
      <c r="C1306">
        <v>134.17750000000001</v>
      </c>
      <c r="D1306">
        <v>0.70938781109752547</v>
      </c>
    </row>
    <row r="1307" spans="3:4" x14ac:dyDescent="0.3">
      <c r="C1307">
        <v>134.18299999999999</v>
      </c>
      <c r="D1307">
        <v>0.68256813190518406</v>
      </c>
    </row>
    <row r="1308" spans="3:4" x14ac:dyDescent="0.3">
      <c r="C1308">
        <v>134.1885</v>
      </c>
      <c r="D1308">
        <v>0.65696747870478189</v>
      </c>
    </row>
    <row r="1309" spans="3:4" x14ac:dyDescent="0.3">
      <c r="C1309">
        <v>134.19399999999999</v>
      </c>
      <c r="D1309">
        <v>0.63284200837777094</v>
      </c>
    </row>
    <row r="1310" spans="3:4" x14ac:dyDescent="0.3">
      <c r="C1310">
        <v>134.1995</v>
      </c>
      <c r="D1310">
        <v>0.61036292264440073</v>
      </c>
    </row>
    <row r="1311" spans="3:4" x14ac:dyDescent="0.3">
      <c r="C1311">
        <v>134.20500000000001</v>
      </c>
      <c r="D1311">
        <v>0.58962187418318013</v>
      </c>
    </row>
    <row r="1312" spans="3:4" x14ac:dyDescent="0.3">
      <c r="C1312">
        <v>134.2105</v>
      </c>
      <c r="D1312">
        <v>0.57063989329209908</v>
      </c>
    </row>
    <row r="1313" spans="3:4" x14ac:dyDescent="0.3">
      <c r="C1313">
        <v>134.21600000000001</v>
      </c>
      <c r="D1313">
        <v>0.55337885264418951</v>
      </c>
    </row>
    <row r="1314" spans="3:4" x14ac:dyDescent="0.3">
      <c r="C1314">
        <v>134.22149999999999</v>
      </c>
      <c r="D1314">
        <v>0.53775377213496323</v>
      </c>
    </row>
    <row r="1315" spans="3:4" x14ac:dyDescent="0.3">
      <c r="C1315">
        <v>134.227</v>
      </c>
      <c r="D1315">
        <v>0.52364570153823409</v>
      </c>
    </row>
    <row r="1316" spans="3:4" x14ac:dyDescent="0.3">
      <c r="C1316">
        <v>134.23249999999999</v>
      </c>
      <c r="D1316">
        <v>0.51091372043884387</v>
      </c>
    </row>
    <row r="1317" spans="3:4" x14ac:dyDescent="0.3">
      <c r="C1317">
        <v>134.238</v>
      </c>
      <c r="D1317">
        <v>0.49940566926916391</v>
      </c>
    </row>
    <row r="1318" spans="3:4" x14ac:dyDescent="0.3">
      <c r="C1318">
        <v>134.24350000000001</v>
      </c>
      <c r="D1318">
        <v>0.48896715692382814</v>
      </c>
    </row>
    <row r="1319" spans="3:4" x14ac:dyDescent="0.3">
      <c r="C1319">
        <v>134.249</v>
      </c>
      <c r="D1319">
        <v>0.47944865033298018</v>
      </c>
    </row>
    <row r="1320" spans="3:4" x14ac:dyDescent="0.3">
      <c r="C1320">
        <v>134.25450000000001</v>
      </c>
      <c r="D1320">
        <v>0.47071063638385502</v>
      </c>
    </row>
    <row r="1321" spans="3:4" x14ac:dyDescent="0.3">
      <c r="C1321">
        <v>134.26</v>
      </c>
      <c r="D1321">
        <v>0.462626990267759</v>
      </c>
    </row>
    <row r="1322" spans="3:4" x14ac:dyDescent="0.3">
      <c r="C1322">
        <v>134.2655</v>
      </c>
      <c r="D1322">
        <v>0.45508678279417492</v>
      </c>
    </row>
    <row r="1323" spans="3:4" x14ac:dyDescent="0.3">
      <c r="C1323">
        <v>134.27099999999999</v>
      </c>
      <c r="D1323">
        <v>0.44799481417725212</v>
      </c>
    </row>
    <row r="1324" spans="3:4" x14ac:dyDescent="0.3">
      <c r="C1324">
        <v>134.2765</v>
      </c>
      <c r="D1324">
        <v>0.4412711790394791</v>
      </c>
    </row>
    <row r="1325" spans="3:4" x14ac:dyDescent="0.3">
      <c r="C1325">
        <v>134.28200000000001</v>
      </c>
      <c r="D1325">
        <v>0.43485015508883812</v>
      </c>
    </row>
    <row r="1326" spans="3:4" x14ac:dyDescent="0.3">
      <c r="C1326">
        <v>134.28749999999999</v>
      </c>
      <c r="D1326">
        <v>0.42867867514248575</v>
      </c>
    </row>
    <row r="1327" spans="3:4" x14ac:dyDescent="0.3">
      <c r="C1327">
        <v>134.29300000000001</v>
      </c>
      <c r="D1327">
        <v>0.42271459756136881</v>
      </c>
    </row>
    <row r="1328" spans="3:4" x14ac:dyDescent="0.3">
      <c r="C1328">
        <v>134.29849999999999</v>
      </c>
      <c r="D1328">
        <v>0.41692494114314854</v>
      </c>
    </row>
    <row r="1329" spans="3:4" x14ac:dyDescent="0.3">
      <c r="C1329">
        <v>134.304</v>
      </c>
      <c r="D1329">
        <v>0.41128420281188993</v>
      </c>
    </row>
    <row r="1330" spans="3:4" x14ac:dyDescent="0.3">
      <c r="C1330">
        <v>134.30949999999999</v>
      </c>
      <c r="D1330">
        <v>0.40577283392848429</v>
      </c>
    </row>
    <row r="1331" spans="3:4" x14ac:dyDescent="0.3">
      <c r="C1331">
        <v>134.315</v>
      </c>
      <c r="D1331">
        <v>0.40037591589775978</v>
      </c>
    </row>
    <row r="1332" spans="3:4" x14ac:dyDescent="0.3">
      <c r="C1332">
        <v>134.32050000000001</v>
      </c>
      <c r="D1332">
        <v>0.39508204874049097</v>
      </c>
    </row>
    <row r="1333" spans="3:4" x14ac:dyDescent="0.3">
      <c r="C1333">
        <v>134.32599999999999</v>
      </c>
      <c r="D1333">
        <v>0.38988244714479087</v>
      </c>
    </row>
    <row r="1334" spans="3:4" x14ac:dyDescent="0.3">
      <c r="C1334">
        <v>134.33150000000001</v>
      </c>
      <c r="D1334">
        <v>0.38477022626484192</v>
      </c>
    </row>
    <row r="1335" spans="3:4" x14ac:dyDescent="0.3">
      <c r="C1335">
        <v>134.33699999999999</v>
      </c>
      <c r="D1335">
        <v>0.37973985289218798</v>
      </c>
    </row>
    <row r="1336" spans="3:4" x14ac:dyDescent="0.3">
      <c r="C1336">
        <v>134.3425</v>
      </c>
      <c r="D1336">
        <v>0.3747867351964379</v>
      </c>
    </row>
    <row r="1337" spans="3:4" x14ac:dyDescent="0.3">
      <c r="C1337">
        <v>134.34800000000001</v>
      </c>
      <c r="D1337">
        <v>0.36990692472025938</v>
      </c>
    </row>
    <row r="1338" spans="3:4" x14ac:dyDescent="0.3">
      <c r="C1338">
        <v>134.3535</v>
      </c>
      <c r="D1338">
        <v>0.36509690660492899</v>
      </c>
    </row>
    <row r="1339" spans="3:4" x14ac:dyDescent="0.3">
      <c r="C1339">
        <v>134.35900000000001</v>
      </c>
      <c r="D1339">
        <v>0.36035345725338819</v>
      </c>
    </row>
    <row r="1340" spans="3:4" x14ac:dyDescent="0.3">
      <c r="C1340">
        <v>134.36449999999999</v>
      </c>
      <c r="D1340">
        <v>0.35567355217484875</v>
      </c>
    </row>
    <row r="1341" spans="3:4" x14ac:dyDescent="0.3">
      <c r="C1341">
        <v>134.37</v>
      </c>
      <c r="D1341">
        <v>0.35105431018258693</v>
      </c>
    </row>
    <row r="1342" spans="3:4" x14ac:dyDescent="0.3">
      <c r="C1342">
        <v>134.37549999999999</v>
      </c>
      <c r="D1342">
        <v>0.34649296319505951</v>
      </c>
    </row>
    <row r="1343" spans="3:4" x14ac:dyDescent="0.3">
      <c r="C1343">
        <v>134.381</v>
      </c>
      <c r="D1343">
        <v>0.34198684350170122</v>
      </c>
    </row>
    <row r="1344" spans="3:4" x14ac:dyDescent="0.3">
      <c r="C1344">
        <v>134.38650000000001</v>
      </c>
      <c r="D1344">
        <v>0.33753338248052245</v>
      </c>
    </row>
    <row r="1345" spans="3:4" x14ac:dyDescent="0.3">
      <c r="C1345">
        <v>134.392</v>
      </c>
      <c r="D1345">
        <v>0.33313011641975765</v>
      </c>
    </row>
    <row r="1346" spans="3:4" x14ac:dyDescent="0.3">
      <c r="C1346">
        <v>134.39750000000001</v>
      </c>
      <c r="D1346">
        <v>0.32877469636494583</v>
      </c>
    </row>
    <row r="1347" spans="3:4" x14ac:dyDescent="0.3">
      <c r="C1347">
        <v>134.40299999999999</v>
      </c>
      <c r="D1347">
        <v>0.32446487527323081</v>
      </c>
    </row>
    <row r="1348" spans="3:4" x14ac:dyDescent="0.3">
      <c r="C1348">
        <v>134.4085</v>
      </c>
      <c r="D1348">
        <v>0.32019863005980331</v>
      </c>
    </row>
    <row r="1349" spans="3:4" x14ac:dyDescent="0.3">
      <c r="C1349">
        <v>134.41399999999999</v>
      </c>
      <c r="D1349">
        <v>0.31597398569786256</v>
      </c>
    </row>
    <row r="1350" spans="3:4" x14ac:dyDescent="0.3">
      <c r="C1350">
        <v>134.4195</v>
      </c>
      <c r="D1350">
        <v>0.31178917182740723</v>
      </c>
    </row>
    <row r="1351" spans="3:4" x14ac:dyDescent="0.3">
      <c r="C1351">
        <v>134.42500000000001</v>
      </c>
      <c r="D1351">
        <v>0.30764258660624338</v>
      </c>
    </row>
    <row r="1352" spans="3:4" x14ac:dyDescent="0.3">
      <c r="C1352">
        <v>134.43049999999999</v>
      </c>
      <c r="D1352">
        <v>0.3035327699857045</v>
      </c>
    </row>
    <row r="1353" spans="3:4" x14ac:dyDescent="0.3">
      <c r="C1353">
        <v>134.43600000000001</v>
      </c>
      <c r="D1353">
        <v>0.29945855250520187</v>
      </c>
    </row>
    <row r="1354" spans="3:4" x14ac:dyDescent="0.3">
      <c r="C1354">
        <v>134.44149999999999</v>
      </c>
      <c r="D1354">
        <v>0.2954188331054734</v>
      </c>
    </row>
    <row r="1355" spans="3:4" x14ac:dyDescent="0.3">
      <c r="C1355">
        <v>134.447</v>
      </c>
      <c r="D1355">
        <v>0.29141273871169854</v>
      </c>
    </row>
    <row r="1356" spans="3:4" x14ac:dyDescent="0.3">
      <c r="C1356">
        <v>134.45249999999999</v>
      </c>
      <c r="D1356">
        <v>0.28743958175448581</v>
      </c>
    </row>
    <row r="1357" spans="3:4" x14ac:dyDescent="0.3">
      <c r="C1357">
        <v>134.458</v>
      </c>
      <c r="D1357">
        <v>0.28349885770945399</v>
      </c>
    </row>
    <row r="1358" spans="3:4" x14ac:dyDescent="0.3">
      <c r="C1358">
        <v>134.46350000000001</v>
      </c>
      <c r="D1358">
        <v>0.27959024090770157</v>
      </c>
    </row>
    <row r="1359" spans="3:4" x14ac:dyDescent="0.3">
      <c r="C1359">
        <v>134.46899999999999</v>
      </c>
      <c r="D1359">
        <v>0.27571357874299784</v>
      </c>
    </row>
    <row r="1360" spans="3:4" x14ac:dyDescent="0.3">
      <c r="C1360">
        <v>134.47450000000001</v>
      </c>
      <c r="D1360">
        <v>0.2718688844127094</v>
      </c>
    </row>
    <row r="1361" spans="3:4" x14ac:dyDescent="0.3">
      <c r="C1361">
        <v>134.47999999999999</v>
      </c>
      <c r="D1361">
        <v>0.26805632833775617</v>
      </c>
    </row>
    <row r="1362" spans="3:4" x14ac:dyDescent="0.3">
      <c r="C1362">
        <v>134.4855</v>
      </c>
      <c r="D1362">
        <v>0.26427622841235549</v>
      </c>
    </row>
    <row r="1363" spans="3:4" x14ac:dyDescent="0.3">
      <c r="C1363">
        <v>134.49099999999999</v>
      </c>
      <c r="D1363">
        <v>0.26052903923951259</v>
      </c>
    </row>
    <row r="1364" spans="3:4" x14ac:dyDescent="0.3">
      <c r="C1364">
        <v>134.4965</v>
      </c>
      <c r="D1364">
        <v>0.25681534050906935</v>
      </c>
    </row>
    <row r="1365" spans="3:4" x14ac:dyDescent="0.3">
      <c r="C1365">
        <v>134.50200000000001</v>
      </c>
      <c r="D1365">
        <v>0.25313582467656509</v>
      </c>
    </row>
    <row r="1366" spans="3:4" x14ac:dyDescent="0.3">
      <c r="C1366">
        <v>134.50749999999999</v>
      </c>
      <c r="D1366">
        <v>0.24949128409851501</v>
      </c>
    </row>
    <row r="1367" spans="3:4" x14ac:dyDescent="0.3">
      <c r="C1367">
        <v>134.51300000000001</v>
      </c>
      <c r="D1367">
        <v>0.24588259777720831</v>
      </c>
    </row>
    <row r="1368" spans="3:4" x14ac:dyDescent="0.3">
      <c r="C1368">
        <v>134.51849999999999</v>
      </c>
      <c r="D1368">
        <v>0.24231071786344077</v>
      </c>
    </row>
    <row r="1369" spans="3:4" x14ac:dyDescent="0.3">
      <c r="C1369">
        <v>134.524</v>
      </c>
      <c r="D1369">
        <v>0.23877665605894266</v>
      </c>
    </row>
    <row r="1370" spans="3:4" x14ac:dyDescent="0.3">
      <c r="C1370">
        <v>134.52950000000001</v>
      </c>
      <c r="D1370">
        <v>0.2352814700541157</v>
      </c>
    </row>
    <row r="1371" spans="3:4" x14ac:dyDescent="0.3">
      <c r="C1371">
        <v>134.535</v>
      </c>
      <c r="D1371">
        <v>0.23182625012749147</v>
      </c>
    </row>
    <row r="1372" spans="3:4" x14ac:dyDescent="0.3">
      <c r="C1372">
        <v>134.54050000000001</v>
      </c>
      <c r="D1372">
        <v>0.22841210602495191</v>
      </c>
    </row>
    <row r="1373" spans="3:4" x14ac:dyDescent="0.3">
      <c r="C1373">
        <v>134.54599999999999</v>
      </c>
      <c r="D1373">
        <v>0.22504015422703191</v>
      </c>
    </row>
    <row r="1374" spans="3:4" x14ac:dyDescent="0.3">
      <c r="C1374">
        <v>134.5515</v>
      </c>
      <c r="D1374">
        <v>0.22171150570177939</v>
      </c>
    </row>
    <row r="1375" spans="3:4" x14ac:dyDescent="0.3">
      <c r="C1375">
        <v>134.55699999999999</v>
      </c>
      <c r="D1375">
        <v>0.21842725423103002</v>
      </c>
    </row>
    <row r="1376" spans="3:4" x14ac:dyDescent="0.3">
      <c r="C1376">
        <v>134.5625</v>
      </c>
      <c r="D1376">
        <v>0.21518846538602526</v>
      </c>
    </row>
    <row r="1377" spans="3:4" x14ac:dyDescent="0.3">
      <c r="C1377">
        <v>134.56800000000001</v>
      </c>
      <c r="D1377">
        <v>0.21199616621847142</v>
      </c>
    </row>
    <row r="1378" spans="3:4" x14ac:dyDescent="0.3">
      <c r="C1378">
        <v>134.5735</v>
      </c>
      <c r="D1378">
        <v>0.20885133572129155</v>
      </c>
    </row>
    <row r="1379" spans="3:4" x14ac:dyDescent="0.3">
      <c r="C1379">
        <v>134.57900000000001</v>
      </c>
      <c r="D1379">
        <v>0.2057548961031995</v>
      </c>
    </row>
    <row r="1380" spans="3:4" x14ac:dyDescent="0.3">
      <c r="C1380">
        <v>134.58449999999999</v>
      </c>
      <c r="D1380">
        <v>0.20270766923932196</v>
      </c>
    </row>
    <row r="1381" spans="3:4" x14ac:dyDescent="0.3">
      <c r="C1381">
        <v>134.59</v>
      </c>
      <c r="D1381">
        <v>0.19971052032823122</v>
      </c>
    </row>
    <row r="1382" spans="3:4" x14ac:dyDescent="0.3">
      <c r="C1382">
        <v>134.59549999999999</v>
      </c>
      <c r="D1382">
        <v>0.19676411206433844</v>
      </c>
    </row>
    <row r="1383" spans="3:4" x14ac:dyDescent="0.3">
      <c r="C1383">
        <v>134.601</v>
      </c>
      <c r="D1383">
        <v>0.19386906987388314</v>
      </c>
    </row>
    <row r="1384" spans="3:4" x14ac:dyDescent="0.3">
      <c r="C1384">
        <v>134.60650000000001</v>
      </c>
      <c r="D1384">
        <v>0.19102593173159454</v>
      </c>
    </row>
    <row r="1385" spans="3:4" x14ac:dyDescent="0.3">
      <c r="C1385">
        <v>134.61199999999999</v>
      </c>
      <c r="D1385">
        <v>0.1882351446994365</v>
      </c>
    </row>
    <row r="1386" spans="3:4" x14ac:dyDescent="0.3">
      <c r="C1386">
        <v>134.61750000000001</v>
      </c>
      <c r="D1386">
        <v>0.18549706231616003</v>
      </c>
    </row>
    <row r="1387" spans="3:4" x14ac:dyDescent="0.3">
      <c r="C1387">
        <v>134.62299999999999</v>
      </c>
      <c r="D1387">
        <v>0.18281194281244587</v>
      </c>
    </row>
    <row r="1388" spans="3:4" x14ac:dyDescent="0.3">
      <c r="C1388">
        <v>134.6285</v>
      </c>
      <c r="D1388">
        <v>0.18017994811994595</v>
      </c>
    </row>
    <row r="1389" spans="3:4" x14ac:dyDescent="0.3">
      <c r="C1389">
        <v>134.63399999999999</v>
      </c>
      <c r="D1389">
        <v>0.17760114363808904</v>
      </c>
    </row>
    <row r="1390" spans="3:4" x14ac:dyDescent="0.3">
      <c r="C1390">
        <v>134.6395</v>
      </c>
      <c r="D1390">
        <v>0.17507549871712016</v>
      </c>
    </row>
    <row r="1391" spans="3:4" x14ac:dyDescent="0.3">
      <c r="C1391">
        <v>134.64500000000001</v>
      </c>
      <c r="D1391">
        <v>0.17260288781293021</v>
      </c>
    </row>
    <row r="1392" spans="3:4" x14ac:dyDescent="0.3">
      <c r="C1392">
        <v>134.65049999999999</v>
      </c>
      <c r="D1392">
        <v>0.17018309226539136</v>
      </c>
    </row>
    <row r="1393" spans="3:4" x14ac:dyDescent="0.3">
      <c r="C1393">
        <v>134.65600000000001</v>
      </c>
      <c r="D1393">
        <v>0.16781580265000323</v>
      </c>
    </row>
    <row r="1394" spans="3:4" x14ac:dyDescent="0.3">
      <c r="C1394">
        <v>134.66149999999999</v>
      </c>
      <c r="D1394">
        <v>0.16550062165089879</v>
      </c>
    </row>
    <row r="1395" spans="3:4" x14ac:dyDescent="0.3">
      <c r="C1395">
        <v>134.667</v>
      </c>
      <c r="D1395">
        <v>0.16323706740172481</v>
      </c>
    </row>
    <row r="1396" spans="3:4" x14ac:dyDescent="0.3">
      <c r="C1396">
        <v>134.67250000000001</v>
      </c>
      <c r="D1396">
        <v>0.16102457724106625</v>
      </c>
    </row>
    <row r="1397" spans="3:4" x14ac:dyDescent="0.3">
      <c r="C1397">
        <v>134.678</v>
      </c>
      <c r="D1397">
        <v>0.15886251182844224</v>
      </c>
    </row>
    <row r="1398" spans="3:4" x14ac:dyDescent="0.3">
      <c r="C1398">
        <v>134.68350000000001</v>
      </c>
      <c r="D1398">
        <v>0.15675015956786492</v>
      </c>
    </row>
    <row r="1399" spans="3:4" x14ac:dyDescent="0.3">
      <c r="C1399">
        <v>134.68899999999999</v>
      </c>
      <c r="D1399">
        <v>0.15468674128692489</v>
      </c>
    </row>
    <row r="1400" spans="3:4" x14ac:dyDescent="0.3">
      <c r="C1400">
        <v>134.69450000000001</v>
      </c>
      <c r="D1400">
        <v>0.15267141512039853</v>
      </c>
    </row>
    <row r="1401" spans="3:4" x14ac:dyDescent="0.3">
      <c r="C1401">
        <v>134.69999999999999</v>
      </c>
      <c r="D1401">
        <v>0.1507032815497619</v>
      </c>
    </row>
    <row r="1402" spans="3:4" x14ac:dyDescent="0.3">
      <c r="C1402">
        <v>134.7055</v>
      </c>
      <c r="D1402">
        <v>0.14878138855141754</v>
      </c>
    </row>
    <row r="1403" spans="3:4" x14ac:dyDescent="0.3">
      <c r="C1403">
        <v>134.71100000000001</v>
      </c>
      <c r="D1403">
        <v>0.14690473680948002</v>
      </c>
    </row>
    <row r="1404" spans="3:4" x14ac:dyDescent="0.3">
      <c r="C1404">
        <v>134.7165</v>
      </c>
      <c r="D1404">
        <v>0.14507228495099084</v>
      </c>
    </row>
    <row r="1405" spans="3:4" x14ac:dyDescent="0.3">
      <c r="C1405">
        <v>134.72200000000001</v>
      </c>
      <c r="D1405">
        <v>0.14328295476458977</v>
      </c>
    </row>
    <row r="1406" spans="3:4" x14ac:dyDescent="0.3">
      <c r="C1406">
        <v>134.72749999999999</v>
      </c>
      <c r="D1406">
        <v>0.1415356363665855</v>
      </c>
    </row>
    <row r="1407" spans="3:4" x14ac:dyDescent="0.3">
      <c r="C1407">
        <v>134.733</v>
      </c>
      <c r="D1407">
        <v>0.1398291572206242</v>
      </c>
    </row>
    <row r="1408" spans="3:4" x14ac:dyDescent="0.3">
      <c r="C1408">
        <v>134.73849999999999</v>
      </c>
      <c r="D1408">
        <v>0.13816243790473406</v>
      </c>
    </row>
    <row r="1409" spans="3:4" x14ac:dyDescent="0.3">
      <c r="C1409">
        <v>134.744</v>
      </c>
      <c r="D1409">
        <v>0.13653425972681471</v>
      </c>
    </row>
    <row r="1410" spans="3:4" x14ac:dyDescent="0.3">
      <c r="C1410">
        <v>134.74950000000001</v>
      </c>
      <c r="D1410">
        <v>0.13494343582581095</v>
      </c>
    </row>
    <row r="1411" spans="3:4" x14ac:dyDescent="0.3">
      <c r="C1411">
        <v>134.755</v>
      </c>
      <c r="D1411">
        <v>0.13338877162506776</v>
      </c>
    </row>
    <row r="1412" spans="3:4" x14ac:dyDescent="0.3">
      <c r="C1412">
        <v>134.76050000000001</v>
      </c>
      <c r="D1412">
        <v>0.13186906910112375</v>
      </c>
    </row>
    <row r="1413" spans="3:4" x14ac:dyDescent="0.3">
      <c r="C1413">
        <v>134.76599999999999</v>
      </c>
      <c r="D1413">
        <v>0.13038313083241571</v>
      </c>
    </row>
    <row r="1414" spans="3:4" x14ac:dyDescent="0.3">
      <c r="C1414">
        <v>134.7715</v>
      </c>
      <c r="D1414">
        <v>0.12892976381598392</v>
      </c>
    </row>
    <row r="1415" spans="3:4" x14ac:dyDescent="0.3">
      <c r="C1415">
        <v>134.77699999999999</v>
      </c>
      <c r="D1415">
        <v>0.12750778304340371</v>
      </c>
    </row>
    <row r="1416" spans="3:4" x14ac:dyDescent="0.3">
      <c r="C1416">
        <v>134.7825</v>
      </c>
      <c r="D1416">
        <v>0.12611601482924165</v>
      </c>
    </row>
    <row r="1417" spans="3:4" x14ac:dyDescent="0.3">
      <c r="C1417">
        <v>134.78800000000001</v>
      </c>
      <c r="D1417">
        <v>0.12475329988821851</v>
      </c>
    </row>
    <row r="1418" spans="3:4" x14ac:dyDescent="0.3">
      <c r="C1418">
        <v>134.79349999999999</v>
      </c>
      <c r="D1418">
        <v>0.12341849615908701</v>
      </c>
    </row>
    <row r="1419" spans="3:4" x14ac:dyDescent="0.3">
      <c r="C1419">
        <v>134.79900000000001</v>
      </c>
      <c r="D1419">
        <v>0.12211048137556882</v>
      </c>
    </row>
    <row r="1420" spans="3:4" x14ac:dyDescent="0.3">
      <c r="C1420">
        <v>134.80449999999999</v>
      </c>
      <c r="D1420">
        <v>0.1208281553865824</v>
      </c>
    </row>
    <row r="1421" spans="3:4" x14ac:dyDescent="0.3">
      <c r="C1421">
        <v>134.81</v>
      </c>
      <c r="D1421">
        <v>0.11957044222947714</v>
      </c>
    </row>
    <row r="1422" spans="3:4" x14ac:dyDescent="0.3">
      <c r="C1422">
        <v>134.81549999999999</v>
      </c>
      <c r="D1422">
        <v>0.1183362919619089</v>
      </c>
    </row>
    <row r="1423" spans="3:4" x14ac:dyDescent="0.3">
      <c r="C1423">
        <v>134.821</v>
      </c>
      <c r="D1423">
        <v>0.11712468225893288</v>
      </c>
    </row>
    <row r="1424" spans="3:4" x14ac:dyDescent="0.3">
      <c r="C1424">
        <v>134.82650000000001</v>
      </c>
      <c r="D1424">
        <v>0.11593461978349043</v>
      </c>
    </row>
    <row r="1425" spans="3:4" x14ac:dyDescent="0.3">
      <c r="C1425">
        <v>134.83199999999999</v>
      </c>
      <c r="D1425">
        <v>0.11476510509788394</v>
      </c>
    </row>
    <row r="1426" spans="3:4" x14ac:dyDescent="0.3">
      <c r="C1426">
        <v>134.83750000000001</v>
      </c>
      <c r="D1426">
        <v>0.1136152856043343</v>
      </c>
    </row>
    <row r="1427" spans="3:4" x14ac:dyDescent="0.3">
      <c r="C1427">
        <v>134.84299999999999</v>
      </c>
      <c r="D1427">
        <v>0.11248418159722505</v>
      </c>
    </row>
    <row r="1428" spans="3:4" x14ac:dyDescent="0.3">
      <c r="C1428">
        <v>134.8485</v>
      </c>
      <c r="D1428">
        <v>0.11137100016266865</v>
      </c>
    </row>
    <row r="1429" spans="3:4" x14ac:dyDescent="0.3">
      <c r="C1429">
        <v>134.85400000000001</v>
      </c>
      <c r="D1429">
        <v>0.11027486578184505</v>
      </c>
    </row>
    <row r="1430" spans="3:4" x14ac:dyDescent="0.3">
      <c r="C1430">
        <v>134.8595</v>
      </c>
      <c r="D1430">
        <v>0.10919497661808875</v>
      </c>
    </row>
    <row r="1431" spans="3:4" x14ac:dyDescent="0.3">
      <c r="C1431">
        <v>134.86500000000001</v>
      </c>
      <c r="D1431">
        <v>0.10813056386831135</v>
      </c>
    </row>
    <row r="1432" spans="3:4" x14ac:dyDescent="0.3">
      <c r="C1432">
        <v>134.87049999999999</v>
      </c>
      <c r="D1432">
        <v>0.10708089170271423</v>
      </c>
    </row>
    <row r="1433" spans="3:4" x14ac:dyDescent="0.3">
      <c r="C1433">
        <v>134.876</v>
      </c>
      <c r="D1433">
        <v>0.10604525707591576</v>
      </c>
    </row>
    <row r="1434" spans="3:4" x14ac:dyDescent="0.3">
      <c r="C1434">
        <v>134.88149999999999</v>
      </c>
      <c r="D1434">
        <v>0.10502298942149298</v>
      </c>
    </row>
    <row r="1435" spans="3:4" x14ac:dyDescent="0.3">
      <c r="C1435">
        <v>134.887</v>
      </c>
      <c r="D1435">
        <v>0.10401345024132558</v>
      </c>
    </row>
    <row r="1436" spans="3:4" x14ac:dyDescent="0.3">
      <c r="C1436">
        <v>134.89250000000001</v>
      </c>
      <c r="D1436">
        <v>0.10301603260113208</v>
      </c>
    </row>
    <row r="1437" spans="3:4" x14ac:dyDescent="0.3">
      <c r="C1437">
        <v>134.898</v>
      </c>
      <c r="D1437">
        <v>0.10203016054289266</v>
      </c>
    </row>
    <row r="1438" spans="3:4" x14ac:dyDescent="0.3">
      <c r="C1438">
        <v>134.90350000000001</v>
      </c>
      <c r="D1438">
        <v>0.10105528842459501</v>
      </c>
    </row>
    <row r="1439" spans="3:4" x14ac:dyDescent="0.3">
      <c r="C1439">
        <v>134.90899999999999</v>
      </c>
      <c r="D1439">
        <v>0.10009090019724823</v>
      </c>
    </row>
    <row r="1440" spans="3:4" x14ac:dyDescent="0.3">
      <c r="C1440">
        <v>134.9145</v>
      </c>
      <c r="D1440">
        <v>9.9136508628413375E-2</v>
      </c>
    </row>
    <row r="1441" spans="3:4" x14ac:dyDescent="0.3">
      <c r="C1441">
        <v>134.91999999999999</v>
      </c>
      <c r="D1441">
        <v>9.8191654481239385E-2</v>
      </c>
    </row>
    <row r="1442" spans="3:4" x14ac:dyDescent="0.3">
      <c r="C1442">
        <v>134.9255</v>
      </c>
      <c r="D1442">
        <v>9.7255905657114963E-2</v>
      </c>
    </row>
    <row r="1443" spans="3:4" x14ac:dyDescent="0.3">
      <c r="C1443">
        <v>134.93100000000001</v>
      </c>
      <c r="D1443">
        <v>9.6328856309789573E-2</v>
      </c>
    </row>
    <row r="1444" spans="3:4" x14ac:dyDescent="0.3">
      <c r="C1444">
        <v>134.9365</v>
      </c>
      <c r="D1444">
        <v>9.5410091048407725E-2</v>
      </c>
    </row>
    <row r="1445" spans="3:4" x14ac:dyDescent="0.3">
      <c r="C1445">
        <v>134.94200000000001</v>
      </c>
      <c r="D1445">
        <v>9.4499329927407408E-2</v>
      </c>
    </row>
    <row r="1446" spans="3:4" x14ac:dyDescent="0.3">
      <c r="C1446">
        <v>134.94749999999999</v>
      </c>
      <c r="D1446">
        <v>9.3596197990061941E-2</v>
      </c>
    </row>
    <row r="1447" spans="3:4" x14ac:dyDescent="0.3">
      <c r="C1447">
        <v>134.953</v>
      </c>
      <c r="D1447">
        <v>9.2700385399073965E-2</v>
      </c>
    </row>
    <row r="1448" spans="3:4" x14ac:dyDescent="0.3">
      <c r="C1448">
        <v>134.95849999999999</v>
      </c>
      <c r="D1448">
        <v>9.1811603908110273E-2</v>
      </c>
    </row>
    <row r="1449" spans="3:4" x14ac:dyDescent="0.3">
      <c r="C1449">
        <v>134.964</v>
      </c>
      <c r="D1449">
        <v>9.0929585939175508E-2</v>
      </c>
    </row>
    <row r="1450" spans="3:4" x14ac:dyDescent="0.3">
      <c r="C1450">
        <v>134.96950000000001</v>
      </c>
      <c r="D1450">
        <v>9.0054083668845653E-2</v>
      </c>
    </row>
    <row r="1451" spans="3:4" x14ac:dyDescent="0.3">
      <c r="C1451">
        <v>134.97499999999999</v>
      </c>
      <c r="D1451">
        <v>8.9184868126739911E-2</v>
      </c>
    </row>
    <row r="1452" spans="3:4" x14ac:dyDescent="0.3">
      <c r="C1452">
        <v>134.98050000000001</v>
      </c>
      <c r="D1452">
        <v>8.8321728309302044E-2</v>
      </c>
    </row>
    <row r="1453" spans="3:4" x14ac:dyDescent="0.3">
      <c r="C1453">
        <v>134.98599999999999</v>
      </c>
      <c r="D1453">
        <v>8.7464470311519243E-2</v>
      </c>
    </row>
    <row r="1454" spans="3:4" x14ac:dyDescent="0.3">
      <c r="C1454">
        <v>134.9915</v>
      </c>
      <c r="D1454">
        <v>8.6612916478641958E-2</v>
      </c>
    </row>
    <row r="1455" spans="3:4" x14ac:dyDescent="0.3">
      <c r="C1455">
        <v>134.99699999999999</v>
      </c>
      <c r="D1455">
        <v>8.5766904579834324E-2</v>
      </c>
    </row>
    <row r="1456" spans="3:4" x14ac:dyDescent="0.3">
      <c r="C1456">
        <v>135.0025</v>
      </c>
      <c r="D1456">
        <v>8.4926287005056264E-2</v>
      </c>
    </row>
    <row r="1457" spans="3:4" x14ac:dyDescent="0.3">
      <c r="C1457">
        <v>135.00800000000001</v>
      </c>
      <c r="D1457">
        <v>8.409092998643336E-2</v>
      </c>
    </row>
    <row r="1458" spans="3:4" x14ac:dyDescent="0.3">
      <c r="C1458">
        <v>135.01349999999999</v>
      </c>
      <c r="D1458">
        <v>8.3260712844833246E-2</v>
      </c>
    </row>
    <row r="1459" spans="3:4" x14ac:dyDescent="0.3">
      <c r="C1459">
        <v>135.01900000000001</v>
      </c>
      <c r="D1459">
        <v>8.243552726225653E-2</v>
      </c>
    </row>
    <row r="1460" spans="3:4" x14ac:dyDescent="0.3">
      <c r="C1460">
        <v>135.02449999999999</v>
      </c>
      <c r="D1460">
        <v>8.1615276580412024E-2</v>
      </c>
    </row>
    <row r="1461" spans="3:4" x14ac:dyDescent="0.3">
      <c r="C1461">
        <v>135.03</v>
      </c>
      <c r="D1461">
        <v>8.0799875125487586E-2</v>
      </c>
    </row>
    <row r="1462" spans="3:4" x14ac:dyDescent="0.3">
      <c r="C1462">
        <v>135.03550000000001</v>
      </c>
      <c r="D1462">
        <v>7.9989247559176496E-2</v>
      </c>
    </row>
    <row r="1463" spans="3:4" x14ac:dyDescent="0.3">
      <c r="C1463">
        <v>135.041</v>
      </c>
      <c r="D1463">
        <v>7.9183328255625463E-2</v>
      </c>
    </row>
    <row r="1464" spans="3:4" x14ac:dyDescent="0.3">
      <c r="C1464">
        <v>135.04650000000001</v>
      </c>
      <c r="D1464">
        <v>7.8382060703980322E-2</v>
      </c>
    </row>
    <row r="1465" spans="3:4" x14ac:dyDescent="0.3">
      <c r="C1465">
        <v>135.05199999999999</v>
      </c>
      <c r="D1465">
        <v>7.7585396936086917E-2</v>
      </c>
    </row>
    <row r="1466" spans="3:4" x14ac:dyDescent="0.3">
      <c r="C1466">
        <v>135.0575</v>
      </c>
      <c r="D1466">
        <v>7.6793296978661454E-2</v>
      </c>
    </row>
    <row r="1467" spans="3:4" x14ac:dyDescent="0.3">
      <c r="C1467">
        <v>135.06299999999999</v>
      </c>
      <c r="D1467">
        <v>7.6005728329397171E-2</v>
      </c>
    </row>
    <row r="1468" spans="3:4" x14ac:dyDescent="0.3">
      <c r="C1468">
        <v>135.0685</v>
      </c>
      <c r="D1468">
        <v>7.5222665456151389E-2</v>
      </c>
    </row>
    <row r="1469" spans="3:4" x14ac:dyDescent="0.3">
      <c r="C1469">
        <v>135.07400000000001</v>
      </c>
      <c r="D1469">
        <v>7.444408931856604E-2</v>
      </c>
    </row>
    <row r="1470" spans="3:4" x14ac:dyDescent="0.3">
      <c r="C1470">
        <v>135.0795</v>
      </c>
      <c r="D1470">
        <v>7.3669986911213209E-2</v>
      </c>
    </row>
    <row r="1471" spans="3:4" x14ac:dyDescent="0.3">
      <c r="C1471">
        <v>135.08500000000001</v>
      </c>
      <c r="D1471">
        <v>7.2900350827475799E-2</v>
      </c>
    </row>
    <row r="1472" spans="3:4" x14ac:dyDescent="0.3">
      <c r="C1472">
        <v>135.09049999999999</v>
      </c>
      <c r="D1472">
        <v>7.2135178843362333E-2</v>
      </c>
    </row>
    <row r="1473" spans="3:4" x14ac:dyDescent="0.3">
      <c r="C1473">
        <v>135.096</v>
      </c>
      <c r="D1473">
        <v>7.1374473520311371E-2</v>
      </c>
    </row>
    <row r="1474" spans="3:4" x14ac:dyDescent="0.3">
      <c r="C1474">
        <v>135.10149999999999</v>
      </c>
      <c r="D1474">
        <v>7.0618241826272118E-2</v>
      </c>
    </row>
    <row r="1475" spans="3:4" x14ac:dyDescent="0.3">
      <c r="C1475">
        <v>135.107</v>
      </c>
      <c r="D1475">
        <v>6.9866455828103149E-2</v>
      </c>
    </row>
    <row r="1476" spans="3:4" x14ac:dyDescent="0.3">
      <c r="C1476">
        <v>135.11250000000001</v>
      </c>
      <c r="D1476">
        <v>6.9119210851935564E-2</v>
      </c>
    </row>
    <row r="1477" spans="3:4" x14ac:dyDescent="0.3">
      <c r="C1477">
        <v>135.11799999999999</v>
      </c>
      <c r="D1477">
        <v>6.8376483130292876E-2</v>
      </c>
    </row>
    <row r="1478" spans="3:4" x14ac:dyDescent="0.3">
      <c r="C1478">
        <v>135.12350000000001</v>
      </c>
      <c r="D1478">
        <v>6.763829381534843E-2</v>
      </c>
    </row>
    <row r="1479" spans="3:4" x14ac:dyDescent="0.3">
      <c r="C1479">
        <v>135.12899999999999</v>
      </c>
      <c r="D1479">
        <v>6.690466681538193E-2</v>
      </c>
    </row>
    <row r="1480" spans="3:4" x14ac:dyDescent="0.3">
      <c r="C1480">
        <v>135.1345</v>
      </c>
      <c r="D1480">
        <v>6.6175628508627432E-2</v>
      </c>
    </row>
    <row r="1481" spans="3:4" x14ac:dyDescent="0.3">
      <c r="C1481">
        <v>135.13999999999999</v>
      </c>
      <c r="D1481">
        <v>6.5451207470166237E-2</v>
      </c>
    </row>
    <row r="1482" spans="3:4" x14ac:dyDescent="0.3">
      <c r="C1482">
        <v>135.1455</v>
      </c>
      <c r="D1482">
        <v>6.4731434211127661E-2</v>
      </c>
    </row>
    <row r="1483" spans="3:4" x14ac:dyDescent="0.3">
      <c r="C1483">
        <v>135.15100000000001</v>
      </c>
      <c r="D1483">
        <v>6.4016340929735988E-2</v>
      </c>
    </row>
    <row r="1484" spans="3:4" x14ac:dyDescent="0.3">
      <c r="C1484">
        <v>135.15649999999999</v>
      </c>
      <c r="D1484">
        <v>6.3305961273567954E-2</v>
      </c>
    </row>
    <row r="1485" spans="3:4" x14ac:dyDescent="0.3">
      <c r="C1485">
        <v>135.16200000000001</v>
      </c>
      <c r="D1485">
        <v>6.2600330112553587E-2</v>
      </c>
    </row>
    <row r="1486" spans="3:4" x14ac:dyDescent="0.3">
      <c r="C1486">
        <v>135.16749999999999</v>
      </c>
      <c r="D1486">
        <v>6.1899483322287722E-2</v>
      </c>
    </row>
    <row r="1487" spans="3:4" x14ac:dyDescent="0.3">
      <c r="C1487">
        <v>135.173</v>
      </c>
      <c r="D1487">
        <v>6.1203457577126134E-2</v>
      </c>
    </row>
    <row r="1488" spans="3:4" x14ac:dyDescent="0.3">
      <c r="C1488">
        <v>135.17849999999999</v>
      </c>
      <c r="D1488">
        <v>6.0512290152778543E-2</v>
      </c>
    </row>
    <row r="1489" spans="3:4" x14ac:dyDescent="0.3">
      <c r="C1489">
        <v>135.184</v>
      </c>
      <c r="D1489">
        <v>5.9826018737913274E-2</v>
      </c>
    </row>
    <row r="1490" spans="3:4" x14ac:dyDescent="0.3">
      <c r="C1490">
        <v>135.18950000000001</v>
      </c>
      <c r="D1490">
        <v>5.9144681254546597E-2</v>
      </c>
    </row>
    <row r="1491" spans="3:4" x14ac:dyDescent="0.3">
      <c r="C1491">
        <v>135.19499999999999</v>
      </c>
      <c r="D1491">
        <v>5.8468315686815979E-2</v>
      </c>
    </row>
    <row r="1492" spans="3:4" x14ac:dyDescent="0.3">
      <c r="C1492">
        <v>135.20050000000001</v>
      </c>
      <c r="D1492">
        <v>5.7796959917889773E-2</v>
      </c>
    </row>
    <row r="1493" spans="3:4" x14ac:dyDescent="0.3">
      <c r="C1493">
        <v>135.20599999999999</v>
      </c>
      <c r="D1493">
        <v>5.713065157478793E-2</v>
      </c>
    </row>
    <row r="1494" spans="3:4" x14ac:dyDescent="0.3">
      <c r="C1494">
        <v>135.2115</v>
      </c>
      <c r="D1494">
        <v>5.6469427880788937E-2</v>
      </c>
    </row>
    <row r="1495" spans="3:4" x14ac:dyDescent="0.3">
      <c r="C1495">
        <v>135.21700000000001</v>
      </c>
      <c r="D1495">
        <v>5.5813325515310999E-2</v>
      </c>
    </row>
    <row r="1496" spans="3:4" x14ac:dyDescent="0.3">
      <c r="C1496">
        <v>135.2225</v>
      </c>
      <c r="D1496">
        <v>5.5162380480981578E-2</v>
      </c>
    </row>
    <row r="1497" spans="3:4" x14ac:dyDescent="0.3">
      <c r="C1497">
        <v>135.22800000000001</v>
      </c>
      <c r="D1497">
        <v>5.4516627977749359E-2</v>
      </c>
    </row>
    <row r="1498" spans="3:4" x14ac:dyDescent="0.3">
      <c r="C1498">
        <v>135.23349999999999</v>
      </c>
      <c r="D1498">
        <v>5.3876102283903382E-2</v>
      </c>
    </row>
    <row r="1499" spans="3:4" x14ac:dyDescent="0.3">
      <c r="C1499">
        <v>135.239</v>
      </c>
      <c r="D1499">
        <v>5.324083664376205E-2</v>
      </c>
    </row>
    <row r="1500" spans="3:4" x14ac:dyDescent="0.3">
      <c r="C1500">
        <v>135.24449999999999</v>
      </c>
      <c r="D1500">
        <v>5.2610863161991428E-2</v>
      </c>
    </row>
    <row r="1501" spans="3:4" x14ac:dyDescent="0.3">
      <c r="C1501">
        <v>135.25</v>
      </c>
      <c r="D1501">
        <v>5.1986212704313403E-2</v>
      </c>
    </row>
    <row r="1502" spans="3:4" x14ac:dyDescent="0.3">
      <c r="C1502">
        <v>135.25550000000001</v>
      </c>
      <c r="D1502">
        <v>5.1366878940394968E-2</v>
      </c>
    </row>
    <row r="1503" spans="3:4" x14ac:dyDescent="0.3">
      <c r="C1503">
        <v>135.261</v>
      </c>
      <c r="D1503">
        <v>5.07529657143692E-2</v>
      </c>
    </row>
    <row r="1504" spans="3:4" x14ac:dyDescent="0.3">
      <c r="C1504">
        <v>135.26650000000001</v>
      </c>
      <c r="D1504">
        <v>5.0144459344862197E-2</v>
      </c>
    </row>
    <row r="1505" spans="3:4" x14ac:dyDescent="0.3">
      <c r="C1505">
        <v>135.27199999999999</v>
      </c>
      <c r="D1505">
        <v>4.9541384918970401E-2</v>
      </c>
    </row>
    <row r="1506" spans="3:4" x14ac:dyDescent="0.3">
      <c r="C1506">
        <v>135.2775</v>
      </c>
      <c r="D1506">
        <v>4.8943765876408099E-2</v>
      </c>
    </row>
    <row r="1507" spans="3:4" x14ac:dyDescent="0.3">
      <c r="C1507">
        <v>135.28299999999999</v>
      </c>
      <c r="D1507">
        <v>4.8351623946894622E-2</v>
      </c>
    </row>
    <row r="1508" spans="3:4" x14ac:dyDescent="0.3">
      <c r="C1508">
        <v>135.2885</v>
      </c>
      <c r="D1508">
        <v>4.7764979093106036E-2</v>
      </c>
    </row>
    <row r="1509" spans="3:4" x14ac:dyDescent="0.3">
      <c r="C1509">
        <v>135.29400000000001</v>
      </c>
      <c r="D1509">
        <v>4.718384945918614E-2</v>
      </c>
    </row>
    <row r="1510" spans="3:4" x14ac:dyDescent="0.3">
      <c r="C1510">
        <v>135.29949999999999</v>
      </c>
      <c r="D1510">
        <v>4.660821438667985E-2</v>
      </c>
    </row>
    <row r="1511" spans="3:4" x14ac:dyDescent="0.3">
      <c r="C1511">
        <v>135.30500000000001</v>
      </c>
      <c r="D1511">
        <v>4.6038167931918159E-2</v>
      </c>
    </row>
    <row r="1512" spans="3:4" x14ac:dyDescent="0.3">
      <c r="C1512">
        <v>135.31049999999999</v>
      </c>
      <c r="D1512">
        <v>4.5473678896818408E-2</v>
      </c>
    </row>
    <row r="1513" spans="3:4" x14ac:dyDescent="0.3">
      <c r="C1513">
        <v>135.316</v>
      </c>
      <c r="D1513">
        <v>4.4914757874076394E-2</v>
      </c>
    </row>
    <row r="1514" spans="3:4" x14ac:dyDescent="0.3">
      <c r="C1514">
        <v>135.32149999999999</v>
      </c>
      <c r="D1514">
        <v>4.4361413440628945E-2</v>
      </c>
    </row>
    <row r="1515" spans="3:4" x14ac:dyDescent="0.3">
      <c r="C1515">
        <v>135.327</v>
      </c>
      <c r="D1515">
        <v>4.3813652139546543E-2</v>
      </c>
    </row>
    <row r="1516" spans="3:4" x14ac:dyDescent="0.3">
      <c r="C1516">
        <v>135.33250000000001</v>
      </c>
      <c r="D1516">
        <v>4.3271478466383968E-2</v>
      </c>
    </row>
    <row r="1517" spans="3:4" x14ac:dyDescent="0.3">
      <c r="C1517">
        <v>135.33799999999999</v>
      </c>
      <c r="D1517">
        <v>4.2734894859837939E-2</v>
      </c>
    </row>
    <row r="1518" spans="3:4" x14ac:dyDescent="0.3">
      <c r="C1518">
        <v>135.34350000000001</v>
      </c>
      <c r="D1518">
        <v>4.2203901696653466E-2</v>
      </c>
    </row>
    <row r="1519" spans="3:4" x14ac:dyDescent="0.3">
      <c r="C1519">
        <v>135.34899999999999</v>
      </c>
      <c r="D1519">
        <v>4.1678497290710596E-2</v>
      </c>
    </row>
    <row r="1520" spans="3:4" x14ac:dyDescent="0.3">
      <c r="C1520">
        <v>135.3545</v>
      </c>
      <c r="D1520">
        <v>4.1158677896120786E-2</v>
      </c>
    </row>
    <row r="1521" spans="3:4" x14ac:dyDescent="0.3">
      <c r="C1521">
        <v>135.36000000000001</v>
      </c>
      <c r="D1521">
        <v>4.064443771430528E-2</v>
      </c>
    </row>
    <row r="1522" spans="3:4" x14ac:dyDescent="0.3">
      <c r="C1522">
        <v>135.3655</v>
      </c>
      <c r="D1522">
        <v>4.0135768904872415E-2</v>
      </c>
    </row>
    <row r="1523" spans="3:4" x14ac:dyDescent="0.3">
      <c r="C1523">
        <v>135.37100000000001</v>
      </c>
      <c r="D1523">
        <v>3.963266160020007E-2</v>
      </c>
    </row>
    <row r="1524" spans="3:4" x14ac:dyDescent="0.3">
      <c r="C1524">
        <v>135.37649999999999</v>
      </c>
      <c r="D1524">
        <v>3.9135103923622495E-2</v>
      </c>
    </row>
    <row r="1525" spans="3:4" x14ac:dyDescent="0.3">
      <c r="C1525">
        <v>135.38200000000001</v>
      </c>
      <c r="D1525">
        <v>3.8643082011025037E-2</v>
      </c>
    </row>
    <row r="1526" spans="3:4" x14ac:dyDescent="0.3">
      <c r="C1526">
        <v>135.38749999999999</v>
      </c>
      <c r="D1526">
        <v>3.8156580035791823E-2</v>
      </c>
    </row>
    <row r="1527" spans="3:4" x14ac:dyDescent="0.3">
      <c r="C1527">
        <v>135.393</v>
      </c>
      <c r="D1527">
        <v>3.7675580236884526E-2</v>
      </c>
    </row>
    <row r="1528" spans="3:4" x14ac:dyDescent="0.3">
      <c r="C1528">
        <v>135.39850000000001</v>
      </c>
      <c r="D1528">
        <v>3.7200062949988677E-2</v>
      </c>
    </row>
    <row r="1529" spans="3:4" x14ac:dyDescent="0.3">
      <c r="C1529">
        <v>135.404</v>
      </c>
      <c r="D1529">
        <v>3.6730006641518417E-2</v>
      </c>
    </row>
    <row r="1530" spans="3:4" x14ac:dyDescent="0.3">
      <c r="C1530">
        <v>135.40950000000001</v>
      </c>
      <c r="D1530">
        <v>3.6265387945357663E-2</v>
      </c>
    </row>
    <row r="1531" spans="3:4" x14ac:dyDescent="0.3">
      <c r="C1531">
        <v>135.41499999999999</v>
      </c>
      <c r="D1531">
        <v>3.5806181702211309E-2</v>
      </c>
    </row>
    <row r="1532" spans="3:4" x14ac:dyDescent="0.3">
      <c r="C1532">
        <v>135.4205</v>
      </c>
      <c r="D1532">
        <v>3.5352361001354603E-2</v>
      </c>
    </row>
    <row r="1533" spans="3:4" x14ac:dyDescent="0.3">
      <c r="C1533">
        <v>135.42599999999999</v>
      </c>
      <c r="D1533">
        <v>3.4903861158270703E-2</v>
      </c>
    </row>
    <row r="1534" spans="3:4" x14ac:dyDescent="0.3">
      <c r="C1534">
        <v>135.4315</v>
      </c>
      <c r="D1534">
        <v>3.4460727626085465E-2</v>
      </c>
    </row>
    <row r="1535" spans="3:4" x14ac:dyDescent="0.3">
      <c r="C1535">
        <v>135.43700000000001</v>
      </c>
      <c r="D1535">
        <v>3.402288849853536E-2</v>
      </c>
    </row>
    <row r="1536" spans="3:4" x14ac:dyDescent="0.3">
      <c r="C1536">
        <v>135.4425</v>
      </c>
      <c r="D1536">
        <v>3.3590310352713107E-2</v>
      </c>
    </row>
    <row r="1537" spans="3:4" x14ac:dyDescent="0.3">
      <c r="C1537">
        <v>135.44800000000001</v>
      </c>
      <c r="D1537">
        <v>3.3162958251379097E-2</v>
      </c>
    </row>
    <row r="1538" spans="3:4" x14ac:dyDescent="0.3">
      <c r="C1538">
        <v>135.45349999999999</v>
      </c>
      <c r="D1538">
        <v>3.2740795796387771E-2</v>
      </c>
    </row>
    <row r="1539" spans="3:4" x14ac:dyDescent="0.3">
      <c r="C1539">
        <v>135.459</v>
      </c>
      <c r="D1539">
        <v>3.2323785183426545E-2</v>
      </c>
    </row>
    <row r="1540" spans="3:4" x14ac:dyDescent="0.3">
      <c r="C1540">
        <v>135.46449999999999</v>
      </c>
      <c r="D1540">
        <v>3.1911887257987777E-2</v>
      </c>
    </row>
    <row r="1541" spans="3:4" x14ac:dyDescent="0.3">
      <c r="C1541">
        <v>135.47</v>
      </c>
      <c r="D1541">
        <v>3.1505061572358162E-2</v>
      </c>
    </row>
    <row r="1542" spans="3:4" x14ac:dyDescent="0.3">
      <c r="C1542">
        <v>135.47550000000001</v>
      </c>
      <c r="D1542">
        <v>3.1103266443548324E-2</v>
      </c>
    </row>
    <row r="1543" spans="3:4" x14ac:dyDescent="0.3">
      <c r="C1543">
        <v>135.48099999999999</v>
      </c>
      <c r="D1543">
        <v>3.070645901196754E-2</v>
      </c>
    </row>
    <row r="1544" spans="3:4" x14ac:dyDescent="0.3">
      <c r="C1544">
        <v>135.48650000000001</v>
      </c>
      <c r="D1544">
        <v>3.0314595300726499E-2</v>
      </c>
    </row>
    <row r="1545" spans="3:4" x14ac:dyDescent="0.3">
      <c r="C1545">
        <v>135.49199999999999</v>
      </c>
      <c r="D1545">
        <v>2.9927630275451821E-2</v>
      </c>
    </row>
    <row r="1546" spans="3:4" x14ac:dyDescent="0.3">
      <c r="C1546">
        <v>135.4975</v>
      </c>
      <c r="D1546">
        <v>2.9545517904428723E-2</v>
      </c>
    </row>
    <row r="1547" spans="3:4" x14ac:dyDescent="0.3">
      <c r="C1547">
        <v>135.50299999999999</v>
      </c>
      <c r="D1547">
        <v>2.9168211219004907E-2</v>
      </c>
    </row>
    <row r="1548" spans="3:4" x14ac:dyDescent="0.3">
      <c r="C1548">
        <v>135.5085</v>
      </c>
      <c r="D1548">
        <v>2.8795662374065511E-2</v>
      </c>
    </row>
    <row r="1549" spans="3:4" x14ac:dyDescent="0.3">
      <c r="C1549">
        <v>135.51400000000001</v>
      </c>
      <c r="D1549">
        <v>2.8427822708518333E-2</v>
      </c>
    </row>
    <row r="1550" spans="3:4" x14ac:dyDescent="0.3">
      <c r="C1550">
        <v>135.51949999999999</v>
      </c>
      <c r="D1550">
        <v>2.8064642805621699E-2</v>
      </c>
    </row>
    <row r="1551" spans="3:4" x14ac:dyDescent="0.3">
      <c r="C1551">
        <v>135.52500000000001</v>
      </c>
      <c r="D1551">
        <v>2.7706072553060762E-2</v>
      </c>
    </row>
    <row r="1552" spans="3:4" x14ac:dyDescent="0.3">
      <c r="C1552">
        <v>135.53049999999999</v>
      </c>
      <c r="D1552">
        <v>2.7352061202680369E-2</v>
      </c>
    </row>
    <row r="1553" spans="3:4" x14ac:dyDescent="0.3">
      <c r="C1553">
        <v>135.536</v>
      </c>
      <c r="D1553">
        <v>2.7002557429722285E-2</v>
      </c>
    </row>
    <row r="1554" spans="3:4" x14ac:dyDescent="0.3">
      <c r="C1554">
        <v>135.54150000000001</v>
      </c>
      <c r="D1554">
        <v>2.6657509391520982E-2</v>
      </c>
    </row>
    <row r="1555" spans="3:4" x14ac:dyDescent="0.3">
      <c r="C1555">
        <v>135.547</v>
      </c>
      <c r="D1555">
        <v>2.6316864785515207E-2</v>
      </c>
    </row>
    <row r="1556" spans="3:4" x14ac:dyDescent="0.3">
      <c r="C1556">
        <v>135.55250000000001</v>
      </c>
      <c r="D1556">
        <v>2.5980570906501927E-2</v>
      </c>
    </row>
    <row r="1557" spans="3:4" x14ac:dyDescent="0.3">
      <c r="C1557">
        <v>135.55799999999999</v>
      </c>
      <c r="D1557">
        <v>2.5648574703062376E-2</v>
      </c>
    </row>
    <row r="1558" spans="3:4" x14ac:dyDescent="0.3">
      <c r="C1558">
        <v>135.5635</v>
      </c>
      <c r="D1558">
        <v>2.5320822833033725E-2</v>
      </c>
    </row>
    <row r="1559" spans="3:4" x14ac:dyDescent="0.3">
      <c r="C1559">
        <v>135.56899999999999</v>
      </c>
      <c r="D1559">
        <v>2.4997261718002182E-2</v>
      </c>
    </row>
    <row r="1560" spans="3:4" x14ac:dyDescent="0.3">
      <c r="C1560">
        <v>135.5745</v>
      </c>
      <c r="D1560">
        <v>2.467783759668948E-2</v>
      </c>
    </row>
    <row r="1561" spans="3:4" x14ac:dyDescent="0.3">
      <c r="C1561">
        <v>135.58000000000001</v>
      </c>
      <c r="D1561">
        <v>2.4362496577216883E-2</v>
      </c>
    </row>
    <row r="1562" spans="3:4" x14ac:dyDescent="0.3">
      <c r="C1562">
        <v>135.5855</v>
      </c>
      <c r="D1562">
        <v>2.4051184688140749E-2</v>
      </c>
    </row>
    <row r="1563" spans="3:4" x14ac:dyDescent="0.3">
      <c r="C1563">
        <v>135.59100000000001</v>
      </c>
      <c r="D1563">
        <v>2.3743847928218209E-2</v>
      </c>
    </row>
    <row r="1564" spans="3:4" x14ac:dyDescent="0.3">
      <c r="C1564">
        <v>135.59649999999999</v>
      </c>
      <c r="D1564">
        <v>2.3440432314864132E-2</v>
      </c>
    </row>
    <row r="1565" spans="3:4" x14ac:dyDescent="0.3">
      <c r="C1565">
        <v>135.602</v>
      </c>
      <c r="D1565">
        <v>2.3140883931210082E-2</v>
      </c>
    </row>
    <row r="1566" spans="3:4" x14ac:dyDescent="0.3">
      <c r="C1566">
        <v>135.60749999999999</v>
      </c>
      <c r="D1566">
        <v>2.2845148971769671E-2</v>
      </c>
    </row>
    <row r="1567" spans="3:4" x14ac:dyDescent="0.3">
      <c r="C1567">
        <v>135.613</v>
      </c>
      <c r="D1567">
        <v>2.2553173786619626E-2</v>
      </c>
    </row>
    <row r="1568" spans="3:4" x14ac:dyDescent="0.3">
      <c r="C1568">
        <v>135.61850000000001</v>
      </c>
      <c r="D1568">
        <v>2.2264904924108986E-2</v>
      </c>
    </row>
    <row r="1569" spans="3:4" x14ac:dyDescent="0.3">
      <c r="C1569">
        <v>135.624</v>
      </c>
      <c r="D1569">
        <v>2.1980289172026449E-2</v>
      </c>
    </row>
    <row r="1570" spans="3:4" x14ac:dyDescent="0.3">
      <c r="C1570">
        <v>135.62950000000001</v>
      </c>
      <c r="D1570">
        <v>2.1699273597214481E-2</v>
      </c>
    </row>
    <row r="1571" spans="3:4" x14ac:dyDescent="0.3">
      <c r="C1571">
        <v>135.63499999999999</v>
      </c>
      <c r="D1571">
        <v>2.1421805583621764E-2</v>
      </c>
    </row>
    <row r="1572" spans="3:4" x14ac:dyDescent="0.3">
      <c r="C1572">
        <v>135.6405</v>
      </c>
      <c r="D1572">
        <v>2.1147832868738656E-2</v>
      </c>
    </row>
    <row r="1573" spans="3:4" x14ac:dyDescent="0.3">
      <c r="C1573">
        <v>135.64599999999999</v>
      </c>
      <c r="D1573">
        <v>2.0877303578446086E-2</v>
      </c>
    </row>
    <row r="1574" spans="3:4" x14ac:dyDescent="0.3">
      <c r="C1574">
        <v>135.6515</v>
      </c>
      <c r="D1574">
        <v>2.0610166260221149E-2</v>
      </c>
    </row>
    <row r="1575" spans="3:4" x14ac:dyDescent="0.3">
      <c r="C1575">
        <v>135.65700000000001</v>
      </c>
      <c r="D1575">
        <v>2.0346369914736401E-2</v>
      </c>
    </row>
    <row r="1576" spans="3:4" x14ac:dyDescent="0.3">
      <c r="C1576">
        <v>135.66249999999999</v>
      </c>
      <c r="D1576">
        <v>2.0085864025814224E-2</v>
      </c>
    </row>
    <row r="1577" spans="3:4" x14ac:dyDescent="0.3">
      <c r="C1577">
        <v>135.66800000000001</v>
      </c>
      <c r="D1577">
        <v>1.9828598588750912E-2</v>
      </c>
    </row>
    <row r="1578" spans="3:4" x14ac:dyDescent="0.3">
      <c r="C1578">
        <v>135.67349999999999</v>
      </c>
      <c r="D1578">
        <v>1.9574524137027111E-2</v>
      </c>
    </row>
    <row r="1579" spans="3:4" x14ac:dyDescent="0.3">
      <c r="C1579">
        <v>135.679</v>
      </c>
      <c r="D1579">
        <v>1.9323591767378009E-2</v>
      </c>
    </row>
    <row r="1580" spans="3:4" x14ac:dyDescent="0.3">
      <c r="C1580">
        <v>135.68449999999999</v>
      </c>
      <c r="D1580">
        <v>1.9075753163274499E-2</v>
      </c>
    </row>
    <row r="1581" spans="3:4" x14ac:dyDescent="0.3">
      <c r="C1581">
        <v>135.69</v>
      </c>
      <c r="D1581">
        <v>1.8830960616786199E-2</v>
      </c>
    </row>
    <row r="1582" spans="3:4" x14ac:dyDescent="0.3">
      <c r="C1582">
        <v>135.69550000000001</v>
      </c>
      <c r="D1582">
        <v>1.8589167048882284E-2</v>
      </c>
    </row>
    <row r="1583" spans="3:4" x14ac:dyDescent="0.3">
      <c r="C1583">
        <v>135.70099999999999</v>
      </c>
      <c r="D1583">
        <v>1.8350326028156453E-2</v>
      </c>
    </row>
    <row r="1584" spans="3:4" x14ac:dyDescent="0.3">
      <c r="C1584">
        <v>135.70650000000001</v>
      </c>
      <c r="D1584">
        <v>1.8114391788009946E-2</v>
      </c>
    </row>
    <row r="1585" spans="3:4" x14ac:dyDescent="0.3">
      <c r="C1585">
        <v>135.71199999999999</v>
      </c>
      <c r="D1585">
        <v>1.7881319242328272E-2</v>
      </c>
    </row>
    <row r="1586" spans="3:4" x14ac:dyDescent="0.3">
      <c r="C1586">
        <v>135.7175</v>
      </c>
      <c r="D1586">
        <v>1.7651063999646398E-2</v>
      </c>
    </row>
    <row r="1587" spans="3:4" x14ac:dyDescent="0.3">
      <c r="C1587">
        <v>135.72300000000001</v>
      </c>
      <c r="D1587">
        <v>1.7423582375866876E-2</v>
      </c>
    </row>
    <row r="1588" spans="3:4" x14ac:dyDescent="0.3">
      <c r="C1588">
        <v>135.7285</v>
      </c>
      <c r="D1588">
        <v>1.7198831405530111E-2</v>
      </c>
    </row>
    <row r="1589" spans="3:4" x14ac:dyDescent="0.3">
      <c r="C1589">
        <v>135.73400000000001</v>
      </c>
      <c r="D1589">
        <v>1.6976768851680764E-2</v>
      </c>
    </row>
    <row r="1590" spans="3:4" x14ac:dyDescent="0.3">
      <c r="C1590">
        <v>135.73949999999999</v>
      </c>
      <c r="D1590">
        <v>1.6757353214374583E-2</v>
      </c>
    </row>
    <row r="1591" spans="3:4" x14ac:dyDescent="0.3">
      <c r="C1591">
        <v>135.745</v>
      </c>
      <c r="D1591">
        <v>1.654054373783162E-2</v>
      </c>
    </row>
    <row r="1592" spans="3:4" x14ac:dyDescent="0.3">
      <c r="C1592">
        <v>135.75049999999999</v>
      </c>
      <c r="D1592">
        <v>1.6326300416307414E-2</v>
      </c>
    </row>
    <row r="1593" spans="3:4" x14ac:dyDescent="0.3">
      <c r="C1593">
        <v>135.756</v>
      </c>
      <c r="D1593">
        <v>1.6114583998683134E-2</v>
      </c>
    </row>
    <row r="1594" spans="3:4" x14ac:dyDescent="0.3">
      <c r="C1594">
        <v>135.76150000000001</v>
      </c>
      <c r="D1594">
        <v>1.5905355991847892E-2</v>
      </c>
    </row>
    <row r="1595" spans="3:4" x14ac:dyDescent="0.3">
      <c r="C1595">
        <v>135.767</v>
      </c>
      <c r="D1595">
        <v>1.5698578662884748E-2</v>
      </c>
    </row>
    <row r="1596" spans="3:4" x14ac:dyDescent="0.3">
      <c r="C1596">
        <v>135.77250000000001</v>
      </c>
      <c r="D1596">
        <v>1.5494215040112048E-2</v>
      </c>
    </row>
    <row r="1597" spans="3:4" x14ac:dyDescent="0.3">
      <c r="C1597">
        <v>135.77799999999999</v>
      </c>
      <c r="D1597">
        <v>1.5292228913031412E-2</v>
      </c>
    </row>
    <row r="1598" spans="3:4" x14ac:dyDescent="0.3">
      <c r="C1598">
        <v>135.7835</v>
      </c>
      <c r="D1598">
        <v>1.5092584831197553E-2</v>
      </c>
    </row>
    <row r="1599" spans="3:4" x14ac:dyDescent="0.3">
      <c r="C1599">
        <v>135.78899999999999</v>
      </c>
      <c r="D1599">
        <v>1.4895248102084658E-2</v>
      </c>
    </row>
    <row r="1600" spans="3:4" x14ac:dyDescent="0.3">
      <c r="C1600">
        <v>135.7945</v>
      </c>
      <c r="D1600">
        <v>1.4700184787958407E-2</v>
      </c>
    </row>
    <row r="1601" spans="3:4" x14ac:dyDescent="0.3">
      <c r="C1601">
        <v>135.80000000000001</v>
      </c>
      <c r="D1601">
        <v>1.4507361701828394E-2</v>
      </c>
    </row>
    <row r="1602" spans="3:4" x14ac:dyDescent="0.3">
      <c r="C1602">
        <v>135.80549999999999</v>
      </c>
      <c r="D1602">
        <v>1.4316746402498156E-2</v>
      </c>
    </row>
    <row r="1603" spans="3:4" x14ac:dyDescent="0.3">
      <c r="C1603">
        <v>135.81100000000001</v>
      </c>
      <c r="D1603">
        <v>1.4128307188766264E-2</v>
      </c>
    </row>
    <row r="1604" spans="3:4" x14ac:dyDescent="0.3">
      <c r="C1604">
        <v>135.81649999999999</v>
      </c>
      <c r="D1604">
        <v>1.3941976639999661E-2</v>
      </c>
    </row>
    <row r="1605" spans="3:4" x14ac:dyDescent="0.3">
      <c r="C1605">
        <v>135.822</v>
      </c>
      <c r="D1605">
        <v>1.3757800817931497E-2</v>
      </c>
    </row>
    <row r="1606" spans="3:4" x14ac:dyDescent="0.3">
      <c r="C1606">
        <v>135.82749999999999</v>
      </c>
      <c r="D1606">
        <v>1.3575710041407982E-2</v>
      </c>
    </row>
    <row r="1607" spans="3:4" x14ac:dyDescent="0.3">
      <c r="C1607">
        <v>135.833</v>
      </c>
      <c r="D1607">
        <v>1.339567552247125E-2</v>
      </c>
    </row>
    <row r="1608" spans="3:4" x14ac:dyDescent="0.3">
      <c r="C1608">
        <v>135.83850000000001</v>
      </c>
      <c r="D1608">
        <v>1.3217669170710863E-2</v>
      </c>
    </row>
    <row r="1609" spans="3:4" x14ac:dyDescent="0.3">
      <c r="C1609">
        <v>135.84399999999999</v>
      </c>
      <c r="D1609">
        <v>1.3041663583441729E-2</v>
      </c>
    </row>
    <row r="1610" spans="3:4" x14ac:dyDescent="0.3">
      <c r="C1610">
        <v>135.84950000000001</v>
      </c>
      <c r="D1610">
        <v>1.2867632035314349E-2</v>
      </c>
    </row>
    <row r="1611" spans="3:4" x14ac:dyDescent="0.3">
      <c r="C1611">
        <v>135.85499999999999</v>
      </c>
      <c r="D1611">
        <v>1.2695548467407497E-2</v>
      </c>
    </row>
    <row r="1612" spans="3:4" x14ac:dyDescent="0.3">
      <c r="C1612">
        <v>135.8605</v>
      </c>
      <c r="D1612">
        <v>1.2525387475821305E-2</v>
      </c>
    </row>
    <row r="1613" spans="3:4" x14ac:dyDescent="0.3">
      <c r="C1613">
        <v>135.86599999999999</v>
      </c>
      <c r="D1613">
        <v>1.2357124299838301E-2</v>
      </c>
    </row>
    <row r="1614" spans="3:4" x14ac:dyDescent="0.3">
      <c r="C1614">
        <v>135.8715</v>
      </c>
      <c r="D1614">
        <v>1.2190734809662951E-2</v>
      </c>
    </row>
    <row r="1615" spans="3:4" x14ac:dyDescent="0.3">
      <c r="C1615">
        <v>135.87700000000001</v>
      </c>
      <c r="D1615">
        <v>1.2026195493805056E-2</v>
      </c>
    </row>
    <row r="1616" spans="3:4" x14ac:dyDescent="0.3">
      <c r="C1616">
        <v>135.88249999999999</v>
      </c>
      <c r="D1616">
        <v>1.1863483446122128E-2</v>
      </c>
    </row>
    <row r="1617" spans="3:4" x14ac:dyDescent="0.3">
      <c r="C1617">
        <v>135.88800000000001</v>
      </c>
      <c r="D1617">
        <v>1.1702576352566054E-2</v>
      </c>
    </row>
    <row r="1618" spans="3:4" x14ac:dyDescent="0.3">
      <c r="C1618">
        <v>135.89349999999999</v>
      </c>
      <c r="D1618">
        <v>1.1543452477677334E-2</v>
      </c>
    </row>
    <row r="1619" spans="3:4" x14ac:dyDescent="0.3">
      <c r="C1619">
        <v>135.899</v>
      </c>
      <c r="D1619">
        <v>1.1386090650840208E-2</v>
      </c>
    </row>
    <row r="1620" spans="3:4" x14ac:dyDescent="0.3">
      <c r="C1620">
        <v>135.90450000000001</v>
      </c>
      <c r="D1620">
        <v>1.1230470252356883E-2</v>
      </c>
    </row>
    <row r="1621" spans="3:4" x14ac:dyDescent="0.3">
      <c r="C1621">
        <v>135.91</v>
      </c>
      <c r="D1621">
        <v>1.1076571199352151E-2</v>
      </c>
    </row>
    <row r="1622" spans="3:4" x14ac:dyDescent="0.3">
      <c r="C1622">
        <v>135.91550000000001</v>
      </c>
      <c r="D1622">
        <v>1.0924373931547887E-2</v>
      </c>
    </row>
    <row r="1623" spans="3:4" x14ac:dyDescent="0.3">
      <c r="C1623">
        <v>135.92099999999999</v>
      </c>
      <c r="D1623">
        <v>1.0773859396945071E-2</v>
      </c>
    </row>
    <row r="1624" spans="3:4" x14ac:dyDescent="0.3">
      <c r="C1624">
        <v>135.9265</v>
      </c>
      <c r="D1624">
        <v>1.0625009037422412E-2</v>
      </c>
    </row>
    <row r="1625" spans="3:4" x14ac:dyDescent="0.3">
      <c r="C1625">
        <v>135.93199999999999</v>
      </c>
      <c r="D1625">
        <v>1.0477804774303563E-2</v>
      </c>
    </row>
    <row r="1626" spans="3:4" x14ac:dyDescent="0.3">
      <c r="C1626">
        <v>135.9375</v>
      </c>
      <c r="D1626">
        <v>1.033222899389461E-2</v>
      </c>
    </row>
    <row r="1627" spans="3:4" x14ac:dyDescent="0.3">
      <c r="C1627">
        <v>135.94300000000001</v>
      </c>
      <c r="D1627">
        <v>1.0188264533041161E-2</v>
      </c>
    </row>
    <row r="1628" spans="3:4" x14ac:dyDescent="0.3">
      <c r="C1628">
        <v>135.9485</v>
      </c>
      <c r="D1628">
        <v>1.0045894664710025E-2</v>
      </c>
    </row>
    <row r="1629" spans="3:4" x14ac:dyDescent="0.3">
      <c r="C1629">
        <v>135.95400000000001</v>
      </c>
      <c r="D1629">
        <v>9.9051030836265555E-3</v>
      </c>
    </row>
    <row r="1630" spans="3:4" x14ac:dyDescent="0.3">
      <c r="C1630">
        <v>135.95949999999999</v>
      </c>
      <c r="D1630">
        <v>9.7658738919967833E-3</v>
      </c>
    </row>
    <row r="1631" spans="3:4" x14ac:dyDescent="0.3">
      <c r="C1631">
        <v>135.965</v>
      </c>
      <c r="D1631">
        <v>9.6281915853169229E-3</v>
      </c>
    </row>
    <row r="1632" spans="3:4" x14ac:dyDescent="0.3">
      <c r="C1632">
        <v>135.97049999999999</v>
      </c>
      <c r="D1632">
        <v>9.4920040599474204E-3</v>
      </c>
    </row>
    <row r="1633" spans="3:4" x14ac:dyDescent="0.3">
      <c r="C1633">
        <v>135.976</v>
      </c>
      <c r="D1633">
        <v>9.357373469822244E-3</v>
      </c>
    </row>
    <row r="1634" spans="3:4" x14ac:dyDescent="0.3">
      <c r="C1634">
        <v>135.98150000000001</v>
      </c>
      <c r="D1634">
        <v>9.2242452421760577E-3</v>
      </c>
    </row>
    <row r="1635" spans="3:4" x14ac:dyDescent="0.3">
      <c r="C1635">
        <v>135.98699999999999</v>
      </c>
      <c r="D1635">
        <v>9.0926053235219021E-3</v>
      </c>
    </row>
    <row r="1636" spans="3:4" x14ac:dyDescent="0.3">
      <c r="C1636">
        <v>135.99250000000001</v>
      </c>
      <c r="D1636">
        <v>8.9624399836506635E-3</v>
      </c>
    </row>
    <row r="1637" spans="3:4" x14ac:dyDescent="0.3">
      <c r="C1637">
        <v>135.99799999999999</v>
      </c>
      <c r="D1637">
        <v>8.8337358025013871E-3</v>
      </c>
    </row>
    <row r="1638" spans="3:4" x14ac:dyDescent="0.3">
      <c r="C1638">
        <v>136.0035</v>
      </c>
      <c r="D1638">
        <v>8.7064796572302126E-3</v>
      </c>
    </row>
    <row r="1639" spans="3:4" x14ac:dyDescent="0.3">
      <c r="C1639">
        <v>136.00899999999999</v>
      </c>
      <c r="D1639">
        <v>8.5806587095113573E-3</v>
      </c>
    </row>
    <row r="1640" spans="3:4" x14ac:dyDescent="0.3">
      <c r="C1640">
        <v>136.0145</v>
      </c>
      <c r="D1640">
        <v>8.4562603930607161E-3</v>
      </c>
    </row>
    <row r="1641" spans="3:4" x14ac:dyDescent="0.3">
      <c r="C1641">
        <v>136.02000000000001</v>
      </c>
      <c r="D1641">
        <v>8.3332724014129923E-3</v>
      </c>
    </row>
    <row r="1642" spans="3:4" x14ac:dyDescent="0.3">
      <c r="C1642">
        <v>136.02549999999999</v>
      </c>
      <c r="D1642">
        <v>8.2116826759459378E-3</v>
      </c>
    </row>
    <row r="1643" spans="3:4" x14ac:dyDescent="0.3">
      <c r="C1643">
        <v>136.03100000000001</v>
      </c>
      <c r="D1643">
        <v>8.0914793941670483E-3</v>
      </c>
    </row>
    <row r="1644" spans="3:4" x14ac:dyDescent="0.3">
      <c r="C1644">
        <v>136.03649999999999</v>
      </c>
      <c r="D1644">
        <v>7.9726509582768862E-3</v>
      </c>
    </row>
    <row r="1645" spans="3:4" x14ac:dyDescent="0.3">
      <c r="C1645">
        <v>136.042</v>
      </c>
      <c r="D1645">
        <v>7.8551859840004633E-3</v>
      </c>
    </row>
    <row r="1646" spans="3:4" x14ac:dyDescent="0.3">
      <c r="C1646">
        <v>136.04750000000001</v>
      </c>
      <c r="D1646">
        <v>7.7390732897115178E-3</v>
      </c>
    </row>
    <row r="1647" spans="3:4" x14ac:dyDescent="0.3">
      <c r="C1647">
        <v>136.053</v>
      </c>
      <c r="D1647">
        <v>7.6243018858396915E-3</v>
      </c>
    </row>
    <row r="1648" spans="3:4" x14ac:dyDescent="0.3">
      <c r="C1648">
        <v>136.05850000000001</v>
      </c>
      <c r="D1648">
        <v>7.5108609645714768E-3</v>
      </c>
    </row>
    <row r="1649" spans="3:4" x14ac:dyDescent="0.3">
      <c r="C1649">
        <v>136.06399999999999</v>
      </c>
      <c r="D1649">
        <v>7.3987398898546245E-3</v>
      </c>
    </row>
    <row r="1650" spans="3:4" x14ac:dyDescent="0.3">
      <c r="C1650">
        <v>136.06950000000001</v>
      </c>
      <c r="D1650">
        <v>7.2879281876943921E-3</v>
      </c>
    </row>
    <row r="1651" spans="3:4" x14ac:dyDescent="0.3">
      <c r="C1651">
        <v>136.07499999999999</v>
      </c>
      <c r="D1651">
        <v>7.1784155367622723E-3</v>
      </c>
    </row>
    <row r="1652" spans="3:4" x14ac:dyDescent="0.3">
      <c r="C1652">
        <v>136.0805</v>
      </c>
      <c r="D1652">
        <v>7.0701917593003986E-3</v>
      </c>
    </row>
    <row r="1653" spans="3:4" x14ac:dyDescent="0.3">
      <c r="C1653">
        <v>136.08600000000001</v>
      </c>
      <c r="D1653">
        <v>6.9632468123405449E-3</v>
      </c>
    </row>
    <row r="1654" spans="3:4" x14ac:dyDescent="0.3">
      <c r="C1654">
        <v>136.0915</v>
      </c>
      <c r="D1654">
        <v>6.8575707792240372E-3</v>
      </c>
    </row>
    <row r="1655" spans="3:4" x14ac:dyDescent="0.3">
      <c r="C1655">
        <v>136.09700000000001</v>
      </c>
      <c r="D1655">
        <v>6.7531538614282374E-3</v>
      </c>
    </row>
    <row r="1656" spans="3:4" x14ac:dyDescent="0.3">
      <c r="C1656">
        <v>136.10249999999999</v>
      </c>
      <c r="D1656">
        <v>6.6499863707043735E-3</v>
      </c>
    </row>
    <row r="1657" spans="3:4" x14ac:dyDescent="0.3">
      <c r="C1657">
        <v>136.108</v>
      </c>
      <c r="D1657">
        <v>6.5480196584716656E-3</v>
      </c>
    </row>
    <row r="1658" spans="3:4" x14ac:dyDescent="0.3">
      <c r="C1658">
        <v>136.11349999999999</v>
      </c>
      <c r="D1658">
        <v>6.4473256664438847E-3</v>
      </c>
    </row>
    <row r="1659" spans="3:4" x14ac:dyDescent="0.3">
      <c r="C1659">
        <v>136.119</v>
      </c>
      <c r="D1659">
        <v>6.3478523536127044E-3</v>
      </c>
    </row>
    <row r="1660" spans="3:4" x14ac:dyDescent="0.3">
      <c r="C1660">
        <v>136.12450000000001</v>
      </c>
      <c r="D1660">
        <v>6.2495904215827975E-3</v>
      </c>
    </row>
    <row r="1661" spans="3:4" x14ac:dyDescent="0.3">
      <c r="C1661">
        <v>136.13</v>
      </c>
      <c r="D1661">
        <v>6.1525306458159691E-3</v>
      </c>
    </row>
    <row r="1662" spans="3:4" x14ac:dyDescent="0.3">
      <c r="C1662">
        <v>136.13550000000001</v>
      </c>
      <c r="D1662">
        <v>6.0566638696755368E-3</v>
      </c>
    </row>
    <row r="1663" spans="3:4" x14ac:dyDescent="0.3">
      <c r="C1663">
        <v>136.14099999999999</v>
      </c>
      <c r="D1663">
        <v>5.9619809987563029E-3</v>
      </c>
    </row>
    <row r="1664" spans="3:4" x14ac:dyDescent="0.3">
      <c r="C1664">
        <v>136.1465</v>
      </c>
      <c r="D1664">
        <v>5.8684729954840576E-3</v>
      </c>
    </row>
    <row r="1665" spans="3:4" x14ac:dyDescent="0.3">
      <c r="C1665">
        <v>136.15199999999999</v>
      </c>
      <c r="D1665">
        <v>5.7761308739961263E-3</v>
      </c>
    </row>
    <row r="1666" spans="3:4" x14ac:dyDescent="0.3">
      <c r="C1666">
        <v>136.1575</v>
      </c>
      <c r="D1666">
        <v>5.6849456952831022E-3</v>
      </c>
    </row>
    <row r="1667" spans="3:4" x14ac:dyDescent="0.3">
      <c r="C1667">
        <v>136.16300000000001</v>
      </c>
      <c r="D1667">
        <v>5.5949085626022833E-3</v>
      </c>
    </row>
    <row r="1668" spans="3:4" x14ac:dyDescent="0.3">
      <c r="C1668">
        <v>136.16849999999999</v>
      </c>
      <c r="D1668">
        <v>5.50601061714605E-3</v>
      </c>
    </row>
    <row r="1669" spans="3:4" x14ac:dyDescent="0.3">
      <c r="C1669">
        <v>136.17400000000001</v>
      </c>
      <c r="D1669">
        <v>5.4182430339650848E-3</v>
      </c>
    </row>
    <row r="1670" spans="3:4" x14ac:dyDescent="0.3">
      <c r="C1670">
        <v>136.17949999999999</v>
      </c>
      <c r="D1670">
        <v>5.3315970181457032E-3</v>
      </c>
    </row>
    <row r="1671" spans="3:4" x14ac:dyDescent="0.3">
      <c r="C1671">
        <v>136.185</v>
      </c>
      <c r="D1671">
        <v>5.2460638012244805E-3</v>
      </c>
    </row>
    <row r="1672" spans="3:4" x14ac:dyDescent="0.3">
      <c r="C1672">
        <v>136.19049999999999</v>
      </c>
      <c r="D1672">
        <v>5.1616346378486316E-3</v>
      </c>
    </row>
    <row r="1673" spans="3:4" x14ac:dyDescent="0.3">
      <c r="C1673">
        <v>136.196</v>
      </c>
      <c r="D1673">
        <v>5.0783008026620913E-3</v>
      </c>
    </row>
    <row r="1674" spans="3:4" x14ac:dyDescent="0.3">
      <c r="C1674">
        <v>136.20150000000001</v>
      </c>
      <c r="D1674">
        <v>4.9960535874251089E-3</v>
      </c>
    </row>
    <row r="1675" spans="3:4" x14ac:dyDescent="0.3">
      <c r="C1675">
        <v>136.20699999999999</v>
      </c>
      <c r="D1675">
        <v>4.9148842983503683E-3</v>
      </c>
    </row>
    <row r="1676" spans="3:4" x14ac:dyDescent="0.3">
      <c r="C1676">
        <v>136.21250000000001</v>
      </c>
      <c r="D1676">
        <v>4.8347842536540127E-3</v>
      </c>
    </row>
    <row r="1677" spans="3:4" x14ac:dyDescent="0.3">
      <c r="C1677">
        <v>136.21799999999999</v>
      </c>
      <c r="D1677">
        <v>4.7557447813194702E-3</v>
      </c>
    </row>
    <row r="1678" spans="3:4" x14ac:dyDescent="0.3">
      <c r="C1678">
        <v>136.2235</v>
      </c>
      <c r="D1678">
        <v>4.67775721705742E-3</v>
      </c>
    </row>
    <row r="1679" spans="3:4" x14ac:dyDescent="0.3">
      <c r="C1679">
        <v>136.22900000000001</v>
      </c>
      <c r="D1679">
        <v>4.6008129024679868E-3</v>
      </c>
    </row>
    <row r="1680" spans="3:4" x14ac:dyDescent="0.3">
      <c r="C1680">
        <v>136.2345</v>
      </c>
      <c r="D1680">
        <v>4.524903183388565E-3</v>
      </c>
    </row>
    <row r="1681" spans="3:4" x14ac:dyDescent="0.3">
      <c r="C1681">
        <v>136.24</v>
      </c>
      <c r="D1681">
        <v>4.4500194084250624E-3</v>
      </c>
    </row>
    <row r="1682" spans="3:4" x14ac:dyDescent="0.3">
      <c r="C1682">
        <v>136.24549999999999</v>
      </c>
      <c r="D1682">
        <v>4.3761529276640189E-3</v>
      </c>
    </row>
    <row r="1683" spans="3:4" x14ac:dyDescent="0.3">
      <c r="C1683">
        <v>136.251</v>
      </c>
      <c r="D1683">
        <v>4.3032950915494863E-3</v>
      </c>
    </row>
    <row r="1684" spans="3:4" x14ac:dyDescent="0.3">
      <c r="C1684">
        <v>136.25649999999999</v>
      </c>
      <c r="D1684">
        <v>4.2314372499302885E-3</v>
      </c>
    </row>
    <row r="1685" spans="3:4" x14ac:dyDescent="0.3">
      <c r="C1685">
        <v>136.262</v>
      </c>
      <c r="D1685">
        <v>4.1605707512591085E-3</v>
      </c>
    </row>
    <row r="1686" spans="3:4" x14ac:dyDescent="0.3">
      <c r="C1686">
        <v>136.26750000000001</v>
      </c>
      <c r="D1686">
        <v>4.0906869419487912E-3</v>
      </c>
    </row>
    <row r="1687" spans="3:4" x14ac:dyDescent="0.3">
      <c r="C1687">
        <v>136.273</v>
      </c>
      <c r="D1687">
        <v>4.0217771658702427E-3</v>
      </c>
    </row>
    <row r="1688" spans="3:4" x14ac:dyDescent="0.3">
      <c r="C1688">
        <v>136.27850000000001</v>
      </c>
      <c r="D1688">
        <v>3.9538327639895374E-3</v>
      </c>
    </row>
    <row r="1689" spans="3:4" x14ac:dyDescent="0.3">
      <c r="C1689">
        <v>136.28399999999999</v>
      </c>
      <c r="D1689">
        <v>3.8868450741415803E-3</v>
      </c>
    </row>
    <row r="1690" spans="3:4" x14ac:dyDescent="0.3">
      <c r="C1690">
        <v>136.2895</v>
      </c>
      <c r="D1690">
        <v>3.8208054309253735E-3</v>
      </c>
    </row>
    <row r="1691" spans="3:4" x14ac:dyDescent="0.3">
      <c r="C1691">
        <v>136.29499999999999</v>
      </c>
      <c r="D1691">
        <v>3.7557051657258469E-3</v>
      </c>
    </row>
    <row r="1692" spans="3:4" x14ac:dyDescent="0.3">
      <c r="C1692">
        <v>136.3005</v>
      </c>
      <c r="D1692">
        <v>3.6915356068452083E-3</v>
      </c>
    </row>
    <row r="1693" spans="3:4" x14ac:dyDescent="0.3">
      <c r="C1693">
        <v>136.30600000000001</v>
      </c>
      <c r="D1693">
        <v>3.628288079748633E-3</v>
      </c>
    </row>
    <row r="1694" spans="3:4" x14ac:dyDescent="0.3">
      <c r="C1694">
        <v>136.3115</v>
      </c>
      <c r="D1694">
        <v>3.5659539074100908E-3</v>
      </c>
    </row>
    <row r="1695" spans="3:4" x14ac:dyDescent="0.3">
      <c r="C1695">
        <v>136.31700000000001</v>
      </c>
      <c r="D1695">
        <v>3.5045244107561576E-3</v>
      </c>
    </row>
    <row r="1696" spans="3:4" x14ac:dyDescent="0.3">
      <c r="C1696">
        <v>136.32249999999999</v>
      </c>
      <c r="D1696">
        <v>3.4439909092054506E-3</v>
      </c>
    </row>
    <row r="1697" spans="3:4" x14ac:dyDescent="0.3">
      <c r="C1697">
        <v>136.328</v>
      </c>
      <c r="D1697">
        <v>3.3843447212902936E-3</v>
      </c>
    </row>
    <row r="1698" spans="3:4" x14ac:dyDescent="0.3">
      <c r="C1698">
        <v>136.33349999999999</v>
      </c>
      <c r="D1698">
        <v>3.3255771653651783E-3</v>
      </c>
    </row>
    <row r="1699" spans="3:4" x14ac:dyDescent="0.3">
      <c r="C1699">
        <v>136.339</v>
      </c>
      <c r="D1699">
        <v>3.2676795603868692E-3</v>
      </c>
    </row>
    <row r="1700" spans="3:4" x14ac:dyDescent="0.3">
      <c r="C1700">
        <v>136.34450000000001</v>
      </c>
      <c r="D1700">
        <v>3.210643226770653E-3</v>
      </c>
    </row>
    <row r="1701" spans="3:4" x14ac:dyDescent="0.3">
      <c r="C1701">
        <v>136.35</v>
      </c>
      <c r="D1701">
        <v>3.1544594873101914E-3</v>
      </c>
    </row>
    <row r="1702" spans="3:4" x14ac:dyDescent="0.3">
      <c r="C1702">
        <v>136.35550000000001</v>
      </c>
      <c r="D1702">
        <v>3.0991196681593234E-3</v>
      </c>
    </row>
    <row r="1703" spans="3:4" x14ac:dyDescent="0.3">
      <c r="C1703">
        <v>136.36099999999999</v>
      </c>
      <c r="D1703">
        <v>3.0446150998739664E-3</v>
      </c>
    </row>
    <row r="1704" spans="3:4" x14ac:dyDescent="0.3">
      <c r="C1704">
        <v>136.3665</v>
      </c>
      <c r="D1704">
        <v>2.9909371185023815E-3</v>
      </c>
    </row>
    <row r="1705" spans="3:4" x14ac:dyDescent="0.3">
      <c r="C1705">
        <v>136.37199999999999</v>
      </c>
      <c r="D1705">
        <v>2.9380770667282938E-3</v>
      </c>
    </row>
    <row r="1706" spans="3:4" x14ac:dyDescent="0.3">
      <c r="C1706">
        <v>136.3775</v>
      </c>
      <c r="D1706">
        <v>2.8860262950535769E-3</v>
      </c>
    </row>
    <row r="1707" spans="3:4" x14ac:dyDescent="0.3">
      <c r="C1707">
        <v>136.38300000000001</v>
      </c>
      <c r="D1707">
        <v>2.8347761630249679E-3</v>
      </c>
    </row>
    <row r="1708" spans="3:4" x14ac:dyDescent="0.3">
      <c r="C1708">
        <v>136.38849999999999</v>
      </c>
      <c r="D1708">
        <v>2.7843180404939385E-3</v>
      </c>
    </row>
    <row r="1709" spans="3:4" x14ac:dyDescent="0.3">
      <c r="C1709">
        <v>136.39400000000001</v>
      </c>
      <c r="D1709">
        <v>2.7346433089086709E-3</v>
      </c>
    </row>
    <row r="1710" spans="3:4" x14ac:dyDescent="0.3">
      <c r="C1710">
        <v>136.39949999999999</v>
      </c>
      <c r="D1710">
        <v>2.6857433626369057E-3</v>
      </c>
    </row>
    <row r="1711" spans="3:4" x14ac:dyDescent="0.3">
      <c r="C1711">
        <v>136.405</v>
      </c>
      <c r="D1711">
        <v>2.6376096103096235E-3</v>
      </c>
    </row>
    <row r="1712" spans="3:4" x14ac:dyDescent="0.3">
      <c r="C1712">
        <v>136.41050000000001</v>
      </c>
      <c r="D1712">
        <v>2.5902334761897733E-3</v>
      </c>
    </row>
    <row r="1713" spans="3:4" x14ac:dyDescent="0.3">
      <c r="C1713">
        <v>136.416</v>
      </c>
      <c r="D1713">
        <v>2.5436064015563124E-3</v>
      </c>
    </row>
    <row r="1714" spans="3:4" x14ac:dyDescent="0.3">
      <c r="C1714">
        <v>136.42150000000001</v>
      </c>
      <c r="D1714">
        <v>2.497719846102987E-3</v>
      </c>
    </row>
    <row r="1715" spans="3:4" x14ac:dyDescent="0.3">
      <c r="C1715">
        <v>136.42699999999999</v>
      </c>
      <c r="D1715">
        <v>2.4525652893510313E-3</v>
      </c>
    </row>
    <row r="1716" spans="3:4" x14ac:dyDescent="0.3">
      <c r="C1716">
        <v>136.4325</v>
      </c>
      <c r="D1716">
        <v>2.4081342320669153E-3</v>
      </c>
    </row>
    <row r="1717" spans="3:4" x14ac:dyDescent="0.3">
      <c r="C1717">
        <v>136.43799999999999</v>
      </c>
      <c r="D1717">
        <v>2.3644181976896087E-3</v>
      </c>
    </row>
    <row r="1718" spans="3:4" x14ac:dyDescent="0.3">
      <c r="C1718">
        <v>136.4435</v>
      </c>
      <c r="D1718">
        <v>2.3214087337571606E-3</v>
      </c>
    </row>
    <row r="1719" spans="3:4" x14ac:dyDescent="0.3">
      <c r="C1719">
        <v>136.44900000000001</v>
      </c>
      <c r="D1719">
        <v>2.2790974133371613E-3</v>
      </c>
    </row>
    <row r="1720" spans="3:4" x14ac:dyDescent="0.3">
      <c r="C1720">
        <v>136.4545</v>
      </c>
      <c r="D1720">
        <v>2.2374758364528671E-3</v>
      </c>
    </row>
    <row r="1721" spans="3:4" x14ac:dyDescent="0.3">
      <c r="C1721">
        <v>136.46</v>
      </c>
      <c r="D1721">
        <v>2.1965356315049832E-3</v>
      </c>
    </row>
    <row r="1722" spans="3:4" x14ac:dyDescent="0.3">
      <c r="C1722">
        <v>136.46549999999999</v>
      </c>
      <c r="D1722">
        <v>2.1562684566889087E-3</v>
      </c>
    </row>
    <row r="1723" spans="3:4" x14ac:dyDescent="0.3">
      <c r="C1723">
        <v>136.471</v>
      </c>
      <c r="D1723">
        <v>2.116666001399994E-3</v>
      </c>
    </row>
    <row r="1724" spans="3:4" x14ac:dyDescent="0.3">
      <c r="C1724">
        <v>136.47649999999999</v>
      </c>
      <c r="D1724">
        <v>2.0777199876313261E-3</v>
      </c>
    </row>
    <row r="1725" spans="3:4" x14ac:dyDescent="0.3">
      <c r="C1725">
        <v>136.482</v>
      </c>
      <c r="D1725">
        <v>2.0394221713554597E-3</v>
      </c>
    </row>
    <row r="1726" spans="3:4" x14ac:dyDescent="0.3">
      <c r="C1726">
        <v>136.48750000000001</v>
      </c>
      <c r="D1726">
        <v>2.0017643438946298E-3</v>
      </c>
    </row>
    <row r="1727" spans="3:4" x14ac:dyDescent="0.3">
      <c r="C1727">
        <v>136.49299999999999</v>
      </c>
      <c r="D1727">
        <v>1.9647383332726471E-3</v>
      </c>
    </row>
    <row r="1728" spans="3:4" x14ac:dyDescent="0.3">
      <c r="C1728">
        <v>136.49850000000001</v>
      </c>
      <c r="D1728">
        <v>1.9283360055489468E-3</v>
      </c>
    </row>
    <row r="1729" spans="3:4" x14ac:dyDescent="0.3">
      <c r="C1729">
        <v>136.50399999999999</v>
      </c>
      <c r="D1729">
        <v>1.8925492661351078E-3</v>
      </c>
    </row>
    <row r="1730" spans="3:4" x14ac:dyDescent="0.3">
      <c r="C1730">
        <v>136.5095</v>
      </c>
      <c r="D1730">
        <v>1.8573700610876865E-3</v>
      </c>
    </row>
    <row r="1731" spans="3:4" x14ac:dyDescent="0.3">
      <c r="C1731">
        <v>136.51499999999999</v>
      </c>
      <c r="D1731">
        <v>1.8227903783818694E-3</v>
      </c>
    </row>
    <row r="1732" spans="3:4" x14ac:dyDescent="0.3">
      <c r="C1732">
        <v>136.5205</v>
      </c>
      <c r="D1732">
        <v>1.7888022491587595E-3</v>
      </c>
    </row>
    <row r="1733" spans="3:4" x14ac:dyDescent="0.3">
      <c r="C1733">
        <v>136.52600000000001</v>
      </c>
      <c r="D1733">
        <v>1.7553977489508132E-3</v>
      </c>
    </row>
    <row r="1734" spans="3:4" x14ac:dyDescent="0.3">
      <c r="C1734">
        <v>136.53149999999999</v>
      </c>
      <c r="D1734">
        <v>1.7225689988798086E-3</v>
      </c>
    </row>
    <row r="1735" spans="3:4" x14ac:dyDescent="0.3">
      <c r="C1735">
        <v>136.53700000000001</v>
      </c>
      <c r="D1735">
        <v>1.6903081668282517E-3</v>
      </c>
    </row>
    <row r="1736" spans="3:4" x14ac:dyDescent="0.3">
      <c r="C1736">
        <v>136.54249999999999</v>
      </c>
      <c r="D1736">
        <v>1.6586074685848921E-3</v>
      </c>
    </row>
    <row r="1737" spans="3:4" x14ac:dyDescent="0.3">
      <c r="C1737">
        <v>136.548</v>
      </c>
      <c r="D1737">
        <v>1.6274591689593657E-3</v>
      </c>
    </row>
    <row r="1738" spans="3:4" x14ac:dyDescent="0.3">
      <c r="C1738">
        <v>136.55349999999999</v>
      </c>
      <c r="D1738">
        <v>1.5968555828703346E-3</v>
      </c>
    </row>
    <row r="1739" spans="3:4" x14ac:dyDescent="0.3">
      <c r="C1739">
        <v>136.559</v>
      </c>
      <c r="D1739">
        <v>1.5667890764012036E-3</v>
      </c>
    </row>
    <row r="1740" spans="3:4" x14ac:dyDescent="0.3">
      <c r="C1740">
        <v>136.56450000000001</v>
      </c>
      <c r="D1740">
        <v>1.5372520678278042E-3</v>
      </c>
    </row>
    <row r="1741" spans="3:4" x14ac:dyDescent="0.3">
      <c r="C1741">
        <v>136.57</v>
      </c>
      <c r="D1741">
        <v>1.5082370286134724E-3</v>
      </c>
    </row>
    <row r="1742" spans="3:4" x14ac:dyDescent="0.3">
      <c r="C1742">
        <v>136.57550000000001</v>
      </c>
      <c r="D1742">
        <v>1.4797364843727083E-3</v>
      </c>
    </row>
    <row r="1743" spans="3:4" x14ac:dyDescent="0.3">
      <c r="C1743">
        <v>136.58099999999999</v>
      </c>
      <c r="D1743">
        <v>1.4517430158043946E-3</v>
      </c>
    </row>
    <row r="1744" spans="3:4" x14ac:dyDescent="0.3">
      <c r="C1744">
        <v>136.5865</v>
      </c>
      <c r="D1744">
        <v>1.4242492595905351E-3</v>
      </c>
    </row>
    <row r="1745" spans="3:4" x14ac:dyDescent="0.3">
      <c r="C1745">
        <v>136.59200000000001</v>
      </c>
      <c r="D1745">
        <v>1.3972479092646008E-3</v>
      </c>
    </row>
    <row r="1746" spans="3:4" x14ac:dyDescent="0.3">
      <c r="C1746">
        <v>136.5975</v>
      </c>
      <c r="D1746">
        <v>1.3707317160455887E-3</v>
      </c>
    </row>
    <row r="1747" spans="3:4" x14ac:dyDescent="0.3">
      <c r="C1747">
        <v>136.60300000000001</v>
      </c>
      <c r="D1747">
        <v>1.3446934896390779E-3</v>
      </c>
    </row>
    <row r="1748" spans="3:4" x14ac:dyDescent="0.3">
      <c r="C1748">
        <v>136.60849999999999</v>
      </c>
      <c r="D1748">
        <v>1.3191260990064659E-3</v>
      </c>
    </row>
    <row r="1749" spans="3:4" x14ac:dyDescent="0.3">
      <c r="C1749">
        <v>136.614</v>
      </c>
      <c r="D1749">
        <v>1.2940224730988823E-3</v>
      </c>
    </row>
    <row r="1750" spans="3:4" x14ac:dyDescent="0.3">
      <c r="C1750">
        <v>136.61949999999999</v>
      </c>
      <c r="D1750">
        <v>1.2693756015598949E-3</v>
      </c>
    </row>
    <row r="1751" spans="3:4" x14ac:dyDescent="0.3">
      <c r="C1751">
        <v>136.625</v>
      </c>
      <c r="D1751">
        <v>1.2451785353927651E-3</v>
      </c>
    </row>
    <row r="1752" spans="3:4" x14ac:dyDescent="0.3">
      <c r="C1752">
        <v>136.63050000000001</v>
      </c>
      <c r="D1752">
        <v>1.221424387596322E-3</v>
      </c>
    </row>
    <row r="1753" spans="3:4" x14ac:dyDescent="0.3">
      <c r="C1753">
        <v>136.636</v>
      </c>
      <c r="D1753">
        <v>1.1981063337662854E-3</v>
      </c>
    </row>
    <row r="1754" spans="3:4" x14ac:dyDescent="0.3">
      <c r="C1754">
        <v>136.64150000000001</v>
      </c>
      <c r="D1754">
        <v>1.1752176126634904E-3</v>
      </c>
    </row>
    <row r="1755" spans="3:4" x14ac:dyDescent="0.3">
      <c r="C1755">
        <v>136.64699999999999</v>
      </c>
      <c r="D1755">
        <v>1.152751526750302E-3</v>
      </c>
    </row>
    <row r="1756" spans="3:4" x14ac:dyDescent="0.3">
      <c r="C1756">
        <v>136.6525</v>
      </c>
      <c r="D1756">
        <v>1.1306638010150096E-3</v>
      </c>
    </row>
    <row r="1757" spans="3:4" x14ac:dyDescent="0.3">
      <c r="C1757">
        <v>136.65799999999999</v>
      </c>
      <c r="D1757">
        <v>1.1090261585545006E-3</v>
      </c>
    </row>
    <row r="1758" spans="3:4" x14ac:dyDescent="0.3">
      <c r="C1758">
        <v>136.6635</v>
      </c>
      <c r="D1758">
        <v>1.0877912131708836E-3</v>
      </c>
    </row>
    <row r="1759" spans="3:4" x14ac:dyDescent="0.3">
      <c r="C1759">
        <v>136.66900000000001</v>
      </c>
      <c r="D1759">
        <v>1.0669525441578749E-3</v>
      </c>
    </row>
    <row r="1760" spans="3:4" x14ac:dyDescent="0.3">
      <c r="C1760">
        <v>136.67449999999999</v>
      </c>
      <c r="D1760">
        <v>1.0465037954630575E-3</v>
      </c>
    </row>
    <row r="1761" spans="3:4" x14ac:dyDescent="0.3">
      <c r="C1761">
        <v>136.68</v>
      </c>
      <c r="D1761">
        <v>1.0264386761142366E-3</v>
      </c>
    </row>
    <row r="1762" spans="3:4" x14ac:dyDescent="0.3">
      <c r="C1762">
        <v>136.68549999999999</v>
      </c>
      <c r="D1762">
        <v>1.0067509606103088E-3</v>
      </c>
    </row>
    <row r="1763" spans="3:4" x14ac:dyDescent="0.3">
      <c r="C1763">
        <v>136.691</v>
      </c>
      <c r="D1763">
        <v>9.8743448927474282E-4</v>
      </c>
    </row>
    <row r="1764" spans="3:4" x14ac:dyDescent="0.3">
      <c r="C1764">
        <v>136.69649999999999</v>
      </c>
      <c r="D1764">
        <v>9.684831685755755E-4</v>
      </c>
    </row>
    <row r="1765" spans="3:4" x14ac:dyDescent="0.3">
      <c r="C1765">
        <v>136.702</v>
      </c>
      <c r="D1765">
        <v>9.4989097140937503E-4</v>
      </c>
    </row>
    <row r="1766" spans="3:4" x14ac:dyDescent="0.3">
      <c r="C1766">
        <v>136.70750000000001</v>
      </c>
      <c r="D1766">
        <v>9.3165193735298161E-4</v>
      </c>
    </row>
    <row r="1767" spans="3:4" x14ac:dyDescent="0.3">
      <c r="C1767">
        <v>136.71299999999999</v>
      </c>
      <c r="D1767">
        <v>9.1376017288124774E-4</v>
      </c>
    </row>
    <row r="1768" spans="3:4" x14ac:dyDescent="0.3">
      <c r="C1768">
        <v>136.71850000000001</v>
      </c>
      <c r="D1768">
        <v>8.9620985155252264E-4</v>
      </c>
    </row>
    <row r="1769" spans="3:4" x14ac:dyDescent="0.3">
      <c r="C1769">
        <v>136.72399999999999</v>
      </c>
      <c r="D1769">
        <v>8.7899521416346369E-4</v>
      </c>
    </row>
    <row r="1770" spans="3:4" x14ac:dyDescent="0.3">
      <c r="C1770">
        <v>136.7295</v>
      </c>
      <c r="D1770">
        <v>8.6211056887161878E-4</v>
      </c>
    </row>
    <row r="1771" spans="3:4" x14ac:dyDescent="0.3">
      <c r="C1771">
        <v>136.73500000000001</v>
      </c>
      <c r="D1771">
        <v>8.4555029128919744E-4</v>
      </c>
    </row>
    <row r="1772" spans="3:4" x14ac:dyDescent="0.3">
      <c r="C1772">
        <v>136.7405</v>
      </c>
      <c r="D1772">
        <v>8.2930882454650189E-4</v>
      </c>
    </row>
    <row r="1773" spans="3:4" x14ac:dyDescent="0.3">
      <c r="C1773">
        <v>136.74600000000001</v>
      </c>
      <c r="D1773">
        <v>8.1338067932665813E-4</v>
      </c>
    </row>
    <row r="1774" spans="3:4" x14ac:dyDescent="0.3">
      <c r="C1774">
        <v>136.75149999999999</v>
      </c>
      <c r="D1774">
        <v>7.9776043387315085E-4</v>
      </c>
    </row>
    <row r="1775" spans="3:4" x14ac:dyDescent="0.3">
      <c r="C1775">
        <v>136.75700000000001</v>
      </c>
      <c r="D1775">
        <v>7.824427339688043E-4</v>
      </c>
    </row>
    <row r="1776" spans="3:4" x14ac:dyDescent="0.3">
      <c r="C1776">
        <v>136.76249999999999</v>
      </c>
      <c r="D1776">
        <v>7.6742229288946032E-4</v>
      </c>
    </row>
    <row r="1777" spans="3:4" x14ac:dyDescent="0.3">
      <c r="C1777">
        <v>136.768</v>
      </c>
      <c r="D1777">
        <v>7.5269389133047235E-4</v>
      </c>
    </row>
    <row r="1778" spans="3:4" x14ac:dyDescent="0.3">
      <c r="C1778">
        <v>136.77350000000001</v>
      </c>
      <c r="D1778">
        <v>7.3825237730917913E-4</v>
      </c>
    </row>
    <row r="1779" spans="3:4" x14ac:dyDescent="0.3">
      <c r="C1779">
        <v>136.779</v>
      </c>
      <c r="D1779">
        <v>7.2409266604208061E-4</v>
      </c>
    </row>
    <row r="1780" spans="3:4" x14ac:dyDescent="0.3">
      <c r="C1780">
        <v>136.78450000000001</v>
      </c>
      <c r="D1780">
        <v>7.1020973979823467E-4</v>
      </c>
    </row>
    <row r="1781" spans="3:4" x14ac:dyDescent="0.3">
      <c r="C1781">
        <v>136.79</v>
      </c>
      <c r="D1781">
        <v>6.9659864773023966E-4</v>
      </c>
    </row>
    <row r="1782" spans="3:4" x14ac:dyDescent="0.3">
      <c r="C1782">
        <v>136.7955</v>
      </c>
      <c r="D1782">
        <v>6.8325450568170788E-4</v>
      </c>
    </row>
    <row r="1783" spans="3:4" x14ac:dyDescent="0.3">
      <c r="C1783">
        <v>136.80099999999999</v>
      </c>
      <c r="D1783">
        <v>6.7017249597410111E-4</v>
      </c>
    </row>
    <row r="1784" spans="3:4" x14ac:dyDescent="0.3">
      <c r="C1784">
        <v>136.8065</v>
      </c>
      <c r="D1784">
        <v>6.5734786717137872E-4</v>
      </c>
    </row>
    <row r="1785" spans="3:4" x14ac:dyDescent="0.3">
      <c r="C1785">
        <v>136.81200000000001</v>
      </c>
      <c r="D1785">
        <v>6.4477593382524564E-4</v>
      </c>
    </row>
    <row r="1786" spans="3:4" x14ac:dyDescent="0.3">
      <c r="C1786">
        <v>136.8175</v>
      </c>
      <c r="D1786">
        <v>6.3245207619996738E-4</v>
      </c>
    </row>
    <row r="1787" spans="3:4" x14ac:dyDescent="0.3">
      <c r="C1787">
        <v>136.82300000000001</v>
      </c>
      <c r="D1787">
        <v>6.2037173997810753E-4</v>
      </c>
    </row>
    <row r="1788" spans="3:4" x14ac:dyDescent="0.3">
      <c r="C1788">
        <v>136.82849999999999</v>
      </c>
      <c r="D1788">
        <v>6.0853043594844903E-4</v>
      </c>
    </row>
    <row r="1789" spans="3:4" x14ac:dyDescent="0.3">
      <c r="C1789">
        <v>136.834</v>
      </c>
      <c r="D1789">
        <v>5.9692373967516613E-4</v>
      </c>
    </row>
    <row r="1790" spans="3:4" x14ac:dyDescent="0.3">
      <c r="C1790">
        <v>136.83949999999999</v>
      </c>
      <c r="D1790">
        <v>5.855472911508253E-4</v>
      </c>
    </row>
    <row r="1791" spans="3:4" x14ac:dyDescent="0.3">
      <c r="C1791">
        <v>136.845</v>
      </c>
      <c r="D1791">
        <v>5.7439679443187447E-4</v>
      </c>
    </row>
    <row r="1792" spans="3:4" x14ac:dyDescent="0.3">
      <c r="C1792">
        <v>136.85050000000001</v>
      </c>
      <c r="D1792">
        <v>5.6346801725911603E-4</v>
      </c>
    </row>
    <row r="1793" spans="3:4" x14ac:dyDescent="0.3">
      <c r="C1793">
        <v>136.85599999999999</v>
      </c>
      <c r="D1793">
        <v>5.5275679066228332E-4</v>
      </c>
    </row>
    <row r="1794" spans="3:4" x14ac:dyDescent="0.3">
      <c r="C1794">
        <v>136.86150000000001</v>
      </c>
      <c r="D1794">
        <v>5.4225900854995037E-4</v>
      </c>
    </row>
    <row r="1795" spans="3:4" x14ac:dyDescent="0.3">
      <c r="C1795">
        <v>136.86699999999999</v>
      </c>
      <c r="D1795">
        <v>5.3197062728588967E-4</v>
      </c>
    </row>
    <row r="1796" spans="3:4" x14ac:dyDescent="0.3">
      <c r="C1796">
        <v>136.8725</v>
      </c>
      <c r="D1796">
        <v>5.2188766525111197E-4</v>
      </c>
    </row>
    <row r="1797" spans="3:4" x14ac:dyDescent="0.3">
      <c r="C1797">
        <v>136.87799999999999</v>
      </c>
      <c r="D1797">
        <v>5.1200620239384752E-4</v>
      </c>
    </row>
    <row r="1798" spans="3:4" x14ac:dyDescent="0.3">
      <c r="C1798">
        <v>136.8835</v>
      </c>
      <c r="D1798">
        <v>5.0232237976634091E-4</v>
      </c>
    </row>
    <row r="1799" spans="3:4" x14ac:dyDescent="0.3">
      <c r="C1799">
        <v>136.88900000000001</v>
      </c>
      <c r="D1799">
        <v>4.9283239905064215E-4</v>
      </c>
    </row>
    <row r="1800" spans="3:4" x14ac:dyDescent="0.3">
      <c r="C1800">
        <v>136.89449999999999</v>
      </c>
      <c r="D1800">
        <v>4.8353252207265838E-4</v>
      </c>
    </row>
    <row r="1801" spans="3:4" x14ac:dyDescent="0.3">
      <c r="C1801">
        <v>136.9</v>
      </c>
      <c r="D1801">
        <v>4.7441907030555257E-4</v>
      </c>
    </row>
    <row r="1802" spans="3:4" x14ac:dyDescent="0.3">
      <c r="C1802">
        <v>136.90549999999999</v>
      </c>
      <c r="D1802">
        <v>4.6548842436347601E-4</v>
      </c>
    </row>
    <row r="1803" spans="3:4" x14ac:dyDescent="0.3">
      <c r="C1803">
        <v>136.911</v>
      </c>
      <c r="D1803">
        <v>4.5669721014512937E-4</v>
      </c>
    </row>
    <row r="1804" spans="3:4" x14ac:dyDescent="0.3">
      <c r="C1804">
        <v>136.91650000000001</v>
      </c>
      <c r="D1804">
        <v>4.4812313151403223E-4</v>
      </c>
    </row>
    <row r="1805" spans="3:4" x14ac:dyDescent="0.3">
      <c r="C1805">
        <v>136.922</v>
      </c>
      <c r="D1805">
        <v>4.3972128976420879E-4</v>
      </c>
    </row>
    <row r="1806" spans="3:4" x14ac:dyDescent="0.3">
      <c r="C1806">
        <v>136.92750000000001</v>
      </c>
      <c r="D1806">
        <v>4.314882990398878E-4</v>
      </c>
    </row>
    <row r="1807" spans="3:4" x14ac:dyDescent="0.3">
      <c r="C1807">
        <v>136.93299999999999</v>
      </c>
      <c r="D1807">
        <v>4.2342082988184047E-4</v>
      </c>
    </row>
    <row r="1808" spans="3:4" x14ac:dyDescent="0.3">
      <c r="C1808">
        <v>136.9385</v>
      </c>
      <c r="D1808">
        <v>4.1551560867300272E-4</v>
      </c>
    </row>
    <row r="1809" spans="3:4" x14ac:dyDescent="0.3">
      <c r="C1809">
        <v>136.94399999999999</v>
      </c>
      <c r="D1809">
        <v>4.077694170780669E-4</v>
      </c>
    </row>
    <row r="1810" spans="3:4" x14ac:dyDescent="0.3">
      <c r="C1810">
        <v>136.9495</v>
      </c>
      <c r="D1810">
        <v>4.0017909147617436E-4</v>
      </c>
    </row>
    <row r="1811" spans="3:4" x14ac:dyDescent="0.3">
      <c r="C1811">
        <v>136.95500000000001</v>
      </c>
      <c r="D1811">
        <v>3.9274152238843915E-4</v>
      </c>
    </row>
    <row r="1812" spans="3:4" x14ac:dyDescent="0.3">
      <c r="C1812">
        <v>136.9605</v>
      </c>
      <c r="D1812">
        <v>3.8545365389973016E-4</v>
      </c>
    </row>
    <row r="1813" spans="3:4" x14ac:dyDescent="0.3">
      <c r="C1813">
        <v>136.96600000000001</v>
      </c>
      <c r="D1813">
        <v>3.7831248307557065E-4</v>
      </c>
    </row>
    <row r="1814" spans="3:4" x14ac:dyDescent="0.3">
      <c r="C1814">
        <v>136.97149999999999</v>
      </c>
      <c r="D1814">
        <v>3.7131505937493795E-4</v>
      </c>
    </row>
    <row r="1815" spans="3:4" x14ac:dyDescent="0.3">
      <c r="C1815">
        <v>136.977</v>
      </c>
      <c r="D1815">
        <v>3.6445848405845241E-4</v>
      </c>
    </row>
    <row r="1816" spans="3:4" x14ac:dyDescent="0.3">
      <c r="C1816">
        <v>136.98249999999999</v>
      </c>
      <c r="D1816">
        <v>3.5773990959350776E-4</v>
      </c>
    </row>
    <row r="1817" spans="3:4" x14ac:dyDescent="0.3">
      <c r="C1817">
        <v>136.988</v>
      </c>
      <c r="D1817">
        <v>3.5115653905557761E-4</v>
      </c>
    </row>
    <row r="1818" spans="3:4" x14ac:dyDescent="0.3">
      <c r="C1818">
        <v>136.99350000000001</v>
      </c>
      <c r="D1818">
        <v>3.4470562552719352E-4</v>
      </c>
    </row>
    <row r="1819" spans="3:4" x14ac:dyDescent="0.3">
      <c r="C1819">
        <v>136.999</v>
      </c>
      <c r="D1819">
        <v>3.3838447149408629E-4</v>
      </c>
    </row>
    <row r="1820" spans="3:4" x14ac:dyDescent="0.3">
      <c r="C1820">
        <v>137.00450000000001</v>
      </c>
      <c r="D1820">
        <v>3.3219042823923005E-4</v>
      </c>
    </row>
    <row r="1821" spans="3:4" x14ac:dyDescent="0.3">
      <c r="C1821">
        <v>137.01</v>
      </c>
      <c r="D1821">
        <v>3.2612089523545158E-4</v>
      </c>
    </row>
    <row r="1822" spans="3:4" x14ac:dyDescent="0.3">
      <c r="C1822">
        <v>137.0155</v>
      </c>
      <c r="D1822">
        <v>3.2017331953615452E-4</v>
      </c>
    </row>
    <row r="1823" spans="3:4" x14ac:dyDescent="0.3">
      <c r="C1823">
        <v>137.02099999999999</v>
      </c>
      <c r="D1823">
        <v>3.143451951654862E-4</v>
      </c>
    </row>
    <row r="1824" spans="3:4" x14ac:dyDescent="0.3">
      <c r="C1824">
        <v>137.0265</v>
      </c>
      <c r="D1824">
        <v>3.0863406250727243E-4</v>
      </c>
    </row>
    <row r="1825" spans="3:4" x14ac:dyDescent="0.3">
      <c r="C1825">
        <v>137.03200000000001</v>
      </c>
      <c r="D1825">
        <v>3.0303750769399842E-4</v>
      </c>
    </row>
    <row r="1826" spans="3:4" x14ac:dyDescent="0.3">
      <c r="C1826">
        <v>137.03749999999999</v>
      </c>
      <c r="D1826">
        <v>2.9755316199538584E-4</v>
      </c>
    </row>
    <row r="1827" spans="3:4" x14ac:dyDescent="0.3">
      <c r="C1827">
        <v>137.04300000000001</v>
      </c>
      <c r="D1827">
        <v>2.9217870120717894E-4</v>
      </c>
    </row>
    <row r="1828" spans="3:4" x14ac:dyDescent="0.3">
      <c r="C1828">
        <v>137.04849999999999</v>
      </c>
      <c r="D1828">
        <v>2.869118450407077E-4</v>
      </c>
    </row>
    <row r="1829" spans="3:4" x14ac:dyDescent="0.3">
      <c r="C1829">
        <v>137.054</v>
      </c>
      <c r="D1829">
        <v>2.8175035651280798E-4</v>
      </c>
    </row>
    <row r="1830" spans="3:4" x14ac:dyDescent="0.3">
      <c r="C1830">
        <v>137.05949999999999</v>
      </c>
      <c r="D1830">
        <v>2.7669204133724004E-4</v>
      </c>
    </row>
    <row r="1831" spans="3:4" x14ac:dyDescent="0.3">
      <c r="C1831">
        <v>137.065</v>
      </c>
      <c r="D1831">
        <v>2.7173474731699337E-4</v>
      </c>
    </row>
    <row r="1832" spans="3:4" x14ac:dyDescent="0.3">
      <c r="C1832">
        <v>137.07050000000001</v>
      </c>
      <c r="D1832">
        <v>2.6687636373856914E-4</v>
      </c>
    </row>
    <row r="1833" spans="3:4" x14ac:dyDescent="0.3">
      <c r="C1833">
        <v>137.07599999999999</v>
      </c>
      <c r="D1833">
        <v>2.6211482076782434E-4</v>
      </c>
    </row>
    <row r="1834" spans="3:4" x14ac:dyDescent="0.3">
      <c r="C1834">
        <v>137.08150000000001</v>
      </c>
      <c r="D1834">
        <v>2.5744808884789119E-4</v>
      </c>
    </row>
    <row r="1835" spans="3:4" x14ac:dyDescent="0.3">
      <c r="C1835">
        <v>137.08699999999999</v>
      </c>
      <c r="D1835">
        <v>2.5287417809963811E-4</v>
      </c>
    </row>
    <row r="1836" spans="3:4" x14ac:dyDescent="0.3">
      <c r="C1836">
        <v>137.0925</v>
      </c>
      <c r="D1836">
        <v>2.4839113772428856E-4</v>
      </c>
    </row>
    <row r="1837" spans="3:4" x14ac:dyDescent="0.3">
      <c r="C1837">
        <v>137.09800000000001</v>
      </c>
      <c r="D1837">
        <v>2.4399705540913648E-4</v>
      </c>
    </row>
    <row r="1838" spans="3:4" x14ac:dyDescent="0.3">
      <c r="C1838">
        <v>137.1035</v>
      </c>
      <c r="D1838">
        <v>2.3969005673596299E-4</v>
      </c>
    </row>
    <row r="1839" spans="3:4" x14ac:dyDescent="0.3">
      <c r="C1839">
        <v>137.10900000000001</v>
      </c>
      <c r="D1839">
        <v>2.3546830459260547E-4</v>
      </c>
    </row>
    <row r="1840" spans="3:4" x14ac:dyDescent="0.3">
      <c r="C1840">
        <v>137.11449999999999</v>
      </c>
      <c r="D1840">
        <v>2.3129044992180247E-4</v>
      </c>
    </row>
    <row r="1841" spans="3:4" x14ac:dyDescent="0.3">
      <c r="C1841">
        <v>137.12</v>
      </c>
      <c r="D1841">
        <v>2.2723539553427913E-4</v>
      </c>
    </row>
    <row r="1842" spans="3:4" x14ac:dyDescent="0.3">
      <c r="C1842">
        <v>137.12549999999999</v>
      </c>
      <c r="D1842">
        <v>2.23260234291596E-4</v>
      </c>
    </row>
    <row r="1843" spans="3:4" x14ac:dyDescent="0.3">
      <c r="C1843">
        <v>137.131</v>
      </c>
      <c r="D1843">
        <v>2.1936327469617822E-4</v>
      </c>
    </row>
    <row r="1844" spans="3:4" x14ac:dyDescent="0.3">
      <c r="C1844">
        <v>137.13650000000001</v>
      </c>
      <c r="D1844">
        <v>2.1554285959112776E-4</v>
      </c>
    </row>
    <row r="1845" spans="3:4" x14ac:dyDescent="0.3">
      <c r="C1845">
        <v>137.142</v>
      </c>
      <c r="D1845">
        <v>2.117973655969311E-4</v>
      </c>
    </row>
    <row r="1846" spans="3:4" x14ac:dyDescent="0.3">
      <c r="C1846">
        <v>137.14750000000001</v>
      </c>
      <c r="D1846">
        <v>2.0812520255241026E-4</v>
      </c>
    </row>
    <row r="1847" spans="3:4" x14ac:dyDescent="0.3">
      <c r="C1847">
        <v>137.15299999999999</v>
      </c>
      <c r="D1847">
        <v>2.0452481296024286E-4</v>
      </c>
    </row>
    <row r="1848" spans="3:4" x14ac:dyDescent="0.3">
      <c r="C1848">
        <v>137.1585</v>
      </c>
      <c r="D1848">
        <v>2.0099467143670262E-4</v>
      </c>
    </row>
    <row r="1849" spans="3:4" x14ac:dyDescent="0.3">
      <c r="C1849">
        <v>137.16399999999999</v>
      </c>
      <c r="D1849">
        <v>1.9753328416634034E-4</v>
      </c>
    </row>
    <row r="1850" spans="3:4" x14ac:dyDescent="0.3">
      <c r="C1850">
        <v>137.1695</v>
      </c>
      <c r="D1850">
        <v>1.9413918836112441E-4</v>
      </c>
    </row>
    <row r="1851" spans="3:4" x14ac:dyDescent="0.3">
      <c r="C1851">
        <v>137.17500000000001</v>
      </c>
      <c r="D1851">
        <v>1.9081095172472545E-4</v>
      </c>
    </row>
    <row r="1852" spans="3:4" x14ac:dyDescent="0.3">
      <c r="C1852">
        <v>137.18049999999999</v>
      </c>
      <c r="D1852">
        <v>1.8754717192159516E-4</v>
      </c>
    </row>
    <row r="1853" spans="3:4" x14ac:dyDescent="0.3">
      <c r="C1853">
        <v>137.18600000000001</v>
      </c>
      <c r="D1853">
        <v>1.8434647605112945E-4</v>
      </c>
    </row>
    <row r="1854" spans="3:4" x14ac:dyDescent="0.3">
      <c r="C1854">
        <v>137.19149999999999</v>
      </c>
      <c r="D1854">
        <v>1.8120752012716965E-4</v>
      </c>
    </row>
    <row r="1855" spans="3:4" x14ac:dyDescent="0.3">
      <c r="C1855">
        <v>137.197</v>
      </c>
      <c r="D1855">
        <v>1.78128988562515E-4</v>
      </c>
    </row>
    <row r="1856" spans="3:4" x14ac:dyDescent="0.3">
      <c r="C1856">
        <v>137.20249999999999</v>
      </c>
      <c r="D1856">
        <v>1.751095936590396E-4</v>
      </c>
    </row>
    <row r="1857" spans="3:4" x14ac:dyDescent="0.3">
      <c r="C1857">
        <v>137.208</v>
      </c>
      <c r="D1857">
        <v>1.7214807510297175E-4</v>
      </c>
    </row>
    <row r="1858" spans="3:4" x14ac:dyDescent="0.3">
      <c r="C1858">
        <v>137.21350000000001</v>
      </c>
      <c r="D1858">
        <v>1.6924319946590087E-4</v>
      </c>
    </row>
    <row r="1859" spans="3:4" x14ac:dyDescent="0.3">
      <c r="C1859">
        <v>137.21899999999999</v>
      </c>
      <c r="D1859">
        <v>1.6639375971118318E-4</v>
      </c>
    </row>
    <row r="1860" spans="3:4" x14ac:dyDescent="0.3">
      <c r="C1860">
        <v>137.22450000000001</v>
      </c>
      <c r="D1860">
        <v>1.6359857470596792E-4</v>
      </c>
    </row>
    <row r="1861" spans="3:4" x14ac:dyDescent="0.3">
      <c r="C1861">
        <v>137.22999999999999</v>
      </c>
      <c r="D1861">
        <v>1.6085648873904096E-4</v>
      </c>
    </row>
    <row r="1862" spans="3:4" x14ac:dyDescent="0.3">
      <c r="C1862">
        <v>137.2355</v>
      </c>
      <c r="D1862">
        <v>1.581663710441703E-4</v>
      </c>
    </row>
    <row r="1863" spans="3:4" x14ac:dyDescent="0.3">
      <c r="C1863">
        <v>137.24099999999999</v>
      </c>
      <c r="D1863">
        <v>1.5552711532944687E-4</v>
      </c>
    </row>
    <row r="1864" spans="3:4" x14ac:dyDescent="0.3">
      <c r="C1864">
        <v>137.2465</v>
      </c>
      <c r="D1864">
        <v>1.5293763931220757E-4</v>
      </c>
    </row>
    <row r="1865" spans="3:4" x14ac:dyDescent="0.3">
      <c r="C1865">
        <v>137.25200000000001</v>
      </c>
      <c r="D1865">
        <v>1.5039688426000559E-4</v>
      </c>
    </row>
    <row r="1866" spans="3:4" x14ac:dyDescent="0.3">
      <c r="C1866">
        <v>137.25749999999999</v>
      </c>
      <c r="D1866">
        <v>1.4790381453731665E-4</v>
      </c>
    </row>
    <row r="1867" spans="3:4" x14ac:dyDescent="0.3">
      <c r="C1867">
        <v>137.26300000000001</v>
      </c>
      <c r="D1867">
        <v>1.454574171581458E-4</v>
      </c>
    </row>
    <row r="1868" spans="3:4" x14ac:dyDescent="0.3">
      <c r="C1868">
        <v>137.26849999999999</v>
      </c>
      <c r="D1868">
        <v>1.4305670134468463E-4</v>
      </c>
    </row>
    <row r="1869" spans="3:4" x14ac:dyDescent="0.3">
      <c r="C1869">
        <v>137.274</v>
      </c>
      <c r="D1869">
        <v>1.4070069809171503E-4</v>
      </c>
    </row>
    <row r="1870" spans="3:4" x14ac:dyDescent="0.3">
      <c r="C1870">
        <v>137.27950000000001</v>
      </c>
      <c r="D1870">
        <v>1.3838845973715414E-4</v>
      </c>
    </row>
    <row r="1871" spans="3:4" x14ac:dyDescent="0.3">
      <c r="C1871">
        <v>137.285</v>
      </c>
      <c r="D1871">
        <v>1.3611905953843714E-4</v>
      </c>
    </row>
    <row r="1872" spans="3:4" x14ac:dyDescent="0.3">
      <c r="C1872">
        <v>137.29050000000001</v>
      </c>
      <c r="D1872">
        <v>1.3389159125487166E-4</v>
      </c>
    </row>
    <row r="1873" spans="3:4" x14ac:dyDescent="0.3">
      <c r="C1873">
        <v>137.29599999999999</v>
      </c>
      <c r="D1873">
        <v>1.3170516873608023E-4</v>
      </c>
    </row>
    <row r="1874" spans="3:4" x14ac:dyDescent="0.3">
      <c r="C1874">
        <v>137.3015</v>
      </c>
      <c r="D1874">
        <v>1.2955892551623865E-4</v>
      </c>
    </row>
    <row r="1875" spans="3:4" x14ac:dyDescent="0.3">
      <c r="C1875">
        <v>137.30699999999999</v>
      </c>
      <c r="D1875">
        <v>1.2745201441446424E-4</v>
      </c>
    </row>
    <row r="1876" spans="3:4" x14ac:dyDescent="0.3">
      <c r="C1876">
        <v>137.3125</v>
      </c>
      <c r="D1876">
        <v>1.253836071409812E-4</v>
      </c>
    </row>
    <row r="1877" spans="3:4" x14ac:dyDescent="0.3">
      <c r="C1877">
        <v>137.31800000000001</v>
      </c>
      <c r="D1877">
        <v>1.2335289390940011E-4</v>
      </c>
    </row>
    <row r="1878" spans="3:4" x14ac:dyDescent="0.3">
      <c r="C1878">
        <v>137.3235</v>
      </c>
      <c r="D1878">
        <v>1.2135908305482055E-4</v>
      </c>
    </row>
    <row r="1879" spans="3:4" x14ac:dyDescent="0.3">
      <c r="C1879">
        <v>137.32900000000001</v>
      </c>
      <c r="D1879">
        <v>1.1940140065785294E-4</v>
      </c>
    </row>
    <row r="1880" spans="3:4" x14ac:dyDescent="0.3">
      <c r="C1880">
        <v>137.33449999999999</v>
      </c>
      <c r="D1880">
        <v>1.1747909017464033E-4</v>
      </c>
    </row>
    <row r="1881" spans="3:4" x14ac:dyDescent="0.3">
      <c r="C1881">
        <v>137.34</v>
      </c>
      <c r="D1881">
        <v>1.1559141207259951E-4</v>
      </c>
    </row>
    <row r="1882" spans="3:4" x14ac:dyDescent="0.3">
      <c r="C1882">
        <v>137.34549999999999</v>
      </c>
      <c r="D1882">
        <v>1.1373764347217397E-4</v>
      </c>
    </row>
    <row r="1883" spans="3:4" x14ac:dyDescent="0.3">
      <c r="C1883">
        <v>137.351</v>
      </c>
      <c r="D1883">
        <v>1.1191707779425015E-4</v>
      </c>
    </row>
    <row r="1884" spans="3:4" x14ac:dyDescent="0.3">
      <c r="C1884">
        <v>137.35650000000001</v>
      </c>
      <c r="D1884">
        <v>1.1012902441351003E-4</v>
      </c>
    </row>
    <row r="1885" spans="3:4" x14ac:dyDescent="0.3">
      <c r="C1885">
        <v>137.36199999999999</v>
      </c>
      <c r="D1885">
        <v>1.0837280831744756E-4</v>
      </c>
    </row>
    <row r="1886" spans="3:4" x14ac:dyDescent="0.3">
      <c r="C1886">
        <v>137.36750000000001</v>
      </c>
      <c r="D1886">
        <v>1.0664776977111131E-4</v>
      </c>
    </row>
    <row r="1887" spans="3:4" x14ac:dyDescent="0.3">
      <c r="C1887">
        <v>137.37299999999999</v>
      </c>
      <c r="D1887">
        <v>1.0495326398762594E-4</v>
      </c>
    </row>
    <row r="1888" spans="3:4" x14ac:dyDescent="0.3">
      <c r="C1888">
        <v>137.3785</v>
      </c>
      <c r="D1888">
        <v>1.0328866080422853E-4</v>
      </c>
    </row>
    <row r="1889" spans="3:4" x14ac:dyDescent="0.3">
      <c r="C1889">
        <v>137.38399999999999</v>
      </c>
      <c r="D1889">
        <v>1.0165334436405448E-4</v>
      </c>
    </row>
    <row r="1890" spans="3:4" x14ac:dyDescent="0.3">
      <c r="C1890">
        <v>137.3895</v>
      </c>
      <c r="D1890">
        <v>1.0004671280335342E-4</v>
      </c>
    </row>
    <row r="1891" spans="3:4" x14ac:dyDescent="0.3">
      <c r="C1891">
        <v>137.39500000000001</v>
      </c>
      <c r="D1891">
        <v>9.8468177944353039E-5</v>
      </c>
    </row>
    <row r="1892" spans="3:4" x14ac:dyDescent="0.3">
      <c r="C1892">
        <v>137.40049999999999</v>
      </c>
      <c r="D1892">
        <v>9.6917164993516646E-5</v>
      </c>
    </row>
    <row r="1893" spans="3:4" x14ac:dyDescent="0.3">
      <c r="C1893">
        <v>137.40600000000001</v>
      </c>
      <c r="D1893">
        <v>9.5393112245232328E-5</v>
      </c>
    </row>
    <row r="1894" spans="3:4" x14ac:dyDescent="0.3">
      <c r="C1894">
        <v>137.41149999999999</v>
      </c>
      <c r="D1894">
        <v>9.3895470790962728E-5</v>
      </c>
    </row>
    <row r="1895" spans="3:4" x14ac:dyDescent="0.3">
      <c r="C1895">
        <v>137.417</v>
      </c>
      <c r="D1895">
        <v>9.2423704233605803E-5</v>
      </c>
    </row>
    <row r="1896" spans="3:4" x14ac:dyDescent="0.3">
      <c r="C1896">
        <v>137.42249999999999</v>
      </c>
      <c r="D1896">
        <v>9.0977288407261445E-5</v>
      </c>
    </row>
    <row r="1897" spans="3:4" x14ac:dyDescent="0.3">
      <c r="C1897">
        <v>137.428</v>
      </c>
      <c r="D1897">
        <v>8.9555711102102175E-5</v>
      </c>
    </row>
    <row r="1898" spans="3:4" x14ac:dyDescent="0.3">
      <c r="C1898">
        <v>137.43350000000001</v>
      </c>
      <c r="D1898">
        <v>8.8158471794529692E-5</v>
      </c>
    </row>
    <row r="1899" spans="3:4" x14ac:dyDescent="0.3">
      <c r="C1899">
        <v>137.43899999999999</v>
      </c>
      <c r="D1899">
        <v>8.6785081382376617E-5</v>
      </c>
    </row>
    <row r="1900" spans="3:4" x14ac:dyDescent="0.3">
      <c r="C1900">
        <v>137.44450000000001</v>
      </c>
      <c r="D1900">
        <v>8.5435061925170705E-5</v>
      </c>
    </row>
    <row r="1901" spans="3:4" x14ac:dyDescent="0.3">
      <c r="C1901">
        <v>137.44999999999999</v>
      </c>
      <c r="D1901">
        <v>8.41079463894775E-5</v>
      </c>
    </row>
    <row r="1902" spans="3:4" x14ac:dyDescent="0.3">
      <c r="C1902">
        <v>137.4555</v>
      </c>
      <c r="D1902">
        <v>8.280327839908574E-5</v>
      </c>
    </row>
    <row r="1903" spans="3:4" x14ac:dyDescent="0.3">
      <c r="C1903">
        <v>137.46100000000001</v>
      </c>
      <c r="D1903">
        <v>8.1520611990187604E-5</v>
      </c>
    </row>
    <row r="1904" spans="3:4" x14ac:dyDescent="0.3">
      <c r="C1904">
        <v>137.4665</v>
      </c>
      <c r="D1904">
        <v>8.0259511371321459E-5</v>
      </c>
    </row>
    <row r="1905" spans="3:4" x14ac:dyDescent="0.3">
      <c r="C1905">
        <v>137.47200000000001</v>
      </c>
      <c r="D1905">
        <v>7.9019550688087914E-5</v>
      </c>
    </row>
    <row r="1906" spans="3:4" x14ac:dyDescent="0.3">
      <c r="C1906">
        <v>137.47749999999999</v>
      </c>
      <c r="D1906">
        <v>7.7800313792643203E-5</v>
      </c>
    </row>
    <row r="1907" spans="3:4" x14ac:dyDescent="0.3">
      <c r="C1907">
        <v>137.483</v>
      </c>
      <c r="D1907">
        <v>7.6601394017746118E-5</v>
      </c>
    </row>
    <row r="1908" spans="3:4" x14ac:dyDescent="0.3">
      <c r="C1908">
        <v>137.48849999999999</v>
      </c>
      <c r="D1908">
        <v>7.5422393955497412E-5</v>
      </c>
    </row>
    <row r="1909" spans="3:4" x14ac:dyDescent="0.3">
      <c r="C1909">
        <v>137.494</v>
      </c>
      <c r="D1909">
        <v>7.4262925240507733E-5</v>
      </c>
    </row>
    <row r="1910" spans="3:4" x14ac:dyDescent="0.3">
      <c r="C1910">
        <v>137.49950000000001</v>
      </c>
      <c r="D1910">
        <v>7.3122608337623882E-5</v>
      </c>
    </row>
    <row r="1911" spans="3:4" x14ac:dyDescent="0.3">
      <c r="C1911">
        <v>137.505</v>
      </c>
      <c r="D1911">
        <v>7.2001072333998753E-5</v>
      </c>
    </row>
    <row r="1912" spans="3:4" x14ac:dyDescent="0.3">
      <c r="C1912">
        <v>137.51050000000001</v>
      </c>
      <c r="D1912">
        <v>7.0897954735504978E-5</v>
      </c>
    </row>
    <row r="1913" spans="3:4" x14ac:dyDescent="0.3">
      <c r="C1913">
        <v>137.51599999999999</v>
      </c>
      <c r="D1913">
        <v>6.9812901267485232E-5</v>
      </c>
    </row>
    <row r="1914" spans="3:4" x14ac:dyDescent="0.3">
      <c r="C1914">
        <v>137.5215</v>
      </c>
      <c r="D1914">
        <v>6.8745565679633161E-5</v>
      </c>
    </row>
    <row r="1915" spans="3:4" x14ac:dyDescent="0.3">
      <c r="C1915">
        <v>137.52699999999999</v>
      </c>
      <c r="D1915">
        <v>6.7695609555118886E-5</v>
      </c>
    </row>
    <row r="1916" spans="3:4" x14ac:dyDescent="0.3">
      <c r="C1916">
        <v>137.5325</v>
      </c>
      <c r="D1916">
        <v>6.6662702123716921E-5</v>
      </c>
    </row>
    <row r="1917" spans="3:4" x14ac:dyDescent="0.3">
      <c r="C1917">
        <v>137.53800000000001</v>
      </c>
      <c r="D1917">
        <v>6.5646520079043919E-5</v>
      </c>
    </row>
    <row r="1918" spans="3:4" x14ac:dyDescent="0.3">
      <c r="C1918">
        <v>137.54349999999999</v>
      </c>
      <c r="D1918">
        <v>6.4646747399707801E-5</v>
      </c>
    </row>
    <row r="1919" spans="3:4" x14ac:dyDescent="0.3">
      <c r="C1919">
        <v>137.54900000000001</v>
      </c>
      <c r="D1919">
        <v>6.3663075174360013E-5</v>
      </c>
    </row>
    <row r="1920" spans="3:4" x14ac:dyDescent="0.3">
      <c r="C1920">
        <v>137.55449999999999</v>
      </c>
      <c r="D1920">
        <v>6.269520143063947E-5</v>
      </c>
    </row>
    <row r="1921" spans="3:4" x14ac:dyDescent="0.3">
      <c r="C1921">
        <v>137.56</v>
      </c>
      <c r="D1921">
        <v>6.1742830967817497E-5</v>
      </c>
    </row>
    <row r="1922" spans="3:4" x14ac:dyDescent="0.3">
      <c r="C1922">
        <v>137.56549999999999</v>
      </c>
      <c r="D1922">
        <v>6.0805675193238151E-5</v>
      </c>
    </row>
    <row r="1923" spans="3:4" x14ac:dyDescent="0.3">
      <c r="C1923">
        <v>137.571</v>
      </c>
      <c r="D1923">
        <v>5.9883451962332139E-5</v>
      </c>
    </row>
    <row r="1924" spans="3:4" x14ac:dyDescent="0.3">
      <c r="C1924">
        <v>137.57650000000001</v>
      </c>
      <c r="D1924">
        <v>5.897588542229673E-5</v>
      </c>
    </row>
    <row r="1925" spans="3:4" x14ac:dyDescent="0.3">
      <c r="C1925">
        <v>137.58199999999999</v>
      </c>
      <c r="D1925">
        <v>5.8082705859254419E-5</v>
      </c>
    </row>
    <row r="1926" spans="3:4" x14ac:dyDescent="0.3">
      <c r="C1926">
        <v>137.58750000000001</v>
      </c>
      <c r="D1926">
        <v>5.7203649548883384E-5</v>
      </c>
    </row>
    <row r="1927" spans="3:4" x14ac:dyDescent="0.3">
      <c r="C1927">
        <v>137.59299999999999</v>
      </c>
      <c r="D1927">
        <v>5.6338458610500197E-5</v>
      </c>
    </row>
    <row r="1928" spans="3:4" x14ac:dyDescent="0.3">
      <c r="C1928">
        <v>137.5985</v>
      </c>
      <c r="D1928">
        <v>5.5486880864421718E-5</v>
      </c>
    </row>
    <row r="1929" spans="3:4" x14ac:dyDescent="0.3">
      <c r="C1929">
        <v>137.60400000000001</v>
      </c>
      <c r="D1929">
        <v>5.4648669692681527E-5</v>
      </c>
    </row>
    <row r="1930" spans="3:4" x14ac:dyDescent="0.3">
      <c r="C1930">
        <v>137.6095</v>
      </c>
      <c r="D1930">
        <v>5.3823583902928805E-5</v>
      </c>
    </row>
    <row r="1931" spans="3:4" x14ac:dyDescent="0.3">
      <c r="C1931">
        <v>137.61500000000001</v>
      </c>
      <c r="D1931">
        <v>5.3011387595496759E-5</v>
      </c>
    </row>
    <row r="1932" spans="3:4" x14ac:dyDescent="0.3">
      <c r="C1932">
        <v>137.62049999999999</v>
      </c>
      <c r="D1932">
        <v>5.2211850033622333E-5</v>
      </c>
    </row>
    <row r="1933" spans="3:4" x14ac:dyDescent="0.3">
      <c r="C1933">
        <v>137.626</v>
      </c>
      <c r="D1933">
        <v>5.1424745516654182E-5</v>
      </c>
    </row>
    <row r="1934" spans="3:4" x14ac:dyDescent="0.3">
      <c r="C1934">
        <v>137.63149999999999</v>
      </c>
      <c r="D1934">
        <v>5.0649853256320114E-5</v>
      </c>
    </row>
    <row r="1935" spans="3:4" x14ac:dyDescent="0.3">
      <c r="C1935">
        <v>137.637</v>
      </c>
      <c r="D1935">
        <v>4.9886957255865988E-5</v>
      </c>
    </row>
    <row r="1936" spans="3:4" x14ac:dyDescent="0.3">
      <c r="C1936">
        <v>137.64250000000001</v>
      </c>
      <c r="D1936">
        <v>4.9135846192133721E-5</v>
      </c>
    </row>
    <row r="1937" spans="3:4" x14ac:dyDescent="0.3">
      <c r="C1937">
        <v>137.648</v>
      </c>
      <c r="D1937">
        <v>4.8396313300423482E-5</v>
      </c>
    </row>
    <row r="1938" spans="3:4" x14ac:dyDescent="0.3">
      <c r="C1938">
        <v>137.65350000000001</v>
      </c>
      <c r="D1938">
        <v>4.7668156262123417E-5</v>
      </c>
    </row>
    <row r="1939" spans="3:4" x14ac:dyDescent="0.3">
      <c r="C1939">
        <v>137.65899999999999</v>
      </c>
      <c r="D1939">
        <v>4.6951177095090957E-5</v>
      </c>
    </row>
    <row r="1940" spans="3:4" x14ac:dyDescent="0.3">
      <c r="C1940">
        <v>137.6645</v>
      </c>
      <c r="D1940">
        <v>4.6245182046635635E-5</v>
      </c>
    </row>
    <row r="1941" spans="3:4" x14ac:dyDescent="0.3">
      <c r="C1941">
        <v>137.66999999999999</v>
      </c>
      <c r="D1941">
        <v>4.5549981489166383E-5</v>
      </c>
    </row>
    <row r="1942" spans="3:4" x14ac:dyDescent="0.3">
      <c r="C1942">
        <v>137.6755</v>
      </c>
      <c r="D1942">
        <v>4.4865389818331401E-5</v>
      </c>
    </row>
    <row r="1943" spans="3:4" x14ac:dyDescent="0.3">
      <c r="C1943">
        <v>137.68100000000001</v>
      </c>
      <c r="D1943">
        <v>4.4191225353712319E-5</v>
      </c>
    </row>
    <row r="1944" spans="3:4" x14ac:dyDescent="0.3">
      <c r="C1944">
        <v>137.6865</v>
      </c>
      <c r="D1944">
        <v>4.3527310241928425E-5</v>
      </c>
    </row>
    <row r="1945" spans="3:4" x14ac:dyDescent="0.3">
      <c r="C1945">
        <v>137.69200000000001</v>
      </c>
      <c r="D1945">
        <v>4.2873470362138881E-5</v>
      </c>
    </row>
    <row r="1946" spans="3:4" x14ac:dyDescent="0.3">
      <c r="C1946">
        <v>137.69749999999999</v>
      </c>
      <c r="D1946">
        <v>4.2229535233923905E-5</v>
      </c>
    </row>
    <row r="1947" spans="3:4" x14ac:dyDescent="0.3">
      <c r="C1947">
        <v>137.703</v>
      </c>
      <c r="D1947">
        <v>4.1595337927411467E-5</v>
      </c>
    </row>
    <row r="1948" spans="3:4" x14ac:dyDescent="0.3">
      <c r="C1948">
        <v>137.70849999999999</v>
      </c>
      <c r="D1948">
        <v>4.0970714975703414E-5</v>
      </c>
    </row>
    <row r="1949" spans="3:4" x14ac:dyDescent="0.3">
      <c r="C1949">
        <v>137.714</v>
      </c>
      <c r="D1949">
        <v>4.035550628944776E-5</v>
      </c>
    </row>
    <row r="1950" spans="3:4" x14ac:dyDescent="0.3">
      <c r="C1950">
        <v>137.71950000000001</v>
      </c>
      <c r="D1950">
        <v>3.9749555073609616E-5</v>
      </c>
    </row>
    <row r="1951" spans="3:4" x14ac:dyDescent="0.3">
      <c r="C1951">
        <v>137.72499999999999</v>
      </c>
      <c r="D1951">
        <v>3.9152707746313535E-5</v>
      </c>
    </row>
    <row r="1952" spans="3:4" x14ac:dyDescent="0.3">
      <c r="C1952">
        <v>137.73050000000001</v>
      </c>
      <c r="D1952">
        <v>3.856481385974251E-5</v>
      </c>
    </row>
    <row r="1953" spans="3:4" x14ac:dyDescent="0.3">
      <c r="C1953">
        <v>137.73599999999999</v>
      </c>
      <c r="D1953">
        <v>3.7985726023079597E-5</v>
      </c>
    </row>
    <row r="1954" spans="3:4" x14ac:dyDescent="0.3">
      <c r="C1954">
        <v>137.7415</v>
      </c>
      <c r="D1954">
        <v>3.7415299827369407E-5</v>
      </c>
    </row>
    <row r="1955" spans="3:4" x14ac:dyDescent="0.3">
      <c r="C1955">
        <v>137.74699999999999</v>
      </c>
      <c r="D1955">
        <v>3.6853393772349703E-5</v>
      </c>
    </row>
    <row r="1956" spans="3:4" x14ac:dyDescent="0.3">
      <c r="C1956">
        <v>137.7525</v>
      </c>
      <c r="D1956">
        <v>3.6299869195113771E-5</v>
      </c>
    </row>
    <row r="1957" spans="3:4" x14ac:dyDescent="0.3">
      <c r="C1957">
        <v>137.75800000000001</v>
      </c>
      <c r="D1957">
        <v>3.5754590200652243E-5</v>
      </c>
    </row>
    <row r="1958" spans="3:4" x14ac:dyDescent="0.3">
      <c r="C1958">
        <v>137.76349999999999</v>
      </c>
      <c r="D1958">
        <v>3.5217423594158175E-5</v>
      </c>
    </row>
    <row r="1959" spans="3:4" x14ac:dyDescent="0.3">
      <c r="C1959">
        <v>137.76900000000001</v>
      </c>
      <c r="D1959">
        <v>3.4688238815085143E-5</v>
      </c>
    </row>
    <row r="1960" spans="3:4" x14ac:dyDescent="0.3">
      <c r="C1960">
        <v>137.77449999999999</v>
      </c>
      <c r="D1960">
        <v>3.4166907872943081E-5</v>
      </c>
    </row>
    <row r="1961" spans="3:4" x14ac:dyDescent="0.3">
      <c r="C1961">
        <v>137.78</v>
      </c>
      <c r="D1961">
        <v>3.3653305284723815E-5</v>
      </c>
    </row>
    <row r="1962" spans="3:4" x14ac:dyDescent="0.3">
      <c r="C1962">
        <v>137.78550000000001</v>
      </c>
      <c r="D1962">
        <v>3.3147308013998889E-5</v>
      </c>
    </row>
    <row r="1963" spans="3:4" x14ac:dyDescent="0.3">
      <c r="C1963">
        <v>137.791</v>
      </c>
      <c r="D1963">
        <v>3.2648795411582096E-5</v>
      </c>
    </row>
    <row r="1964" spans="3:4" x14ac:dyDescent="0.3">
      <c r="C1964">
        <v>137.79650000000001</v>
      </c>
      <c r="D1964">
        <v>3.2157649157748068E-5</v>
      </c>
    </row>
    <row r="1965" spans="3:4" x14ac:dyDescent="0.3">
      <c r="C1965">
        <v>137.80199999999999</v>
      </c>
      <c r="D1965">
        <v>3.1673753205992869E-5</v>
      </c>
    </row>
    <row r="1966" spans="3:4" x14ac:dyDescent="0.3">
      <c r="C1966">
        <v>137.8075</v>
      </c>
      <c r="D1966">
        <v>3.1196993728237397E-5</v>
      </c>
    </row>
    <row r="1967" spans="3:4" x14ac:dyDescent="0.3">
      <c r="C1967">
        <v>137.81299999999999</v>
      </c>
      <c r="D1967">
        <v>3.0727259061515098E-5</v>
      </c>
    </row>
    <row r="1968" spans="3:4" x14ac:dyDescent="0.3">
      <c r="C1968">
        <v>137.8185</v>
      </c>
      <c r="D1968">
        <v>3.0264439656029814E-5</v>
      </c>
    </row>
    <row r="1969" spans="3:4" x14ac:dyDescent="0.3">
      <c r="C1969">
        <v>137.82400000000001</v>
      </c>
      <c r="D1969">
        <v>2.9808428024624543E-5</v>
      </c>
    </row>
    <row r="1970" spans="3:4" x14ac:dyDescent="0.3">
      <c r="C1970">
        <v>137.8295</v>
      </c>
      <c r="D1970">
        <v>2.9359118693566739E-5</v>
      </c>
    </row>
    <row r="1971" spans="3:4" x14ac:dyDescent="0.3">
      <c r="C1971">
        <v>137.83500000000001</v>
      </c>
      <c r="D1971">
        <v>2.8916408154641286E-5</v>
      </c>
    </row>
    <row r="1972" spans="3:4" x14ac:dyDescent="0.3">
      <c r="C1972">
        <v>137.84049999999999</v>
      </c>
      <c r="D1972">
        <v>2.8480194818541316E-5</v>
      </c>
    </row>
    <row r="1973" spans="3:4" x14ac:dyDescent="0.3">
      <c r="C1973">
        <v>137.846</v>
      </c>
      <c r="D1973">
        <v>2.8050378969467208E-5</v>
      </c>
    </row>
    <row r="1974" spans="3:4" x14ac:dyDescent="0.3">
      <c r="C1974">
        <v>137.85149999999999</v>
      </c>
      <c r="D1974">
        <v>2.7626862720973263E-5</v>
      </c>
    </row>
    <row r="1975" spans="3:4" x14ac:dyDescent="0.3">
      <c r="C1975">
        <v>137.857</v>
      </c>
      <c r="D1975">
        <v>2.7209549972959216E-5</v>
      </c>
    </row>
    <row r="1976" spans="3:4" x14ac:dyDescent="0.3">
      <c r="C1976">
        <v>137.86250000000001</v>
      </c>
      <c r="D1976">
        <v>2.6798346369845386E-5</v>
      </c>
    </row>
    <row r="1977" spans="3:4" x14ac:dyDescent="0.3">
      <c r="C1977">
        <v>137.86799999999999</v>
      </c>
      <c r="D1977">
        <v>2.6393159259846755E-5</v>
      </c>
    </row>
    <row r="1978" spans="3:4" x14ac:dyDescent="0.3">
      <c r="C1978">
        <v>137.87350000000001</v>
      </c>
      <c r="D1978">
        <v>2.5993897655339824E-5</v>
      </c>
    </row>
    <row r="1979" spans="3:4" x14ac:dyDescent="0.3">
      <c r="C1979">
        <v>137.87899999999999</v>
      </c>
      <c r="D1979">
        <v>2.5600472194314139E-5</v>
      </c>
    </row>
    <row r="1980" spans="3:4" x14ac:dyDescent="0.3">
      <c r="C1980">
        <v>137.8845</v>
      </c>
      <c r="D1980">
        <v>2.5212795102828956E-5</v>
      </c>
    </row>
    <row r="1981" spans="3:4" x14ac:dyDescent="0.3">
      <c r="C1981">
        <v>137.88999999999999</v>
      </c>
      <c r="D1981">
        <v>2.4830780158512067E-5</v>
      </c>
    </row>
    <row r="1982" spans="3:4" x14ac:dyDescent="0.3">
      <c r="C1982">
        <v>137.8955</v>
      </c>
      <c r="D1982">
        <v>2.4454342655008808E-5</v>
      </c>
    </row>
    <row r="1983" spans="3:4" x14ac:dyDescent="0.3">
      <c r="C1983">
        <v>137.90100000000001</v>
      </c>
      <c r="D1983">
        <v>2.408339936741815E-5</v>
      </c>
    </row>
    <row r="1984" spans="3:4" x14ac:dyDescent="0.3">
      <c r="C1984">
        <v>137.90649999999999</v>
      </c>
      <c r="D1984">
        <v>2.3717868518640318E-5</v>
      </c>
    </row>
    <row r="1985" spans="3:4" x14ac:dyDescent="0.3">
      <c r="C1985">
        <v>137.91200000000001</v>
      </c>
      <c r="D1985">
        <v>2.3357669746631595E-5</v>
      </c>
    </row>
    <row r="1986" spans="3:4" x14ac:dyDescent="0.3">
      <c r="C1986">
        <v>137.91749999999999</v>
      </c>
      <c r="D1986">
        <v>2.3002724072560784E-5</v>
      </c>
    </row>
    <row r="1987" spans="3:4" x14ac:dyDescent="0.3">
      <c r="C1987">
        <v>137.923</v>
      </c>
      <c r="D1987">
        <v>2.265295386979609E-5</v>
      </c>
    </row>
    <row r="1988" spans="3:4" x14ac:dyDescent="0.3">
      <c r="C1988">
        <v>137.92849999999999</v>
      </c>
      <c r="D1988">
        <v>2.2308282833757836E-5</v>
      </c>
    </row>
    <row r="1989" spans="3:4" x14ac:dyDescent="0.3">
      <c r="C1989">
        <v>137.934</v>
      </c>
      <c r="D1989">
        <v>2.196863595255511E-5</v>
      </c>
    </row>
    <row r="1990" spans="3:4" x14ac:dyDescent="0.3">
      <c r="C1990">
        <v>137.93950000000001</v>
      </c>
      <c r="D1990">
        <v>2.1633939478440841E-5</v>
      </c>
    </row>
    <row r="1991" spans="3:4" x14ac:dyDescent="0.3">
      <c r="C1991">
        <v>137.94499999999999</v>
      </c>
      <c r="D1991">
        <v>2.1304120900018127E-5</v>
      </c>
    </row>
    <row r="1992" spans="3:4" x14ac:dyDescent="0.3">
      <c r="C1992">
        <v>137.95050000000001</v>
      </c>
      <c r="D1992">
        <v>2.0979108915196235E-5</v>
      </c>
    </row>
    <row r="1993" spans="3:4" x14ac:dyDescent="0.3">
      <c r="C1993">
        <v>137.95599999999999</v>
      </c>
      <c r="D1993">
        <v>2.0658833404891069E-5</v>
      </c>
    </row>
    <row r="1994" spans="3:4" x14ac:dyDescent="0.3">
      <c r="C1994">
        <v>137.9615</v>
      </c>
      <c r="D1994">
        <v>2.0343225407408801E-5</v>
      </c>
    </row>
    <row r="1995" spans="3:4" x14ac:dyDescent="0.3">
      <c r="C1995">
        <v>137.96700000000001</v>
      </c>
      <c r="D1995">
        <v>2.0032217093542871E-5</v>
      </c>
    </row>
    <row r="1996" spans="3:4" x14ac:dyDescent="0.3">
      <c r="C1996">
        <v>137.9725</v>
      </c>
      <c r="D1996">
        <v>1.9725741742323678E-5</v>
      </c>
    </row>
    <row r="1997" spans="3:4" x14ac:dyDescent="0.3">
      <c r="C1997">
        <v>137.97800000000001</v>
      </c>
      <c r="D1997">
        <v>1.9423733717419649E-5</v>
      </c>
    </row>
    <row r="1998" spans="3:4" x14ac:dyDescent="0.3">
      <c r="C1998">
        <v>137.98349999999999</v>
      </c>
      <c r="D1998">
        <v>1.9126128444186432E-5</v>
      </c>
    </row>
    <row r="1999" spans="3:4" x14ac:dyDescent="0.3">
      <c r="C1999">
        <v>137.989</v>
      </c>
      <c r="D1999">
        <v>1.8832862387307689E-5</v>
      </c>
    </row>
    <row r="2000" spans="3:4" x14ac:dyDescent="0.3">
      <c r="C2000">
        <v>137.99449999999999</v>
      </c>
      <c r="D2000">
        <v>1.8543873029058207E-5</v>
      </c>
    </row>
    <row r="2001" spans="3:4" x14ac:dyDescent="0.3">
      <c r="C2001" t="s">
        <v>889</v>
      </c>
      <c r="D2001" t="s">
        <v>889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4"/>
  <dimension ref="A1:H2001"/>
  <sheetViews>
    <sheetView workbookViewId="0"/>
  </sheetViews>
  <sheetFormatPr defaultRowHeight="14.4" x14ac:dyDescent="0.3"/>
  <cols>
    <col min="1" max="1" width="14.88671875" style="6" bestFit="1" customWidth="1"/>
    <col min="2" max="2" width="12.44140625" style="3" bestFit="1" customWidth="1"/>
  </cols>
  <sheetData>
    <row r="1" spans="1:8" x14ac:dyDescent="0.3">
      <c r="A1" s="6" t="s">
        <v>891</v>
      </c>
      <c r="B1" s="3" t="s">
        <v>892</v>
      </c>
      <c r="C1">
        <v>125</v>
      </c>
      <c r="D1">
        <v>1.7483100550192844E-6</v>
      </c>
      <c r="E1">
        <v>126.75</v>
      </c>
      <c r="F1">
        <v>0</v>
      </c>
      <c r="G1">
        <v>125</v>
      </c>
      <c r="H1">
        <v>0</v>
      </c>
    </row>
    <row r="2" spans="1:8" x14ac:dyDescent="0.3">
      <c r="A2" s="6" t="s">
        <v>893</v>
      </c>
      <c r="B2" s="3" t="s">
        <v>909</v>
      </c>
      <c r="C2">
        <v>125.00700000000001</v>
      </c>
      <c r="D2">
        <v>1.8621804016421459E-6</v>
      </c>
      <c r="E2">
        <v>127.1</v>
      </c>
      <c r="F2">
        <v>0</v>
      </c>
      <c r="G2">
        <v>138.99299999999999</v>
      </c>
      <c r="H2">
        <v>0</v>
      </c>
    </row>
    <row r="3" spans="1:8" x14ac:dyDescent="0.3">
      <c r="A3" s="6" t="s">
        <v>895</v>
      </c>
      <c r="B3" s="40">
        <v>16</v>
      </c>
      <c r="C3">
        <v>125.014</v>
      </c>
      <c r="D3">
        <v>1.9834855539014224E-6</v>
      </c>
      <c r="E3">
        <v>127.1</v>
      </c>
      <c r="F3">
        <v>1</v>
      </c>
    </row>
    <row r="4" spans="1:8" x14ac:dyDescent="0.3">
      <c r="A4" s="6" t="s">
        <v>896</v>
      </c>
      <c r="B4" s="40">
        <v>9</v>
      </c>
      <c r="C4">
        <v>125.021</v>
      </c>
      <c r="D4">
        <v>2.1126865725548812E-6</v>
      </c>
      <c r="E4">
        <v>126.75</v>
      </c>
      <c r="F4">
        <v>1</v>
      </c>
    </row>
    <row r="5" spans="1:8" x14ac:dyDescent="0.3">
      <c r="A5" s="6" t="s">
        <v>897</v>
      </c>
      <c r="B5" s="40">
        <v>2</v>
      </c>
      <c r="C5">
        <v>125.02800000000001</v>
      </c>
      <c r="D5">
        <v>2.2502709258504344E-6</v>
      </c>
      <c r="E5">
        <v>126.75</v>
      </c>
      <c r="F5">
        <v>0</v>
      </c>
    </row>
    <row r="6" spans="1:8" x14ac:dyDescent="0.3">
      <c r="A6" s="6" t="s">
        <v>898</v>
      </c>
      <c r="B6" s="40" t="b">
        <v>1</v>
      </c>
      <c r="C6">
        <v>125.035</v>
      </c>
      <c r="D6">
        <v>2.3967538473839808E-6</v>
      </c>
      <c r="E6" t="s">
        <v>890</v>
      </c>
      <c r="F6" t="s">
        <v>890</v>
      </c>
    </row>
    <row r="7" spans="1:8" x14ac:dyDescent="0.3">
      <c r="A7" s="6" t="s">
        <v>899</v>
      </c>
      <c r="B7" s="40">
        <v>1</v>
      </c>
      <c r="C7">
        <v>125.042</v>
      </c>
      <c r="D7">
        <v>2.552679753726082E-6</v>
      </c>
      <c r="E7">
        <v>128.85</v>
      </c>
      <c r="F7">
        <v>0</v>
      </c>
    </row>
    <row r="8" spans="1:8" x14ac:dyDescent="0.3">
      <c r="A8" s="6" t="s">
        <v>900</v>
      </c>
      <c r="B8" s="40" t="b">
        <v>0</v>
      </c>
      <c r="C8">
        <v>125.04900000000001</v>
      </c>
      <c r="D8">
        <v>2.7186237238240901E-6</v>
      </c>
      <c r="E8">
        <v>129.19999999999999</v>
      </c>
      <c r="F8">
        <v>0</v>
      </c>
    </row>
    <row r="9" spans="1:8" x14ac:dyDescent="0.3">
      <c r="A9" s="6" t="s">
        <v>901</v>
      </c>
      <c r="B9" s="40" t="b">
        <v>1</v>
      </c>
      <c r="C9">
        <v>125.056</v>
      </c>
      <c r="D9">
        <v>2.8951930422249171E-6</v>
      </c>
      <c r="E9">
        <v>129.19999999999999</v>
      </c>
      <c r="F9">
        <v>2</v>
      </c>
    </row>
    <row r="10" spans="1:8" x14ac:dyDescent="0.3">
      <c r="A10" s="6" t="s">
        <v>902</v>
      </c>
      <c r="B10" s="40" t="b">
        <v>0</v>
      </c>
      <c r="C10">
        <v>125.063</v>
      </c>
      <c r="D10">
        <v>3.0830288081835227E-6</v>
      </c>
      <c r="E10">
        <v>128.85</v>
      </c>
      <c r="F10">
        <v>2</v>
      </c>
    </row>
    <row r="11" spans="1:8" x14ac:dyDescent="0.3">
      <c r="A11" s="6" t="s">
        <v>903</v>
      </c>
      <c r="B11" s="40" t="b">
        <v>0</v>
      </c>
      <c r="C11">
        <v>125.07</v>
      </c>
      <c r="D11">
        <v>3.2828076127458712E-6</v>
      </c>
      <c r="E11">
        <v>128.85</v>
      </c>
      <c r="F11">
        <v>0</v>
      </c>
    </row>
    <row r="12" spans="1:8" x14ac:dyDescent="0.3">
      <c r="A12" s="6" t="s">
        <v>904</v>
      </c>
      <c r="B12" s="40" t="s">
        <v>917</v>
      </c>
      <c r="C12">
        <v>125.077</v>
      </c>
      <c r="D12">
        <v>3.4952432859316297E-6</v>
      </c>
      <c r="E12" t="s">
        <v>890</v>
      </c>
      <c r="F12" t="s">
        <v>890</v>
      </c>
    </row>
    <row r="13" spans="1:8" x14ac:dyDescent="0.3">
      <c r="A13" s="6" t="s">
        <v>905</v>
      </c>
      <c r="B13" s="40" t="b">
        <v>1</v>
      </c>
      <c r="C13">
        <v>125.084</v>
      </c>
      <c r="D13">
        <v>3.7210887161410509E-6</v>
      </c>
      <c r="E13">
        <v>129.9</v>
      </c>
      <c r="F13">
        <v>0</v>
      </c>
    </row>
    <row r="14" spans="1:8" x14ac:dyDescent="0.3">
      <c r="A14" s="6" t="s">
        <v>906</v>
      </c>
      <c r="B14" s="40" t="b">
        <v>0</v>
      </c>
      <c r="C14">
        <v>125.09099999999999</v>
      </c>
      <c r="D14">
        <v>3.9611377439488559E-6</v>
      </c>
      <c r="E14">
        <v>130.25</v>
      </c>
      <c r="F14">
        <v>0</v>
      </c>
    </row>
    <row r="15" spans="1:8" x14ac:dyDescent="0.3">
      <c r="A15" s="6" t="s">
        <v>907</v>
      </c>
      <c r="B15" s="40" t="b">
        <v>0</v>
      </c>
      <c r="C15">
        <v>125.098</v>
      </c>
      <c r="D15">
        <v>4.2162271324490818E-6</v>
      </c>
      <c r="E15">
        <v>130.25</v>
      </c>
      <c r="F15">
        <v>1</v>
      </c>
    </row>
    <row r="16" spans="1:8" x14ac:dyDescent="0.3">
      <c r="A16" s="6" t="s">
        <v>908</v>
      </c>
      <c r="B16" s="40">
        <v>1</v>
      </c>
      <c r="C16">
        <v>125.105</v>
      </c>
      <c r="D16">
        <v>4.4872386163234238E-6</v>
      </c>
      <c r="E16">
        <v>129.9</v>
      </c>
      <c r="F16">
        <v>1</v>
      </c>
    </row>
    <row r="17" spans="3:6" x14ac:dyDescent="0.3">
      <c r="C17">
        <v>125.11199999999999</v>
      </c>
      <c r="D17">
        <v>4.7751010318261005E-6</v>
      </c>
      <c r="E17">
        <v>129.9</v>
      </c>
      <c r="F17">
        <v>0</v>
      </c>
    </row>
    <row r="18" spans="3:6" x14ac:dyDescent="0.3">
      <c r="C18">
        <v>125.119</v>
      </c>
      <c r="D18">
        <v>5.0807925298689372E-6</v>
      </c>
      <c r="E18" t="s">
        <v>890</v>
      </c>
      <c r="F18" t="s">
        <v>890</v>
      </c>
    </row>
    <row r="19" spans="3:6" x14ac:dyDescent="0.3">
      <c r="C19">
        <v>125.126</v>
      </c>
      <c r="D19">
        <v>5.4053428743861878E-6</v>
      </c>
      <c r="E19">
        <v>131.30000000000001</v>
      </c>
      <c r="F19">
        <v>0</v>
      </c>
    </row>
    <row r="20" spans="3:6" x14ac:dyDescent="0.3">
      <c r="C20">
        <v>125.133</v>
      </c>
      <c r="D20">
        <v>5.7498358281688911E-6</v>
      </c>
      <c r="E20">
        <v>131.65</v>
      </c>
      <c r="F20">
        <v>0</v>
      </c>
    </row>
    <row r="21" spans="3:6" x14ac:dyDescent="0.3">
      <c r="C21">
        <v>125.14</v>
      </c>
      <c r="D21">
        <v>6.1154116283330781E-6</v>
      </c>
      <c r="E21">
        <v>131.65</v>
      </c>
      <c r="F21">
        <v>4</v>
      </c>
    </row>
    <row r="22" spans="3:6" x14ac:dyDescent="0.3">
      <c r="C22">
        <v>125.14700000000001</v>
      </c>
      <c r="D22">
        <v>6.5032695535669802E-6</v>
      </c>
      <c r="E22">
        <v>131.30000000000001</v>
      </c>
      <c r="F22">
        <v>4</v>
      </c>
    </row>
    <row r="23" spans="3:6" x14ac:dyDescent="0.3">
      <c r="C23">
        <v>125.154</v>
      </c>
      <c r="D23">
        <v>6.9146705853001211E-6</v>
      </c>
      <c r="E23">
        <v>131.30000000000001</v>
      </c>
      <c r="F23">
        <v>0</v>
      </c>
    </row>
    <row r="24" spans="3:6" x14ac:dyDescent="0.3">
      <c r="C24">
        <v>125.161</v>
      </c>
      <c r="D24">
        <v>7.3509401648929555E-6</v>
      </c>
      <c r="E24" t="s">
        <v>890</v>
      </c>
      <c r="F24" t="s">
        <v>890</v>
      </c>
    </row>
    <row r="25" spans="3:6" x14ac:dyDescent="0.3">
      <c r="C25">
        <v>125.16800000000001</v>
      </c>
      <c r="D25">
        <v>7.8134710489078701E-6</v>
      </c>
      <c r="E25">
        <v>132</v>
      </c>
      <c r="F25">
        <v>0</v>
      </c>
    </row>
    <row r="26" spans="3:6" x14ac:dyDescent="0.3">
      <c r="C26">
        <v>125.175</v>
      </c>
      <c r="D26">
        <v>8.3037262645064336E-6</v>
      </c>
      <c r="E26">
        <v>132.35</v>
      </c>
      <c r="F26">
        <v>0</v>
      </c>
    </row>
    <row r="27" spans="3:6" x14ac:dyDescent="0.3">
      <c r="C27">
        <v>125.182</v>
      </c>
      <c r="D27">
        <v>8.8232421669499978E-6</v>
      </c>
      <c r="E27">
        <v>132.35</v>
      </c>
      <c r="F27">
        <v>1</v>
      </c>
    </row>
    <row r="28" spans="3:6" x14ac:dyDescent="0.3">
      <c r="C28">
        <v>125.18899999999999</v>
      </c>
      <c r="D28">
        <v>9.3736316011216112E-6</v>
      </c>
      <c r="E28">
        <v>132</v>
      </c>
      <c r="F28">
        <v>1</v>
      </c>
    </row>
    <row r="29" spans="3:6" x14ac:dyDescent="0.3">
      <c r="C29">
        <v>125.196</v>
      </c>
      <c r="D29">
        <v>9.9565871689634404E-6</v>
      </c>
      <c r="E29">
        <v>132</v>
      </c>
      <c r="F29">
        <v>0</v>
      </c>
    </row>
    <row r="30" spans="3:6" x14ac:dyDescent="0.3">
      <c r="C30">
        <v>125.203</v>
      </c>
      <c r="D30">
        <v>1.0573884604597156E-5</v>
      </c>
      <c r="E30" t="s">
        <v>890</v>
      </c>
      <c r="F30" t="s">
        <v>890</v>
      </c>
    </row>
    <row r="31" spans="3:6" x14ac:dyDescent="0.3">
      <c r="C31">
        <v>125.21</v>
      </c>
      <c r="D31">
        <v>1.1227386258876652E-5</v>
      </c>
      <c r="E31">
        <v>132.35</v>
      </c>
      <c r="F31">
        <v>0</v>
      </c>
    </row>
    <row r="32" spans="3:6" x14ac:dyDescent="0.3">
      <c r="C32">
        <v>125.217</v>
      </c>
      <c r="D32">
        <v>1.1919044695000001E-5</v>
      </c>
      <c r="E32">
        <v>132.69999999999999</v>
      </c>
      <c r="F32">
        <v>0</v>
      </c>
    </row>
    <row r="33" spans="3:6" x14ac:dyDescent="0.3">
      <c r="C33">
        <v>125.224</v>
      </c>
      <c r="D33">
        <v>1.2650906396709727E-5</v>
      </c>
      <c r="E33">
        <v>132.69999999999999</v>
      </c>
      <c r="F33">
        <v>1</v>
      </c>
    </row>
    <row r="34" spans="3:6" x14ac:dyDescent="0.3">
      <c r="C34">
        <v>125.23099999999999</v>
      </c>
      <c r="D34">
        <v>1.3425115590544456E-5</v>
      </c>
      <c r="E34">
        <v>132.35</v>
      </c>
      <c r="F34">
        <v>1</v>
      </c>
    </row>
    <row r="35" spans="3:6" x14ac:dyDescent="0.3">
      <c r="C35">
        <v>125.238</v>
      </c>
      <c r="D35">
        <v>1.4243918183457521E-5</v>
      </c>
      <c r="E35">
        <v>132.35</v>
      </c>
      <c r="F35">
        <v>0</v>
      </c>
    </row>
    <row r="36" spans="3:6" x14ac:dyDescent="0.3">
      <c r="C36">
        <v>125.245</v>
      </c>
      <c r="D36">
        <v>1.5109665816990248E-5</v>
      </c>
      <c r="E36" t="s">
        <v>890</v>
      </c>
      <c r="F36" t="s">
        <v>890</v>
      </c>
    </row>
    <row r="37" spans="3:6" x14ac:dyDescent="0.3">
      <c r="C37">
        <v>125.252</v>
      </c>
      <c r="D37">
        <v>1.6024820039098893E-5</v>
      </c>
      <c r="E37">
        <v>132.69999999999999</v>
      </c>
      <c r="F37">
        <v>0</v>
      </c>
    </row>
    <row r="38" spans="3:6" x14ac:dyDescent="0.3">
      <c r="C38">
        <v>125.259</v>
      </c>
      <c r="D38">
        <v>1.6991956594549931E-5</v>
      </c>
      <c r="E38">
        <v>133.04999999999998</v>
      </c>
      <c r="F38">
        <v>0</v>
      </c>
    </row>
    <row r="39" spans="3:6" x14ac:dyDescent="0.3">
      <c r="C39">
        <v>125.26600000000001</v>
      </c>
      <c r="D39">
        <v>1.8013769834638814E-5</v>
      </c>
      <c r="E39">
        <v>133.04999999999998</v>
      </c>
      <c r="F39">
        <v>4</v>
      </c>
    </row>
    <row r="40" spans="3:6" x14ac:dyDescent="0.3">
      <c r="C40">
        <v>125.273</v>
      </c>
      <c r="D40">
        <v>1.9093077246872637E-5</v>
      </c>
      <c r="E40">
        <v>132.69999999999999</v>
      </c>
      <c r="F40">
        <v>4</v>
      </c>
    </row>
    <row r="41" spans="3:6" x14ac:dyDescent="0.3">
      <c r="C41">
        <v>125.28</v>
      </c>
      <c r="D41">
        <v>2.0232824105034355E-5</v>
      </c>
      <c r="E41">
        <v>132.69999999999999</v>
      </c>
      <c r="F41">
        <v>0</v>
      </c>
    </row>
    <row r="42" spans="3:6" x14ac:dyDescent="0.3">
      <c r="C42">
        <v>125.28700000000001</v>
      </c>
      <c r="D42">
        <v>2.1436088239849282E-5</v>
      </c>
      <c r="E42" t="s">
        <v>890</v>
      </c>
      <c r="F42" t="s">
        <v>890</v>
      </c>
    </row>
    <row r="43" spans="3:6" x14ac:dyDescent="0.3">
      <c r="C43">
        <v>125.294</v>
      </c>
      <c r="D43">
        <v>2.2706084930335438E-5</v>
      </c>
      <c r="E43">
        <v>133.05000000000001</v>
      </c>
      <c r="F43">
        <v>0</v>
      </c>
    </row>
    <row r="44" spans="3:6" x14ac:dyDescent="0.3">
      <c r="C44">
        <v>125.301</v>
      </c>
      <c r="D44">
        <v>2.4046171915651087E-5</v>
      </c>
      <c r="E44">
        <v>133.4</v>
      </c>
      <c r="F44">
        <v>0</v>
      </c>
    </row>
    <row r="45" spans="3:6" x14ac:dyDescent="0.3">
      <c r="C45">
        <v>125.30800000000001</v>
      </c>
      <c r="D45">
        <v>2.5459854527018439E-5</v>
      </c>
      <c r="E45">
        <v>133.4</v>
      </c>
      <c r="F45">
        <v>2</v>
      </c>
    </row>
    <row r="46" spans="3:6" x14ac:dyDescent="0.3">
      <c r="C46">
        <v>125.315</v>
      </c>
      <c r="D46">
        <v>2.695079093913628E-5</v>
      </c>
      <c r="E46">
        <v>133.05000000000001</v>
      </c>
      <c r="F46">
        <v>2</v>
      </c>
    </row>
    <row r="47" spans="3:6" x14ac:dyDescent="0.3">
      <c r="C47">
        <v>125.322</v>
      </c>
      <c r="D47">
        <v>2.8522797540177657E-5</v>
      </c>
      <c r="E47">
        <v>133.05000000000001</v>
      </c>
      <c r="F47">
        <v>0</v>
      </c>
    </row>
    <row r="48" spans="3:6" x14ac:dyDescent="0.3">
      <c r="C48">
        <v>125.32899999999999</v>
      </c>
      <c r="D48">
        <v>3.0179854419190923E-5</v>
      </c>
      <c r="E48" t="s">
        <v>890</v>
      </c>
      <c r="F48" t="s">
        <v>890</v>
      </c>
    </row>
    <row r="49" spans="3:6" x14ac:dyDescent="0.3">
      <c r="C49">
        <v>125.336</v>
      </c>
      <c r="D49">
        <v>3.1926110969556575E-5</v>
      </c>
      <c r="E49">
        <v>133.4</v>
      </c>
      <c r="F49">
        <v>0</v>
      </c>
    </row>
    <row r="50" spans="3:6" x14ac:dyDescent="0.3">
      <c r="C50">
        <v>125.343</v>
      </c>
      <c r="D50">
        <v>3.3765891606687033E-5</v>
      </c>
      <c r="E50">
        <v>133.75</v>
      </c>
      <c r="F50">
        <v>0</v>
      </c>
    </row>
    <row r="51" spans="3:6" x14ac:dyDescent="0.3">
      <c r="C51">
        <v>125.35</v>
      </c>
      <c r="D51">
        <v>3.5703701598030154E-5</v>
      </c>
      <c r="E51">
        <v>133.75</v>
      </c>
      <c r="F51">
        <v>4</v>
      </c>
    </row>
    <row r="52" spans="3:6" x14ac:dyDescent="0.3">
      <c r="C52">
        <v>125.357</v>
      </c>
      <c r="D52">
        <v>3.7744233003006331E-5</v>
      </c>
      <c r="E52">
        <v>133.4</v>
      </c>
      <c r="F52">
        <v>4</v>
      </c>
    </row>
    <row r="53" spans="3:6" x14ac:dyDescent="0.3">
      <c r="C53">
        <v>125.364</v>
      </c>
      <c r="D53">
        <v>3.9892370720168319E-5</v>
      </c>
      <c r="E53">
        <v>133.4</v>
      </c>
      <c r="F53">
        <v>0</v>
      </c>
    </row>
    <row r="54" spans="3:6" x14ac:dyDescent="0.3">
      <c r="C54">
        <v>125.371</v>
      </c>
      <c r="D54">
        <v>4.2153198638635645E-5</v>
      </c>
      <c r="E54" t="s">
        <v>890</v>
      </c>
      <c r="F54" t="s">
        <v>890</v>
      </c>
    </row>
    <row r="55" spans="3:6" x14ac:dyDescent="0.3">
      <c r="C55">
        <v>125.378</v>
      </c>
      <c r="D55">
        <v>4.4532005890394326E-5</v>
      </c>
      <c r="E55">
        <v>133.75</v>
      </c>
      <c r="F55">
        <v>0</v>
      </c>
    </row>
    <row r="56" spans="3:6" x14ac:dyDescent="0.3">
      <c r="C56">
        <v>125.38500000000001</v>
      </c>
      <c r="D56">
        <v>4.7034293199663859E-5</v>
      </c>
      <c r="E56">
        <v>134.1</v>
      </c>
      <c r="F56">
        <v>0</v>
      </c>
    </row>
    <row r="57" spans="3:6" x14ac:dyDescent="0.3">
      <c r="C57">
        <v>125.392</v>
      </c>
      <c r="D57">
        <v>4.9665779325272602E-5</v>
      </c>
      <c r="E57">
        <v>134.1</v>
      </c>
      <c r="F57">
        <v>5</v>
      </c>
    </row>
    <row r="58" spans="3:6" x14ac:dyDescent="0.3">
      <c r="C58">
        <v>125.399</v>
      </c>
      <c r="D58">
        <v>5.2432407591464088E-5</v>
      </c>
      <c r="E58">
        <v>133.75</v>
      </c>
      <c r="F58">
        <v>5</v>
      </c>
    </row>
    <row r="59" spans="3:6" x14ac:dyDescent="0.3">
      <c r="C59">
        <v>125.40600000000001</v>
      </c>
      <c r="D59">
        <v>5.5340352502124036E-5</v>
      </c>
      <c r="E59">
        <v>133.75</v>
      </c>
      <c r="F59">
        <v>0</v>
      </c>
    </row>
    <row r="60" spans="3:6" x14ac:dyDescent="0.3">
      <c r="C60">
        <v>125.413</v>
      </c>
      <c r="D60">
        <v>5.8396026433136551E-5</v>
      </c>
      <c r="E60" t="s">
        <v>890</v>
      </c>
      <c r="F60" t="s">
        <v>890</v>
      </c>
    </row>
    <row r="61" spans="3:6" x14ac:dyDescent="0.3">
      <c r="C61">
        <v>125.42</v>
      </c>
      <c r="D61">
        <v>6.1606086397001254E-5</v>
      </c>
      <c r="E61">
        <v>134.1</v>
      </c>
      <c r="F61">
        <v>0</v>
      </c>
    </row>
    <row r="62" spans="3:6" x14ac:dyDescent="0.3">
      <c r="C62">
        <v>125.42700000000001</v>
      </c>
      <c r="D62">
        <v>6.4977440873366824E-5</v>
      </c>
      <c r="E62">
        <v>134.44999999999999</v>
      </c>
      <c r="F62">
        <v>0</v>
      </c>
    </row>
    <row r="63" spans="3:6" x14ac:dyDescent="0.3">
      <c r="C63">
        <v>125.434</v>
      </c>
      <c r="D63">
        <v>6.8517256698840456E-5</v>
      </c>
      <c r="E63">
        <v>134.44999999999999</v>
      </c>
      <c r="F63">
        <v>4</v>
      </c>
    </row>
    <row r="64" spans="3:6" x14ac:dyDescent="0.3">
      <c r="C64">
        <v>125.441</v>
      </c>
      <c r="D64">
        <v>7.2232966008797214E-5</v>
      </c>
      <c r="E64">
        <v>134.1</v>
      </c>
      <c r="F64">
        <v>4</v>
      </c>
    </row>
    <row r="65" spans="3:6" x14ac:dyDescent="0.3">
      <c r="C65">
        <v>125.44799999999999</v>
      </c>
      <c r="D65">
        <v>7.6132273223387202E-5</v>
      </c>
      <c r="E65">
        <v>134.1</v>
      </c>
      <c r="F65">
        <v>0</v>
      </c>
    </row>
    <row r="66" spans="3:6" x14ac:dyDescent="0.3">
      <c r="C66">
        <v>125.455</v>
      </c>
      <c r="D66">
        <v>8.0223162069701376E-5</v>
      </c>
      <c r="E66" t="s">
        <v>890</v>
      </c>
      <c r="F66" t="s">
        <v>890</v>
      </c>
    </row>
    <row r="67" spans="3:6" x14ac:dyDescent="0.3">
      <c r="C67">
        <v>125.462</v>
      </c>
      <c r="D67">
        <v>8.4513902631133908E-5</v>
      </c>
      <c r="E67">
        <v>134.44999999999999</v>
      </c>
      <c r="F67">
        <v>0</v>
      </c>
    </row>
    <row r="68" spans="3:6" x14ac:dyDescent="0.3">
      <c r="C68">
        <v>125.46899999999999</v>
      </c>
      <c r="D68">
        <v>8.9013058414867978E-5</v>
      </c>
      <c r="E68">
        <v>134.79999999999998</v>
      </c>
      <c r="F68">
        <v>0</v>
      </c>
    </row>
    <row r="69" spans="3:6" x14ac:dyDescent="0.3">
      <c r="C69">
        <v>125.476</v>
      </c>
      <c r="D69">
        <v>9.3729493427622393E-5</v>
      </c>
      <c r="E69">
        <v>134.79999999999998</v>
      </c>
      <c r="F69">
        <v>7</v>
      </c>
    </row>
    <row r="70" spans="3:6" x14ac:dyDescent="0.3">
      <c r="C70">
        <v>125.483</v>
      </c>
      <c r="D70">
        <v>9.8672379249229982E-5</v>
      </c>
      <c r="E70">
        <v>134.44999999999999</v>
      </c>
      <c r="F70">
        <v>7</v>
      </c>
    </row>
    <row r="71" spans="3:6" x14ac:dyDescent="0.3">
      <c r="C71">
        <v>125.49</v>
      </c>
      <c r="D71">
        <v>1.038512020933217E-4</v>
      </c>
      <c r="E71">
        <v>134.44999999999999</v>
      </c>
      <c r="F71">
        <v>0</v>
      </c>
    </row>
    <row r="72" spans="3:6" x14ac:dyDescent="0.3">
      <c r="C72">
        <v>125.497</v>
      </c>
      <c r="D72">
        <v>1.0927576984359957E-4</v>
      </c>
      <c r="E72" t="s">
        <v>890</v>
      </c>
      <c r="F72" t="s">
        <v>890</v>
      </c>
    </row>
    <row r="73" spans="3:6" x14ac:dyDescent="0.3">
      <c r="C73">
        <v>125.504</v>
      </c>
      <c r="D73">
        <v>1.149562190535825E-4</v>
      </c>
      <c r="E73">
        <v>134.80000000000001</v>
      </c>
      <c r="F73">
        <v>0</v>
      </c>
    </row>
    <row r="74" spans="3:6" x14ac:dyDescent="0.3">
      <c r="C74">
        <v>125.511</v>
      </c>
      <c r="D74">
        <v>1.2090302189743176E-4</v>
      </c>
      <c r="E74">
        <v>135.15</v>
      </c>
      <c r="F74">
        <v>0</v>
      </c>
    </row>
    <row r="75" spans="3:6" x14ac:dyDescent="0.3">
      <c r="C75">
        <v>125.518</v>
      </c>
      <c r="D75">
        <v>1.2712699305861801E-4</v>
      </c>
      <c r="E75">
        <v>135.15</v>
      </c>
      <c r="F75">
        <v>3</v>
      </c>
    </row>
    <row r="76" spans="3:6" x14ac:dyDescent="0.3">
      <c r="C76">
        <v>125.52500000000001</v>
      </c>
      <c r="D76">
        <v>1.3363929654257829E-4</v>
      </c>
      <c r="E76">
        <v>134.80000000000001</v>
      </c>
      <c r="F76">
        <v>3</v>
      </c>
    </row>
    <row r="77" spans="3:6" x14ac:dyDescent="0.3">
      <c r="C77">
        <v>125.532</v>
      </c>
      <c r="D77">
        <v>1.4045145239926349E-4</v>
      </c>
      <c r="E77">
        <v>134.80000000000001</v>
      </c>
      <c r="F77">
        <v>0</v>
      </c>
    </row>
    <row r="78" spans="3:6" x14ac:dyDescent="0.3">
      <c r="C78">
        <v>125.539</v>
      </c>
      <c r="D78">
        <v>1.4757534334058607E-4</v>
      </c>
      <c r="E78" t="s">
        <v>890</v>
      </c>
      <c r="F78" t="s">
        <v>890</v>
      </c>
    </row>
    <row r="79" spans="3:6" x14ac:dyDescent="0.3">
      <c r="C79">
        <v>125.54600000000001</v>
      </c>
      <c r="D79">
        <v>1.5502322123715868E-4</v>
      </c>
      <c r="E79">
        <v>135.15</v>
      </c>
      <c r="F79">
        <v>0</v>
      </c>
    </row>
    <row r="80" spans="3:6" x14ac:dyDescent="0.3">
      <c r="C80">
        <v>125.553</v>
      </c>
      <c r="D80">
        <v>1.6280771347851111E-4</v>
      </c>
      <c r="E80">
        <v>135.5</v>
      </c>
      <c r="F80">
        <v>0</v>
      </c>
    </row>
    <row r="81" spans="3:6" x14ac:dyDescent="0.3">
      <c r="C81">
        <v>125.56</v>
      </c>
      <c r="D81">
        <v>1.7094182918004697E-4</v>
      </c>
      <c r="E81">
        <v>135.5</v>
      </c>
      <c r="F81">
        <v>3</v>
      </c>
    </row>
    <row r="82" spans="3:6" x14ac:dyDescent="0.3">
      <c r="C82">
        <v>125.56699999999999</v>
      </c>
      <c r="D82">
        <v>1.7943896521936301E-4</v>
      </c>
      <c r="E82">
        <v>135.15</v>
      </c>
      <c r="F82">
        <v>3</v>
      </c>
    </row>
    <row r="83" spans="3:6" x14ac:dyDescent="0.3">
      <c r="C83">
        <v>125.574</v>
      </c>
      <c r="D83">
        <v>1.8831291208456195E-4</v>
      </c>
      <c r="E83">
        <v>135.15</v>
      </c>
      <c r="F83">
        <v>0</v>
      </c>
    </row>
    <row r="84" spans="3:6" x14ac:dyDescent="0.3">
      <c r="C84">
        <v>125.581</v>
      </c>
      <c r="D84">
        <v>1.975778595157414E-4</v>
      </c>
      <c r="E84" t="s">
        <v>890</v>
      </c>
      <c r="F84" t="s">
        <v>890</v>
      </c>
    </row>
    <row r="85" spans="3:6" x14ac:dyDescent="0.3">
      <c r="C85">
        <v>125.58799999999999</v>
      </c>
      <c r="D85">
        <v>2.0724840192119247E-4</v>
      </c>
      <c r="E85">
        <v>135.5</v>
      </c>
      <c r="F85">
        <v>0</v>
      </c>
    </row>
    <row r="86" spans="3:6" x14ac:dyDescent="0.3">
      <c r="C86">
        <v>125.595</v>
      </c>
      <c r="D86">
        <v>2.1733954354873902E-4</v>
      </c>
      <c r="E86">
        <v>135.85</v>
      </c>
      <c r="F86">
        <v>0</v>
      </c>
    </row>
    <row r="87" spans="3:6" x14ac:dyDescent="0.3">
      <c r="C87">
        <v>125.602</v>
      </c>
      <c r="D87">
        <v>2.2786670339208231E-4</v>
      </c>
      <c r="E87">
        <v>135.85</v>
      </c>
      <c r="F87">
        <v>1</v>
      </c>
    </row>
    <row r="88" spans="3:6" x14ac:dyDescent="0.3">
      <c r="C88">
        <v>125.60899999999999</v>
      </c>
      <c r="D88">
        <v>2.3884571981204434E-4</v>
      </c>
      <c r="E88">
        <v>135.5</v>
      </c>
      <c r="F88">
        <v>1</v>
      </c>
    </row>
    <row r="89" spans="3:6" x14ac:dyDescent="0.3">
      <c r="C89">
        <v>125.616</v>
      </c>
      <c r="D89">
        <v>2.5029285485160546E-4</v>
      </c>
      <c r="E89">
        <v>135.5</v>
      </c>
      <c r="F89">
        <v>0</v>
      </c>
    </row>
    <row r="90" spans="3:6" x14ac:dyDescent="0.3">
      <c r="C90">
        <v>125.623</v>
      </c>
      <c r="D90">
        <v>2.6222479822308851E-4</v>
      </c>
      <c r="E90" t="s">
        <v>890</v>
      </c>
      <c r="F90" t="s">
        <v>890</v>
      </c>
    </row>
    <row r="91" spans="3:6" x14ac:dyDescent="0.3">
      <c r="C91">
        <v>125.63</v>
      </c>
      <c r="D91">
        <v>2.7465867094600551E-4</v>
      </c>
    </row>
    <row r="92" spans="3:6" x14ac:dyDescent="0.3">
      <c r="C92">
        <v>125.637</v>
      </c>
      <c r="D92">
        <v>2.8761202861306772E-4</v>
      </c>
    </row>
    <row r="93" spans="3:6" x14ac:dyDescent="0.3">
      <c r="C93">
        <v>125.64400000000001</v>
      </c>
      <c r="D93">
        <v>3.0110286426138786E-4</v>
      </c>
    </row>
    <row r="94" spans="3:6" x14ac:dyDescent="0.3">
      <c r="C94">
        <v>125.651</v>
      </c>
      <c r="D94">
        <v>3.1514961082620854E-4</v>
      </c>
    </row>
    <row r="95" spans="3:6" x14ac:dyDescent="0.3">
      <c r="C95">
        <v>125.658</v>
      </c>
      <c r="D95">
        <v>3.2977114315349256E-4</v>
      </c>
    </row>
    <row r="96" spans="3:6" x14ac:dyDescent="0.3">
      <c r="C96">
        <v>125.66500000000001</v>
      </c>
      <c r="D96">
        <v>3.4498677954730261E-4</v>
      </c>
    </row>
    <row r="97" spans="3:4" x14ac:dyDescent="0.3">
      <c r="C97">
        <v>125.672</v>
      </c>
      <c r="D97">
        <v>3.60816282828395E-4</v>
      </c>
    </row>
    <row r="98" spans="3:4" x14ac:dyDescent="0.3">
      <c r="C98">
        <v>125.679</v>
      </c>
      <c r="D98">
        <v>3.7727986087947036E-4</v>
      </c>
    </row>
    <row r="99" spans="3:4" x14ac:dyDescent="0.3">
      <c r="C99">
        <v>125.68600000000001</v>
      </c>
      <c r="D99">
        <v>3.9439816665219466E-4</v>
      </c>
    </row>
    <row r="100" spans="3:4" x14ac:dyDescent="0.3">
      <c r="C100">
        <v>125.693</v>
      </c>
      <c r="D100">
        <v>4.1219229761183939E-4</v>
      </c>
    </row>
    <row r="101" spans="3:4" x14ac:dyDescent="0.3">
      <c r="C101">
        <v>125.7</v>
      </c>
      <c r="D101">
        <v>4.3068379459441024E-4</v>
      </c>
    </row>
    <row r="102" spans="3:4" x14ac:dyDescent="0.3">
      <c r="C102">
        <v>125.70699999999999</v>
      </c>
      <c r="D102">
        <v>4.4989464005089401E-4</v>
      </c>
    </row>
    <row r="103" spans="3:4" x14ac:dyDescent="0.3">
      <c r="C103">
        <v>125.714</v>
      </c>
      <c r="D103">
        <v>4.6984725565454231E-4</v>
      </c>
    </row>
    <row r="104" spans="3:4" x14ac:dyDescent="0.3">
      <c r="C104">
        <v>125.721</v>
      </c>
      <c r="D104">
        <v>4.9056449924505521E-4</v>
      </c>
    </row>
    <row r="105" spans="3:4" x14ac:dyDescent="0.3">
      <c r="C105">
        <v>125.72799999999999</v>
      </c>
      <c r="D105">
        <v>5.1206966108564736E-4</v>
      </c>
    </row>
    <row r="106" spans="3:4" x14ac:dyDescent="0.3">
      <c r="C106">
        <v>125.735</v>
      </c>
      <c r="D106">
        <v>5.3438645940779152E-4</v>
      </c>
    </row>
    <row r="107" spans="3:4" x14ac:dyDescent="0.3">
      <c r="C107">
        <v>125.742</v>
      </c>
      <c r="D107">
        <v>5.5753903521852093E-4</v>
      </c>
    </row>
    <row r="108" spans="3:4" x14ac:dyDescent="0.3">
      <c r="C108">
        <v>125.749</v>
      </c>
      <c r="D108">
        <v>5.8155194634659021E-4</v>
      </c>
    </row>
    <row r="109" spans="3:4" x14ac:dyDescent="0.3">
      <c r="C109">
        <v>125.756</v>
      </c>
      <c r="D109">
        <v>6.0645016070293785E-4</v>
      </c>
    </row>
    <row r="110" spans="3:4" x14ac:dyDescent="0.3">
      <c r="C110">
        <v>125.76300000000001</v>
      </c>
      <c r="D110">
        <v>6.322590487311151E-4</v>
      </c>
    </row>
    <row r="111" spans="3:4" x14ac:dyDescent="0.3">
      <c r="C111">
        <v>125.77</v>
      </c>
      <c r="D111">
        <v>6.5900437502507873E-4</v>
      </c>
    </row>
    <row r="112" spans="3:4" x14ac:dyDescent="0.3">
      <c r="C112">
        <v>125.777</v>
      </c>
      <c r="D112">
        <v>6.8671228909096354E-4</v>
      </c>
    </row>
    <row r="113" spans="3:4" x14ac:dyDescent="0.3">
      <c r="C113">
        <v>125.78400000000001</v>
      </c>
      <c r="D113">
        <v>7.1540931522981889E-4</v>
      </c>
    </row>
    <row r="114" spans="3:4" x14ac:dyDescent="0.3">
      <c r="C114">
        <v>125.791</v>
      </c>
      <c r="D114">
        <v>7.4512234152042378E-4</v>
      </c>
    </row>
    <row r="115" spans="3:4" x14ac:dyDescent="0.3">
      <c r="C115">
        <v>125.798</v>
      </c>
      <c r="D115">
        <v>7.7587860788053207E-4</v>
      </c>
    </row>
    <row r="116" spans="3:4" x14ac:dyDescent="0.3">
      <c r="C116">
        <v>125.80500000000001</v>
      </c>
      <c r="D116">
        <v>8.0770569318548778E-4</v>
      </c>
    </row>
    <row r="117" spans="3:4" x14ac:dyDescent="0.3">
      <c r="C117">
        <v>125.812</v>
      </c>
      <c r="D117">
        <v>8.4063150142564796E-4</v>
      </c>
    </row>
    <row r="118" spans="3:4" x14ac:dyDescent="0.3">
      <c r="C118">
        <v>125.819</v>
      </c>
      <c r="D118">
        <v>8.7468424688336187E-4</v>
      </c>
    </row>
    <row r="119" spans="3:4" x14ac:dyDescent="0.3">
      <c r="C119">
        <v>125.82599999999999</v>
      </c>
      <c r="D119">
        <v>9.098924383109491E-4</v>
      </c>
    </row>
    <row r="120" spans="3:4" x14ac:dyDescent="0.3">
      <c r="C120">
        <v>125.833</v>
      </c>
      <c r="D120">
        <v>9.462848620946366E-4</v>
      </c>
    </row>
    <row r="121" spans="3:4" x14ac:dyDescent="0.3">
      <c r="C121">
        <v>125.84</v>
      </c>
      <c r="D121">
        <v>9.8389056438671495E-4</v>
      </c>
    </row>
    <row r="122" spans="3:4" x14ac:dyDescent="0.3">
      <c r="C122">
        <v>125.84699999999999</v>
      </c>
      <c r="D122">
        <v>1.0227388321931712E-3</v>
      </c>
    </row>
    <row r="123" spans="3:4" x14ac:dyDescent="0.3">
      <c r="C123">
        <v>125.854</v>
      </c>
      <c r="D123">
        <v>1.0628591734029452E-3</v>
      </c>
    </row>
    <row r="124" spans="3:4" x14ac:dyDescent="0.3">
      <c r="C124">
        <v>125.861</v>
      </c>
      <c r="D124">
        <v>1.1042812957461831E-3</v>
      </c>
    </row>
    <row r="125" spans="3:4" x14ac:dyDescent="0.3">
      <c r="C125">
        <v>125.86799999999999</v>
      </c>
      <c r="D125">
        <v>1.1470350846724301E-3</v>
      </c>
    </row>
    <row r="126" spans="3:4" x14ac:dyDescent="0.3">
      <c r="C126">
        <v>125.875</v>
      </c>
      <c r="D126">
        <v>1.1911505801392003E-3</v>
      </c>
    </row>
    <row r="127" spans="3:4" x14ac:dyDescent="0.3">
      <c r="C127">
        <v>125.88200000000001</v>
      </c>
      <c r="D127">
        <v>1.236657952302667E-3</v>
      </c>
    </row>
    <row r="128" spans="3:4" x14ac:dyDescent="0.3">
      <c r="C128">
        <v>125.889</v>
      </c>
      <c r="D128">
        <v>1.2835874761063181E-3</v>
      </c>
    </row>
    <row r="129" spans="3:4" x14ac:dyDescent="0.3">
      <c r="C129">
        <v>125.896</v>
      </c>
      <c r="D129">
        <v>1.3319695047628738E-3</v>
      </c>
    </row>
    <row r="130" spans="3:4" x14ac:dyDescent="0.3">
      <c r="C130">
        <v>125.90300000000001</v>
      </c>
      <c r="D130">
        <v>1.3818344421263015E-3</v>
      </c>
    </row>
    <row r="131" spans="3:4" x14ac:dyDescent="0.3">
      <c r="C131">
        <v>125.91</v>
      </c>
      <c r="D131">
        <v>1.433212713955342E-3</v>
      </c>
    </row>
    <row r="132" spans="3:4" x14ac:dyDescent="0.3">
      <c r="C132">
        <v>125.917</v>
      </c>
      <c r="D132">
        <v>1.4861347380693579E-3</v>
      </c>
    </row>
    <row r="133" spans="3:4" x14ac:dyDescent="0.3">
      <c r="C133">
        <v>125.92400000000001</v>
      </c>
      <c r="D133">
        <v>1.5406308933991193E-3</v>
      </c>
    </row>
    <row r="134" spans="3:4" x14ac:dyDescent="0.3">
      <c r="C134">
        <v>125.931</v>
      </c>
      <c r="D134">
        <v>1.5967314879401192E-3</v>
      </c>
    </row>
    <row r="135" spans="3:4" x14ac:dyDescent="0.3">
      <c r="C135">
        <v>125.938</v>
      </c>
      <c r="D135">
        <v>1.6544667256154051E-3</v>
      </c>
    </row>
    <row r="136" spans="3:4" x14ac:dyDescent="0.3">
      <c r="C136">
        <v>125.94499999999999</v>
      </c>
      <c r="D136">
        <v>1.7138666720567881E-3</v>
      </c>
    </row>
    <row r="137" spans="3:4" x14ac:dyDescent="0.3">
      <c r="C137">
        <v>125.952</v>
      </c>
      <c r="D137">
        <v>1.7749612193196506E-3</v>
      </c>
    </row>
    <row r="138" spans="3:4" x14ac:dyDescent="0.3">
      <c r="C138">
        <v>125.959</v>
      </c>
      <c r="D138">
        <v>1.8377800495425528E-3</v>
      </c>
    </row>
    <row r="139" spans="3:4" x14ac:dyDescent="0.3">
      <c r="C139">
        <v>125.96599999999999</v>
      </c>
      <c r="D139">
        <v>1.9023525975716067E-3</v>
      </c>
    </row>
    <row r="140" spans="3:4" x14ac:dyDescent="0.3">
      <c r="C140">
        <v>125.973</v>
      </c>
      <c r="D140">
        <v>1.9687080125680326E-3</v>
      </c>
    </row>
    <row r="141" spans="3:4" x14ac:dyDescent="0.3">
      <c r="C141">
        <v>125.98</v>
      </c>
      <c r="D141">
        <v>2.0368751186196038E-3</v>
      </c>
    </row>
    <row r="142" spans="3:4" x14ac:dyDescent="0.3">
      <c r="C142">
        <v>125.98699999999999</v>
      </c>
      <c r="D142">
        <v>2.1068823743828338E-3</v>
      </c>
    </row>
    <row r="143" spans="3:4" x14ac:dyDescent="0.3">
      <c r="C143">
        <v>125.994</v>
      </c>
      <c r="D143">
        <v>2.1787578317819401E-3</v>
      </c>
    </row>
    <row r="144" spans="3:4" x14ac:dyDescent="0.3">
      <c r="C144">
        <v>126.001</v>
      </c>
      <c r="D144">
        <v>2.2525290937928386E-3</v>
      </c>
    </row>
    <row r="145" spans="3:4" x14ac:dyDescent="0.3">
      <c r="C145">
        <v>126.008</v>
      </c>
      <c r="D145">
        <v>2.3282232713470793E-3</v>
      </c>
    </row>
    <row r="146" spans="3:4" x14ac:dyDescent="0.3">
      <c r="C146">
        <v>126.015</v>
      </c>
      <c r="D146">
        <v>2.4058669393895115E-3</v>
      </c>
    </row>
    <row r="147" spans="3:4" x14ac:dyDescent="0.3">
      <c r="C147">
        <v>126.02200000000001</v>
      </c>
      <c r="D147">
        <v>2.4854860921258316E-3</v>
      </c>
    </row>
    <row r="148" spans="3:4" x14ac:dyDescent="0.3">
      <c r="C148">
        <v>126.029</v>
      </c>
      <c r="D148">
        <v>2.5671060975031449E-3</v>
      </c>
    </row>
    <row r="149" spans="3:4" x14ac:dyDescent="0.3">
      <c r="C149">
        <v>126.036</v>
      </c>
      <c r="D149">
        <v>2.6507516509653188E-3</v>
      </c>
    </row>
    <row r="150" spans="3:4" x14ac:dyDescent="0.3">
      <c r="C150">
        <v>126.04300000000001</v>
      </c>
      <c r="D150">
        <v>2.7364467285272646E-3</v>
      </c>
    </row>
    <row r="151" spans="3:4" x14ac:dyDescent="0.3">
      <c r="C151">
        <v>126.05</v>
      </c>
      <c r="D151">
        <v>2.8242145392196184E-3</v>
      </c>
    </row>
    <row r="152" spans="3:4" x14ac:dyDescent="0.3">
      <c r="C152">
        <v>126.057</v>
      </c>
      <c r="D152">
        <v>2.9140774769536018E-3</v>
      </c>
    </row>
    <row r="153" spans="3:4" x14ac:dyDescent="0.3">
      <c r="C153">
        <v>126.06399999999999</v>
      </c>
      <c r="D153">
        <v>3.0060570718579722E-3</v>
      </c>
    </row>
    <row r="154" spans="3:4" x14ac:dyDescent="0.3">
      <c r="C154">
        <v>126.071</v>
      </c>
      <c r="D154">
        <v>3.1001739411491347E-3</v>
      </c>
    </row>
    <row r="155" spans="3:4" x14ac:dyDescent="0.3">
      <c r="C155">
        <v>126.078</v>
      </c>
      <c r="D155">
        <v>3.1964477395880603E-3</v>
      </c>
    </row>
    <row r="156" spans="3:4" x14ac:dyDescent="0.3">
      <c r="C156">
        <v>126.08499999999999</v>
      </c>
      <c r="D156">
        <v>3.294897109590337E-3</v>
      </c>
    </row>
    <row r="157" spans="3:4" x14ac:dyDescent="0.3">
      <c r="C157">
        <v>126.092</v>
      </c>
      <c r="D157">
        <v>3.3955396310518626E-3</v>
      </c>
    </row>
    <row r="158" spans="3:4" x14ac:dyDescent="0.3">
      <c r="C158">
        <v>126.099</v>
      </c>
      <c r="D158">
        <v>3.4983917709551062E-3</v>
      </c>
    </row>
    <row r="159" spans="3:4" x14ac:dyDescent="0.3">
      <c r="C159">
        <v>126.10599999999999</v>
      </c>
      <c r="D159">
        <v>3.6034688328287494E-3</v>
      </c>
    </row>
    <row r="160" spans="3:4" x14ac:dyDescent="0.3">
      <c r="C160">
        <v>126.113</v>
      </c>
      <c r="D160">
        <v>3.7107849061306288E-3</v>
      </c>
    </row>
    <row r="161" spans="3:4" x14ac:dyDescent="0.3">
      <c r="C161">
        <v>126.12</v>
      </c>
      <c r="D161">
        <v>3.8203528156259218E-3</v>
      </c>
    </row>
    <row r="162" spans="3:4" x14ac:dyDescent="0.3">
      <c r="C162">
        <v>126.127</v>
      </c>
      <c r="D162">
        <v>3.9321840708405704E-3</v>
      </c>
    </row>
    <row r="163" spans="3:4" x14ac:dyDescent="0.3">
      <c r="C163">
        <v>126.134</v>
      </c>
      <c r="D163">
        <v>4.0462888156664453E-3</v>
      </c>
    </row>
    <row r="164" spans="3:4" x14ac:dyDescent="0.3">
      <c r="C164">
        <v>126.14100000000001</v>
      </c>
      <c r="D164">
        <v>4.1626757781965057E-3</v>
      </c>
    </row>
    <row r="165" spans="3:4" x14ac:dyDescent="0.3">
      <c r="C165">
        <v>126.148</v>
      </c>
      <c r="D165">
        <v>4.2813522208763532E-3</v>
      </c>
    </row>
    <row r="166" spans="3:4" x14ac:dyDescent="0.3">
      <c r="C166">
        <v>126.155</v>
      </c>
      <c r="D166">
        <v>4.4023238910544547E-3</v>
      </c>
    </row>
    <row r="167" spans="3:4" x14ac:dyDescent="0.3">
      <c r="C167">
        <v>126.16200000000001</v>
      </c>
      <c r="D167">
        <v>4.5255949720146354E-3</v>
      </c>
    </row>
    <row r="168" spans="3:4" x14ac:dyDescent="0.3">
      <c r="C168">
        <v>126.169</v>
      </c>
      <c r="D168">
        <v>4.6511680345827488E-3</v>
      </c>
    </row>
    <row r="169" spans="3:4" x14ac:dyDescent="0.3">
      <c r="C169">
        <v>126.176</v>
      </c>
      <c r="D169">
        <v>4.7790439893944476E-3</v>
      </c>
    </row>
    <row r="170" spans="3:4" x14ac:dyDescent="0.3">
      <c r="C170">
        <v>126.18300000000001</v>
      </c>
      <c r="D170">
        <v>4.9092220399120125E-3</v>
      </c>
    </row>
    <row r="171" spans="3:4" x14ac:dyDescent="0.3">
      <c r="C171">
        <v>126.19</v>
      </c>
      <c r="D171">
        <v>5.0416996362863554E-3</v>
      </c>
    </row>
    <row r="172" spans="3:4" x14ac:dyDescent="0.3">
      <c r="C172">
        <v>126.197</v>
      </c>
      <c r="D172">
        <v>5.1764724301546468E-3</v>
      </c>
    </row>
    <row r="173" spans="3:4" x14ac:dyDescent="0.3">
      <c r="C173">
        <v>126.20399999999999</v>
      </c>
      <c r="D173">
        <v>5.3135342304642362E-3</v>
      </c>
    </row>
    <row r="174" spans="3:4" x14ac:dyDescent="0.3">
      <c r="C174">
        <v>126.211</v>
      </c>
      <c r="D174">
        <v>5.4528769604238669E-3</v>
      </c>
    </row>
    <row r="175" spans="3:4" x14ac:dyDescent="0.3">
      <c r="C175">
        <v>126.218</v>
      </c>
      <c r="D175">
        <v>5.5944906156688038E-3</v>
      </c>
    </row>
    <row r="176" spans="3:4" x14ac:dyDescent="0.3">
      <c r="C176">
        <v>126.22499999999999</v>
      </c>
      <c r="D176">
        <v>5.7383632237418955E-3</v>
      </c>
    </row>
    <row r="177" spans="3:4" x14ac:dyDescent="0.3">
      <c r="C177">
        <v>126.232</v>
      </c>
      <c r="D177">
        <v>5.8844808049832564E-3</v>
      </c>
    </row>
    <row r="178" spans="3:4" x14ac:dyDescent="0.3">
      <c r="C178">
        <v>126.239</v>
      </c>
      <c r="D178">
        <v>6.0328273349212567E-3</v>
      </c>
    </row>
    <row r="179" spans="3:4" x14ac:dyDescent="0.3">
      <c r="C179">
        <v>126.246</v>
      </c>
      <c r="D179">
        <v>6.1833847082652825E-3</v>
      </c>
    </row>
    <row r="180" spans="3:4" x14ac:dyDescent="0.3">
      <c r="C180">
        <v>126.253</v>
      </c>
      <c r="D180">
        <v>6.3361327045926051E-3</v>
      </c>
    </row>
    <row r="181" spans="3:4" x14ac:dyDescent="0.3">
      <c r="C181">
        <v>126.26</v>
      </c>
      <c r="D181">
        <v>6.4910489558207335E-3</v>
      </c>
    </row>
    <row r="182" spans="3:4" x14ac:dyDescent="0.3">
      <c r="C182">
        <v>126.267</v>
      </c>
      <c r="D182">
        <v>6.6481089155643498E-3</v>
      </c>
    </row>
    <row r="183" spans="3:4" x14ac:dyDescent="0.3">
      <c r="C183">
        <v>126.274</v>
      </c>
      <c r="D183">
        <v>6.80728583046665E-3</v>
      </c>
    </row>
    <row r="184" spans="3:4" x14ac:dyDescent="0.3">
      <c r="C184">
        <v>126.28100000000001</v>
      </c>
      <c r="D184">
        <v>6.9685507135935085E-3</v>
      </c>
    </row>
    <row r="185" spans="3:4" x14ac:dyDescent="0.3">
      <c r="C185">
        <v>126.288</v>
      </c>
      <c r="D185">
        <v>7.1318723199861123E-3</v>
      </c>
    </row>
    <row r="186" spans="3:4" x14ac:dyDescent="0.3">
      <c r="C186">
        <v>126.295</v>
      </c>
      <c r="D186">
        <v>7.2972171244576984E-3</v>
      </c>
    </row>
    <row r="187" spans="3:4" x14ac:dyDescent="0.3">
      <c r="C187">
        <v>126.30200000000001</v>
      </c>
      <c r="D187">
        <v>7.464549301717768E-3</v>
      </c>
    </row>
    <row r="188" spans="3:4" x14ac:dyDescent="0.3">
      <c r="C188">
        <v>126.309</v>
      </c>
      <c r="D188">
        <v>7.6338307089142384E-3</v>
      </c>
    </row>
    <row r="189" spans="3:4" x14ac:dyDescent="0.3">
      <c r="C189">
        <v>126.316</v>
      </c>
      <c r="D189">
        <v>7.8050208706728639E-3</v>
      </c>
    </row>
    <row r="190" spans="3:4" x14ac:dyDescent="0.3">
      <c r="C190">
        <v>126.32299999999999</v>
      </c>
      <c r="D190">
        <v>7.9780769667100911E-3</v>
      </c>
    </row>
    <row r="191" spans="3:4" x14ac:dyDescent="0.3">
      <c r="C191">
        <v>126.33</v>
      </c>
      <c r="D191">
        <v>8.1529538221050378E-3</v>
      </c>
    </row>
    <row r="192" spans="3:4" x14ac:dyDescent="0.3">
      <c r="C192">
        <v>126.337</v>
      </c>
      <c r="D192">
        <v>8.3296039002943474E-3</v>
      </c>
    </row>
    <row r="193" spans="3:4" x14ac:dyDescent="0.3">
      <c r="C193">
        <v>126.34399999999999</v>
      </c>
      <c r="D193">
        <v>8.5079772988695661E-3</v>
      </c>
    </row>
    <row r="194" spans="3:4" x14ac:dyDescent="0.3">
      <c r="C194">
        <v>126.351</v>
      </c>
      <c r="D194">
        <v>8.6880217482413584E-3</v>
      </c>
    </row>
    <row r="195" spans="3:4" x14ac:dyDescent="0.3">
      <c r="C195">
        <v>126.358</v>
      </c>
      <c r="D195">
        <v>8.8696826132312768E-3</v>
      </c>
    </row>
    <row r="196" spans="3:4" x14ac:dyDescent="0.3">
      <c r="C196">
        <v>126.36499999999999</v>
      </c>
      <c r="D196">
        <v>9.0529028976580363E-3</v>
      </c>
    </row>
    <row r="197" spans="3:4" x14ac:dyDescent="0.3">
      <c r="C197">
        <v>126.372</v>
      </c>
      <c r="D197">
        <v>9.2376232519715065E-3</v>
      </c>
    </row>
    <row r="198" spans="3:4" x14ac:dyDescent="0.3">
      <c r="C198">
        <v>126.379</v>
      </c>
      <c r="D198">
        <v>9.4237819839833037E-3</v>
      </c>
    </row>
    <row r="199" spans="3:4" x14ac:dyDescent="0.3">
      <c r="C199">
        <v>126.386</v>
      </c>
      <c r="D199">
        <v>9.6113150727485889E-3</v>
      </c>
    </row>
    <row r="200" spans="3:4" x14ac:dyDescent="0.3">
      <c r="C200">
        <v>126.393</v>
      </c>
      <c r="D200">
        <v>9.8001561856392392E-3</v>
      </c>
    </row>
    <row r="201" spans="3:4" x14ac:dyDescent="0.3">
      <c r="C201">
        <v>126.4</v>
      </c>
      <c r="D201">
        <v>9.9902366986436338E-3</v>
      </c>
    </row>
    <row r="202" spans="3:4" x14ac:dyDescent="0.3">
      <c r="C202">
        <v>126.407</v>
      </c>
      <c r="D202">
        <v>1.0181485719933707E-2</v>
      </c>
    </row>
    <row r="203" spans="3:4" x14ac:dyDescent="0.3">
      <c r="C203">
        <v>126.414</v>
      </c>
      <c r="D203">
        <v>1.0373830116724769E-2</v>
      </c>
    </row>
    <row r="204" spans="3:4" x14ac:dyDescent="0.3">
      <c r="C204">
        <v>126.42100000000001</v>
      </c>
      <c r="D204">
        <v>1.0567194545448137E-2</v>
      </c>
    </row>
    <row r="205" spans="3:4" x14ac:dyDescent="0.3">
      <c r="C205">
        <v>126.428</v>
      </c>
      <c r="D205">
        <v>1.0761501485261773E-2</v>
      </c>
    </row>
    <row r="206" spans="3:4" x14ac:dyDescent="0.3">
      <c r="C206">
        <v>126.435</v>
      </c>
      <c r="D206">
        <v>1.0956671274908411E-2</v>
      </c>
    </row>
    <row r="207" spans="3:4" x14ac:dyDescent="0.3">
      <c r="C207">
        <v>126.44199999999999</v>
      </c>
      <c r="D207">
        <v>1.1152622152924231E-2</v>
      </c>
    </row>
    <row r="208" spans="3:4" x14ac:dyDescent="0.3">
      <c r="C208">
        <v>126.449</v>
      </c>
      <c r="D208">
        <v>1.1349270301209493E-2</v>
      </c>
    </row>
    <row r="209" spans="3:4" x14ac:dyDescent="0.3">
      <c r="C209">
        <v>126.456</v>
      </c>
      <c r="D209">
        <v>1.1546529891944823E-2</v>
      </c>
    </row>
    <row r="210" spans="3:4" x14ac:dyDescent="0.3">
      <c r="C210">
        <v>126.46299999999999</v>
      </c>
      <c r="D210">
        <v>1.1744313137852787E-2</v>
      </c>
    </row>
    <row r="211" spans="3:4" x14ac:dyDescent="0.3">
      <c r="C211">
        <v>126.47</v>
      </c>
      <c r="D211">
        <v>1.1942530345784439E-2</v>
      </c>
    </row>
    <row r="212" spans="3:4" x14ac:dyDescent="0.3">
      <c r="C212">
        <v>126.477</v>
      </c>
      <c r="D212">
        <v>1.2141089973604776E-2</v>
      </c>
    </row>
    <row r="213" spans="3:4" x14ac:dyDescent="0.3">
      <c r="C213">
        <v>126.48399999999999</v>
      </c>
      <c r="D213">
        <v>1.2339898690355722E-2</v>
      </c>
    </row>
    <row r="214" spans="3:4" x14ac:dyDescent="0.3">
      <c r="C214">
        <v>126.491</v>
      </c>
      <c r="D214">
        <v>1.253886143965831E-2</v>
      </c>
    </row>
    <row r="215" spans="3:4" x14ac:dyDescent="0.3">
      <c r="C215">
        <v>126.498</v>
      </c>
      <c r="D215">
        <v>1.2737881506309287E-2</v>
      </c>
    </row>
    <row r="216" spans="3:4" x14ac:dyDescent="0.3">
      <c r="C216">
        <v>126.505</v>
      </c>
      <c r="D216">
        <v>1.2936860586032231E-2</v>
      </c>
    </row>
    <row r="217" spans="3:4" x14ac:dyDescent="0.3">
      <c r="C217">
        <v>126.512</v>
      </c>
      <c r="D217">
        <v>1.3135698858325866E-2</v>
      </c>
    </row>
    <row r="218" spans="3:4" x14ac:dyDescent="0.3">
      <c r="C218">
        <v>126.51900000000001</v>
      </c>
      <c r="D218">
        <v>1.3334295062346249E-2</v>
      </c>
    </row>
    <row r="219" spans="3:4" x14ac:dyDescent="0.3">
      <c r="C219">
        <v>126.526</v>
      </c>
      <c r="D219">
        <v>1.3532546575763945E-2</v>
      </c>
    </row>
    <row r="220" spans="3:4" x14ac:dyDescent="0.3">
      <c r="C220">
        <v>126.533</v>
      </c>
      <c r="D220">
        <v>1.3730349496520253E-2</v>
      </c>
    </row>
    <row r="221" spans="3:4" x14ac:dyDescent="0.3">
      <c r="C221">
        <v>126.54</v>
      </c>
      <c r="D221">
        <v>1.392759872740057E-2</v>
      </c>
    </row>
    <row r="222" spans="3:4" x14ac:dyDescent="0.3">
      <c r="C222">
        <v>126.547</v>
      </c>
      <c r="D222">
        <v>1.4124188063347441E-2</v>
      </c>
    </row>
    <row r="223" spans="3:4" x14ac:dyDescent="0.3">
      <c r="C223">
        <v>126.554</v>
      </c>
      <c r="D223">
        <v>1.4320010281419228E-2</v>
      </c>
    </row>
    <row r="224" spans="3:4" x14ac:dyDescent="0.3">
      <c r="C224">
        <v>126.56100000000001</v>
      </c>
      <c r="D224">
        <v>1.4514957233294323E-2</v>
      </c>
    </row>
    <row r="225" spans="3:4" x14ac:dyDescent="0.3">
      <c r="C225">
        <v>126.568</v>
      </c>
      <c r="D225">
        <v>1.4708919940225712E-2</v>
      </c>
    </row>
    <row r="226" spans="3:4" x14ac:dyDescent="0.3">
      <c r="C226">
        <v>126.575</v>
      </c>
      <c r="D226">
        <v>1.4901788690334447E-2</v>
      </c>
    </row>
    <row r="227" spans="3:4" x14ac:dyDescent="0.3">
      <c r="C227">
        <v>126.58199999999999</v>
      </c>
      <c r="D227">
        <v>1.5093453138124407E-2</v>
      </c>
    </row>
    <row r="228" spans="3:4" x14ac:dyDescent="0.3">
      <c r="C228">
        <v>126.589</v>
      </c>
      <c r="D228">
        <v>1.5283802406109296E-2</v>
      </c>
    </row>
    <row r="229" spans="3:4" x14ac:dyDescent="0.3">
      <c r="C229">
        <v>126.596</v>
      </c>
      <c r="D229">
        <v>1.5472725188415864E-2</v>
      </c>
    </row>
    <row r="230" spans="3:4" x14ac:dyDescent="0.3">
      <c r="C230">
        <v>126.60299999999999</v>
      </c>
      <c r="D230">
        <v>1.5660109856243953E-2</v>
      </c>
    </row>
    <row r="231" spans="3:4" x14ac:dyDescent="0.3">
      <c r="C231">
        <v>126.61</v>
      </c>
      <c r="D231">
        <v>1.5845844565045071E-2</v>
      </c>
    </row>
    <row r="232" spans="3:4" x14ac:dyDescent="0.3">
      <c r="C232">
        <v>126.617</v>
      </c>
      <c r="D232">
        <v>1.6029817363277563E-2</v>
      </c>
    </row>
    <row r="233" spans="3:4" x14ac:dyDescent="0.3">
      <c r="C233">
        <v>126.624</v>
      </c>
      <c r="D233">
        <v>1.6211916302601718E-2</v>
      </c>
    </row>
    <row r="234" spans="3:4" x14ac:dyDescent="0.3">
      <c r="C234">
        <v>126.631</v>
      </c>
      <c r="D234">
        <v>1.6392029549363994E-2</v>
      </c>
    </row>
    <row r="235" spans="3:4" x14ac:dyDescent="0.3">
      <c r="C235">
        <v>126.63800000000001</v>
      </c>
      <c r="D235">
        <v>1.6570045497215555E-2</v>
      </c>
    </row>
    <row r="236" spans="3:4" x14ac:dyDescent="0.3">
      <c r="C236">
        <v>126.645</v>
      </c>
      <c r="D236">
        <v>1.6745852880716668E-2</v>
      </c>
    </row>
    <row r="237" spans="3:4" x14ac:dyDescent="0.3">
      <c r="C237">
        <v>126.652</v>
      </c>
      <c r="D237">
        <v>1.6919340889764774E-2</v>
      </c>
    </row>
    <row r="238" spans="3:4" x14ac:dyDescent="0.3">
      <c r="C238">
        <v>126.65900000000001</v>
      </c>
      <c r="D238">
        <v>1.7090399284681503E-2</v>
      </c>
    </row>
    <row r="239" spans="3:4" x14ac:dyDescent="0.3">
      <c r="C239">
        <v>126.666</v>
      </c>
      <c r="D239">
        <v>1.7258918511800163E-2</v>
      </c>
    </row>
    <row r="240" spans="3:4" x14ac:dyDescent="0.3">
      <c r="C240">
        <v>126.673</v>
      </c>
      <c r="D240">
        <v>1.7424789819383155E-2</v>
      </c>
    </row>
    <row r="241" spans="3:4" x14ac:dyDescent="0.3">
      <c r="C241">
        <v>126.68</v>
      </c>
      <c r="D241">
        <v>1.7587905373696852E-2</v>
      </c>
    </row>
    <row r="242" spans="3:4" x14ac:dyDescent="0.3">
      <c r="C242">
        <v>126.687</v>
      </c>
      <c r="D242">
        <v>1.7748158375078395E-2</v>
      </c>
    </row>
    <row r="243" spans="3:4" x14ac:dyDescent="0.3">
      <c r="C243">
        <v>126.694</v>
      </c>
      <c r="D243">
        <v>1.790544317381812E-2</v>
      </c>
    </row>
    <row r="244" spans="3:4" x14ac:dyDescent="0.3">
      <c r="C244">
        <v>126.70099999999999</v>
      </c>
      <c r="D244">
        <v>1.805965538567993E-2</v>
      </c>
    </row>
    <row r="245" spans="3:4" x14ac:dyDescent="0.3">
      <c r="C245">
        <v>126.708</v>
      </c>
      <c r="D245">
        <v>1.8210692006892133E-2</v>
      </c>
    </row>
    <row r="246" spans="3:4" x14ac:dyDescent="0.3">
      <c r="C246">
        <v>126.715</v>
      </c>
      <c r="D246">
        <v>1.8358451528423029E-2</v>
      </c>
    </row>
    <row r="247" spans="3:4" x14ac:dyDescent="0.3">
      <c r="C247">
        <v>126.72199999999999</v>
      </c>
      <c r="D247">
        <v>1.8502834049372696E-2</v>
      </c>
    </row>
    <row r="248" spans="3:4" x14ac:dyDescent="0.3">
      <c r="C248">
        <v>126.729</v>
      </c>
      <c r="D248">
        <v>1.8643741389301291E-2</v>
      </c>
    </row>
    <row r="249" spans="3:4" x14ac:dyDescent="0.3">
      <c r="C249">
        <v>126.736</v>
      </c>
      <c r="D249">
        <v>1.8781077199315339E-2</v>
      </c>
    </row>
    <row r="250" spans="3:4" x14ac:dyDescent="0.3">
      <c r="C250">
        <v>126.74299999999999</v>
      </c>
      <c r="D250">
        <v>1.8914747071742042E-2</v>
      </c>
    </row>
    <row r="251" spans="3:4" x14ac:dyDescent="0.3">
      <c r="C251">
        <v>126.75</v>
      </c>
      <c r="D251">
        <v>1.9044658648214589E-2</v>
      </c>
    </row>
    <row r="252" spans="3:4" x14ac:dyDescent="0.3">
      <c r="C252">
        <v>126.75700000000001</v>
      </c>
      <c r="D252">
        <v>1.9170721725993572E-2</v>
      </c>
    </row>
    <row r="253" spans="3:4" x14ac:dyDescent="0.3">
      <c r="C253">
        <v>126.764</v>
      </c>
      <c r="D253">
        <v>1.9292848362358405E-2</v>
      </c>
    </row>
    <row r="254" spans="3:4" x14ac:dyDescent="0.3">
      <c r="C254">
        <v>126.771</v>
      </c>
      <c r="D254">
        <v>1.9410952976897437E-2</v>
      </c>
    </row>
    <row r="255" spans="3:4" x14ac:dyDescent="0.3">
      <c r="C255">
        <v>126.77800000000001</v>
      </c>
      <c r="D255">
        <v>1.9524952451528507E-2</v>
      </c>
    </row>
    <row r="256" spans="3:4" x14ac:dyDescent="0.3">
      <c r="C256">
        <v>126.785</v>
      </c>
      <c r="D256">
        <v>1.9634766228090988E-2</v>
      </c>
    </row>
    <row r="257" spans="3:4" x14ac:dyDescent="0.3">
      <c r="C257">
        <v>126.792</v>
      </c>
      <c r="D257">
        <v>1.9740316403346808E-2</v>
      </c>
    </row>
    <row r="258" spans="3:4" x14ac:dyDescent="0.3">
      <c r="C258">
        <v>126.79900000000001</v>
      </c>
      <c r="D258">
        <v>1.9841527821231952E-2</v>
      </c>
    </row>
    <row r="259" spans="3:4" x14ac:dyDescent="0.3">
      <c r="C259">
        <v>126.806</v>
      </c>
      <c r="D259">
        <v>1.9938328162209789E-2</v>
      </c>
    </row>
    <row r="260" spans="3:4" x14ac:dyDescent="0.3">
      <c r="C260">
        <v>126.813</v>
      </c>
      <c r="D260">
        <v>2.0030648029575406E-2</v>
      </c>
    </row>
    <row r="261" spans="3:4" x14ac:dyDescent="0.3">
      <c r="C261">
        <v>126.82</v>
      </c>
      <c r="D261">
        <v>2.011842103256517E-2</v>
      </c>
    </row>
    <row r="262" spans="3:4" x14ac:dyDescent="0.3">
      <c r="C262">
        <v>126.827</v>
      </c>
      <c r="D262">
        <v>2.0201583866137168E-2</v>
      </c>
    </row>
    <row r="263" spans="3:4" x14ac:dyDescent="0.3">
      <c r="C263">
        <v>126.834</v>
      </c>
      <c r="D263">
        <v>2.0280076387282651E-2</v>
      </c>
    </row>
    <row r="264" spans="3:4" x14ac:dyDescent="0.3">
      <c r="C264">
        <v>126.84099999999999</v>
      </c>
      <c r="D264">
        <v>2.0353841687744567E-2</v>
      </c>
    </row>
    <row r="265" spans="3:4" x14ac:dyDescent="0.3">
      <c r="C265">
        <v>126.848</v>
      </c>
      <c r="D265">
        <v>2.042282616301809E-2</v>
      </c>
    </row>
    <row r="266" spans="3:4" x14ac:dyDescent="0.3">
      <c r="C266">
        <v>126.855</v>
      </c>
      <c r="D266">
        <v>2.0486979577515035E-2</v>
      </c>
    </row>
    <row r="267" spans="3:4" x14ac:dyDescent="0.3">
      <c r="C267">
        <v>126.86199999999999</v>
      </c>
      <c r="D267">
        <v>2.0546255125784015E-2</v>
      </c>
    </row>
    <row r="268" spans="3:4" x14ac:dyDescent="0.3">
      <c r="C268">
        <v>126.869</v>
      </c>
      <c r="D268">
        <v>2.0600609489680434E-2</v>
      </c>
    </row>
    <row r="269" spans="3:4" x14ac:dyDescent="0.3">
      <c r="C269">
        <v>126.876</v>
      </c>
      <c r="D269">
        <v>2.0650002891387752E-2</v>
      </c>
    </row>
    <row r="270" spans="3:4" x14ac:dyDescent="0.3">
      <c r="C270">
        <v>126.883</v>
      </c>
      <c r="D270">
        <v>2.0694399142201465E-2</v>
      </c>
    </row>
    <row r="271" spans="3:4" x14ac:dyDescent="0.3">
      <c r="C271">
        <v>126.89</v>
      </c>
      <c r="D271">
        <v>2.0733765686990736E-2</v>
      </c>
    </row>
    <row r="272" spans="3:4" x14ac:dyDescent="0.3">
      <c r="C272">
        <v>126.89700000000001</v>
      </c>
      <c r="D272">
        <v>2.0768073644260813E-2</v>
      </c>
    </row>
    <row r="273" spans="3:4" x14ac:dyDescent="0.3">
      <c r="C273">
        <v>126.904</v>
      </c>
      <c r="D273">
        <v>2.0797297841748785E-2</v>
      </c>
    </row>
    <row r="274" spans="3:4" x14ac:dyDescent="0.3">
      <c r="C274">
        <v>126.911</v>
      </c>
      <c r="D274">
        <v>2.0821416847490424E-2</v>
      </c>
    </row>
    <row r="275" spans="3:4" x14ac:dyDescent="0.3">
      <c r="C275">
        <v>126.91800000000001</v>
      </c>
      <c r="D275">
        <v>2.0840412996304111E-2</v>
      </c>
    </row>
    <row r="276" spans="3:4" x14ac:dyDescent="0.3">
      <c r="C276">
        <v>126.925</v>
      </c>
      <c r="D276">
        <v>2.0854272411647268E-2</v>
      </c>
    </row>
    <row r="277" spans="3:4" x14ac:dyDescent="0.3">
      <c r="C277">
        <v>126.932</v>
      </c>
      <c r="D277">
        <v>2.0862985022806653E-2</v>
      </c>
    </row>
    <row r="278" spans="3:4" x14ac:dyDescent="0.3">
      <c r="C278">
        <v>126.93899999999999</v>
      </c>
      <c r="D278">
        <v>2.0866544577392891E-2</v>
      </c>
    </row>
    <row r="279" spans="3:4" x14ac:dyDescent="0.3">
      <c r="C279">
        <v>126.946</v>
      </c>
      <c r="D279">
        <v>2.0864948649118017E-2</v>
      </c>
    </row>
    <row r="280" spans="3:4" x14ac:dyDescent="0.3">
      <c r="C280">
        <v>126.953</v>
      </c>
      <c r="D280">
        <v>2.0858198640842117E-2</v>
      </c>
    </row>
    <row r="281" spans="3:4" x14ac:dyDescent="0.3">
      <c r="C281">
        <v>126.96</v>
      </c>
      <c r="D281">
        <v>2.0846299782884152E-2</v>
      </c>
    </row>
    <row r="282" spans="3:4" x14ac:dyDescent="0.3">
      <c r="C282">
        <v>126.967</v>
      </c>
      <c r="D282">
        <v>2.0829261126599514E-2</v>
      </c>
    </row>
    <row r="283" spans="3:4" x14ac:dyDescent="0.3">
      <c r="C283">
        <v>126.974</v>
      </c>
      <c r="D283">
        <v>2.0807095533235967E-2</v>
      </c>
    </row>
    <row r="284" spans="3:4" x14ac:dyDescent="0.3">
      <c r="C284">
        <v>126.98099999999999</v>
      </c>
      <c r="D284">
        <v>2.0779819658086729E-2</v>
      </c>
    </row>
    <row r="285" spans="3:4" x14ac:dyDescent="0.3">
      <c r="C285">
        <v>126.988</v>
      </c>
      <c r="D285">
        <v>2.0747453929968199E-2</v>
      </c>
    </row>
    <row r="286" spans="3:4" x14ac:dyDescent="0.3">
      <c r="C286">
        <v>126.995</v>
      </c>
      <c r="D286">
        <v>2.0710022526058483E-2</v>
      </c>
    </row>
    <row r="287" spans="3:4" x14ac:dyDescent="0.3">
      <c r="C287">
        <v>127.002</v>
      </c>
      <c r="D287">
        <v>2.0667553342139218E-2</v>
      </c>
    </row>
    <row r="288" spans="3:4" x14ac:dyDescent="0.3">
      <c r="C288">
        <v>127.009</v>
      </c>
      <c r="D288">
        <v>2.0620077958292279E-2</v>
      </c>
    </row>
    <row r="289" spans="3:4" x14ac:dyDescent="0.3">
      <c r="C289">
        <v>127.01600000000001</v>
      </c>
      <c r="D289">
        <v>2.0567631600111606E-2</v>
      </c>
    </row>
    <row r="290" spans="3:4" x14ac:dyDescent="0.3">
      <c r="C290">
        <v>127.023</v>
      </c>
      <c r="D290">
        <v>2.0510253095495253E-2</v>
      </c>
    </row>
    <row r="291" spans="3:4" x14ac:dyDescent="0.3">
      <c r="C291">
        <v>127.03</v>
      </c>
      <c r="D291">
        <v>2.0447984827092629E-2</v>
      </c>
    </row>
    <row r="292" spans="3:4" x14ac:dyDescent="0.3">
      <c r="C292">
        <v>127.03700000000001</v>
      </c>
      <c r="D292">
        <v>2.0380872680489666E-2</v>
      </c>
    </row>
    <row r="293" spans="3:4" x14ac:dyDescent="0.3">
      <c r="C293">
        <v>127.044</v>
      </c>
      <c r="D293">
        <v>2.0308965988218738E-2</v>
      </c>
    </row>
    <row r="294" spans="3:4" x14ac:dyDescent="0.3">
      <c r="C294">
        <v>127.051</v>
      </c>
      <c r="D294">
        <v>2.0232317469689724E-2</v>
      </c>
    </row>
    <row r="295" spans="3:4" x14ac:dyDescent="0.3">
      <c r="C295">
        <v>127.05800000000001</v>
      </c>
      <c r="D295">
        <v>2.0150983167146374E-2</v>
      </c>
    </row>
    <row r="296" spans="3:4" x14ac:dyDescent="0.3">
      <c r="C296">
        <v>127.065</v>
      </c>
      <c r="D296">
        <v>2.0065022377754205E-2</v>
      </c>
    </row>
    <row r="297" spans="3:4" x14ac:dyDescent="0.3">
      <c r="C297">
        <v>127.072</v>
      </c>
      <c r="D297">
        <v>1.9974497581936396E-2</v>
      </c>
    </row>
    <row r="298" spans="3:4" x14ac:dyDescent="0.3">
      <c r="C298">
        <v>127.07899999999999</v>
      </c>
      <c r="D298">
        <v>1.9879474368080945E-2</v>
      </c>
    </row>
    <row r="299" spans="3:4" x14ac:dyDescent="0.3">
      <c r="C299">
        <v>127.086</v>
      </c>
      <c r="D299">
        <v>1.9780021353741586E-2</v>
      </c>
    </row>
    <row r="300" spans="3:4" x14ac:dyDescent="0.3">
      <c r="C300">
        <v>127.093</v>
      </c>
      <c r="D300">
        <v>1.9676210103470686E-2</v>
      </c>
    </row>
    <row r="301" spans="3:4" x14ac:dyDescent="0.3">
      <c r="C301">
        <v>127.1</v>
      </c>
      <c r="D301">
        <v>1.9568115043417038E-2</v>
      </c>
    </row>
    <row r="302" spans="3:4" x14ac:dyDescent="0.3">
      <c r="C302">
        <v>127.107</v>
      </c>
      <c r="D302">
        <v>1.9455813372833163E-2</v>
      </c>
    </row>
    <row r="303" spans="3:4" x14ac:dyDescent="0.3">
      <c r="C303">
        <v>127.114</v>
      </c>
      <c r="D303">
        <v>1.9339384972641357E-2</v>
      </c>
    </row>
    <row r="304" spans="3:4" x14ac:dyDescent="0.3">
      <c r="C304">
        <v>127.121</v>
      </c>
      <c r="D304">
        <v>1.9218912311206333E-2</v>
      </c>
    </row>
    <row r="305" spans="3:4" x14ac:dyDescent="0.3">
      <c r="C305">
        <v>127.128</v>
      </c>
      <c r="D305">
        <v>1.9094480347471608E-2</v>
      </c>
    </row>
    <row r="306" spans="3:4" x14ac:dyDescent="0.3">
      <c r="C306">
        <v>127.13500000000001</v>
      </c>
      <c r="D306">
        <v>1.8966176431621282E-2</v>
      </c>
    </row>
    <row r="307" spans="3:4" x14ac:dyDescent="0.3">
      <c r="C307">
        <v>127.142</v>
      </c>
      <c r="D307">
        <v>1.8834090203425302E-2</v>
      </c>
    </row>
    <row r="308" spans="3:4" x14ac:dyDescent="0.3">
      <c r="C308">
        <v>127.149</v>
      </c>
      <c r="D308">
        <v>1.8698313488435619E-2</v>
      </c>
    </row>
    <row r="309" spans="3:4" x14ac:dyDescent="0.3">
      <c r="C309">
        <v>127.15600000000001</v>
      </c>
      <c r="D309">
        <v>1.8558940192203909E-2</v>
      </c>
    </row>
    <row r="310" spans="3:4" x14ac:dyDescent="0.3">
      <c r="C310">
        <v>127.163</v>
      </c>
      <c r="D310">
        <v>1.8416066192686327E-2</v>
      </c>
    </row>
    <row r="311" spans="3:4" x14ac:dyDescent="0.3">
      <c r="C311">
        <v>127.17</v>
      </c>
      <c r="D311">
        <v>1.826978923100981E-2</v>
      </c>
    </row>
    <row r="312" spans="3:4" x14ac:dyDescent="0.3">
      <c r="C312">
        <v>127.17700000000001</v>
      </c>
      <c r="D312">
        <v>1.8120208800776399E-2</v>
      </c>
    </row>
    <row r="313" spans="3:4" x14ac:dyDescent="0.3">
      <c r="C313">
        <v>127.184</v>
      </c>
      <c r="D313">
        <v>1.7967426036075481E-2</v>
      </c>
    </row>
    <row r="314" spans="3:4" x14ac:dyDescent="0.3">
      <c r="C314">
        <v>127.191</v>
      </c>
      <c r="D314">
        <v>1.7811543598382083E-2</v>
      </c>
    </row>
    <row r="315" spans="3:4" x14ac:dyDescent="0.3">
      <c r="C315">
        <v>127.19799999999999</v>
      </c>
      <c r="D315">
        <v>1.7652665562521007E-2</v>
      </c>
    </row>
    <row r="316" spans="3:4" x14ac:dyDescent="0.3">
      <c r="C316">
        <v>127.205</v>
      </c>
      <c r="D316">
        <v>1.7490897301865267E-2</v>
      </c>
    </row>
    <row r="317" spans="3:4" x14ac:dyDescent="0.3">
      <c r="C317">
        <v>127.212</v>
      </c>
      <c r="D317">
        <v>1.7326345372954671E-2</v>
      </c>
    </row>
    <row r="318" spans="3:4" x14ac:dyDescent="0.3">
      <c r="C318">
        <v>127.21899999999999</v>
      </c>
      <c r="D318">
        <v>1.7159117399702342E-2</v>
      </c>
    </row>
    <row r="319" spans="3:4" x14ac:dyDescent="0.3">
      <c r="C319">
        <v>127.226</v>
      </c>
      <c r="D319">
        <v>1.6989321957367038E-2</v>
      </c>
    </row>
    <row r="320" spans="3:4" x14ac:dyDescent="0.3">
      <c r="C320">
        <v>127.233</v>
      </c>
      <c r="D320">
        <v>1.6817068456468114E-2</v>
      </c>
    </row>
    <row r="321" spans="3:4" x14ac:dyDescent="0.3">
      <c r="C321">
        <v>127.24</v>
      </c>
      <c r="D321">
        <v>1.6642467026809021E-2</v>
      </c>
    </row>
    <row r="322" spans="3:4" x14ac:dyDescent="0.3">
      <c r="C322">
        <v>127.247</v>
      </c>
      <c r="D322">
        <v>1.6465628401782572E-2</v>
      </c>
    </row>
    <row r="323" spans="3:4" x14ac:dyDescent="0.3">
      <c r="C323">
        <v>127.254</v>
      </c>
      <c r="D323">
        <v>1.6286663803129063E-2</v>
      </c>
    </row>
    <row r="324" spans="3:4" x14ac:dyDescent="0.3">
      <c r="C324">
        <v>127.261</v>
      </c>
      <c r="D324">
        <v>1.610568482630656E-2</v>
      </c>
    </row>
    <row r="325" spans="3:4" x14ac:dyDescent="0.3">
      <c r="C325">
        <v>127.268</v>
      </c>
      <c r="D325">
        <v>1.5922803326638937E-2</v>
      </c>
    </row>
    <row r="326" spans="3:4" x14ac:dyDescent="0.3">
      <c r="C326">
        <v>127.27500000000001</v>
      </c>
      <c r="D326">
        <v>1.573813130640473E-2</v>
      </c>
    </row>
    <row r="327" spans="3:4" x14ac:dyDescent="0.3">
      <c r="C327">
        <v>127.282</v>
      </c>
      <c r="D327">
        <v>1.5551780803016385E-2</v>
      </c>
    </row>
    <row r="328" spans="3:4" x14ac:dyDescent="0.3">
      <c r="C328">
        <v>127.289</v>
      </c>
      <c r="D328">
        <v>1.5363863778445643E-2</v>
      </c>
    </row>
    <row r="329" spans="3:4" x14ac:dyDescent="0.3">
      <c r="C329">
        <v>127.29600000000001</v>
      </c>
      <c r="D329">
        <v>1.5174492010047197E-2</v>
      </c>
    </row>
    <row r="330" spans="3:4" x14ac:dyDescent="0.3">
      <c r="C330">
        <v>127.303</v>
      </c>
      <c r="D330">
        <v>1.4983776982918395E-2</v>
      </c>
    </row>
    <row r="331" spans="3:4" x14ac:dyDescent="0.3">
      <c r="C331">
        <v>127.31</v>
      </c>
      <c r="D331">
        <v>1.479182978393828E-2</v>
      </c>
    </row>
    <row r="332" spans="3:4" x14ac:dyDescent="0.3">
      <c r="C332">
        <v>127.31699999999999</v>
      </c>
      <c r="D332">
        <v>1.4598760997625568E-2</v>
      </c>
    </row>
    <row r="333" spans="3:4" x14ac:dyDescent="0.3">
      <c r="C333">
        <v>127.324</v>
      </c>
      <c r="D333">
        <v>1.4404680603936433E-2</v>
      </c>
    </row>
    <row r="334" spans="3:4" x14ac:dyDescent="0.3">
      <c r="C334">
        <v>127.331</v>
      </c>
      <c r="D334">
        <v>1.4209697878139502E-2</v>
      </c>
    </row>
    <row r="335" spans="3:4" x14ac:dyDescent="0.3">
      <c r="C335">
        <v>127.33799999999999</v>
      </c>
      <c r="D335">
        <v>1.4013921292878767E-2</v>
      </c>
    </row>
    <row r="336" spans="3:4" x14ac:dyDescent="0.3">
      <c r="C336">
        <v>127.345</v>
      </c>
      <c r="D336">
        <v>1.3817458422543403E-2</v>
      </c>
    </row>
    <row r="337" spans="3:4" x14ac:dyDescent="0.3">
      <c r="C337">
        <v>127.352</v>
      </c>
      <c r="D337">
        <v>1.3620415850057653E-2</v>
      </c>
    </row>
    <row r="338" spans="3:4" x14ac:dyDescent="0.3">
      <c r="C338">
        <v>127.35899999999999</v>
      </c>
      <c r="D338">
        <v>1.3422899076187687E-2</v>
      </c>
    </row>
    <row r="339" spans="3:4" x14ac:dyDescent="0.3">
      <c r="C339">
        <v>127.366</v>
      </c>
      <c r="D339">
        <v>1.3225012431466957E-2</v>
      </c>
    </row>
    <row r="340" spans="3:4" x14ac:dyDescent="0.3">
      <c r="C340">
        <v>127.373</v>
      </c>
      <c r="D340">
        <v>1.3026858990836084E-2</v>
      </c>
    </row>
    <row r="341" spans="3:4" x14ac:dyDescent="0.3">
      <c r="C341">
        <v>127.38</v>
      </c>
      <c r="D341">
        <v>1.2828540491076221E-2</v>
      </c>
    </row>
    <row r="342" spans="3:4" x14ac:dyDescent="0.3">
      <c r="C342">
        <v>127.387</v>
      </c>
      <c r="D342">
        <v>1.2630157251119727E-2</v>
      </c>
    </row>
    <row r="343" spans="3:4" x14ac:dyDescent="0.3">
      <c r="C343">
        <v>127.39400000000001</v>
      </c>
      <c r="D343">
        <v>1.2431808095315794E-2</v>
      </c>
    </row>
    <row r="344" spans="3:4" x14ac:dyDescent="0.3">
      <c r="C344">
        <v>127.401</v>
      </c>
      <c r="D344">
        <v>1.22335902797116E-2</v>
      </c>
    </row>
    <row r="345" spans="3:4" x14ac:dyDescent="0.3">
      <c r="C345">
        <v>127.408</v>
      </c>
      <c r="D345">
        <v>1.2035599421414295E-2</v>
      </c>
    </row>
    <row r="346" spans="3:4" x14ac:dyDescent="0.3">
      <c r="C346">
        <v>127.41500000000001</v>
      </c>
      <c r="D346">
        <v>1.1837929431092707E-2</v>
      </c>
    </row>
    <row r="347" spans="3:4" x14ac:dyDescent="0.3">
      <c r="C347">
        <v>127.422</v>
      </c>
      <c r="D347">
        <v>1.1640672448660636E-2</v>
      </c>
    </row>
    <row r="348" spans="3:4" x14ac:dyDescent="0.3">
      <c r="C348">
        <v>127.429</v>
      </c>
      <c r="D348">
        <v>1.1443918782188237E-2</v>
      </c>
    </row>
    <row r="349" spans="3:4" x14ac:dyDescent="0.3">
      <c r="C349">
        <v>127.43600000000001</v>
      </c>
      <c r="D349">
        <v>1.1247756850081548E-2</v>
      </c>
    </row>
    <row r="350" spans="3:4" x14ac:dyDescent="0.3">
      <c r="C350">
        <v>127.443</v>
      </c>
      <c r="D350">
        <v>1.105227312655341E-2</v>
      </c>
    </row>
    <row r="351" spans="3:4" x14ac:dyDescent="0.3">
      <c r="C351">
        <v>127.45</v>
      </c>
      <c r="D351">
        <v>1.0857552090413529E-2</v>
      </c>
    </row>
    <row r="352" spans="3:4" x14ac:dyDescent="0.3">
      <c r="C352">
        <v>127.45699999999999</v>
      </c>
      <c r="D352">
        <v>1.0663676177199738E-2</v>
      </c>
    </row>
    <row r="353" spans="3:4" x14ac:dyDescent="0.3">
      <c r="C353">
        <v>127.464</v>
      </c>
      <c r="D353">
        <v>1.047072573465258E-2</v>
      </c>
    </row>
    <row r="354" spans="3:4" x14ac:dyDescent="0.3">
      <c r="C354">
        <v>127.471</v>
      </c>
      <c r="D354">
        <v>1.0278802939518826E-2</v>
      </c>
    </row>
    <row r="355" spans="3:4" x14ac:dyDescent="0.3">
      <c r="C355">
        <v>127.47799999999999</v>
      </c>
      <c r="D355">
        <v>1.0087939325872777E-2</v>
      </c>
    </row>
    <row r="356" spans="3:4" x14ac:dyDescent="0.3">
      <c r="C356">
        <v>127.485</v>
      </c>
      <c r="D356">
        <v>9.8982297668748654E-3</v>
      </c>
    </row>
    <row r="357" spans="3:4" x14ac:dyDescent="0.3">
      <c r="C357">
        <v>127.492</v>
      </c>
      <c r="D357">
        <v>9.7097459410292498E-3</v>
      </c>
    </row>
    <row r="358" spans="3:4" x14ac:dyDescent="0.3">
      <c r="C358">
        <v>127.499</v>
      </c>
      <c r="D358">
        <v>9.5225572740918682E-3</v>
      </c>
    </row>
    <row r="359" spans="3:4" x14ac:dyDescent="0.3">
      <c r="C359">
        <v>127.506</v>
      </c>
      <c r="D359">
        <v>9.3367309154286475E-3</v>
      </c>
    </row>
    <row r="360" spans="3:4" x14ac:dyDescent="0.3">
      <c r="C360">
        <v>127.51300000000001</v>
      </c>
      <c r="D360">
        <v>9.1523317177425369E-3</v>
      </c>
    </row>
    <row r="361" spans="3:4" x14ac:dyDescent="0.3">
      <c r="C361">
        <v>127.52</v>
      </c>
      <c r="D361">
        <v>8.9694222201391963E-3</v>
      </c>
    </row>
    <row r="362" spans="3:4" x14ac:dyDescent="0.3">
      <c r="C362">
        <v>127.527</v>
      </c>
      <c r="D362">
        <v>8.7880626345075413E-3</v>
      </c>
    </row>
    <row r="363" spans="3:4" x14ac:dyDescent="0.3">
      <c r="C363">
        <v>127.53400000000001</v>
      </c>
      <c r="D363">
        <v>8.6083108351869952E-3</v>
      </c>
    </row>
    <row r="364" spans="3:4" x14ac:dyDescent="0.3">
      <c r="C364">
        <v>127.541</v>
      </c>
      <c r="D364">
        <v>8.430222351879884E-3</v>
      </c>
    </row>
    <row r="365" spans="3:4" x14ac:dyDescent="0.3">
      <c r="C365">
        <v>127.548</v>
      </c>
      <c r="D365">
        <v>8.2538503657739945E-3</v>
      </c>
    </row>
    <row r="366" spans="3:4" x14ac:dyDescent="0.3">
      <c r="C366">
        <v>127.55500000000001</v>
      </c>
      <c r="D366">
        <v>8.0792457088369775E-3</v>
      </c>
    </row>
    <row r="367" spans="3:4" x14ac:dyDescent="0.3">
      <c r="C367">
        <v>127.562</v>
      </c>
      <c r="D367">
        <v>7.9064568662316238E-3</v>
      </c>
    </row>
    <row r="368" spans="3:4" x14ac:dyDescent="0.3">
      <c r="C368">
        <v>127.569</v>
      </c>
      <c r="D368">
        <v>7.7355299818083999E-3</v>
      </c>
    </row>
    <row r="369" spans="3:4" x14ac:dyDescent="0.3">
      <c r="C369">
        <v>127.57599999999999</v>
      </c>
      <c r="D369">
        <v>7.566508866629189E-3</v>
      </c>
    </row>
    <row r="370" spans="3:4" x14ac:dyDescent="0.3">
      <c r="C370">
        <v>127.583</v>
      </c>
      <c r="D370">
        <v>7.3994350104622025E-3</v>
      </c>
    </row>
    <row r="371" spans="3:4" x14ac:dyDescent="0.3">
      <c r="C371">
        <v>127.59</v>
      </c>
      <c r="D371">
        <v>7.2343475962052053E-3</v>
      </c>
    </row>
    <row r="372" spans="3:4" x14ac:dyDescent="0.3">
      <c r="C372">
        <v>127.59699999999999</v>
      </c>
      <c r="D372">
        <v>7.0712835171737763E-3</v>
      </c>
    </row>
    <row r="373" spans="3:4" x14ac:dyDescent="0.3">
      <c r="C373">
        <v>127.604</v>
      </c>
      <c r="D373">
        <v>6.9102773972022974E-3</v>
      </c>
    </row>
    <row r="374" spans="3:4" x14ac:dyDescent="0.3">
      <c r="C374">
        <v>127.611</v>
      </c>
      <c r="D374">
        <v>6.7513616135038189E-3</v>
      </c>
    </row>
    <row r="375" spans="3:4" x14ac:dyDescent="0.3">
      <c r="C375">
        <v>127.61799999999999</v>
      </c>
      <c r="D375">
        <v>6.5945663222255705E-3</v>
      </c>
    </row>
    <row r="376" spans="3:4" x14ac:dyDescent="0.3">
      <c r="C376">
        <v>127.625</v>
      </c>
      <c r="D376">
        <v>6.4399194866456627E-3</v>
      </c>
    </row>
    <row r="377" spans="3:4" x14ac:dyDescent="0.3">
      <c r="C377">
        <v>127.63200000000001</v>
      </c>
      <c r="D377">
        <v>6.2874469079561603E-3</v>
      </c>
    </row>
    <row r="378" spans="3:4" x14ac:dyDescent="0.3">
      <c r="C378">
        <v>127.639</v>
      </c>
      <c r="D378">
        <v>6.1371722585696854E-3</v>
      </c>
    </row>
    <row r="379" spans="3:4" x14ac:dyDescent="0.3">
      <c r="C379">
        <v>127.646</v>
      </c>
      <c r="D379">
        <v>5.9891171178959009E-3</v>
      </c>
    </row>
    <row r="380" spans="3:4" x14ac:dyDescent="0.3">
      <c r="C380">
        <v>127.65300000000001</v>
      </c>
      <c r="D380">
        <v>5.8433010105349448E-3</v>
      </c>
    </row>
    <row r="381" spans="3:4" x14ac:dyDescent="0.3">
      <c r="C381">
        <v>127.66</v>
      </c>
      <c r="D381">
        <v>5.6997414468279101E-3</v>
      </c>
    </row>
    <row r="382" spans="3:4" x14ac:dyDescent="0.3">
      <c r="C382">
        <v>127.667</v>
      </c>
      <c r="D382">
        <v>5.5584539657143103E-3</v>
      </c>
    </row>
    <row r="383" spans="3:4" x14ac:dyDescent="0.3">
      <c r="C383">
        <v>127.67400000000001</v>
      </c>
      <c r="D383">
        <v>5.4194521798479551E-3</v>
      </c>
    </row>
    <row r="384" spans="3:4" x14ac:dyDescent="0.3">
      <c r="C384">
        <v>127.681</v>
      </c>
      <c r="D384">
        <v>5.2827478229169412E-3</v>
      </c>
    </row>
    <row r="385" spans="3:4" x14ac:dyDescent="0.3">
      <c r="C385">
        <v>127.688</v>
      </c>
      <c r="D385">
        <v>5.1483507991237258E-3</v>
      </c>
    </row>
    <row r="386" spans="3:4" x14ac:dyDescent="0.3">
      <c r="C386">
        <v>127.69499999999999</v>
      </c>
      <c r="D386">
        <v>5.0162692347837309E-3</v>
      </c>
    </row>
    <row r="387" spans="3:4" x14ac:dyDescent="0.3">
      <c r="C387">
        <v>127.702</v>
      </c>
      <c r="D387">
        <v>4.8865095319942584E-3</v>
      </c>
    </row>
    <row r="388" spans="3:4" x14ac:dyDescent="0.3">
      <c r="C388">
        <v>127.709</v>
      </c>
      <c r="D388">
        <v>4.7591031063867811E-3</v>
      </c>
    </row>
    <row r="389" spans="3:4" x14ac:dyDescent="0.3">
      <c r="C389">
        <v>127.71599999999999</v>
      </c>
      <c r="D389">
        <v>4.6340038074221693E-3</v>
      </c>
    </row>
    <row r="390" spans="3:4" x14ac:dyDescent="0.3">
      <c r="C390">
        <v>127.723</v>
      </c>
      <c r="D390">
        <v>4.511236399501916E-3</v>
      </c>
    </row>
    <row r="391" spans="3:4" x14ac:dyDescent="0.3">
      <c r="C391">
        <v>127.73</v>
      </c>
      <c r="D391">
        <v>4.3908010491712579E-3</v>
      </c>
    </row>
    <row r="392" spans="3:4" x14ac:dyDescent="0.3">
      <c r="C392">
        <v>127.73699999999999</v>
      </c>
      <c r="D392">
        <v>4.2726965082303947E-3</v>
      </c>
    </row>
    <row r="393" spans="3:4" x14ac:dyDescent="0.3">
      <c r="C393">
        <v>127.744</v>
      </c>
      <c r="D393">
        <v>4.1569201805676014E-3</v>
      </c>
    </row>
    <row r="394" spans="3:4" x14ac:dyDescent="0.3">
      <c r="C394">
        <v>127.751</v>
      </c>
      <c r="D394">
        <v>4.0434681910361345E-3</v>
      </c>
    </row>
    <row r="395" spans="3:4" x14ac:dyDescent="0.3">
      <c r="C395">
        <v>127.758</v>
      </c>
      <c r="D395">
        <v>3.9323354563748887E-3</v>
      </c>
    </row>
    <row r="396" spans="3:4" x14ac:dyDescent="0.3">
      <c r="C396">
        <v>127.765</v>
      </c>
      <c r="D396">
        <v>3.8235157581850156E-3</v>
      </c>
    </row>
    <row r="397" spans="3:4" x14ac:dyDescent="0.3">
      <c r="C397">
        <v>127.77200000000001</v>
      </c>
      <c r="D397">
        <v>3.7170018179799136E-3</v>
      </c>
    </row>
    <row r="398" spans="3:4" x14ac:dyDescent="0.3">
      <c r="C398">
        <v>127.779</v>
      </c>
      <c r="D398">
        <v>3.6127853743259724E-3</v>
      </c>
    </row>
    <row r="399" spans="3:4" x14ac:dyDescent="0.3">
      <c r="C399">
        <v>127.786</v>
      </c>
      <c r="D399">
        <v>3.5108572621033135E-3</v>
      </c>
    </row>
    <row r="400" spans="3:4" x14ac:dyDescent="0.3">
      <c r="C400">
        <v>127.79300000000001</v>
      </c>
      <c r="D400">
        <v>3.4112074939213564E-3</v>
      </c>
    </row>
    <row r="401" spans="3:4" x14ac:dyDescent="0.3">
      <c r="C401">
        <v>127.8</v>
      </c>
      <c r="D401">
        <v>3.3138253437243279E-3</v>
      </c>
    </row>
    <row r="402" spans="3:4" x14ac:dyDescent="0.3">
      <c r="C402">
        <v>127.807</v>
      </c>
      <c r="D402">
        <v>3.2186994326332593E-3</v>
      </c>
    </row>
    <row r="403" spans="3:4" x14ac:dyDescent="0.3">
      <c r="C403">
        <v>127.81399999999999</v>
      </c>
      <c r="D403">
        <v>3.1258178170767287E-3</v>
      </c>
    </row>
    <row r="404" spans="3:4" x14ac:dyDescent="0.3">
      <c r="C404">
        <v>127.821</v>
      </c>
      <c r="D404">
        <v>3.0351680792612768E-3</v>
      </c>
    </row>
    <row r="405" spans="3:4" x14ac:dyDescent="0.3">
      <c r="C405">
        <v>127.828</v>
      </c>
      <c r="D405">
        <v>2.9467374200485403E-3</v>
      </c>
    </row>
    <row r="406" spans="3:4" x14ac:dyDescent="0.3">
      <c r="C406">
        <v>127.83499999999999</v>
      </c>
      <c r="D406">
        <v>2.8605127543005621E-3</v>
      </c>
    </row>
    <row r="407" spans="3:4" x14ac:dyDescent="0.3">
      <c r="C407">
        <v>127.842</v>
      </c>
      <c r="D407">
        <v>2.7764808087664032E-3</v>
      </c>
    </row>
    <row r="408" spans="3:4" x14ac:dyDescent="0.3">
      <c r="C408">
        <v>127.849</v>
      </c>
      <c r="D408">
        <v>2.6946282225871589E-3</v>
      </c>
    </row>
    <row r="409" spans="3:4" x14ac:dyDescent="0.3">
      <c r="C409">
        <v>127.85599999999999</v>
      </c>
      <c r="D409">
        <v>2.6149416504958104E-3</v>
      </c>
    </row>
    <row r="410" spans="3:4" x14ac:dyDescent="0.3">
      <c r="C410">
        <v>127.863</v>
      </c>
      <c r="D410">
        <v>2.5374078687968927E-3</v>
      </c>
    </row>
    <row r="411" spans="3:4" x14ac:dyDescent="0.3">
      <c r="C411">
        <v>127.87</v>
      </c>
      <c r="D411">
        <v>2.4620138842136401E-3</v>
      </c>
    </row>
    <row r="412" spans="3:4" x14ac:dyDescent="0.3">
      <c r="C412">
        <v>127.877</v>
      </c>
      <c r="D412">
        <v>2.3887470456884744E-3</v>
      </c>
    </row>
    <row r="413" spans="3:4" x14ac:dyDescent="0.3">
      <c r="C413">
        <v>127.884</v>
      </c>
      <c r="D413">
        <v>2.3175951592290522E-3</v>
      </c>
    </row>
    <row r="414" spans="3:4" x14ac:dyDescent="0.3">
      <c r="C414">
        <v>127.89100000000001</v>
      </c>
      <c r="D414">
        <v>2.2485466058928122E-3</v>
      </c>
    </row>
    <row r="415" spans="3:4" x14ac:dyDescent="0.3">
      <c r="C415">
        <v>127.898</v>
      </c>
      <c r="D415">
        <v>2.1815904629993235E-3</v>
      </c>
    </row>
    <row r="416" spans="3:4" x14ac:dyDescent="0.3">
      <c r="C416">
        <v>127.905</v>
      </c>
      <c r="D416">
        <v>2.116716628663343E-3</v>
      </c>
    </row>
    <row r="417" spans="3:4" x14ac:dyDescent="0.3">
      <c r="C417">
        <v>127.91200000000001</v>
      </c>
      <c r="D417">
        <v>2.0539159497395647E-3</v>
      </c>
    </row>
    <row r="418" spans="3:4" x14ac:dyDescent="0.3">
      <c r="C418">
        <v>127.919</v>
      </c>
      <c r="D418">
        <v>1.9931803532639587E-3</v>
      </c>
    </row>
    <row r="419" spans="3:4" x14ac:dyDescent="0.3">
      <c r="C419">
        <v>127.926</v>
      </c>
      <c r="D419">
        <v>1.9345029814767164E-3</v>
      </c>
    </row>
    <row r="420" spans="3:4" x14ac:dyDescent="0.3">
      <c r="C420">
        <v>127.93300000000001</v>
      </c>
      <c r="D420">
        <v>1.8778783305066556E-3</v>
      </c>
    </row>
    <row r="421" spans="3:4" x14ac:dyDescent="0.3">
      <c r="C421">
        <v>127.94</v>
      </c>
      <c r="D421">
        <v>1.8233023927876127E-3</v>
      </c>
    </row>
    <row r="422" spans="3:4" x14ac:dyDescent="0.3">
      <c r="C422">
        <v>127.947</v>
      </c>
      <c r="D422">
        <v>1.770772803273398E-3</v>
      </c>
    </row>
    <row r="423" spans="3:4" x14ac:dyDescent="0.3">
      <c r="C423">
        <v>127.95399999999999</v>
      </c>
      <c r="D423">
        <v>1.720288989508768E-3</v>
      </c>
    </row>
    <row r="424" spans="3:4" x14ac:dyDescent="0.3">
      <c r="C424">
        <v>127.961</v>
      </c>
      <c r="D424">
        <v>1.671852325599951E-3</v>
      </c>
    </row>
    <row r="425" spans="3:4" x14ac:dyDescent="0.3">
      <c r="C425">
        <v>127.968</v>
      </c>
      <c r="D425">
        <v>1.6254662901221883E-3</v>
      </c>
    </row>
    <row r="426" spans="3:4" x14ac:dyDescent="0.3">
      <c r="C426">
        <v>127.97499999999999</v>
      </c>
      <c r="D426">
        <v>1.5811366279824429E-3</v>
      </c>
    </row>
    <row r="427" spans="3:4" x14ac:dyDescent="0.3">
      <c r="C427">
        <v>127.982</v>
      </c>
      <c r="D427">
        <v>1.5388715162439818E-3</v>
      </c>
    </row>
    <row r="428" spans="3:4" x14ac:dyDescent="0.3">
      <c r="C428">
        <v>127.989</v>
      </c>
      <c r="D428">
        <v>1.498681733902122E-3</v>
      </c>
    </row>
    <row r="429" spans="3:4" x14ac:dyDescent="0.3">
      <c r="C429">
        <v>127.996</v>
      </c>
      <c r="D429">
        <v>1.4605808355792501E-3</v>
      </c>
    </row>
    <row r="430" spans="3:4" x14ac:dyDescent="0.3">
      <c r="C430">
        <v>128.00299999999999</v>
      </c>
      <c r="D430">
        <v>1.424585329089176E-3</v>
      </c>
    </row>
    <row r="431" spans="3:4" x14ac:dyDescent="0.3">
      <c r="C431">
        <v>128.01</v>
      </c>
      <c r="D431">
        <v>1.3907148567973615E-3</v>
      </c>
    </row>
    <row r="432" spans="3:4" x14ac:dyDescent="0.3">
      <c r="C432">
        <v>128.017</v>
      </c>
      <c r="D432">
        <v>1.3589923806784114E-3</v>
      </c>
    </row>
    <row r="433" spans="3:4" x14ac:dyDescent="0.3">
      <c r="C433">
        <v>128.024</v>
      </c>
      <c r="D433">
        <v>1.3294443709456435E-3</v>
      </c>
    </row>
    <row r="434" spans="3:4" x14ac:dyDescent="0.3">
      <c r="C434">
        <v>128.03100000000001</v>
      </c>
      <c r="D434">
        <v>1.3021009980997164E-3</v>
      </c>
    </row>
    <row r="435" spans="3:4" x14ac:dyDescent="0.3">
      <c r="C435">
        <v>128.03800000000001</v>
      </c>
      <c r="D435">
        <v>1.2769963282115255E-3</v>
      </c>
    </row>
    <row r="436" spans="3:4" x14ac:dyDescent="0.3">
      <c r="C436">
        <v>128.04499999999999</v>
      </c>
      <c r="D436">
        <v>1.2541685212221841E-3</v>
      </c>
    </row>
    <row r="437" spans="3:4" x14ac:dyDescent="0.3">
      <c r="C437">
        <v>128.05199999999999</v>
      </c>
      <c r="D437">
        <v>1.2336600320072171E-3</v>
      </c>
    </row>
    <row r="438" spans="3:4" x14ac:dyDescent="0.3">
      <c r="C438">
        <v>128.059</v>
      </c>
      <c r="D438">
        <v>1.2155178139169041E-3</v>
      </c>
    </row>
    <row r="439" spans="3:4" x14ac:dyDescent="0.3">
      <c r="C439">
        <v>128.066</v>
      </c>
      <c r="D439">
        <v>1.1997935244623548E-3</v>
      </c>
    </row>
    <row r="440" spans="3:4" x14ac:dyDescent="0.3">
      <c r="C440">
        <v>128.07300000000001</v>
      </c>
      <c r="D440">
        <v>1.1865437327789451E-3</v>
      </c>
    </row>
    <row r="441" spans="3:4" x14ac:dyDescent="0.3">
      <c r="C441">
        <v>128.08000000000001</v>
      </c>
      <c r="D441">
        <v>1.1758301284535892E-3</v>
      </c>
    </row>
    <row r="442" spans="3:4" x14ac:dyDescent="0.3">
      <c r="C442">
        <v>128.08699999999999</v>
      </c>
      <c r="D442">
        <v>1.1677197312579394E-3</v>
      </c>
    </row>
    <row r="443" spans="3:4" x14ac:dyDescent="0.3">
      <c r="C443">
        <v>128.09399999999999</v>
      </c>
      <c r="D443">
        <v>1.1622851012822843E-3</v>
      </c>
    </row>
    <row r="444" spans="3:4" x14ac:dyDescent="0.3">
      <c r="C444">
        <v>128.101</v>
      </c>
      <c r="D444">
        <v>1.1596045489169436E-3</v>
      </c>
    </row>
    <row r="445" spans="3:4" x14ac:dyDescent="0.3">
      <c r="C445">
        <v>128.108</v>
      </c>
      <c r="D445">
        <v>1.1597623440763958E-3</v>
      </c>
    </row>
    <row r="446" spans="3:4" x14ac:dyDescent="0.3">
      <c r="C446">
        <v>128.11500000000001</v>
      </c>
      <c r="D446">
        <v>1.1628489240107451E-3</v>
      </c>
    </row>
    <row r="447" spans="3:4" x14ac:dyDescent="0.3">
      <c r="C447">
        <v>128.12200000000001</v>
      </c>
      <c r="D447">
        <v>1.1689848525637185E-3</v>
      </c>
    </row>
    <row r="448" spans="3:4" x14ac:dyDescent="0.3">
      <c r="C448">
        <v>128.12899999999999</v>
      </c>
      <c r="D448">
        <v>1.1782282913748471E-3</v>
      </c>
    </row>
    <row r="449" spans="3:4" x14ac:dyDescent="0.3">
      <c r="C449">
        <v>128.136</v>
      </c>
      <c r="D449">
        <v>1.1907110829942882E-3</v>
      </c>
    </row>
    <row r="450" spans="3:4" x14ac:dyDescent="0.3">
      <c r="C450">
        <v>128.143</v>
      </c>
      <c r="D450">
        <v>1.2065503764714638E-3</v>
      </c>
    </row>
    <row r="451" spans="3:4" x14ac:dyDescent="0.3">
      <c r="C451">
        <v>128.15</v>
      </c>
      <c r="D451">
        <v>1.2258704808655891E-3</v>
      </c>
    </row>
    <row r="452" spans="3:4" x14ac:dyDescent="0.3">
      <c r="C452">
        <v>128.15700000000001</v>
      </c>
      <c r="D452">
        <v>1.2488030478748043E-3</v>
      </c>
    </row>
    <row r="453" spans="3:4" x14ac:dyDescent="0.3">
      <c r="C453">
        <v>128.16399999999999</v>
      </c>
      <c r="D453">
        <v>1.2754872469269518E-3</v>
      </c>
    </row>
    <row r="454" spans="3:4" x14ac:dyDescent="0.3">
      <c r="C454">
        <v>128.17099999999999</v>
      </c>
      <c r="D454">
        <v>1.306069931630099E-3</v>
      </c>
    </row>
    <row r="455" spans="3:4" x14ac:dyDescent="0.3">
      <c r="C455">
        <v>128.178</v>
      </c>
      <c r="D455">
        <v>1.3407057964222888E-3</v>
      </c>
    </row>
    <row r="456" spans="3:4" x14ac:dyDescent="0.3">
      <c r="C456">
        <v>128.185</v>
      </c>
      <c r="D456">
        <v>1.379557522208495E-3</v>
      </c>
    </row>
    <row r="457" spans="3:4" x14ac:dyDescent="0.3">
      <c r="C457">
        <v>128.19200000000001</v>
      </c>
      <c r="D457">
        <v>1.4227959097148633E-3</v>
      </c>
    </row>
    <row r="458" spans="3:4" x14ac:dyDescent="0.3">
      <c r="C458">
        <v>128.19900000000001</v>
      </c>
      <c r="D458">
        <v>1.4705999992401819E-3</v>
      </c>
    </row>
    <row r="459" spans="3:4" x14ac:dyDescent="0.3">
      <c r="C459">
        <v>128.20599999999999</v>
      </c>
      <c r="D459">
        <v>1.523157175433132E-3</v>
      </c>
    </row>
    <row r="460" spans="3:4" x14ac:dyDescent="0.3">
      <c r="C460">
        <v>128.21299999999999</v>
      </c>
      <c r="D460">
        <v>1.580663255677709E-3</v>
      </c>
    </row>
    <row r="461" spans="3:4" x14ac:dyDescent="0.3">
      <c r="C461">
        <v>128.22</v>
      </c>
      <c r="D461">
        <v>1.6433225606196393E-3</v>
      </c>
    </row>
    <row r="462" spans="3:4" x14ac:dyDescent="0.3">
      <c r="C462">
        <v>128.227</v>
      </c>
      <c r="D462">
        <v>1.7113479653326456E-3</v>
      </c>
    </row>
    <row r="463" spans="3:4" x14ac:dyDescent="0.3">
      <c r="C463">
        <v>128.23400000000001</v>
      </c>
      <c r="D463">
        <v>1.7849609295782316E-3</v>
      </c>
    </row>
    <row r="464" spans="3:4" x14ac:dyDescent="0.3">
      <c r="C464">
        <v>128.24100000000001</v>
      </c>
      <c r="D464">
        <v>1.8643915055838298E-3</v>
      </c>
    </row>
    <row r="465" spans="3:4" x14ac:dyDescent="0.3">
      <c r="C465">
        <v>128.24799999999999</v>
      </c>
      <c r="D465">
        <v>1.9498783217337977E-3</v>
      </c>
    </row>
    <row r="466" spans="3:4" x14ac:dyDescent="0.3">
      <c r="C466">
        <v>128.255</v>
      </c>
      <c r="D466">
        <v>2.0416685405474713E-3</v>
      </c>
    </row>
    <row r="467" spans="3:4" x14ac:dyDescent="0.3">
      <c r="C467">
        <v>128.262</v>
      </c>
      <c r="D467">
        <v>2.1400177892938201E-3</v>
      </c>
    </row>
    <row r="468" spans="3:4" x14ac:dyDescent="0.3">
      <c r="C468">
        <v>128.26900000000001</v>
      </c>
      <c r="D468">
        <v>2.24519006159386E-3</v>
      </c>
    </row>
    <row r="469" spans="3:4" x14ac:dyDescent="0.3">
      <c r="C469">
        <v>128.27600000000001</v>
      </c>
      <c r="D469">
        <v>2.3574575883460107E-3</v>
      </c>
    </row>
    <row r="470" spans="3:4" x14ac:dyDescent="0.3">
      <c r="C470">
        <v>128.28299999999999</v>
      </c>
      <c r="D470">
        <v>2.4771006763201729E-3</v>
      </c>
    </row>
    <row r="471" spans="3:4" x14ac:dyDescent="0.3">
      <c r="C471">
        <v>128.29</v>
      </c>
      <c r="D471">
        <v>2.6044075127790809E-3</v>
      </c>
    </row>
    <row r="472" spans="3:4" x14ac:dyDescent="0.3">
      <c r="C472">
        <v>128.297</v>
      </c>
      <c r="D472">
        <v>2.739673934496009E-3</v>
      </c>
    </row>
    <row r="473" spans="3:4" x14ac:dyDescent="0.3">
      <c r="C473">
        <v>128.304</v>
      </c>
      <c r="D473">
        <v>2.8832031595843158E-3</v>
      </c>
    </row>
    <row r="474" spans="3:4" x14ac:dyDescent="0.3">
      <c r="C474">
        <v>128.31100000000001</v>
      </c>
      <c r="D474">
        <v>3.03530548057663E-3</v>
      </c>
    </row>
    <row r="475" spans="3:4" x14ac:dyDescent="0.3">
      <c r="C475">
        <v>128.31800000000001</v>
      </c>
      <c r="D475">
        <v>3.1962979172504911E-3</v>
      </c>
    </row>
    <row r="476" spans="3:4" x14ac:dyDescent="0.3">
      <c r="C476">
        <v>128.32499999999999</v>
      </c>
      <c r="D476">
        <v>3.3665038277531584E-3</v>
      </c>
    </row>
    <row r="477" spans="3:4" x14ac:dyDescent="0.3">
      <c r="C477">
        <v>128.33199999999999</v>
      </c>
      <c r="D477">
        <v>3.5462524766541399E-3</v>
      </c>
    </row>
    <row r="478" spans="3:4" x14ac:dyDescent="0.3">
      <c r="C478">
        <v>128.339</v>
      </c>
      <c r="D478">
        <v>3.7358785586216127E-3</v>
      </c>
    </row>
    <row r="479" spans="3:4" x14ac:dyDescent="0.3">
      <c r="C479">
        <v>128.346</v>
      </c>
      <c r="D479">
        <v>3.9357216765368045E-3</v>
      </c>
    </row>
    <row r="480" spans="3:4" x14ac:dyDescent="0.3">
      <c r="C480">
        <v>128.35300000000001</v>
      </c>
      <c r="D480">
        <v>4.1461257729424241E-3</v>
      </c>
    </row>
    <row r="481" spans="3:4" x14ac:dyDescent="0.3">
      <c r="C481">
        <v>128.36000000000001</v>
      </c>
      <c r="D481">
        <v>4.3674385138536657E-3</v>
      </c>
    </row>
    <row r="482" spans="3:4" x14ac:dyDescent="0.3">
      <c r="C482">
        <v>128.36699999999999</v>
      </c>
      <c r="D482">
        <v>4.6000106240856415E-3</v>
      </c>
    </row>
    <row r="483" spans="3:4" x14ac:dyDescent="0.3">
      <c r="C483">
        <v>128.374</v>
      </c>
      <c r="D483">
        <v>4.8441951734020244E-3</v>
      </c>
    </row>
    <row r="484" spans="3:4" x14ac:dyDescent="0.3">
      <c r="C484">
        <v>128.381</v>
      </c>
      <c r="D484">
        <v>5.1003468129262779E-3</v>
      </c>
    </row>
    <row r="485" spans="3:4" x14ac:dyDescent="0.3">
      <c r="C485">
        <v>128.38800000000001</v>
      </c>
      <c r="D485">
        <v>5.3688209614593408E-3</v>
      </c>
    </row>
    <row r="486" spans="3:4" x14ac:dyDescent="0.3">
      <c r="C486">
        <v>128.39500000000001</v>
      </c>
      <c r="D486">
        <v>5.649972941497234E-3</v>
      </c>
    </row>
    <row r="487" spans="3:4" x14ac:dyDescent="0.3">
      <c r="C487">
        <v>128.40199999999999</v>
      </c>
      <c r="D487">
        <v>5.9441570649553755E-3</v>
      </c>
    </row>
    <row r="488" spans="3:4" x14ac:dyDescent="0.3">
      <c r="C488">
        <v>128.40899999999999</v>
      </c>
      <c r="D488">
        <v>6.2517256688163457E-3</v>
      </c>
    </row>
    <row r="489" spans="3:4" x14ac:dyDescent="0.3">
      <c r="C489">
        <v>128.416</v>
      </c>
      <c r="D489">
        <v>6.5730281011133086E-3</v>
      </c>
    </row>
    <row r="490" spans="3:4" x14ac:dyDescent="0.3">
      <c r="C490">
        <v>128.423</v>
      </c>
      <c r="D490">
        <v>6.908409657935404E-3</v>
      </c>
    </row>
    <row r="491" spans="3:4" x14ac:dyDescent="0.3">
      <c r="C491">
        <v>128.43</v>
      </c>
      <c r="D491">
        <v>7.2582104723431188E-3</v>
      </c>
    </row>
    <row r="492" spans="3:4" x14ac:dyDescent="0.3">
      <c r="C492">
        <v>128.43700000000001</v>
      </c>
      <c r="D492">
        <v>7.6227643563610333E-3</v>
      </c>
    </row>
    <row r="493" spans="3:4" x14ac:dyDescent="0.3">
      <c r="C493">
        <v>128.44399999999999</v>
      </c>
      <c r="D493">
        <v>8.0023975974701147E-3</v>
      </c>
    </row>
    <row r="494" spans="3:4" x14ac:dyDescent="0.3">
      <c r="C494">
        <v>128.45099999999999</v>
      </c>
      <c r="D494">
        <v>8.3974514120291124E-3</v>
      </c>
    </row>
    <row r="495" spans="3:4" x14ac:dyDescent="0.3">
      <c r="C495">
        <v>128.458</v>
      </c>
      <c r="D495">
        <v>8.8081873264491354E-3</v>
      </c>
    </row>
    <row r="496" spans="3:4" x14ac:dyDescent="0.3">
      <c r="C496">
        <v>128.465</v>
      </c>
      <c r="D496">
        <v>9.2349237212142454E-3</v>
      </c>
    </row>
    <row r="497" spans="3:4" x14ac:dyDescent="0.3">
      <c r="C497">
        <v>128.47200000000001</v>
      </c>
      <c r="D497">
        <v>9.6779439110765645E-3</v>
      </c>
    </row>
    <row r="498" spans="3:4" x14ac:dyDescent="0.3">
      <c r="C498">
        <v>128.47900000000001</v>
      </c>
      <c r="D498">
        <v>1.013751705602459E-2</v>
      </c>
    </row>
    <row r="499" spans="3:4" x14ac:dyDescent="0.3">
      <c r="C499">
        <v>128.48599999999999</v>
      </c>
      <c r="D499">
        <v>1.0613896730618759E-2</v>
      </c>
    </row>
    <row r="500" spans="3:4" x14ac:dyDescent="0.3">
      <c r="C500">
        <v>128.49299999999999</v>
      </c>
      <c r="D500">
        <v>1.110731946589761E-2</v>
      </c>
    </row>
    <row r="501" spans="3:4" x14ac:dyDescent="0.3">
      <c r="C501">
        <v>128.5</v>
      </c>
      <c r="D501">
        <v>1.1618003267621925E-2</v>
      </c>
    </row>
    <row r="502" spans="3:4" x14ac:dyDescent="0.3">
      <c r="C502">
        <v>128.50700000000001</v>
      </c>
      <c r="D502">
        <v>1.2146146115001808E-2</v>
      </c>
    </row>
    <row r="503" spans="3:4" x14ac:dyDescent="0.3">
      <c r="C503">
        <v>128.51400000000001</v>
      </c>
      <c r="D503">
        <v>1.2691924444290896E-2</v>
      </c>
    </row>
    <row r="504" spans="3:4" x14ac:dyDescent="0.3">
      <c r="C504">
        <v>128.52099999999999</v>
      </c>
      <c r="D504">
        <v>1.3255491621973167E-2</v>
      </c>
    </row>
    <row r="505" spans="3:4" x14ac:dyDescent="0.3">
      <c r="C505">
        <v>128.52799999999999</v>
      </c>
      <c r="D505">
        <v>1.3836976412567486E-2</v>
      </c>
    </row>
    <row r="506" spans="3:4" x14ac:dyDescent="0.3">
      <c r="C506">
        <v>128.535</v>
      </c>
      <c r="D506">
        <v>1.4436481446317548E-2</v>
      </c>
    </row>
    <row r="507" spans="3:4" x14ac:dyDescent="0.3">
      <c r="C507">
        <v>128.542</v>
      </c>
      <c r="D507">
        <v>1.5054081692394259E-2</v>
      </c>
    </row>
    <row r="508" spans="3:4" x14ac:dyDescent="0.3">
      <c r="C508">
        <v>128.54900000000001</v>
      </c>
      <c r="D508">
        <v>1.5689822943424553E-2</v>
      </c>
    </row>
    <row r="509" spans="3:4" x14ac:dyDescent="0.3">
      <c r="C509">
        <v>128.55600000000001</v>
      </c>
      <c r="D509">
        <v>1.6343720317460772E-2</v>
      </c>
    </row>
    <row r="510" spans="3:4" x14ac:dyDescent="0.3">
      <c r="C510">
        <v>128.56299999999999</v>
      </c>
      <c r="D510">
        <v>1.7015756783722542E-2</v>
      </c>
    </row>
    <row r="511" spans="3:4" x14ac:dyDescent="0.3">
      <c r="C511">
        <v>128.57</v>
      </c>
      <c r="D511">
        <v>1.7705881718681964E-2</v>
      </c>
    </row>
    <row r="512" spans="3:4" x14ac:dyDescent="0.3">
      <c r="C512">
        <v>128.577</v>
      </c>
      <c r="D512">
        <v>1.8414009499201682E-2</v>
      </c>
    </row>
    <row r="513" spans="3:4" x14ac:dyDescent="0.3">
      <c r="C513">
        <v>128.584</v>
      </c>
      <c r="D513">
        <v>1.9140018139704926E-2</v>
      </c>
    </row>
    <row r="514" spans="3:4" x14ac:dyDescent="0.3">
      <c r="C514">
        <v>128.59100000000001</v>
      </c>
      <c r="D514">
        <v>1.9883747980409011E-2</v>
      </c>
    </row>
    <row r="515" spans="3:4" x14ac:dyDescent="0.3">
      <c r="C515">
        <v>128.59800000000001</v>
      </c>
      <c r="D515">
        <v>2.0645000433831769E-2</v>
      </c>
    </row>
    <row r="516" spans="3:4" x14ac:dyDescent="0.3">
      <c r="C516">
        <v>128.60499999999999</v>
      </c>
      <c r="D516">
        <v>2.1423536796849288E-2</v>
      </c>
    </row>
    <row r="517" spans="3:4" x14ac:dyDescent="0.3">
      <c r="C517">
        <v>128.61199999999999</v>
      </c>
      <c r="D517">
        <v>2.2219077135667814E-2</v>
      </c>
    </row>
    <row r="518" spans="3:4" x14ac:dyDescent="0.3">
      <c r="C518">
        <v>128.619</v>
      </c>
      <c r="D518">
        <v>2.303129925103211E-2</v>
      </c>
    </row>
    <row r="519" spans="3:4" x14ac:dyDescent="0.3">
      <c r="C519">
        <v>128.626</v>
      </c>
      <c r="D519">
        <v>2.3859837731094031E-2</v>
      </c>
    </row>
    <row r="520" spans="3:4" x14ac:dyDescent="0.3">
      <c r="C520">
        <v>128.63300000000001</v>
      </c>
      <c r="D520">
        <v>2.4704283099208139E-2</v>
      </c>
    </row>
    <row r="521" spans="3:4" x14ac:dyDescent="0.3">
      <c r="C521">
        <v>128.63999999999999</v>
      </c>
      <c r="D521">
        <v>2.5564181063898975E-2</v>
      </c>
    </row>
    <row r="522" spans="3:4" x14ac:dyDescent="0.3">
      <c r="C522">
        <v>128.64699999999999</v>
      </c>
      <c r="D522">
        <v>2.6439031878122032E-2</v>
      </c>
    </row>
    <row r="523" spans="3:4" x14ac:dyDescent="0.3">
      <c r="C523">
        <v>128.654</v>
      </c>
      <c r="D523">
        <v>2.7328314025093062E-2</v>
      </c>
    </row>
    <row r="524" spans="3:4" x14ac:dyDescent="0.3">
      <c r="C524">
        <v>128.661</v>
      </c>
      <c r="D524">
        <v>2.823138801335336E-2</v>
      </c>
    </row>
    <row r="525" spans="3:4" x14ac:dyDescent="0.3">
      <c r="C525">
        <v>128.66800000000001</v>
      </c>
      <c r="D525">
        <v>2.9147638295058589E-2</v>
      </c>
    </row>
    <row r="526" spans="3:4" x14ac:dyDescent="0.3">
      <c r="C526">
        <v>128.67500000000001</v>
      </c>
      <c r="D526">
        <v>3.0076379318672183E-2</v>
      </c>
    </row>
    <row r="527" spans="3:4" x14ac:dyDescent="0.3">
      <c r="C527">
        <v>128.68199999999999</v>
      </c>
      <c r="D527">
        <v>3.1016878747153268E-2</v>
      </c>
    </row>
    <row r="528" spans="3:4" x14ac:dyDescent="0.3">
      <c r="C528">
        <v>128.68899999999999</v>
      </c>
      <c r="D528">
        <v>3.1968357609775573E-2</v>
      </c>
    </row>
    <row r="529" spans="3:4" x14ac:dyDescent="0.3">
      <c r="C529">
        <v>128.696</v>
      </c>
      <c r="D529">
        <v>3.2929990605859799E-2</v>
      </c>
    </row>
    <row r="530" spans="3:4" x14ac:dyDescent="0.3">
      <c r="C530">
        <v>128.703</v>
      </c>
      <c r="D530">
        <v>3.3900906565064219E-2</v>
      </c>
    </row>
    <row r="531" spans="3:4" x14ac:dyDescent="0.3">
      <c r="C531">
        <v>128.71</v>
      </c>
      <c r="D531">
        <v>3.4880189068233231E-2</v>
      </c>
    </row>
    <row r="532" spans="3:4" x14ac:dyDescent="0.3">
      <c r="C532">
        <v>128.71700000000001</v>
      </c>
      <c r="D532">
        <v>3.5866877232332103E-2</v>
      </c>
    </row>
    <row r="533" spans="3:4" x14ac:dyDescent="0.3">
      <c r="C533">
        <v>128.72399999999999</v>
      </c>
      <c r="D533">
        <v>3.6859966662373254E-2</v>
      </c>
    </row>
    <row r="534" spans="3:4" x14ac:dyDescent="0.3">
      <c r="C534">
        <v>128.73099999999999</v>
      </c>
      <c r="D534">
        <v>3.7858410572642942E-2</v>
      </c>
    </row>
    <row r="535" spans="3:4" x14ac:dyDescent="0.3">
      <c r="C535">
        <v>128.738</v>
      </c>
      <c r="D535">
        <v>3.8861121078787191E-2</v>
      </c>
    </row>
    <row r="536" spans="3:4" x14ac:dyDescent="0.3">
      <c r="C536">
        <v>128.745</v>
      </c>
      <c r="D536">
        <v>3.9866970661759073E-2</v>
      </c>
    </row>
    <row r="537" spans="3:4" x14ac:dyDescent="0.3">
      <c r="C537">
        <v>128.75200000000001</v>
      </c>
      <c r="D537">
        <v>4.08747938037601E-2</v>
      </c>
    </row>
    <row r="538" spans="3:4" x14ac:dyDescent="0.3">
      <c r="C538">
        <v>128.75899999999999</v>
      </c>
      <c r="D538">
        <v>4.1883388795632664E-2</v>
      </c>
    </row>
    <row r="539" spans="3:4" x14ac:dyDescent="0.3">
      <c r="C539">
        <v>128.76599999999999</v>
      </c>
      <c r="D539">
        <v>4.2891519714381959E-2</v>
      </c>
    </row>
    <row r="540" spans="3:4" x14ac:dyDescent="0.3">
      <c r="C540">
        <v>128.773</v>
      </c>
      <c r="D540">
        <v>4.3897918568622747E-2</v>
      </c>
    </row>
    <row r="541" spans="3:4" x14ac:dyDescent="0.3">
      <c r="C541">
        <v>128.78</v>
      </c>
      <c r="D541">
        <v>4.4901287609073574E-2</v>
      </c>
    </row>
    <row r="542" spans="3:4" x14ac:dyDescent="0.3">
      <c r="C542">
        <v>128.78700000000001</v>
      </c>
      <c r="D542">
        <v>4.5900301800248566E-2</v>
      </c>
    </row>
    <row r="543" spans="3:4" x14ac:dyDescent="0.3">
      <c r="C543">
        <v>128.79400000000001</v>
      </c>
      <c r="D543">
        <v>4.6893611448745959E-2</v>
      </c>
    </row>
    <row r="544" spans="3:4" x14ac:dyDescent="0.3">
      <c r="C544">
        <v>128.80099999999999</v>
      </c>
      <c r="D544">
        <v>4.7879844982659701E-2</v>
      </c>
    </row>
    <row r="545" spans="3:4" x14ac:dyDescent="0.3">
      <c r="C545">
        <v>128.80799999999999</v>
      </c>
      <c r="D545">
        <v>4.8857611875833915E-2</v>
      </c>
    </row>
    <row r="546" spans="3:4" x14ac:dyDescent="0.3">
      <c r="C546">
        <v>128.815</v>
      </c>
      <c r="D546">
        <v>4.9825505709763636E-2</v>
      </c>
    </row>
    <row r="547" spans="3:4" x14ac:dyDescent="0.3">
      <c r="C547">
        <v>128.822</v>
      </c>
      <c r="D547">
        <v>5.0782107365264513E-2</v>
      </c>
    </row>
    <row r="548" spans="3:4" x14ac:dyDescent="0.3">
      <c r="C548">
        <v>128.82900000000001</v>
      </c>
      <c r="D548">
        <v>5.1725988335090144E-2</v>
      </c>
    </row>
    <row r="549" spans="3:4" x14ac:dyDescent="0.3">
      <c r="C549">
        <v>128.83600000000001</v>
      </c>
      <c r="D549">
        <v>5.2655714147977199E-2</v>
      </c>
    </row>
    <row r="550" spans="3:4" x14ac:dyDescent="0.3">
      <c r="C550">
        <v>128.84299999999999</v>
      </c>
      <c r="D550">
        <v>5.3569847893812035E-2</v>
      </c>
    </row>
    <row r="551" spans="3:4" x14ac:dyDescent="0.3">
      <c r="C551">
        <v>128.85</v>
      </c>
      <c r="D551">
        <v>5.4466977212693647E-2</v>
      </c>
    </row>
    <row r="552" spans="3:4" x14ac:dyDescent="0.3">
      <c r="C552">
        <v>128.857</v>
      </c>
      <c r="D552">
        <v>5.5345625190701221E-2</v>
      </c>
    </row>
    <row r="553" spans="3:4" x14ac:dyDescent="0.3">
      <c r="C553">
        <v>128.864</v>
      </c>
      <c r="D553">
        <v>5.6204392290581315E-2</v>
      </c>
    </row>
    <row r="554" spans="3:4" x14ac:dyDescent="0.3">
      <c r="C554">
        <v>128.87100000000001</v>
      </c>
      <c r="D554">
        <v>5.7041868721752764E-2</v>
      </c>
    </row>
    <row r="555" spans="3:4" x14ac:dyDescent="0.3">
      <c r="C555">
        <v>128.87799999999999</v>
      </c>
      <c r="D555">
        <v>5.7856660988724599E-2</v>
      </c>
    </row>
    <row r="556" spans="3:4" x14ac:dyDescent="0.3">
      <c r="C556">
        <v>128.88499999999999</v>
      </c>
      <c r="D556">
        <v>5.8647395769192659E-2</v>
      </c>
    </row>
    <row r="557" spans="3:4" x14ac:dyDescent="0.3">
      <c r="C557">
        <v>128.892</v>
      </c>
      <c r="D557">
        <v>5.9412723803349637E-2</v>
      </c>
    </row>
    <row r="558" spans="3:4" x14ac:dyDescent="0.3">
      <c r="C558">
        <v>128.899</v>
      </c>
      <c r="D558">
        <v>6.0151323779717721E-2</v>
      </c>
    </row>
    <row r="559" spans="3:4" x14ac:dyDescent="0.3">
      <c r="C559">
        <v>128.90600000000001</v>
      </c>
      <c r="D559">
        <v>6.0861906202406536E-2</v>
      </c>
    </row>
    <row r="560" spans="3:4" x14ac:dyDescent="0.3">
      <c r="C560">
        <v>128.91300000000001</v>
      </c>
      <c r="D560">
        <v>6.1543217224550431E-2</v>
      </c>
    </row>
    <row r="561" spans="3:4" x14ac:dyDescent="0.3">
      <c r="C561">
        <v>128.91999999999999</v>
      </c>
      <c r="D561">
        <v>6.2194042432509554E-2</v>
      </c>
    </row>
    <row r="562" spans="3:4" x14ac:dyDescent="0.3">
      <c r="C562">
        <v>128.92699999999999</v>
      </c>
      <c r="D562">
        <v>6.2813210565375088E-2</v>
      </c>
    </row>
    <row r="563" spans="3:4" x14ac:dyDescent="0.3">
      <c r="C563">
        <v>128.934</v>
      </c>
      <c r="D563">
        <v>6.3399597154277634E-2</v>
      </c>
    </row>
    <row r="564" spans="3:4" x14ac:dyDescent="0.3">
      <c r="C564">
        <v>128.941</v>
      </c>
      <c r="D564">
        <v>6.3952152302375942E-2</v>
      </c>
    </row>
    <row r="565" spans="3:4" x14ac:dyDescent="0.3">
      <c r="C565">
        <v>128.94800000000001</v>
      </c>
      <c r="D565">
        <v>6.4469808359982894E-2</v>
      </c>
    </row>
    <row r="566" spans="3:4" x14ac:dyDescent="0.3">
      <c r="C566">
        <v>128.95500000000001</v>
      </c>
      <c r="D566">
        <v>6.495162514440557E-2</v>
      </c>
    </row>
    <row r="567" spans="3:4" x14ac:dyDescent="0.3">
      <c r="C567">
        <v>128.96199999999999</v>
      </c>
      <c r="D567">
        <v>6.5396699613750359E-2</v>
      </c>
    </row>
    <row r="568" spans="3:4" x14ac:dyDescent="0.3">
      <c r="C568">
        <v>128.96899999999999</v>
      </c>
      <c r="D568">
        <v>6.5804191982425583E-2</v>
      </c>
    </row>
    <row r="569" spans="3:4" x14ac:dyDescent="0.3">
      <c r="C569">
        <v>128.976</v>
      </c>
      <c r="D569">
        <v>6.6173328565804962E-2</v>
      </c>
    </row>
    <row r="570" spans="3:4" x14ac:dyDescent="0.3">
      <c r="C570">
        <v>128.983</v>
      </c>
      <c r="D570">
        <v>6.6503404443760905E-2</v>
      </c>
    </row>
    <row r="571" spans="3:4" x14ac:dyDescent="0.3">
      <c r="C571">
        <v>128.99</v>
      </c>
      <c r="D571">
        <v>6.679378593062478E-2</v>
      </c>
    </row>
    <row r="572" spans="3:4" x14ac:dyDescent="0.3">
      <c r="C572">
        <v>128.99700000000001</v>
      </c>
      <c r="D572">
        <v>6.7043912839903366E-2</v>
      </c>
    </row>
    <row r="573" spans="3:4" x14ac:dyDescent="0.3">
      <c r="C573">
        <v>129.00399999999999</v>
      </c>
      <c r="D573">
        <v>6.7253300532872928E-2</v>
      </c>
    </row>
    <row r="574" spans="3:4" x14ac:dyDescent="0.3">
      <c r="C574">
        <v>129.011</v>
      </c>
      <c r="D574">
        <v>6.7421565768185102E-2</v>
      </c>
    </row>
    <row r="575" spans="3:4" x14ac:dyDescent="0.3">
      <c r="C575">
        <v>129.018</v>
      </c>
      <c r="D575">
        <v>6.7548333279666223E-2</v>
      </c>
    </row>
    <row r="576" spans="3:4" x14ac:dyDescent="0.3">
      <c r="C576">
        <v>129.02500000000001</v>
      </c>
      <c r="D576">
        <v>6.7633378034184413E-2</v>
      </c>
    </row>
    <row r="577" spans="3:4" x14ac:dyDescent="0.3">
      <c r="C577">
        <v>129.03200000000001</v>
      </c>
      <c r="D577">
        <v>6.7676533419499779E-2</v>
      </c>
    </row>
    <row r="578" spans="3:4" x14ac:dyDescent="0.3">
      <c r="C578">
        <v>129.03899999999999</v>
      </c>
      <c r="D578">
        <v>6.7677715056085289E-2</v>
      </c>
    </row>
    <row r="579" spans="3:4" x14ac:dyDescent="0.3">
      <c r="C579">
        <v>129.04599999999999</v>
      </c>
      <c r="D579">
        <v>6.7636921373496181E-2</v>
      </c>
    </row>
    <row r="580" spans="3:4" x14ac:dyDescent="0.3">
      <c r="C580">
        <v>129.053</v>
      </c>
      <c r="D580">
        <v>6.7554233922022838E-2</v>
      </c>
    </row>
    <row r="581" spans="3:4" x14ac:dyDescent="0.3">
      <c r="C581">
        <v>129.06</v>
      </c>
      <c r="D581">
        <v>6.742981741716994E-2</v>
      </c>
    </row>
    <row r="582" spans="3:4" x14ac:dyDescent="0.3">
      <c r="C582">
        <v>129.06700000000001</v>
      </c>
      <c r="D582">
        <v>6.7263919515716489E-2</v>
      </c>
    </row>
    <row r="583" spans="3:4" x14ac:dyDescent="0.3">
      <c r="C583">
        <v>129.07400000000001</v>
      </c>
      <c r="D583">
        <v>6.7056870323337639E-2</v>
      </c>
    </row>
    <row r="584" spans="3:4" x14ac:dyDescent="0.3">
      <c r="C584">
        <v>129.08099999999999</v>
      </c>
      <c r="D584">
        <v>6.6809081635000808E-2</v>
      </c>
    </row>
    <row r="585" spans="3:4" x14ac:dyDescent="0.3">
      <c r="C585">
        <v>129.08799999999999</v>
      </c>
      <c r="D585">
        <v>6.6521045910571786E-2</v>
      </c>
    </row>
    <row r="586" spans="3:4" x14ac:dyDescent="0.3">
      <c r="C586">
        <v>129.095</v>
      </c>
      <c r="D586">
        <v>6.6193334989308156E-2</v>
      </c>
    </row>
    <row r="587" spans="3:4" x14ac:dyDescent="0.3">
      <c r="C587">
        <v>129.102</v>
      </c>
      <c r="D587">
        <v>6.5826598548088103E-2</v>
      </c>
    </row>
    <row r="588" spans="3:4" x14ac:dyDescent="0.3">
      <c r="C588">
        <v>129.10900000000001</v>
      </c>
      <c r="D588">
        <v>6.5421562309437187E-2</v>
      </c>
    </row>
    <row r="589" spans="3:4" x14ac:dyDescent="0.3">
      <c r="C589">
        <v>129.11600000000001</v>
      </c>
      <c r="D589">
        <v>6.4979026006546967E-2</v>
      </c>
    </row>
    <row r="590" spans="3:4" x14ac:dyDescent="0.3">
      <c r="C590">
        <v>129.12299999999999</v>
      </c>
      <c r="D590">
        <v>6.4499861113600038E-2</v>
      </c>
    </row>
    <row r="591" spans="3:4" x14ac:dyDescent="0.3">
      <c r="C591">
        <v>129.13</v>
      </c>
      <c r="D591">
        <v>6.3985008350770645E-2</v>
      </c>
    </row>
    <row r="592" spans="3:4" x14ac:dyDescent="0.3">
      <c r="C592">
        <v>129.137</v>
      </c>
      <c r="D592">
        <v>6.3435474974328387E-2</v>
      </c>
    </row>
    <row r="593" spans="3:4" x14ac:dyDescent="0.3">
      <c r="C593">
        <v>129.14400000000001</v>
      </c>
      <c r="D593">
        <v>6.2852331863165301E-2</v>
      </c>
    </row>
    <row r="594" spans="3:4" x14ac:dyDescent="0.3">
      <c r="C594">
        <v>129.15100000000001</v>
      </c>
      <c r="D594">
        <v>6.2236710414032594E-2</v>
      </c>
    </row>
    <row r="595" spans="3:4" x14ac:dyDescent="0.3">
      <c r="C595">
        <v>129.15799999999999</v>
      </c>
      <c r="D595">
        <v>6.158979925856576E-2</v>
      </c>
    </row>
    <row r="596" spans="3:4" x14ac:dyDescent="0.3">
      <c r="C596">
        <v>129.16499999999999</v>
      </c>
      <c r="D596">
        <v>6.0912840815929271E-2</v>
      </c>
    </row>
    <row r="597" spans="3:4" x14ac:dyDescent="0.3">
      <c r="C597">
        <v>129.172</v>
      </c>
      <c r="D597">
        <v>6.0207127695645631E-2</v>
      </c>
    </row>
    <row r="598" spans="3:4" x14ac:dyDescent="0.3">
      <c r="C598">
        <v>129.179</v>
      </c>
      <c r="D598">
        <v>5.9473998965682007E-2</v>
      </c>
    </row>
    <row r="599" spans="3:4" x14ac:dyDescent="0.3">
      <c r="C599">
        <v>129.18600000000001</v>
      </c>
      <c r="D599">
        <v>5.8714836301473665E-2</v>
      </c>
    </row>
    <row r="600" spans="3:4" x14ac:dyDescent="0.3">
      <c r="C600">
        <v>129.19300000000001</v>
      </c>
      <c r="D600">
        <v>5.7931060031938576E-2</v>
      </c>
    </row>
    <row r="601" spans="3:4" x14ac:dyDescent="0.3">
      <c r="C601">
        <v>129.19999999999999</v>
      </c>
      <c r="D601">
        <v>5.7124125098898589E-2</v>
      </c>
    </row>
    <row r="602" spans="3:4" x14ac:dyDescent="0.3">
      <c r="C602">
        <v>129.20699999999999</v>
      </c>
      <c r="D602">
        <v>5.6295516946546657E-2</v>
      </c>
    </row>
    <row r="603" spans="3:4" x14ac:dyDescent="0.3">
      <c r="C603">
        <v>129.214</v>
      </c>
      <c r="D603">
        <v>5.5446747357828251E-2</v>
      </c>
    </row>
    <row r="604" spans="3:4" x14ac:dyDescent="0.3">
      <c r="C604">
        <v>129.221</v>
      </c>
      <c r="D604">
        <v>5.4579350254557298E-2</v>
      </c>
    </row>
    <row r="605" spans="3:4" x14ac:dyDescent="0.3">
      <c r="C605">
        <v>129.22800000000001</v>
      </c>
      <c r="D605">
        <v>5.3694877478178839E-2</v>
      </c>
    </row>
    <row r="606" spans="3:4" x14ac:dyDescent="0.3">
      <c r="C606">
        <v>129.23500000000001</v>
      </c>
      <c r="D606">
        <v>5.2794894567909437E-2</v>
      </c>
    </row>
    <row r="607" spans="3:4" x14ac:dyDescent="0.3">
      <c r="C607">
        <v>129.24199999999999</v>
      </c>
      <c r="D607">
        <v>5.1880976552811903E-2</v>
      </c>
    </row>
    <row r="608" spans="3:4" x14ac:dyDescent="0.3">
      <c r="C608">
        <v>129.249</v>
      </c>
      <c r="D608">
        <v>5.0954750714356761E-2</v>
      </c>
    </row>
    <row r="609" spans="3:4" x14ac:dyDescent="0.3">
      <c r="C609">
        <v>129.256</v>
      </c>
      <c r="D609">
        <v>5.0017709206481062E-2</v>
      </c>
    </row>
    <row r="610" spans="3:4" x14ac:dyDescent="0.3">
      <c r="C610">
        <v>129.26300000000001</v>
      </c>
      <c r="D610">
        <v>4.9071473505142869E-2</v>
      </c>
    </row>
    <row r="611" spans="3:4" x14ac:dyDescent="0.3">
      <c r="C611">
        <v>129.27000000000001</v>
      </c>
      <c r="D611">
        <v>4.8117592171275113E-2</v>
      </c>
    </row>
    <row r="612" spans="3:4" x14ac:dyDescent="0.3">
      <c r="C612">
        <v>129.27699999999999</v>
      </c>
      <c r="D612">
        <v>4.715767449487264E-2</v>
      </c>
    </row>
    <row r="613" spans="3:4" x14ac:dyDescent="0.3">
      <c r="C613">
        <v>129.28399999999999</v>
      </c>
      <c r="D613">
        <v>4.6193241692784319E-2</v>
      </c>
    </row>
    <row r="614" spans="3:4" x14ac:dyDescent="0.3">
      <c r="C614">
        <v>129.291</v>
      </c>
      <c r="D614">
        <v>4.5225821934023573E-2</v>
      </c>
    </row>
    <row r="615" spans="3:4" x14ac:dyDescent="0.3">
      <c r="C615">
        <v>129.298</v>
      </c>
      <c r="D615">
        <v>4.4256921573316295E-2</v>
      </c>
    </row>
    <row r="616" spans="3:4" x14ac:dyDescent="0.3">
      <c r="C616">
        <v>129.30500000000001</v>
      </c>
      <c r="D616">
        <v>4.3288021740669098E-2</v>
      </c>
    </row>
    <row r="617" spans="3:4" x14ac:dyDescent="0.3">
      <c r="C617">
        <v>129.31200000000001</v>
      </c>
      <c r="D617">
        <v>4.2320575082209627E-2</v>
      </c>
    </row>
    <row r="618" spans="3:4" x14ac:dyDescent="0.3">
      <c r="C618">
        <v>129.31899999999999</v>
      </c>
      <c r="D618">
        <v>4.1356002661827804E-2</v>
      </c>
    </row>
    <row r="619" spans="3:4" x14ac:dyDescent="0.3">
      <c r="C619">
        <v>129.32599999999999</v>
      </c>
      <c r="D619">
        <v>4.0395691032165955E-2</v>
      </c>
    </row>
    <row r="620" spans="3:4" x14ac:dyDescent="0.3">
      <c r="C620">
        <v>129.333</v>
      </c>
      <c r="D620">
        <v>3.9440989482612959E-2</v>
      </c>
    </row>
    <row r="621" spans="3:4" x14ac:dyDescent="0.3">
      <c r="C621">
        <v>129.34</v>
      </c>
      <c r="D621">
        <v>3.8493207470825512E-2</v>
      </c>
    </row>
    <row r="622" spans="3:4" x14ac:dyDescent="0.3">
      <c r="C622">
        <v>129.34700000000001</v>
      </c>
      <c r="D622">
        <v>3.7553612243428791E-2</v>
      </c>
    </row>
    <row r="623" spans="3:4" x14ac:dyDescent="0.3">
      <c r="C623">
        <v>129.35400000000001</v>
      </c>
      <c r="D623">
        <v>3.6623426650452366E-2</v>
      </c>
    </row>
    <row r="624" spans="3:4" x14ac:dyDescent="0.3">
      <c r="C624">
        <v>129.36099999999999</v>
      </c>
      <c r="D624">
        <v>3.5703827157073008E-2</v>
      </c>
    </row>
    <row r="625" spans="3:4" x14ac:dyDescent="0.3">
      <c r="C625">
        <v>129.36799999999999</v>
      </c>
      <c r="D625">
        <v>3.479594205519778E-2</v>
      </c>
    </row>
    <row r="626" spans="3:4" x14ac:dyDescent="0.3">
      <c r="C626">
        <v>129.375</v>
      </c>
      <c r="D626">
        <v>3.390084987650141E-2</v>
      </c>
    </row>
    <row r="627" spans="3:4" x14ac:dyDescent="0.3">
      <c r="C627">
        <v>129.38200000000001</v>
      </c>
      <c r="D627">
        <v>3.3019578007422147E-2</v>
      </c>
    </row>
    <row r="628" spans="3:4" x14ac:dyDescent="0.3">
      <c r="C628">
        <v>129.38900000000001</v>
      </c>
      <c r="D628">
        <v>3.2153101505794937E-2</v>
      </c>
    </row>
    <row r="629" spans="3:4" x14ac:dyDescent="0.3">
      <c r="C629">
        <v>129.39599999999999</v>
      </c>
      <c r="D629">
        <v>3.1302342117797206E-2</v>
      </c>
    </row>
    <row r="630" spans="3:4" x14ac:dyDescent="0.3">
      <c r="C630">
        <v>129.40299999999999</v>
      </c>
      <c r="D630">
        <v>3.0468167492990497E-2</v>
      </c>
    </row>
    <row r="631" spans="3:4" x14ac:dyDescent="0.3">
      <c r="C631">
        <v>129.41</v>
      </c>
      <c r="D631">
        <v>2.9651390594452352E-2</v>
      </c>
    </row>
    <row r="632" spans="3:4" x14ac:dyDescent="0.3">
      <c r="C632">
        <v>129.417</v>
      </c>
      <c r="D632">
        <v>2.8852769300057316E-2</v>
      </c>
    </row>
    <row r="633" spans="3:4" x14ac:dyDescent="0.3">
      <c r="C633">
        <v>129.42400000000001</v>
      </c>
      <c r="D633">
        <v>2.8073006190317454E-2</v>
      </c>
    </row>
    <row r="634" spans="3:4" x14ac:dyDescent="0.3">
      <c r="C634">
        <v>129.43100000000001</v>
      </c>
      <c r="D634">
        <v>2.7312748517399531E-2</v>
      </c>
    </row>
    <row r="635" spans="3:4" x14ac:dyDescent="0.3">
      <c r="C635">
        <v>129.43799999999999</v>
      </c>
      <c r="D635">
        <v>2.6572588349294969E-2</v>
      </c>
    </row>
    <row r="636" spans="3:4" x14ac:dyDescent="0.3">
      <c r="C636">
        <v>129.44499999999999</v>
      </c>
      <c r="D636">
        <v>2.5853062882479721E-2</v>
      </c>
    </row>
    <row r="637" spans="3:4" x14ac:dyDescent="0.3">
      <c r="C637">
        <v>129.452</v>
      </c>
      <c r="D637">
        <v>2.515465491590679E-2</v>
      </c>
    </row>
    <row r="638" spans="3:4" x14ac:dyDescent="0.3">
      <c r="C638">
        <v>129.459</v>
      </c>
      <c r="D638">
        <v>2.4477793478568512E-2</v>
      </c>
    </row>
    <row r="639" spans="3:4" x14ac:dyDescent="0.3">
      <c r="C639">
        <v>129.46600000000001</v>
      </c>
      <c r="D639">
        <v>2.3822854602530655E-2</v>
      </c>
    </row>
    <row r="640" spans="3:4" x14ac:dyDescent="0.3">
      <c r="C640">
        <v>129.47300000000001</v>
      </c>
      <c r="D640">
        <v>2.3190162232895606E-2</v>
      </c>
    </row>
    <row r="641" spans="3:4" x14ac:dyDescent="0.3">
      <c r="C641">
        <v>129.47999999999999</v>
      </c>
      <c r="D641">
        <v>2.257998926585441E-2</v>
      </c>
    </row>
    <row r="642" spans="3:4" x14ac:dyDescent="0.3">
      <c r="C642">
        <v>129.48699999999999</v>
      </c>
      <c r="D642">
        <v>2.1992558705705809E-2</v>
      </c>
    </row>
    <row r="643" spans="3:4" x14ac:dyDescent="0.3">
      <c r="C643">
        <v>129.494</v>
      </c>
      <c r="D643">
        <v>2.1428044931570186E-2</v>
      </c>
    </row>
    <row r="644" spans="3:4" x14ac:dyDescent="0.3">
      <c r="C644">
        <v>129.501</v>
      </c>
      <c r="D644">
        <v>2.0886575064295525E-2</v>
      </c>
    </row>
    <row r="645" spans="3:4" x14ac:dyDescent="0.3">
      <c r="C645">
        <v>129.50800000000001</v>
      </c>
      <c r="D645">
        <v>2.0368230424053328E-2</v>
      </c>
    </row>
    <row r="646" spans="3:4" x14ac:dyDescent="0.3">
      <c r="C646">
        <v>129.51499999999999</v>
      </c>
      <c r="D646">
        <v>1.9873048069039886E-2</v>
      </c>
    </row>
    <row r="647" spans="3:4" x14ac:dyDescent="0.3">
      <c r="C647">
        <v>129.52199999999999</v>
      </c>
      <c r="D647">
        <v>1.9401022405724375E-2</v>
      </c>
    </row>
    <row r="648" spans="3:4" x14ac:dyDescent="0.3">
      <c r="C648">
        <v>129.529</v>
      </c>
      <c r="D648">
        <v>1.895210686119762E-2</v>
      </c>
    </row>
    <row r="649" spans="3:4" x14ac:dyDescent="0.3">
      <c r="C649">
        <v>129.536</v>
      </c>
      <c r="D649">
        <v>1.8526215608226863E-2</v>
      </c>
    </row>
    <row r="650" spans="3:4" x14ac:dyDescent="0.3">
      <c r="C650">
        <v>129.54300000000001</v>
      </c>
      <c r="D650">
        <v>1.8123225333860373E-2</v>
      </c>
    </row>
    <row r="651" spans="3:4" x14ac:dyDescent="0.3">
      <c r="C651">
        <v>129.55000000000001</v>
      </c>
      <c r="D651">
        <v>1.7742977042593758E-2</v>
      </c>
    </row>
    <row r="652" spans="3:4" x14ac:dyDescent="0.3">
      <c r="C652">
        <v>129.55699999999999</v>
      </c>
      <c r="D652">
        <v>1.7385277885376114E-2</v>
      </c>
    </row>
    <row r="653" spans="3:4" x14ac:dyDescent="0.3">
      <c r="C653">
        <v>129.56399999999999</v>
      </c>
      <c r="D653">
        <v>1.7049903006009309E-2</v>
      </c>
    </row>
    <row r="654" spans="3:4" x14ac:dyDescent="0.3">
      <c r="C654">
        <v>129.571</v>
      </c>
      <c r="D654">
        <v>1.6736622329363172E-2</v>
      </c>
    </row>
    <row r="655" spans="3:4" x14ac:dyDescent="0.3">
      <c r="C655">
        <v>129.578</v>
      </c>
      <c r="D655">
        <v>1.6445104568667875E-2</v>
      </c>
    </row>
    <row r="656" spans="3:4" x14ac:dyDescent="0.3">
      <c r="C656">
        <v>129.58500000000001</v>
      </c>
      <c r="D656">
        <v>1.6175063167579641E-2</v>
      </c>
    </row>
    <row r="657" spans="3:4" x14ac:dyDescent="0.3">
      <c r="C657">
        <v>129.59200000000001</v>
      </c>
      <c r="D657">
        <v>1.5926163786228027E-2</v>
      </c>
    </row>
    <row r="658" spans="3:4" x14ac:dyDescent="0.3">
      <c r="C658">
        <v>129.59899999999999</v>
      </c>
      <c r="D658">
        <v>1.5698049299923831E-2</v>
      </c>
    </row>
    <row r="659" spans="3:4" x14ac:dyDescent="0.3">
      <c r="C659">
        <v>129.60599999999999</v>
      </c>
      <c r="D659">
        <v>1.5490341592641453E-2</v>
      </c>
    </row>
    <row r="660" spans="3:4" x14ac:dyDescent="0.3">
      <c r="C660">
        <v>129.613</v>
      </c>
      <c r="D660">
        <v>1.5302643319246308E-2</v>
      </c>
    </row>
    <row r="661" spans="3:4" x14ac:dyDescent="0.3">
      <c r="C661">
        <v>129.62</v>
      </c>
      <c r="D661">
        <v>1.5134539631214527E-2</v>
      </c>
    </row>
    <row r="662" spans="3:4" x14ac:dyDescent="0.3">
      <c r="C662">
        <v>129.62700000000001</v>
      </c>
      <c r="D662">
        <v>1.4985599861086952E-2</v>
      </c>
    </row>
    <row r="663" spans="3:4" x14ac:dyDescent="0.3">
      <c r="C663">
        <v>129.63399999999999</v>
      </c>
      <c r="D663">
        <v>1.485537916134458E-2</v>
      </c>
    </row>
    <row r="664" spans="3:4" x14ac:dyDescent="0.3">
      <c r="C664">
        <v>129.64099999999999</v>
      </c>
      <c r="D664">
        <v>1.4743420093860263E-2</v>
      </c>
    </row>
    <row r="665" spans="3:4" x14ac:dyDescent="0.3">
      <c r="C665">
        <v>129.648</v>
      </c>
      <c r="D665">
        <v>1.4649254166552354E-2</v>
      </c>
    </row>
    <row r="666" spans="3:4" x14ac:dyDescent="0.3">
      <c r="C666">
        <v>129.655</v>
      </c>
      <c r="D666">
        <v>1.4572403314303086E-2</v>
      </c>
    </row>
    <row r="667" spans="3:4" x14ac:dyDescent="0.3">
      <c r="C667">
        <v>129.66200000000001</v>
      </c>
      <c r="D667">
        <v>1.4512381321670074E-2</v>
      </c>
    </row>
    <row r="668" spans="3:4" x14ac:dyDescent="0.3">
      <c r="C668">
        <v>129.66900000000001</v>
      </c>
      <c r="D668">
        <v>1.4468695185344216E-2</v>
      </c>
    </row>
    <row r="669" spans="3:4" x14ac:dyDescent="0.3">
      <c r="C669">
        <v>129.67599999999999</v>
      </c>
      <c r="D669">
        <v>1.4440870139159069E-2</v>
      </c>
    </row>
    <row r="670" spans="3:4" x14ac:dyDescent="0.3">
      <c r="C670">
        <v>129.68299999999999</v>
      </c>
      <c r="D670">
        <v>1.4428357012065881E-2</v>
      </c>
    </row>
    <row r="671" spans="3:4" x14ac:dyDescent="0.3">
      <c r="C671">
        <v>129.69</v>
      </c>
      <c r="D671">
        <v>1.4430672735710344E-2</v>
      </c>
    </row>
    <row r="672" spans="3:4" x14ac:dyDescent="0.3">
      <c r="C672">
        <v>129.697</v>
      </c>
      <c r="D672">
        <v>1.4447309528257827E-2</v>
      </c>
    </row>
    <row r="673" spans="3:4" x14ac:dyDescent="0.3">
      <c r="C673">
        <v>129.70400000000001</v>
      </c>
      <c r="D673">
        <v>1.4477758685818624E-2</v>
      </c>
    </row>
    <row r="674" spans="3:4" x14ac:dyDescent="0.3">
      <c r="C674">
        <v>129.71100000000001</v>
      </c>
      <c r="D674">
        <v>1.4521511563073452E-2</v>
      </c>
    </row>
    <row r="675" spans="3:4" x14ac:dyDescent="0.3">
      <c r="C675">
        <v>129.71799999999999</v>
      </c>
      <c r="D675">
        <v>1.4578060490266198E-2</v>
      </c>
    </row>
    <row r="676" spans="3:4" x14ac:dyDescent="0.3">
      <c r="C676">
        <v>129.72499999999999</v>
      </c>
      <c r="D676">
        <v>1.4646899627415149E-2</v>
      </c>
    </row>
    <row r="677" spans="3:4" x14ac:dyDescent="0.3">
      <c r="C677">
        <v>129.732</v>
      </c>
      <c r="D677">
        <v>1.4727525756858005E-2</v>
      </c>
    </row>
    <row r="678" spans="3:4" x14ac:dyDescent="0.3">
      <c r="C678">
        <v>129.739</v>
      </c>
      <c r="D678">
        <v>1.4819439015499439E-2</v>
      </c>
    </row>
    <row r="679" spans="3:4" x14ac:dyDescent="0.3">
      <c r="C679">
        <v>129.74600000000001</v>
      </c>
      <c r="D679">
        <v>1.4922143568345118E-2</v>
      </c>
    </row>
    <row r="680" spans="3:4" x14ac:dyDescent="0.3">
      <c r="C680">
        <v>129.75299999999999</v>
      </c>
      <c r="D680">
        <v>1.5035148225109776E-2</v>
      </c>
    </row>
    <row r="681" spans="3:4" x14ac:dyDescent="0.3">
      <c r="C681">
        <v>129.76</v>
      </c>
      <c r="D681">
        <v>1.5157991279849426E-2</v>
      </c>
    </row>
    <row r="682" spans="3:4" x14ac:dyDescent="0.3">
      <c r="C682">
        <v>129.767</v>
      </c>
      <c r="D682">
        <v>1.5290147097780414E-2</v>
      </c>
    </row>
    <row r="683" spans="3:4" x14ac:dyDescent="0.3">
      <c r="C683">
        <v>129.774</v>
      </c>
      <c r="D683">
        <v>1.5431163073741367E-2</v>
      </c>
    </row>
    <row r="684" spans="3:4" x14ac:dyDescent="0.3">
      <c r="C684">
        <v>129.78100000000001</v>
      </c>
      <c r="D684">
        <v>1.5580571744086679E-2</v>
      </c>
    </row>
    <row r="685" spans="3:4" x14ac:dyDescent="0.3">
      <c r="C685">
        <v>129.78800000000001</v>
      </c>
      <c r="D685">
        <v>1.5737912598215584E-2</v>
      </c>
    </row>
    <row r="686" spans="3:4" x14ac:dyDescent="0.3">
      <c r="C686">
        <v>129.79499999999999</v>
      </c>
      <c r="D686">
        <v>1.5902732400074407E-2</v>
      </c>
    </row>
    <row r="687" spans="3:4" x14ac:dyDescent="0.3">
      <c r="C687">
        <v>129.80199999999999</v>
      </c>
      <c r="D687">
        <v>1.6074585469016269E-2</v>
      </c>
    </row>
    <row r="688" spans="3:4" x14ac:dyDescent="0.3">
      <c r="C688">
        <v>129.809</v>
      </c>
      <c r="D688">
        <v>1.6253033922610426E-2</v>
      </c>
    </row>
    <row r="689" spans="3:4" x14ac:dyDescent="0.3">
      <c r="C689">
        <v>129.816</v>
      </c>
      <c r="D689">
        <v>1.6437647884031008E-2</v>
      </c>
    </row>
    <row r="690" spans="3:4" x14ac:dyDescent="0.3">
      <c r="C690">
        <v>129.82300000000001</v>
      </c>
      <c r="D690">
        <v>1.662800565662868E-2</v>
      </c>
    </row>
    <row r="691" spans="3:4" x14ac:dyDescent="0.3">
      <c r="C691">
        <v>129.83000000000001</v>
      </c>
      <c r="D691">
        <v>1.6823693868284671E-2</v>
      </c>
    </row>
    <row r="692" spans="3:4" x14ac:dyDescent="0.3">
      <c r="C692">
        <v>129.83699999999999</v>
      </c>
      <c r="D692">
        <v>1.7024307588108904E-2</v>
      </c>
    </row>
    <row r="693" spans="3:4" x14ac:dyDescent="0.3">
      <c r="C693">
        <v>129.84399999999999</v>
      </c>
      <c r="D693">
        <v>1.7229450418004874E-2</v>
      </c>
    </row>
    <row r="694" spans="3:4" x14ac:dyDescent="0.3">
      <c r="C694">
        <v>129.851</v>
      </c>
      <c r="D694">
        <v>1.7438734561549363E-2</v>
      </c>
    </row>
    <row r="695" spans="3:4" x14ac:dyDescent="0.3">
      <c r="C695">
        <v>129.858</v>
      </c>
      <c r="D695">
        <v>1.7651780872595422E-2</v>
      </c>
    </row>
    <row r="696" spans="3:4" x14ac:dyDescent="0.3">
      <c r="C696">
        <v>129.86500000000001</v>
      </c>
      <c r="D696">
        <v>1.7868218885900757E-2</v>
      </c>
    </row>
    <row r="697" spans="3:4" x14ac:dyDescent="0.3">
      <c r="C697">
        <v>129.87200000000001</v>
      </c>
      <c r="D697">
        <v>1.8087686832014064E-2</v>
      </c>
    </row>
    <row r="698" spans="3:4" x14ac:dyDescent="0.3">
      <c r="C698">
        <v>129.87899999999999</v>
      </c>
      <c r="D698">
        <v>1.830983163855153E-2</v>
      </c>
    </row>
    <row r="699" spans="3:4" x14ac:dyDescent="0.3">
      <c r="C699">
        <v>129.886</v>
      </c>
      <c r="D699">
        <v>1.8534308919902702E-2</v>
      </c>
    </row>
    <row r="700" spans="3:4" x14ac:dyDescent="0.3">
      <c r="C700">
        <v>129.893</v>
      </c>
      <c r="D700">
        <v>1.876078295728011E-2</v>
      </c>
    </row>
    <row r="701" spans="3:4" x14ac:dyDescent="0.3">
      <c r="C701">
        <v>129.9</v>
      </c>
      <c r="D701">
        <v>1.898892667094898E-2</v>
      </c>
    </row>
    <row r="702" spans="3:4" x14ac:dyDescent="0.3">
      <c r="C702">
        <v>129.90700000000001</v>
      </c>
      <c r="D702">
        <v>1.9218421586328645E-2</v>
      </c>
    </row>
    <row r="703" spans="3:4" x14ac:dyDescent="0.3">
      <c r="C703">
        <v>129.91399999999999</v>
      </c>
      <c r="D703">
        <v>1.9448957795559368E-2</v>
      </c>
    </row>
    <row r="704" spans="3:4" x14ac:dyDescent="0.3">
      <c r="C704">
        <v>129.92099999999999</v>
      </c>
      <c r="D704">
        <v>1.9680233916011706E-2</v>
      </c>
    </row>
    <row r="705" spans="3:4" x14ac:dyDescent="0.3">
      <c r="C705">
        <v>129.928</v>
      </c>
      <c r="D705">
        <v>1.9911957047078623E-2</v>
      </c>
    </row>
    <row r="706" spans="3:4" x14ac:dyDescent="0.3">
      <c r="C706">
        <v>129.935</v>
      </c>
      <c r="D706">
        <v>2.0143842726505722E-2</v>
      </c>
    </row>
    <row r="707" spans="3:4" x14ac:dyDescent="0.3">
      <c r="C707">
        <v>129.94200000000001</v>
      </c>
      <c r="D707">
        <v>2.0375614887364842E-2</v>
      </c>
    </row>
    <row r="708" spans="3:4" x14ac:dyDescent="0.3">
      <c r="C708">
        <v>129.94900000000001</v>
      </c>
      <c r="D708">
        <v>2.0607029982161885E-2</v>
      </c>
    </row>
    <row r="709" spans="3:4" x14ac:dyDescent="0.3">
      <c r="C709">
        <v>129.95599999999999</v>
      </c>
      <c r="D709">
        <v>2.0837781660197181E-2</v>
      </c>
    </row>
    <row r="710" spans="3:4" x14ac:dyDescent="0.3">
      <c r="C710">
        <v>129.96299999999999</v>
      </c>
      <c r="D710">
        <v>2.1067641666053353E-2</v>
      </c>
    </row>
    <row r="711" spans="3:4" x14ac:dyDescent="0.3">
      <c r="C711">
        <v>129.97</v>
      </c>
      <c r="D711">
        <v>2.1296367133525684E-2</v>
      </c>
    </row>
    <row r="712" spans="3:4" x14ac:dyDescent="0.3">
      <c r="C712">
        <v>129.977</v>
      </c>
      <c r="D712">
        <v>2.1523723417737926E-2</v>
      </c>
    </row>
    <row r="713" spans="3:4" x14ac:dyDescent="0.3">
      <c r="C713">
        <v>129.98400000000001</v>
      </c>
      <c r="D713">
        <v>2.1749484073213532E-2</v>
      </c>
    </row>
    <row r="714" spans="3:4" x14ac:dyDescent="0.3">
      <c r="C714">
        <v>129.99100000000001</v>
      </c>
      <c r="D714">
        <v>2.1973430837340695E-2</v>
      </c>
    </row>
    <row r="715" spans="3:4" x14ac:dyDescent="0.3">
      <c r="C715">
        <v>129.99799999999999</v>
      </c>
      <c r="D715">
        <v>2.2195353619506138E-2</v>
      </c>
    </row>
    <row r="716" spans="3:4" x14ac:dyDescent="0.3">
      <c r="C716">
        <v>130.005</v>
      </c>
      <c r="D716">
        <v>2.2415050496092312E-2</v>
      </c>
    </row>
    <row r="717" spans="3:4" x14ac:dyDescent="0.3">
      <c r="C717">
        <v>130.012</v>
      </c>
      <c r="D717">
        <v>2.263232771143113E-2</v>
      </c>
    </row>
    <row r="718" spans="3:4" x14ac:dyDescent="0.3">
      <c r="C718">
        <v>130.01900000000001</v>
      </c>
      <c r="D718">
        <v>2.2846999684761338E-2</v>
      </c>
    </row>
    <row r="719" spans="3:4" x14ac:dyDescent="0.3">
      <c r="C719">
        <v>130.02600000000001</v>
      </c>
      <c r="D719">
        <v>2.3058889023132582E-2</v>
      </c>
    </row>
    <row r="720" spans="3:4" x14ac:dyDescent="0.3">
      <c r="C720">
        <v>130.03299999999999</v>
      </c>
      <c r="D720">
        <v>2.3267826540149913E-2</v>
      </c>
    </row>
    <row r="721" spans="3:4" x14ac:dyDescent="0.3">
      <c r="C721">
        <v>130.04</v>
      </c>
      <c r="D721">
        <v>2.3473651280389918E-2</v>
      </c>
    </row>
    <row r="722" spans="3:4" x14ac:dyDescent="0.3">
      <c r="C722">
        <v>130.047</v>
      </c>
      <c r="D722">
        <v>2.3676210549245843E-2</v>
      </c>
    </row>
    <row r="723" spans="3:4" x14ac:dyDescent="0.3">
      <c r="C723">
        <v>130.054</v>
      </c>
      <c r="D723">
        <v>2.387535994793686E-2</v>
      </c>
    </row>
    <row r="724" spans="3:4" x14ac:dyDescent="0.3">
      <c r="C724">
        <v>130.06100000000001</v>
      </c>
      <c r="D724">
        <v>2.4070963413340203E-2</v>
      </c>
    </row>
    <row r="725" spans="3:4" x14ac:dyDescent="0.3">
      <c r="C725">
        <v>130.06800000000001</v>
      </c>
      <c r="D725">
        <v>2.4262893262280632E-2</v>
      </c>
    </row>
    <row r="726" spans="3:4" x14ac:dyDescent="0.3">
      <c r="C726">
        <v>130.07499999999999</v>
      </c>
      <c r="D726">
        <v>2.44510302398687E-2</v>
      </c>
    </row>
    <row r="727" spans="3:4" x14ac:dyDescent="0.3">
      <c r="C727">
        <v>130.08199999999999</v>
      </c>
      <c r="D727">
        <v>2.4635263571452331E-2</v>
      </c>
    </row>
    <row r="728" spans="3:4" x14ac:dyDescent="0.3">
      <c r="C728">
        <v>130.089</v>
      </c>
      <c r="D728">
        <v>2.4815491017703473E-2</v>
      </c>
    </row>
    <row r="729" spans="3:4" x14ac:dyDescent="0.3">
      <c r="C729">
        <v>130.096</v>
      </c>
      <c r="D729">
        <v>2.4991618932364328E-2</v>
      </c>
    </row>
    <row r="730" spans="3:4" x14ac:dyDescent="0.3">
      <c r="C730">
        <v>130.10300000000001</v>
      </c>
      <c r="D730">
        <v>2.5163562322132536E-2</v>
      </c>
    </row>
    <row r="731" spans="3:4" x14ac:dyDescent="0.3">
      <c r="C731">
        <v>130.11000000000001</v>
      </c>
      <c r="D731">
        <v>2.533124490816515E-2</v>
      </c>
    </row>
    <row r="732" spans="3:4" x14ac:dyDescent="0.3">
      <c r="C732">
        <v>130.11699999999999</v>
      </c>
      <c r="D732">
        <v>2.5494599188664611E-2</v>
      </c>
    </row>
    <row r="733" spans="3:4" x14ac:dyDescent="0.3">
      <c r="C733">
        <v>130.124</v>
      </c>
      <c r="D733">
        <v>2.565356650200749E-2</v>
      </c>
    </row>
    <row r="734" spans="3:4" x14ac:dyDescent="0.3">
      <c r="C734">
        <v>130.131</v>
      </c>
      <c r="D734">
        <v>2.5808097089858862E-2</v>
      </c>
    </row>
    <row r="735" spans="3:4" x14ac:dyDescent="0.3">
      <c r="C735">
        <v>130.13800000000001</v>
      </c>
      <c r="D735">
        <v>2.5958150159737278E-2</v>
      </c>
    </row>
    <row r="736" spans="3:4" x14ac:dyDescent="0.3">
      <c r="C736">
        <v>130.14500000000001</v>
      </c>
      <c r="D736">
        <v>2.6103693946474469E-2</v>
      </c>
    </row>
    <row r="737" spans="3:4" x14ac:dyDescent="0.3">
      <c r="C737">
        <v>130.15199999999999</v>
      </c>
      <c r="D737">
        <v>2.6244705772031696E-2</v>
      </c>
    </row>
    <row r="738" spans="3:4" x14ac:dyDescent="0.3">
      <c r="C738">
        <v>130.15899999999999</v>
      </c>
      <c r="D738">
        <v>2.6381172103141337E-2</v>
      </c>
    </row>
    <row r="739" spans="3:4" x14ac:dyDescent="0.3">
      <c r="C739">
        <v>130.166</v>
      </c>
      <c r="D739">
        <v>2.6513088606240978E-2</v>
      </c>
    </row>
    <row r="740" spans="3:4" x14ac:dyDescent="0.3">
      <c r="C740">
        <v>130.173</v>
      </c>
      <c r="D740">
        <v>2.6640460199198471E-2</v>
      </c>
    </row>
    <row r="741" spans="3:4" x14ac:dyDescent="0.3">
      <c r="C741">
        <v>130.18</v>
      </c>
      <c r="D741">
        <v>2.6763301099320159E-2</v>
      </c>
    </row>
    <row r="742" spans="3:4" x14ac:dyDescent="0.3">
      <c r="C742">
        <v>130.18700000000001</v>
      </c>
      <c r="D742">
        <v>2.6881634867161844E-2</v>
      </c>
    </row>
    <row r="743" spans="3:4" x14ac:dyDescent="0.3">
      <c r="C743">
        <v>130.19399999999999</v>
      </c>
      <c r="D743">
        <v>2.6995494445673729E-2</v>
      </c>
    </row>
    <row r="744" spans="3:4" x14ac:dyDescent="0.3">
      <c r="C744">
        <v>130.20099999999999</v>
      </c>
      <c r="D744">
        <v>2.7104922194233161E-2</v>
      </c>
    </row>
    <row r="745" spans="3:4" x14ac:dyDescent="0.3">
      <c r="C745">
        <v>130.208</v>
      </c>
      <c r="D745">
        <v>2.7209969917127125E-2</v>
      </c>
    </row>
    <row r="746" spans="3:4" x14ac:dyDescent="0.3">
      <c r="C746">
        <v>130.215</v>
      </c>
      <c r="D746">
        <v>2.7310698886083326E-2</v>
      </c>
    </row>
    <row r="747" spans="3:4" x14ac:dyDescent="0.3">
      <c r="C747">
        <v>130.22200000000001</v>
      </c>
      <c r="D747">
        <v>2.7407179856452562E-2</v>
      </c>
    </row>
    <row r="748" spans="3:4" x14ac:dyDescent="0.3">
      <c r="C748">
        <v>130.22900000000001</v>
      </c>
      <c r="D748">
        <v>2.749949307667568E-2</v>
      </c>
    </row>
    <row r="749" spans="3:4" x14ac:dyDescent="0.3">
      <c r="C749">
        <v>130.23599999999999</v>
      </c>
      <c r="D749">
        <v>2.7587728290686495E-2</v>
      </c>
    </row>
    <row r="750" spans="3:4" x14ac:dyDescent="0.3">
      <c r="C750">
        <v>130.24299999999999</v>
      </c>
      <c r="D750">
        <v>2.76719847329258E-2</v>
      </c>
    </row>
    <row r="751" spans="3:4" x14ac:dyDescent="0.3">
      <c r="C751">
        <v>130.25</v>
      </c>
      <c r="D751">
        <v>2.7752371115656586E-2</v>
      </c>
    </row>
    <row r="752" spans="3:4" x14ac:dyDescent="0.3">
      <c r="C752">
        <v>130.25700000000001</v>
      </c>
      <c r="D752">
        <v>2.7829005608303366E-2</v>
      </c>
    </row>
    <row r="753" spans="3:4" x14ac:dyDescent="0.3">
      <c r="C753">
        <v>130.26400000000001</v>
      </c>
      <c r="D753">
        <v>2.7902015808547637E-2</v>
      </c>
    </row>
    <row r="754" spans="3:4" x14ac:dyDescent="0.3">
      <c r="C754">
        <v>130.27099999999999</v>
      </c>
      <c r="D754">
        <v>2.7971538704939548E-2</v>
      </c>
    </row>
    <row r="755" spans="3:4" x14ac:dyDescent="0.3">
      <c r="C755">
        <v>130.27799999999999</v>
      </c>
      <c r="D755">
        <v>2.8037720630805067E-2</v>
      </c>
    </row>
    <row r="756" spans="3:4" x14ac:dyDescent="0.3">
      <c r="C756">
        <v>130.285</v>
      </c>
      <c r="D756">
        <v>2.8100717209242201E-2</v>
      </c>
    </row>
    <row r="757" spans="3:4" x14ac:dyDescent="0.3">
      <c r="C757">
        <v>130.292</v>
      </c>
      <c r="D757">
        <v>2.8160693289028576E-2</v>
      </c>
    </row>
    <row r="758" spans="3:4" x14ac:dyDescent="0.3">
      <c r="C758">
        <v>130.29900000000001</v>
      </c>
      <c r="D758">
        <v>2.8217822871270781E-2</v>
      </c>
    </row>
    <row r="759" spans="3:4" x14ac:dyDescent="0.3">
      <c r="C759">
        <v>130.30600000000001</v>
      </c>
      <c r="D759">
        <v>2.8272289026648668E-2</v>
      </c>
    </row>
    <row r="760" spans="3:4" x14ac:dyDescent="0.3">
      <c r="C760">
        <v>130.31299999999999</v>
      </c>
      <c r="D760">
        <v>2.8324283803122543E-2</v>
      </c>
    </row>
    <row r="761" spans="3:4" x14ac:dyDescent="0.3">
      <c r="C761">
        <v>130.32</v>
      </c>
      <c r="D761">
        <v>2.8374008123987132E-2</v>
      </c>
    </row>
    <row r="762" spans="3:4" x14ac:dyDescent="0.3">
      <c r="C762">
        <v>130.327</v>
      </c>
      <c r="D762">
        <v>2.8421671676166715E-2</v>
      </c>
    </row>
    <row r="763" spans="3:4" x14ac:dyDescent="0.3">
      <c r="C763">
        <v>130.334</v>
      </c>
      <c r="D763">
        <v>2.8467492788665647E-2</v>
      </c>
    </row>
    <row r="764" spans="3:4" x14ac:dyDescent="0.3">
      <c r="C764">
        <v>130.34100000000001</v>
      </c>
      <c r="D764">
        <v>2.851169830109318E-2</v>
      </c>
    </row>
    <row r="765" spans="3:4" x14ac:dyDescent="0.3">
      <c r="C765">
        <v>130.34800000000001</v>
      </c>
      <c r="D765">
        <v>2.8554523422196415E-2</v>
      </c>
    </row>
    <row r="766" spans="3:4" x14ac:dyDescent="0.3">
      <c r="C766">
        <v>130.35499999999999</v>
      </c>
      <c r="D766">
        <v>2.8596211578343175E-2</v>
      </c>
    </row>
    <row r="767" spans="3:4" x14ac:dyDescent="0.3">
      <c r="C767">
        <v>130.36199999999999</v>
      </c>
      <c r="D767">
        <v>2.8637014251906106E-2</v>
      </c>
    </row>
    <row r="768" spans="3:4" x14ac:dyDescent="0.3">
      <c r="C768">
        <v>130.369</v>
      </c>
      <c r="D768">
        <v>2.8677190809502991E-2</v>
      </c>
    </row>
    <row r="769" spans="3:4" x14ac:dyDescent="0.3">
      <c r="C769">
        <v>130.376</v>
      </c>
      <c r="D769">
        <v>2.8717008320059915E-2</v>
      </c>
    </row>
    <row r="770" spans="3:4" x14ac:dyDescent="0.3">
      <c r="C770">
        <v>130.38300000000001</v>
      </c>
      <c r="D770">
        <v>2.8756741362663246E-2</v>
      </c>
    </row>
    <row r="771" spans="3:4" x14ac:dyDescent="0.3">
      <c r="C771">
        <v>130.38999999999999</v>
      </c>
      <c r="D771">
        <v>2.8796671824172667E-2</v>
      </c>
    </row>
    <row r="772" spans="3:4" x14ac:dyDescent="0.3">
      <c r="C772">
        <v>130.39699999999999</v>
      </c>
      <c r="D772">
        <v>2.8837088686571026E-2</v>
      </c>
    </row>
    <row r="773" spans="3:4" x14ac:dyDescent="0.3">
      <c r="C773">
        <v>130.404</v>
      </c>
      <c r="D773">
        <v>2.8878287804024398E-2</v>
      </c>
    </row>
    <row r="774" spans="3:4" x14ac:dyDescent="0.3">
      <c r="C774">
        <v>130.411</v>
      </c>
      <c r="D774">
        <v>2.8920571669632911E-2</v>
      </c>
    </row>
    <row r="775" spans="3:4" x14ac:dyDescent="0.3">
      <c r="C775">
        <v>130.41800000000001</v>
      </c>
      <c r="D775">
        <v>2.8964249171846264E-2</v>
      </c>
    </row>
    <row r="776" spans="3:4" x14ac:dyDescent="0.3">
      <c r="C776">
        <v>130.42500000000001</v>
      </c>
      <c r="D776">
        <v>2.9009635340521124E-2</v>
      </c>
    </row>
    <row r="777" spans="3:4" x14ac:dyDescent="0.3">
      <c r="C777">
        <v>130.43199999999999</v>
      </c>
      <c r="D777">
        <v>2.9057051082594473E-2</v>
      </c>
    </row>
    <row r="778" spans="3:4" x14ac:dyDescent="0.3">
      <c r="C778">
        <v>130.43899999999999</v>
      </c>
      <c r="D778">
        <v>2.9106822907346289E-2</v>
      </c>
    </row>
    <row r="779" spans="3:4" x14ac:dyDescent="0.3">
      <c r="C779">
        <v>130.446</v>
      </c>
      <c r="D779">
        <v>2.9159282641218583E-2</v>
      </c>
    </row>
    <row r="780" spans="3:4" x14ac:dyDescent="0.3">
      <c r="C780">
        <v>130.453</v>
      </c>
      <c r="D780">
        <v>2.9214744929114897E-2</v>
      </c>
    </row>
    <row r="781" spans="3:4" x14ac:dyDescent="0.3">
      <c r="C781">
        <v>130.46</v>
      </c>
      <c r="D781">
        <v>2.9273598517447923E-2</v>
      </c>
    </row>
    <row r="782" spans="3:4" x14ac:dyDescent="0.3">
      <c r="C782">
        <v>130.46700000000001</v>
      </c>
      <c r="D782">
        <v>2.9336164051351792E-2</v>
      </c>
    </row>
    <row r="783" spans="3:4" x14ac:dyDescent="0.3">
      <c r="C783">
        <v>130.47399999999999</v>
      </c>
      <c r="D783">
        <v>2.9402791603509764E-2</v>
      </c>
    </row>
    <row r="784" spans="3:4" x14ac:dyDescent="0.3">
      <c r="C784">
        <v>130.48099999999999</v>
      </c>
      <c r="D784">
        <v>2.9473813239729876E-2</v>
      </c>
    </row>
    <row r="785" spans="3:4" x14ac:dyDescent="0.3">
      <c r="C785">
        <v>130.488</v>
      </c>
      <c r="D785">
        <v>2.9549632536626035E-2</v>
      </c>
    </row>
    <row r="786" spans="3:4" x14ac:dyDescent="0.3">
      <c r="C786">
        <v>130.495</v>
      </c>
      <c r="D786">
        <v>2.963058465890437E-2</v>
      </c>
    </row>
    <row r="787" spans="3:4" x14ac:dyDescent="0.3">
      <c r="C787">
        <v>130.50200000000001</v>
      </c>
      <c r="D787">
        <v>2.971703251099991E-2</v>
      </c>
    </row>
    <row r="788" spans="3:4" x14ac:dyDescent="0.3">
      <c r="C788">
        <v>130.50899999999999</v>
      </c>
      <c r="D788">
        <v>2.9809341263001155E-2</v>
      </c>
    </row>
    <row r="789" spans="3:4" x14ac:dyDescent="0.3">
      <c r="C789">
        <v>130.51599999999999</v>
      </c>
      <c r="D789">
        <v>2.9907877959791444E-2</v>
      </c>
    </row>
    <row r="790" spans="3:4" x14ac:dyDescent="0.3">
      <c r="C790">
        <v>130.523</v>
      </c>
      <c r="D790">
        <v>3.0013011119154529E-2</v>
      </c>
    </row>
    <row r="791" spans="3:4" x14ac:dyDescent="0.3">
      <c r="C791">
        <v>130.53</v>
      </c>
      <c r="D791">
        <v>3.0125110318821119E-2</v>
      </c>
    </row>
    <row r="792" spans="3:4" x14ac:dyDescent="0.3">
      <c r="C792">
        <v>130.53700000000001</v>
      </c>
      <c r="D792">
        <v>3.0244545772423807E-2</v>
      </c>
    </row>
    <row r="793" spans="3:4" x14ac:dyDescent="0.3">
      <c r="C793">
        <v>130.54400000000001</v>
      </c>
      <c r="D793">
        <v>3.0371687894342497E-2</v>
      </c>
    </row>
    <row r="794" spans="3:4" x14ac:dyDescent="0.3">
      <c r="C794">
        <v>130.55099999999999</v>
      </c>
      <c r="D794">
        <v>3.0506906853427097E-2</v>
      </c>
    </row>
    <row r="795" spans="3:4" x14ac:dyDescent="0.3">
      <c r="C795">
        <v>130.55799999999999</v>
      </c>
      <c r="D795">
        <v>3.0650572115599555E-2</v>
      </c>
    </row>
    <row r="796" spans="3:4" x14ac:dyDescent="0.3">
      <c r="C796">
        <v>130.565</v>
      </c>
      <c r="D796">
        <v>3.0803051975338218E-2</v>
      </c>
    </row>
    <row r="797" spans="3:4" x14ac:dyDescent="0.3">
      <c r="C797">
        <v>130.572</v>
      </c>
      <c r="D797">
        <v>3.0964713076082409E-2</v>
      </c>
    </row>
    <row r="798" spans="3:4" x14ac:dyDescent="0.3">
      <c r="C798">
        <v>130.57900000000001</v>
      </c>
      <c r="D798">
        <v>3.1135919919593795E-2</v>
      </c>
    </row>
    <row r="799" spans="3:4" x14ac:dyDescent="0.3">
      <c r="C799">
        <v>130.58600000000001</v>
      </c>
      <c r="D799">
        <v>3.1317034364343667E-2</v>
      </c>
    </row>
    <row r="800" spans="3:4" x14ac:dyDescent="0.3">
      <c r="C800">
        <v>130.59299999999999</v>
      </c>
      <c r="D800">
        <v>3.150841511301411E-2</v>
      </c>
    </row>
    <row r="801" spans="3:4" x14ac:dyDescent="0.3">
      <c r="C801">
        <v>130.6</v>
      </c>
      <c r="D801">
        <v>3.1710417189233744E-2</v>
      </c>
    </row>
    <row r="802" spans="3:4" x14ac:dyDescent="0.3">
      <c r="C802">
        <v>130.607</v>
      </c>
      <c r="D802">
        <v>3.1923391403682347E-2</v>
      </c>
    </row>
    <row r="803" spans="3:4" x14ac:dyDescent="0.3">
      <c r="C803">
        <v>130.614</v>
      </c>
      <c r="D803">
        <v>3.2147683809758389E-2</v>
      </c>
    </row>
    <row r="804" spans="3:4" x14ac:dyDescent="0.3">
      <c r="C804">
        <v>130.62100000000001</v>
      </c>
      <c r="D804">
        <v>3.2383635149012886E-2</v>
      </c>
    </row>
    <row r="805" spans="3:4" x14ac:dyDescent="0.3">
      <c r="C805">
        <v>130.62799999999999</v>
      </c>
      <c r="D805">
        <v>3.2631580286607106E-2</v>
      </c>
    </row>
    <row r="806" spans="3:4" x14ac:dyDescent="0.3">
      <c r="C806">
        <v>130.63499999999999</v>
      </c>
      <c r="D806">
        <v>3.2891847637096294E-2</v>
      </c>
    </row>
    <row r="807" spans="3:4" x14ac:dyDescent="0.3">
      <c r="C807">
        <v>130.642</v>
      </c>
      <c r="D807">
        <v>3.3164758580866802E-2</v>
      </c>
    </row>
    <row r="808" spans="3:4" x14ac:dyDescent="0.3">
      <c r="C808">
        <v>130.649</v>
      </c>
      <c r="D808">
        <v>3.3450626871638002E-2</v>
      </c>
    </row>
    <row r="809" spans="3:4" x14ac:dyDescent="0.3">
      <c r="C809">
        <v>130.65600000000001</v>
      </c>
      <c r="D809">
        <v>3.3749758035458051E-2</v>
      </c>
    </row>
    <row r="810" spans="3:4" x14ac:dyDescent="0.3">
      <c r="C810">
        <v>130.66300000000001</v>
      </c>
      <c r="D810">
        <v>3.4062448761698269E-2</v>
      </c>
    </row>
    <row r="811" spans="3:4" x14ac:dyDescent="0.3">
      <c r="C811">
        <v>130.66999999999999</v>
      </c>
      <c r="D811">
        <v>3.4388986286601073E-2</v>
      </c>
    </row>
    <row r="812" spans="3:4" x14ac:dyDescent="0.3">
      <c r="C812">
        <v>130.67699999999999</v>
      </c>
      <c r="D812">
        <v>3.4729647770007907E-2</v>
      </c>
    </row>
    <row r="813" spans="3:4" x14ac:dyDescent="0.3">
      <c r="C813">
        <v>130.684</v>
      </c>
      <c r="D813">
        <v>3.5084699665929385E-2</v>
      </c>
    </row>
    <row r="814" spans="3:4" x14ac:dyDescent="0.3">
      <c r="C814">
        <v>130.691</v>
      </c>
      <c r="D814">
        <v>3.545439708773241E-2</v>
      </c>
    </row>
    <row r="815" spans="3:4" x14ac:dyDescent="0.3">
      <c r="C815">
        <v>130.69800000000001</v>
      </c>
      <c r="D815">
        <v>3.5838983168741761E-2</v>
      </c>
    </row>
    <row r="816" spans="3:4" x14ac:dyDescent="0.3">
      <c r="C816">
        <v>130.70500000000001</v>
      </c>
      <c r="D816">
        <v>3.6238688419151774E-2</v>
      </c>
    </row>
    <row r="817" spans="3:4" x14ac:dyDescent="0.3">
      <c r="C817">
        <v>130.71199999999999</v>
      </c>
      <c r="D817">
        <v>3.6653730080204984E-2</v>
      </c>
    </row>
    <row r="818" spans="3:4" x14ac:dyDescent="0.3">
      <c r="C818">
        <v>130.71899999999999</v>
      </c>
      <c r="D818">
        <v>3.7084311476682466E-2</v>
      </c>
    </row>
    <row r="819" spans="3:4" x14ac:dyDescent="0.3">
      <c r="C819">
        <v>130.726</v>
      </c>
      <c r="D819">
        <v>3.7530621368789249E-2</v>
      </c>
    </row>
    <row r="820" spans="3:4" x14ac:dyDescent="0.3">
      <c r="C820">
        <v>130.733</v>
      </c>
      <c r="D820">
        <v>3.7992833304653965E-2</v>
      </c>
    </row>
    <row r="821" spans="3:4" x14ac:dyDescent="0.3">
      <c r="C821">
        <v>130.74</v>
      </c>
      <c r="D821">
        <v>3.8471104974678767E-2</v>
      </c>
    </row>
    <row r="822" spans="3:4" x14ac:dyDescent="0.3">
      <c r="C822">
        <v>130.74700000000001</v>
      </c>
      <c r="D822">
        <v>3.8965577569087591E-2</v>
      </c>
    </row>
    <row r="823" spans="3:4" x14ac:dyDescent="0.3">
      <c r="C823">
        <v>130.75399999999999</v>
      </c>
      <c r="D823">
        <v>3.9476375140082627E-2</v>
      </c>
    </row>
    <row r="824" spans="3:4" x14ac:dyDescent="0.3">
      <c r="C824">
        <v>130.761</v>
      </c>
      <c r="D824">
        <v>4.0003603970110602E-2</v>
      </c>
    </row>
    <row r="825" spans="3:4" x14ac:dyDescent="0.3">
      <c r="C825">
        <v>130.768</v>
      </c>
      <c r="D825">
        <v>4.0547351947770247E-2</v>
      </c>
    </row>
    <row r="826" spans="3:4" x14ac:dyDescent="0.3">
      <c r="C826">
        <v>130.77500000000001</v>
      </c>
      <c r="D826">
        <v>4.1107687953037306E-2</v>
      </c>
    </row>
    <row r="827" spans="3:4" x14ac:dyDescent="0.3">
      <c r="C827">
        <v>130.78200000000001</v>
      </c>
      <c r="D827">
        <v>4.1684661253480547E-2</v>
      </c>
    </row>
    <row r="828" spans="3:4" x14ac:dyDescent="0.3">
      <c r="C828">
        <v>130.78899999999999</v>
      </c>
      <c r="D828">
        <v>4.2278300913249814E-2</v>
      </c>
    </row>
    <row r="829" spans="3:4" x14ac:dyDescent="0.3">
      <c r="C829">
        <v>130.79599999999999</v>
      </c>
      <c r="D829">
        <v>4.288861521668378E-2</v>
      </c>
    </row>
    <row r="830" spans="3:4" x14ac:dyDescent="0.3">
      <c r="C830">
        <v>130.803</v>
      </c>
      <c r="D830">
        <v>4.3515591108395209E-2</v>
      </c>
    </row>
    <row r="831" spans="3:4" x14ac:dyDescent="0.3">
      <c r="C831">
        <v>130.81</v>
      </c>
      <c r="D831">
        <v>4.4159193651831637E-2</v>
      </c>
    </row>
    <row r="832" spans="3:4" x14ac:dyDescent="0.3">
      <c r="C832">
        <v>130.81700000000001</v>
      </c>
      <c r="D832">
        <v>4.481936550827529E-2</v>
      </c>
    </row>
    <row r="833" spans="3:4" x14ac:dyDescent="0.3">
      <c r="C833">
        <v>130.82400000000001</v>
      </c>
      <c r="D833">
        <v>4.5496026438340872E-2</v>
      </c>
    </row>
    <row r="834" spans="3:4" x14ac:dyDescent="0.3">
      <c r="C834">
        <v>130.83099999999999</v>
      </c>
      <c r="D834">
        <v>4.6189072828048842E-2</v>
      </c>
    </row>
    <row r="835" spans="3:4" x14ac:dyDescent="0.3">
      <c r="C835">
        <v>130.83799999999999</v>
      </c>
      <c r="D835">
        <v>4.6898377241606261E-2</v>
      </c>
    </row>
    <row r="836" spans="3:4" x14ac:dyDescent="0.3">
      <c r="C836">
        <v>130.845</v>
      </c>
      <c r="D836">
        <v>4.762378800299219E-2</v>
      </c>
    </row>
    <row r="837" spans="3:4" x14ac:dyDescent="0.3">
      <c r="C837">
        <v>130.852</v>
      </c>
      <c r="D837">
        <v>4.8365128808561079E-2</v>
      </c>
    </row>
    <row r="838" spans="3:4" x14ac:dyDescent="0.3">
      <c r="C838">
        <v>130.85900000000001</v>
      </c>
      <c r="D838">
        <v>4.912219837278755E-2</v>
      </c>
    </row>
    <row r="839" spans="3:4" x14ac:dyDescent="0.3">
      <c r="C839">
        <v>130.86600000000001</v>
      </c>
      <c r="D839">
        <v>4.9894770109335913E-2</v>
      </c>
    </row>
    <row r="840" spans="3:4" x14ac:dyDescent="0.3">
      <c r="C840">
        <v>130.87299999999999</v>
      </c>
      <c r="D840">
        <v>5.0682591849605822E-2</v>
      </c>
    </row>
    <row r="841" spans="3:4" x14ac:dyDescent="0.3">
      <c r="C841">
        <v>130.88</v>
      </c>
      <c r="D841">
        <v>5.1485385600913203E-2</v>
      </c>
    </row>
    <row r="842" spans="3:4" x14ac:dyDescent="0.3">
      <c r="C842">
        <v>130.887</v>
      </c>
      <c r="D842">
        <v>5.2302847346369988E-2</v>
      </c>
    </row>
    <row r="843" spans="3:4" x14ac:dyDescent="0.3">
      <c r="C843">
        <v>130.89400000000001</v>
      </c>
      <c r="D843">
        <v>5.3134646888600513E-2</v>
      </c>
    </row>
    <row r="844" spans="3:4" x14ac:dyDescent="0.3">
      <c r="C844">
        <v>130.90100000000001</v>
      </c>
      <c r="D844">
        <v>5.3980427739272197E-2</v>
      </c>
    </row>
    <row r="845" spans="3:4" x14ac:dyDescent="0.3">
      <c r="C845">
        <v>130.90799999999999</v>
      </c>
      <c r="D845">
        <v>5.4839807056422579E-2</v>
      </c>
    </row>
    <row r="846" spans="3:4" x14ac:dyDescent="0.3">
      <c r="C846">
        <v>130.91499999999999</v>
      </c>
      <c r="D846">
        <v>5.5712375631496669E-2</v>
      </c>
    </row>
    <row r="847" spans="3:4" x14ac:dyDescent="0.3">
      <c r="C847">
        <v>130.922</v>
      </c>
      <c r="D847">
        <v>5.6597697927858445E-2</v>
      </c>
    </row>
    <row r="848" spans="3:4" x14ac:dyDescent="0.3">
      <c r="C848">
        <v>130.929</v>
      </c>
      <c r="D848">
        <v>5.7495312172569153E-2</v>
      </c>
    </row>
    <row r="849" spans="3:4" x14ac:dyDescent="0.3">
      <c r="C849">
        <v>130.93600000000001</v>
      </c>
      <c r="D849">
        <v>5.8404730503001316E-2</v>
      </c>
    </row>
    <row r="850" spans="3:4" x14ac:dyDescent="0.3">
      <c r="C850">
        <v>130.94300000000001</v>
      </c>
      <c r="D850">
        <v>5.9325439169815426E-2</v>
      </c>
    </row>
    <row r="851" spans="3:4" x14ac:dyDescent="0.3">
      <c r="C851">
        <v>130.94999999999999</v>
      </c>
      <c r="D851">
        <v>6.0256898797673451E-2</v>
      </c>
    </row>
    <row r="852" spans="3:4" x14ac:dyDescent="0.3">
      <c r="C852">
        <v>130.95699999999999</v>
      </c>
      <c r="D852">
        <v>6.1198544704957253E-2</v>
      </c>
    </row>
    <row r="853" spans="3:4" x14ac:dyDescent="0.3">
      <c r="C853">
        <v>130.964</v>
      </c>
      <c r="D853">
        <v>6.2149787283534159E-2</v>
      </c>
    </row>
    <row r="854" spans="3:4" x14ac:dyDescent="0.3">
      <c r="C854">
        <v>130.971</v>
      </c>
      <c r="D854">
        <v>6.3110012439587096E-2</v>
      </c>
    </row>
    <row r="855" spans="3:4" x14ac:dyDescent="0.3">
      <c r="C855">
        <v>130.97800000000001</v>
      </c>
      <c r="D855">
        <v>6.4078582096228826E-2</v>
      </c>
    </row>
    <row r="856" spans="3:4" x14ac:dyDescent="0.3">
      <c r="C856">
        <v>130.98500000000001</v>
      </c>
      <c r="D856">
        <v>6.5054834758521085E-2</v>
      </c>
    </row>
    <row r="857" spans="3:4" x14ac:dyDescent="0.3">
      <c r="C857">
        <v>130.99199999999999</v>
      </c>
      <c r="D857">
        <v>6.6038086141306213E-2</v>
      </c>
    </row>
    <row r="858" spans="3:4" x14ac:dyDescent="0.3">
      <c r="C858">
        <v>130.999</v>
      </c>
      <c r="D858">
        <v>6.7027629860095028E-2</v>
      </c>
    </row>
    <row r="859" spans="3:4" x14ac:dyDescent="0.3">
      <c r="C859">
        <v>131.006</v>
      </c>
      <c r="D859">
        <v>6.802273818497033E-2</v>
      </c>
    </row>
    <row r="860" spans="3:4" x14ac:dyDescent="0.3">
      <c r="C860">
        <v>131.01300000000001</v>
      </c>
      <c r="D860">
        <v>6.9022662857396888E-2</v>
      </c>
    </row>
    <row r="861" spans="3:4" x14ac:dyDescent="0.3">
      <c r="C861">
        <v>131.02000000000001</v>
      </c>
      <c r="D861">
        <v>7.0026635969474019E-2</v>
      </c>
    </row>
    <row r="862" spans="3:4" x14ac:dyDescent="0.3">
      <c r="C862">
        <v>131.02699999999999</v>
      </c>
      <c r="D862">
        <v>7.1033870905025775E-2</v>
      </c>
    </row>
    <row r="863" spans="3:4" x14ac:dyDescent="0.3">
      <c r="C863">
        <v>131.03399999999999</v>
      </c>
      <c r="D863">
        <v>7.2043563341700631E-2</v>
      </c>
    </row>
    <row r="864" spans="3:4" x14ac:dyDescent="0.3">
      <c r="C864">
        <v>131.041</v>
      </c>
      <c r="D864">
        <v>7.3054892312940864E-2</v>
      </c>
    </row>
    <row r="865" spans="3:4" x14ac:dyDescent="0.3">
      <c r="C865">
        <v>131.048</v>
      </c>
      <c r="D865">
        <v>7.4067021328593885E-2</v>
      </c>
    </row>
    <row r="866" spans="3:4" x14ac:dyDescent="0.3">
      <c r="C866">
        <v>131.05500000000001</v>
      </c>
      <c r="D866">
        <v>7.5079099552562215E-2</v>
      </c>
    </row>
    <row r="867" spans="3:4" x14ac:dyDescent="0.3">
      <c r="C867">
        <v>131.06200000000001</v>
      </c>
      <c r="D867">
        <v>7.6090263035739014E-2</v>
      </c>
    </row>
    <row r="868" spans="3:4" x14ac:dyDescent="0.3">
      <c r="C868">
        <v>131.06899999999999</v>
      </c>
      <c r="D868">
        <v>7.7099636002212091E-2</v>
      </c>
    </row>
    <row r="869" spans="3:4" x14ac:dyDescent="0.3">
      <c r="C869">
        <v>131.07599999999999</v>
      </c>
      <c r="D869">
        <v>7.8106332186518287E-2</v>
      </c>
    </row>
    <row r="870" spans="3:4" x14ac:dyDescent="0.3">
      <c r="C870">
        <v>131.083</v>
      </c>
      <c r="D870">
        <v>7.9109456219415467E-2</v>
      </c>
    </row>
    <row r="871" spans="3:4" x14ac:dyDescent="0.3">
      <c r="C871">
        <v>131.09</v>
      </c>
      <c r="D871">
        <v>8.0108105059558232E-2</v>
      </c>
    </row>
    <row r="872" spans="3:4" x14ac:dyDescent="0.3">
      <c r="C872">
        <v>131.09700000000001</v>
      </c>
      <c r="D872">
        <v>8.1101369468097442E-2</v>
      </c>
    </row>
    <row r="873" spans="3:4" x14ac:dyDescent="0.3">
      <c r="C873">
        <v>131.10400000000001</v>
      </c>
      <c r="D873">
        <v>8.20883355230973E-2</v>
      </c>
    </row>
    <row r="874" spans="3:4" x14ac:dyDescent="0.3">
      <c r="C874">
        <v>131.11099999999999</v>
      </c>
      <c r="D874">
        <v>8.306808617042323E-2</v>
      </c>
    </row>
    <row r="875" spans="3:4" x14ac:dyDescent="0.3">
      <c r="C875">
        <v>131.11799999999999</v>
      </c>
      <c r="D875">
        <v>8.4039702807586686E-2</v>
      </c>
    </row>
    <row r="876" spans="3:4" x14ac:dyDescent="0.3">
      <c r="C876">
        <v>131.125</v>
      </c>
      <c r="D876">
        <v>8.5002266896761491E-2</v>
      </c>
    </row>
    <row r="877" spans="3:4" x14ac:dyDescent="0.3">
      <c r="C877">
        <v>131.13200000000001</v>
      </c>
      <c r="D877">
        <v>8.5954861603146845E-2</v>
      </c>
    </row>
    <row r="878" spans="3:4" x14ac:dyDescent="0.3">
      <c r="C878">
        <v>131.13900000000001</v>
      </c>
      <c r="D878">
        <v>8.6896573454545323E-2</v>
      </c>
    </row>
    <row r="879" spans="3:4" x14ac:dyDescent="0.3">
      <c r="C879">
        <v>131.14599999999999</v>
      </c>
      <c r="D879">
        <v>8.7826494017952672E-2</v>
      </c>
    </row>
    <row r="880" spans="3:4" x14ac:dyDescent="0.3">
      <c r="C880">
        <v>131.15299999999999</v>
      </c>
      <c r="D880">
        <v>8.8743721588812316E-2</v>
      </c>
    </row>
    <row r="881" spans="3:4" x14ac:dyDescent="0.3">
      <c r="C881">
        <v>131.16</v>
      </c>
      <c r="D881">
        <v>8.9647362888388801E-2</v>
      </c>
    </row>
    <row r="882" spans="3:4" x14ac:dyDescent="0.3">
      <c r="C882">
        <v>131.167</v>
      </c>
      <c r="D882">
        <v>9.0536534764736332E-2</v>
      </c>
    </row>
    <row r="883" spans="3:4" x14ac:dyDescent="0.3">
      <c r="C883">
        <v>131.17400000000001</v>
      </c>
      <c r="D883">
        <v>9.141036589251364E-2</v>
      </c>
    </row>
    <row r="884" spans="3:4" x14ac:dyDescent="0.3">
      <c r="C884">
        <v>131.18100000000001</v>
      </c>
      <c r="D884">
        <v>9.2267998466899315E-2</v>
      </c>
    </row>
    <row r="885" spans="3:4" x14ac:dyDescent="0.3">
      <c r="C885">
        <v>131.18799999999999</v>
      </c>
      <c r="D885">
        <v>9.3108589886774853E-2</v>
      </c>
    </row>
    <row r="886" spans="3:4" x14ac:dyDescent="0.3">
      <c r="C886">
        <v>131.19499999999999</v>
      </c>
      <c r="D886">
        <v>9.3931314422329285E-2</v>
      </c>
    </row>
    <row r="887" spans="3:4" x14ac:dyDescent="0.3">
      <c r="C887">
        <v>131.202</v>
      </c>
      <c r="D887">
        <v>9.4735364862148522E-2</v>
      </c>
    </row>
    <row r="888" spans="3:4" x14ac:dyDescent="0.3">
      <c r="C888">
        <v>131.209</v>
      </c>
      <c r="D888">
        <v>9.5519954134969456E-2</v>
      </c>
    </row>
    <row r="889" spans="3:4" x14ac:dyDescent="0.3">
      <c r="C889">
        <v>131.21600000000001</v>
      </c>
      <c r="D889">
        <v>9.628431690117778E-2</v>
      </c>
    </row>
    <row r="890" spans="3:4" x14ac:dyDescent="0.3">
      <c r="C890">
        <v>131.22300000000001</v>
      </c>
      <c r="D890">
        <v>9.7027711109238884E-2</v>
      </c>
    </row>
    <row r="891" spans="3:4" x14ac:dyDescent="0.3">
      <c r="C891">
        <v>131.22999999999999</v>
      </c>
      <c r="D891">
        <v>9.7749419512281763E-2</v>
      </c>
    </row>
    <row r="892" spans="3:4" x14ac:dyDescent="0.3">
      <c r="C892">
        <v>131.23699999999999</v>
      </c>
      <c r="D892">
        <v>9.8448751140157706E-2</v>
      </c>
    </row>
    <row r="893" spans="3:4" x14ac:dyDescent="0.3">
      <c r="C893">
        <v>131.244</v>
      </c>
      <c r="D893">
        <v>9.9125042722332107E-2</v>
      </c>
    </row>
    <row r="894" spans="3:4" x14ac:dyDescent="0.3">
      <c r="C894">
        <v>131.251</v>
      </c>
      <c r="D894">
        <v>9.9777660057187662E-2</v>
      </c>
    </row>
    <row r="895" spans="3:4" x14ac:dyDescent="0.3">
      <c r="C895">
        <v>131.25800000000001</v>
      </c>
      <c r="D895">
        <v>0.1004059993233512</v>
      </c>
    </row>
    <row r="896" spans="3:4" x14ac:dyDescent="0.3">
      <c r="C896">
        <v>131.26499999999999</v>
      </c>
      <c r="D896">
        <v>0.10100948832887056</v>
      </c>
    </row>
    <row r="897" spans="3:4" x14ac:dyDescent="0.3">
      <c r="C897">
        <v>131.27199999999999</v>
      </c>
      <c r="D897">
        <v>0.10158758769423953</v>
      </c>
    </row>
    <row r="898" spans="3:4" x14ac:dyDescent="0.3">
      <c r="C898">
        <v>131.279</v>
      </c>
      <c r="D898">
        <v>0.10213979196541122</v>
      </c>
    </row>
    <row r="899" spans="3:4" x14ac:dyDescent="0.3">
      <c r="C899">
        <v>131.286</v>
      </c>
      <c r="D899">
        <v>0.10266563065323521</v>
      </c>
    </row>
    <row r="900" spans="3:4" x14ac:dyDescent="0.3">
      <c r="C900">
        <v>131.29300000000001</v>
      </c>
      <c r="D900">
        <v>0.10316466919589219</v>
      </c>
    </row>
    <row r="901" spans="3:4" x14ac:dyDescent="0.3">
      <c r="C901">
        <v>131.30000000000001</v>
      </c>
      <c r="D901">
        <v>0.10363650984119215</v>
      </c>
    </row>
    <row r="902" spans="3:4" x14ac:dyDescent="0.3">
      <c r="C902">
        <v>131.30699999999999</v>
      </c>
      <c r="D902">
        <v>0.10408079244583784</v>
      </c>
    </row>
    <row r="903" spans="3:4" x14ac:dyDescent="0.3">
      <c r="C903">
        <v>131.31399999999999</v>
      </c>
      <c r="D903">
        <v>0.10449721849843101</v>
      </c>
    </row>
    <row r="904" spans="3:4" x14ac:dyDescent="0.3">
      <c r="C904">
        <v>131.321</v>
      </c>
      <c r="D904">
        <v>0.10488545995727824</v>
      </c>
    </row>
    <row r="905" spans="3:4" x14ac:dyDescent="0.3">
      <c r="C905">
        <v>131.328</v>
      </c>
      <c r="D905">
        <v>0.1052452953795051</v>
      </c>
    </row>
    <row r="906" spans="3:4" x14ac:dyDescent="0.3">
      <c r="C906">
        <v>131.33500000000001</v>
      </c>
      <c r="D906">
        <v>0.10557652130833242</v>
      </c>
    </row>
    <row r="907" spans="3:4" x14ac:dyDescent="0.3">
      <c r="C907">
        <v>131.34200000000001</v>
      </c>
      <c r="D907">
        <v>0.10587897456504174</v>
      </c>
    </row>
    <row r="908" spans="3:4" x14ac:dyDescent="0.3">
      <c r="C908">
        <v>131.34899999999999</v>
      </c>
      <c r="D908">
        <v>0.10615253250503393</v>
      </c>
    </row>
    <row r="909" spans="3:4" x14ac:dyDescent="0.3">
      <c r="C909">
        <v>131.35599999999999</v>
      </c>
      <c r="D909">
        <v>0.10639711317868125</v>
      </c>
    </row>
    <row r="910" spans="3:4" x14ac:dyDescent="0.3">
      <c r="C910">
        <v>131.363</v>
      </c>
      <c r="D910">
        <v>0.10661267539646815</v>
      </c>
    </row>
    <row r="911" spans="3:4" x14ac:dyDescent="0.3">
      <c r="C911">
        <v>131.37</v>
      </c>
      <c r="D911">
        <v>0.10679921869828254</v>
      </c>
    </row>
    <row r="912" spans="3:4" x14ac:dyDescent="0.3">
      <c r="C912">
        <v>131.37700000000001</v>
      </c>
      <c r="D912">
        <v>0.10695678322700761</v>
      </c>
    </row>
    <row r="913" spans="3:4" x14ac:dyDescent="0.3">
      <c r="C913">
        <v>131.38399999999999</v>
      </c>
      <c r="D913">
        <v>0.1070854495069143</v>
      </c>
    </row>
    <row r="914" spans="3:4" x14ac:dyDescent="0.3">
      <c r="C914">
        <v>131.39099999999999</v>
      </c>
      <c r="D914">
        <v>0.10718533812767686</v>
      </c>
    </row>
    <row r="915" spans="3:4" x14ac:dyDescent="0.3">
      <c r="C915">
        <v>131.398</v>
      </c>
      <c r="D915">
        <v>0.10725663375695765</v>
      </c>
    </row>
    <row r="916" spans="3:4" x14ac:dyDescent="0.3">
      <c r="C916">
        <v>131.405</v>
      </c>
      <c r="D916">
        <v>0.10729948879526686</v>
      </c>
    </row>
    <row r="917" spans="3:4" x14ac:dyDescent="0.3">
      <c r="C917">
        <v>131.41200000000001</v>
      </c>
      <c r="D917">
        <v>0.10731418795640955</v>
      </c>
    </row>
    <row r="918" spans="3:4" x14ac:dyDescent="0.3">
      <c r="C918">
        <v>131.41900000000001</v>
      </c>
      <c r="D918">
        <v>0.10730096084236644</v>
      </c>
    </row>
    <row r="919" spans="3:4" x14ac:dyDescent="0.3">
      <c r="C919">
        <v>131.42599999999999</v>
      </c>
      <c r="D919">
        <v>0.10726014278685604</v>
      </c>
    </row>
    <row r="920" spans="3:4" x14ac:dyDescent="0.3">
      <c r="C920">
        <v>131.43299999999999</v>
      </c>
      <c r="D920">
        <v>0.10719208305366375</v>
      </c>
    </row>
    <row r="921" spans="3:4" x14ac:dyDescent="0.3">
      <c r="C921">
        <v>131.44</v>
      </c>
      <c r="D921">
        <v>0.10709716625353294</v>
      </c>
    </row>
    <row r="922" spans="3:4" x14ac:dyDescent="0.3">
      <c r="C922">
        <v>131.447</v>
      </c>
      <c r="D922">
        <v>0.10697581133990498</v>
      </c>
    </row>
    <row r="923" spans="3:4" x14ac:dyDescent="0.3">
      <c r="C923">
        <v>131.45400000000001</v>
      </c>
      <c r="D923">
        <v>0.10682847053123756</v>
      </c>
    </row>
    <row r="924" spans="3:4" x14ac:dyDescent="0.3">
      <c r="C924">
        <v>131.46100000000001</v>
      </c>
      <c r="D924">
        <v>0.10665562816354666</v>
      </c>
    </row>
    <row r="925" spans="3:4" x14ac:dyDescent="0.3">
      <c r="C925">
        <v>131.46799999999999</v>
      </c>
      <c r="D925">
        <v>0.10645779947703148</v>
      </c>
    </row>
    <row r="926" spans="3:4" x14ac:dyDescent="0.3">
      <c r="C926">
        <v>131.47499999999999</v>
      </c>
      <c r="D926">
        <v>0.10623552934082975</v>
      </c>
    </row>
    <row r="927" spans="3:4" x14ac:dyDescent="0.3">
      <c r="C927">
        <v>131.482</v>
      </c>
      <c r="D927">
        <v>0.10598939092014842</v>
      </c>
    </row>
    <row r="928" spans="3:4" x14ac:dyDescent="0.3">
      <c r="C928">
        <v>131.489</v>
      </c>
      <c r="D928">
        <v>0.10571998429014146</v>
      </c>
    </row>
    <row r="929" spans="3:4" x14ac:dyDescent="0.3">
      <c r="C929">
        <v>131.49600000000001</v>
      </c>
      <c r="D929">
        <v>0.10542793500107947</v>
      </c>
    </row>
    <row r="930" spans="3:4" x14ac:dyDescent="0.3">
      <c r="C930">
        <v>131.50300000000001</v>
      </c>
      <c r="D930">
        <v>0.10511389259945532</v>
      </c>
    </row>
    <row r="931" spans="3:4" x14ac:dyDescent="0.3">
      <c r="C931">
        <v>131.51</v>
      </c>
      <c r="D931">
        <v>0.10477852910978147</v>
      </c>
    </row>
    <row r="932" spans="3:4" x14ac:dyDescent="0.3">
      <c r="C932">
        <v>131.517</v>
      </c>
      <c r="D932">
        <v>0.10442253748190315</v>
      </c>
    </row>
    <row r="933" spans="3:4" x14ac:dyDescent="0.3">
      <c r="C933">
        <v>131.524</v>
      </c>
      <c r="D933">
        <v>0.10404663000874179</v>
      </c>
    </row>
    <row r="934" spans="3:4" x14ac:dyDescent="0.3">
      <c r="C934">
        <v>131.53100000000001</v>
      </c>
      <c r="D934">
        <v>0.10365153671937613</v>
      </c>
    </row>
    <row r="935" spans="3:4" x14ac:dyDescent="0.3">
      <c r="C935">
        <v>131.53800000000001</v>
      </c>
      <c r="D935">
        <v>0.10323800375243543</v>
      </c>
    </row>
    <row r="936" spans="3:4" x14ac:dyDescent="0.3">
      <c r="C936">
        <v>131.54499999999999</v>
      </c>
      <c r="D936">
        <v>0.10280679171475415</v>
      </c>
    </row>
    <row r="937" spans="3:4" x14ac:dyDescent="0.3">
      <c r="C937">
        <v>131.55199999999999</v>
      </c>
      <c r="D937">
        <v>0.10235867403021406</v>
      </c>
    </row>
    <row r="938" spans="3:4" x14ac:dyDescent="0.3">
      <c r="C938">
        <v>131.559</v>
      </c>
      <c r="D938">
        <v>0.10189443528369738</v>
      </c>
    </row>
    <row r="939" spans="3:4" x14ac:dyDescent="0.3">
      <c r="C939">
        <v>131.566</v>
      </c>
      <c r="D939">
        <v>0.10141486956495523</v>
      </c>
    </row>
    <row r="940" spans="3:4" x14ac:dyDescent="0.3">
      <c r="C940">
        <v>131.57300000000001</v>
      </c>
      <c r="D940">
        <v>0.10092077881718081</v>
      </c>
    </row>
    <row r="941" spans="3:4" x14ac:dyDescent="0.3">
      <c r="C941">
        <v>131.58000000000001</v>
      </c>
      <c r="D941">
        <v>0.1004129711949466</v>
      </c>
    </row>
    <row r="942" spans="3:4" x14ac:dyDescent="0.3">
      <c r="C942">
        <v>131.58699999999999</v>
      </c>
      <c r="D942">
        <v>9.9892259436067901E-2</v>
      </c>
    </row>
    <row r="943" spans="3:4" x14ac:dyDescent="0.3">
      <c r="C943">
        <v>131.59399999999999</v>
      </c>
      <c r="D943">
        <v>9.935945925181261E-2</v>
      </c>
    </row>
    <row r="944" spans="3:4" x14ac:dyDescent="0.3">
      <c r="C944">
        <v>131.601</v>
      </c>
      <c r="D944">
        <v>9.8815387739777646E-2</v>
      </c>
    </row>
    <row r="945" spans="3:4" x14ac:dyDescent="0.3">
      <c r="C945">
        <v>131.608</v>
      </c>
      <c r="D945">
        <v>9.8260861823523671E-2</v>
      </c>
    </row>
    <row r="946" spans="3:4" x14ac:dyDescent="0.3">
      <c r="C946">
        <v>131.61500000000001</v>
      </c>
      <c r="D946">
        <v>9.7696696722961732E-2</v>
      </c>
    </row>
    <row r="947" spans="3:4" x14ac:dyDescent="0.3">
      <c r="C947">
        <v>131.62200000000001</v>
      </c>
      <c r="D947">
        <v>9.7123704459259178E-2</v>
      </c>
    </row>
    <row r="948" spans="3:4" x14ac:dyDescent="0.3">
      <c r="C948">
        <v>131.62899999999999</v>
      </c>
      <c r="D948">
        <v>9.6542715962684031E-2</v>
      </c>
    </row>
    <row r="949" spans="3:4" x14ac:dyDescent="0.3">
      <c r="C949">
        <v>131.636</v>
      </c>
      <c r="D949">
        <v>9.5954486862857333E-2</v>
      </c>
    </row>
    <row r="950" spans="3:4" x14ac:dyDescent="0.3">
      <c r="C950">
        <v>131.643</v>
      </c>
      <c r="D950">
        <v>9.5359833199156988E-2</v>
      </c>
    </row>
    <row r="951" spans="3:4" x14ac:dyDescent="0.3">
      <c r="C951">
        <v>131.65</v>
      </c>
      <c r="D951">
        <v>9.4759540063427877E-2</v>
      </c>
    </row>
    <row r="952" spans="3:4" x14ac:dyDescent="0.3">
      <c r="C952">
        <v>131.65700000000001</v>
      </c>
      <c r="D952">
        <v>9.415438250958573E-2</v>
      </c>
    </row>
    <row r="953" spans="3:4" x14ac:dyDescent="0.3">
      <c r="C953">
        <v>131.66399999999999</v>
      </c>
      <c r="D953">
        <v>9.3545124333540994E-2</v>
      </c>
    </row>
    <row r="954" spans="3:4" x14ac:dyDescent="0.3">
      <c r="C954">
        <v>131.67099999999999</v>
      </c>
      <c r="D954">
        <v>9.293254158397822E-2</v>
      </c>
    </row>
    <row r="955" spans="3:4" x14ac:dyDescent="0.3">
      <c r="C955">
        <v>131.678</v>
      </c>
      <c r="D955">
        <v>9.2317324431921727E-2</v>
      </c>
    </row>
    <row r="956" spans="3:4" x14ac:dyDescent="0.3">
      <c r="C956">
        <v>131.685</v>
      </c>
      <c r="D956">
        <v>9.1700219244194886E-2</v>
      </c>
    </row>
    <row r="957" spans="3:4" x14ac:dyDescent="0.3">
      <c r="C957">
        <v>131.69200000000001</v>
      </c>
      <c r="D957">
        <v>9.1081933720642883E-2</v>
      </c>
    </row>
    <row r="958" spans="3:4" x14ac:dyDescent="0.3">
      <c r="C958">
        <v>131.69900000000001</v>
      </c>
      <c r="D958">
        <v>9.0463159065544932E-2</v>
      </c>
    </row>
    <row r="959" spans="3:4" x14ac:dyDescent="0.3">
      <c r="C959">
        <v>131.70599999999999</v>
      </c>
      <c r="D959">
        <v>8.9844569123179382E-2</v>
      </c>
    </row>
    <row r="960" spans="3:4" x14ac:dyDescent="0.3">
      <c r="C960">
        <v>131.71299999999999</v>
      </c>
      <c r="D960">
        <v>8.9226819576840338E-2</v>
      </c>
    </row>
    <row r="961" spans="3:4" x14ac:dyDescent="0.3">
      <c r="C961">
        <v>131.72</v>
      </c>
      <c r="D961">
        <v>8.861054721190216E-2</v>
      </c>
    </row>
    <row r="962" spans="3:4" x14ac:dyDescent="0.3">
      <c r="C962">
        <v>131.727</v>
      </c>
      <c r="D962">
        <v>8.7996369243209013E-2</v>
      </c>
    </row>
    <row r="963" spans="3:4" x14ac:dyDescent="0.3">
      <c r="C963">
        <v>131.73400000000001</v>
      </c>
      <c r="D963">
        <v>8.7384882706928318E-2</v>
      </c>
    </row>
    <row r="964" spans="3:4" x14ac:dyDescent="0.3">
      <c r="C964">
        <v>131.74100000000001</v>
      </c>
      <c r="D964">
        <v>8.6776663916733235E-2</v>
      </c>
    </row>
    <row r="965" spans="3:4" x14ac:dyDescent="0.3">
      <c r="C965">
        <v>131.74799999999999</v>
      </c>
      <c r="D965">
        <v>8.6172267983986361E-2</v>
      </c>
    </row>
    <row r="966" spans="3:4" x14ac:dyDescent="0.3">
      <c r="C966">
        <v>131.755</v>
      </c>
      <c r="D966">
        <v>8.5572228401372366E-2</v>
      </c>
    </row>
    <row r="967" spans="3:4" x14ac:dyDescent="0.3">
      <c r="C967">
        <v>131.762</v>
      </c>
      <c r="D967">
        <v>8.4977056689280184E-2</v>
      </c>
    </row>
    <row r="968" spans="3:4" x14ac:dyDescent="0.3">
      <c r="C968">
        <v>131.76900000000001</v>
      </c>
      <c r="D968">
        <v>8.4387242103963797E-2</v>
      </c>
    </row>
    <row r="969" spans="3:4" x14ac:dyDescent="0.3">
      <c r="C969">
        <v>131.77600000000001</v>
      </c>
      <c r="D969">
        <v>8.3803251406416118E-2</v>
      </c>
    </row>
    <row r="970" spans="3:4" x14ac:dyDescent="0.3">
      <c r="C970">
        <v>131.78299999999999</v>
      </c>
      <c r="D970">
        <v>8.3225528690674622E-2</v>
      </c>
    </row>
    <row r="971" spans="3:4" x14ac:dyDescent="0.3">
      <c r="C971">
        <v>131.79</v>
      </c>
      <c r="D971">
        <v>8.2654495270120434E-2</v>
      </c>
    </row>
    <row r="972" spans="3:4" x14ac:dyDescent="0.3">
      <c r="C972">
        <v>131.797</v>
      </c>
      <c r="D972">
        <v>8.2090549620231656E-2</v>
      </c>
    </row>
    <row r="973" spans="3:4" x14ac:dyDescent="0.3">
      <c r="C973">
        <v>131.804</v>
      </c>
      <c r="D973">
        <v>8.1534067376036135E-2</v>
      </c>
    </row>
    <row r="974" spans="3:4" x14ac:dyDescent="0.3">
      <c r="C974">
        <v>131.81100000000001</v>
      </c>
      <c r="D974">
        <v>8.0985401382464753E-2</v>
      </c>
    </row>
    <row r="975" spans="3:4" x14ac:dyDescent="0.3">
      <c r="C975">
        <v>131.81800000000001</v>
      </c>
      <c r="D975">
        <v>8.0444881795647016E-2</v>
      </c>
    </row>
    <row r="976" spans="3:4" x14ac:dyDescent="0.3">
      <c r="C976">
        <v>131.82499999999999</v>
      </c>
      <c r="D976">
        <v>7.9912816233106101E-2</v>
      </c>
    </row>
    <row r="977" spans="3:4" x14ac:dyDescent="0.3">
      <c r="C977">
        <v>131.83199999999999</v>
      </c>
      <c r="D977">
        <v>7.9389489970706204E-2</v>
      </c>
    </row>
    <row r="978" spans="3:4" x14ac:dyDescent="0.3">
      <c r="C978">
        <v>131.839</v>
      </c>
      <c r="D978">
        <v>7.8875166184171674E-2</v>
      </c>
    </row>
    <row r="979" spans="3:4" x14ac:dyDescent="0.3">
      <c r="C979">
        <v>131.846</v>
      </c>
      <c r="D979">
        <v>7.8370086232856198E-2</v>
      </c>
    </row>
    <row r="980" spans="3:4" x14ac:dyDescent="0.3">
      <c r="C980">
        <v>131.85300000000001</v>
      </c>
      <c r="D980">
        <v>7.7874469983461869E-2</v>
      </c>
    </row>
    <row r="981" spans="3:4" x14ac:dyDescent="0.3">
      <c r="C981">
        <v>131.86000000000001</v>
      </c>
      <c r="D981">
        <v>7.738851617131931E-2</v>
      </c>
    </row>
    <row r="982" spans="3:4" x14ac:dyDescent="0.3">
      <c r="C982">
        <v>131.86699999999999</v>
      </c>
      <c r="D982">
        <v>7.6912427438342729E-2</v>
      </c>
    </row>
    <row r="983" spans="3:4" x14ac:dyDescent="0.3">
      <c r="C983">
        <v>131.874</v>
      </c>
      <c r="D983">
        <v>7.6446314929875261E-2</v>
      </c>
    </row>
    <row r="984" spans="3:4" x14ac:dyDescent="0.3">
      <c r="C984">
        <v>131.881</v>
      </c>
      <c r="D984">
        <v>7.5990338693078405E-2</v>
      </c>
    </row>
    <row r="985" spans="3:4" x14ac:dyDescent="0.3">
      <c r="C985">
        <v>131.88800000000001</v>
      </c>
      <c r="D985">
        <v>7.5544617246801782E-2</v>
      </c>
    </row>
    <row r="986" spans="3:4" x14ac:dyDescent="0.3">
      <c r="C986">
        <v>131.89500000000001</v>
      </c>
      <c r="D986">
        <v>7.5109250266398545E-2</v>
      </c>
    </row>
    <row r="987" spans="3:4" x14ac:dyDescent="0.3">
      <c r="C987">
        <v>131.90199999999999</v>
      </c>
      <c r="D987">
        <v>7.4684319119669787E-2</v>
      </c>
    </row>
    <row r="988" spans="3:4" x14ac:dyDescent="0.3">
      <c r="C988">
        <v>131.90899999999999</v>
      </c>
      <c r="D988">
        <v>7.4269887423422026E-2</v>
      </c>
    </row>
    <row r="989" spans="3:4" x14ac:dyDescent="0.3">
      <c r="C989">
        <v>131.916</v>
      </c>
      <c r="D989">
        <v>7.3866001618308294E-2</v>
      </c>
    </row>
    <row r="990" spans="3:4" x14ac:dyDescent="0.3">
      <c r="C990">
        <v>131.923</v>
      </c>
      <c r="D990">
        <v>7.3472691559604952E-2</v>
      </c>
    </row>
    <row r="991" spans="3:4" x14ac:dyDescent="0.3">
      <c r="C991">
        <v>131.93</v>
      </c>
      <c r="D991">
        <v>7.3089971121685873E-2</v>
      </c>
    </row>
    <row r="992" spans="3:4" x14ac:dyDescent="0.3">
      <c r="C992">
        <v>131.93700000000001</v>
      </c>
      <c r="D992">
        <v>7.271783881397452E-2</v>
      </c>
    </row>
    <row r="993" spans="3:4" x14ac:dyDescent="0.3">
      <c r="C993">
        <v>131.94399999999999</v>
      </c>
      <c r="D993">
        <v>7.235627840622931E-2</v>
      </c>
    </row>
    <row r="994" spans="3:4" x14ac:dyDescent="0.3">
      <c r="C994">
        <v>131.95099999999999</v>
      </c>
      <c r="D994">
        <v>7.2005259561072912E-2</v>
      </c>
    </row>
    <row r="995" spans="3:4" x14ac:dyDescent="0.3">
      <c r="C995">
        <v>131.958</v>
      </c>
      <c r="D995">
        <v>7.1664738471778636E-2</v>
      </c>
    </row>
    <row r="996" spans="3:4" x14ac:dyDescent="0.3">
      <c r="C996">
        <v>131.965</v>
      </c>
      <c r="D996">
        <v>7.1334658503350995E-2</v>
      </c>
    </row>
    <row r="997" spans="3:4" x14ac:dyDescent="0.3">
      <c r="C997">
        <v>131.97200000000001</v>
      </c>
      <c r="D997">
        <v>7.1014950835070159E-2</v>
      </c>
    </row>
    <row r="998" spans="3:4" x14ac:dyDescent="0.3">
      <c r="C998">
        <v>131.97900000000001</v>
      </c>
      <c r="D998">
        <v>7.0705535102721026E-2</v>
      </c>
    </row>
    <row r="999" spans="3:4" x14ac:dyDescent="0.3">
      <c r="C999">
        <v>131.98599999999999</v>
      </c>
      <c r="D999">
        <v>7.0406320038825659E-2</v>
      </c>
    </row>
    <row r="1000" spans="3:4" x14ac:dyDescent="0.3">
      <c r="C1000">
        <v>131.99299999999999</v>
      </c>
      <c r="D1000">
        <v>7.0117204109275189E-2</v>
      </c>
    </row>
    <row r="1001" spans="3:4" x14ac:dyDescent="0.3">
      <c r="C1001">
        <v>132</v>
      </c>
      <c r="D1001">
        <v>6.9838101080180737E-2</v>
      </c>
    </row>
    <row r="1002" spans="3:4" x14ac:dyDescent="0.3">
      <c r="C1002">
        <v>132.00700000000001</v>
      </c>
      <c r="D1002">
        <v>6.9568842782032236E-2</v>
      </c>
    </row>
    <row r="1003" spans="3:4" x14ac:dyDescent="0.3">
      <c r="C1003">
        <v>132.01400000000001</v>
      </c>
      <c r="D1003">
        <v>6.930932383375274E-2</v>
      </c>
    </row>
    <row r="1004" spans="3:4" x14ac:dyDescent="0.3">
      <c r="C1004">
        <v>132.02099999999999</v>
      </c>
      <c r="D1004">
        <v>6.9059407887817864E-2</v>
      </c>
    </row>
    <row r="1005" spans="3:4" x14ac:dyDescent="0.3">
      <c r="C1005">
        <v>132.02799999999999</v>
      </c>
      <c r="D1005">
        <v>6.8818951410428736E-2</v>
      </c>
    </row>
    <row r="1006" spans="3:4" x14ac:dyDescent="0.3">
      <c r="C1006">
        <v>132.035</v>
      </c>
      <c r="D1006">
        <v>6.8587804268188141E-2</v>
      </c>
    </row>
    <row r="1007" spans="3:4" x14ac:dyDescent="0.3">
      <c r="C1007">
        <v>132.042</v>
      </c>
      <c r="D1007">
        <v>6.8365810302547986E-2</v>
      </c>
    </row>
    <row r="1008" spans="3:4" x14ac:dyDescent="0.3">
      <c r="C1008">
        <v>132.04900000000001</v>
      </c>
      <c r="D1008">
        <v>6.8152807891173117E-2</v>
      </c>
    </row>
    <row r="1009" spans="3:4" x14ac:dyDescent="0.3">
      <c r="C1009">
        <v>132.05600000000001</v>
      </c>
      <c r="D1009">
        <v>6.7948630495433496E-2</v>
      </c>
    </row>
    <row r="1010" spans="3:4" x14ac:dyDescent="0.3">
      <c r="C1010">
        <v>132.06299999999999</v>
      </c>
      <c r="D1010">
        <v>6.7753107193329623E-2</v>
      </c>
    </row>
    <row r="1011" spans="3:4" x14ac:dyDescent="0.3">
      <c r="C1011">
        <v>132.07</v>
      </c>
      <c r="D1011">
        <v>6.7566063197233531E-2</v>
      </c>
    </row>
    <row r="1012" spans="3:4" x14ac:dyDescent="0.3">
      <c r="C1012">
        <v>132.077</v>
      </c>
      <c r="D1012">
        <v>6.7387320355924638E-2</v>
      </c>
    </row>
    <row r="1013" spans="3:4" x14ac:dyDescent="0.3">
      <c r="C1013">
        <v>132.084</v>
      </c>
      <c r="D1013">
        <v>6.7216697640451323E-2</v>
      </c>
    </row>
    <row r="1014" spans="3:4" x14ac:dyDescent="0.3">
      <c r="C1014">
        <v>132.09100000000001</v>
      </c>
      <c r="D1014">
        <v>6.7054011613451744E-2</v>
      </c>
    </row>
    <row r="1015" spans="3:4" x14ac:dyDescent="0.3">
      <c r="C1015">
        <v>132.09800000000001</v>
      </c>
      <c r="D1015">
        <v>6.6899100262438657E-2</v>
      </c>
    </row>
    <row r="1016" spans="3:4" x14ac:dyDescent="0.3">
      <c r="C1016">
        <v>132.10499999999999</v>
      </c>
      <c r="D1016">
        <v>6.6751732160127197E-2</v>
      </c>
    </row>
    <row r="1017" spans="3:4" x14ac:dyDescent="0.3">
      <c r="C1017">
        <v>132.11199999999999</v>
      </c>
      <c r="D1017">
        <v>6.6611740630418997E-2</v>
      </c>
    </row>
    <row r="1018" spans="3:4" x14ac:dyDescent="0.3">
      <c r="C1018">
        <v>132.119</v>
      </c>
      <c r="D1018">
        <v>6.6478936973682817E-2</v>
      </c>
    </row>
    <row r="1019" spans="3:4" x14ac:dyDescent="0.3">
      <c r="C1019">
        <v>132.126</v>
      </c>
      <c r="D1019">
        <v>6.6353132173519083E-2</v>
      </c>
    </row>
    <row r="1020" spans="3:4" x14ac:dyDescent="0.3">
      <c r="C1020">
        <v>132.13300000000001</v>
      </c>
      <c r="D1020">
        <v>6.6234137262840359E-2</v>
      </c>
    </row>
    <row r="1021" spans="3:4" x14ac:dyDescent="0.3">
      <c r="C1021">
        <v>132.13999999999999</v>
      </c>
      <c r="D1021">
        <v>6.6121763672623804E-2</v>
      </c>
    </row>
    <row r="1022" spans="3:4" x14ac:dyDescent="0.3">
      <c r="C1022">
        <v>132.14699999999999</v>
      </c>
      <c r="D1022">
        <v>6.6015823563445E-2</v>
      </c>
    </row>
    <row r="1023" spans="3:4" x14ac:dyDescent="0.3">
      <c r="C1023">
        <v>132.154</v>
      </c>
      <c r="D1023">
        <v>6.5916130139958562E-2</v>
      </c>
    </row>
    <row r="1024" spans="3:4" x14ac:dyDescent="0.3">
      <c r="C1024">
        <v>132.161</v>
      </c>
      <c r="D1024">
        <v>6.5822497948516037E-2</v>
      </c>
    </row>
    <row r="1025" spans="3:4" x14ac:dyDescent="0.3">
      <c r="C1025">
        <v>132.16800000000001</v>
      </c>
      <c r="D1025">
        <v>6.5734766749491719E-2</v>
      </c>
    </row>
    <row r="1026" spans="3:4" x14ac:dyDescent="0.3">
      <c r="C1026">
        <v>132.17500000000001</v>
      </c>
      <c r="D1026">
        <v>6.5652710038235029E-2</v>
      </c>
    </row>
    <row r="1027" spans="3:4" x14ac:dyDescent="0.3">
      <c r="C1027">
        <v>132.18199999999999</v>
      </c>
      <c r="D1027">
        <v>6.557616925655127E-2</v>
      </c>
    </row>
    <row r="1028" spans="3:4" x14ac:dyDescent="0.3">
      <c r="C1028">
        <v>132.18899999999999</v>
      </c>
      <c r="D1028">
        <v>6.5504966994246447E-2</v>
      </c>
    </row>
    <row r="1029" spans="3:4" x14ac:dyDescent="0.3">
      <c r="C1029">
        <v>132.196</v>
      </c>
      <c r="D1029">
        <v>6.5438952348899335E-2</v>
      </c>
    </row>
    <row r="1030" spans="3:4" x14ac:dyDescent="0.3">
      <c r="C1030">
        <v>132.203</v>
      </c>
      <c r="D1030">
        <v>6.5377907261281079E-2</v>
      </c>
    </row>
    <row r="1031" spans="3:4" x14ac:dyDescent="0.3">
      <c r="C1031">
        <v>132.21</v>
      </c>
      <c r="D1031">
        <v>6.5321684926107335E-2</v>
      </c>
    </row>
    <row r="1032" spans="3:4" x14ac:dyDescent="0.3">
      <c r="C1032">
        <v>132.21700000000001</v>
      </c>
      <c r="D1032">
        <v>6.5270119459022793E-2</v>
      </c>
    </row>
    <row r="1033" spans="3:4" x14ac:dyDescent="0.3">
      <c r="C1033">
        <v>132.22399999999999</v>
      </c>
      <c r="D1033">
        <v>6.5223048291714783E-2</v>
      </c>
    </row>
    <row r="1034" spans="3:4" x14ac:dyDescent="0.3">
      <c r="C1034">
        <v>132.23099999999999</v>
      </c>
      <c r="D1034">
        <v>6.5180312319384134E-2</v>
      </c>
    </row>
    <row r="1035" spans="3:4" x14ac:dyDescent="0.3">
      <c r="C1035">
        <v>132.238</v>
      </c>
      <c r="D1035">
        <v>6.5141756035487358E-2</v>
      </c>
    </row>
    <row r="1036" spans="3:4" x14ac:dyDescent="0.3">
      <c r="C1036">
        <v>132.245</v>
      </c>
      <c r="D1036">
        <v>6.5107227654219016E-2</v>
      </c>
    </row>
    <row r="1037" spans="3:4" x14ac:dyDescent="0.3">
      <c r="C1037">
        <v>132.25200000000001</v>
      </c>
      <c r="D1037">
        <v>6.5076579221215861E-2</v>
      </c>
    </row>
    <row r="1038" spans="3:4" x14ac:dyDescent="0.3">
      <c r="C1038">
        <v>132.25899999999999</v>
      </c>
      <c r="D1038">
        <v>6.5049666712963958E-2</v>
      </c>
    </row>
    <row r="1039" spans="3:4" x14ac:dyDescent="0.3">
      <c r="C1039">
        <v>132.26599999999999</v>
      </c>
      <c r="D1039">
        <v>6.502635012539365E-2</v>
      </c>
    </row>
    <row r="1040" spans="3:4" x14ac:dyDescent="0.3">
      <c r="C1040">
        <v>132.273</v>
      </c>
      <c r="D1040">
        <v>6.5006493552147854E-2</v>
      </c>
    </row>
    <row r="1041" spans="3:4" x14ac:dyDescent="0.3">
      <c r="C1041">
        <v>132.28</v>
      </c>
      <c r="D1041">
        <v>6.4989991589867555E-2</v>
      </c>
    </row>
    <row r="1042" spans="3:4" x14ac:dyDescent="0.3">
      <c r="C1042">
        <v>132.28700000000001</v>
      </c>
      <c r="D1042">
        <v>6.4976668269399199E-2</v>
      </c>
    </row>
    <row r="1043" spans="3:4" x14ac:dyDescent="0.3">
      <c r="C1043">
        <v>132.29400000000001</v>
      </c>
      <c r="D1043">
        <v>6.4966423116637556E-2</v>
      </c>
    </row>
    <row r="1044" spans="3:4" x14ac:dyDescent="0.3">
      <c r="C1044">
        <v>132.30099999999999</v>
      </c>
      <c r="D1044">
        <v>6.4959137304121645E-2</v>
      </c>
    </row>
    <row r="1045" spans="3:4" x14ac:dyDescent="0.3">
      <c r="C1045">
        <v>132.30799999999999</v>
      </c>
      <c r="D1045">
        <v>6.495469636856438E-2</v>
      </c>
    </row>
    <row r="1046" spans="3:4" x14ac:dyDescent="0.3">
      <c r="C1046">
        <v>132.315</v>
      </c>
      <c r="D1046">
        <v>6.4952990238910241E-2</v>
      </c>
    </row>
    <row r="1047" spans="3:4" x14ac:dyDescent="0.3">
      <c r="C1047">
        <v>132.322</v>
      </c>
      <c r="D1047">
        <v>6.4953913257563584E-2</v>
      </c>
    </row>
    <row r="1048" spans="3:4" x14ac:dyDescent="0.3">
      <c r="C1048">
        <v>132.32900000000001</v>
      </c>
      <c r="D1048">
        <v>6.4957342072059776E-2</v>
      </c>
    </row>
    <row r="1049" spans="3:4" x14ac:dyDescent="0.3">
      <c r="C1049">
        <v>132.33600000000001</v>
      </c>
      <c r="D1049">
        <v>6.4963226087357578E-2</v>
      </c>
    </row>
    <row r="1050" spans="3:4" x14ac:dyDescent="0.3">
      <c r="C1050">
        <v>132.34299999999999</v>
      </c>
      <c r="D1050">
        <v>6.4971472032434405E-2</v>
      </c>
    </row>
    <row r="1051" spans="3:4" x14ac:dyDescent="0.3">
      <c r="C1051">
        <v>132.35</v>
      </c>
      <c r="D1051">
        <v>6.4981946960312092E-2</v>
      </c>
    </row>
    <row r="1052" spans="3:4" x14ac:dyDescent="0.3">
      <c r="C1052">
        <v>132.357</v>
      </c>
      <c r="D1052">
        <v>6.4994589237593783E-2</v>
      </c>
    </row>
    <row r="1053" spans="3:4" x14ac:dyDescent="0.3">
      <c r="C1053">
        <v>132.364</v>
      </c>
      <c r="D1053">
        <v>6.5009319826552309E-2</v>
      </c>
    </row>
    <row r="1054" spans="3:4" x14ac:dyDescent="0.3">
      <c r="C1054">
        <v>132.37100000000001</v>
      </c>
      <c r="D1054">
        <v>6.5026064097834957E-2</v>
      </c>
    </row>
    <row r="1055" spans="3:4" x14ac:dyDescent="0.3">
      <c r="C1055">
        <v>132.37800000000001</v>
      </c>
      <c r="D1055">
        <v>6.5044751813214965E-2</v>
      </c>
    </row>
    <row r="1056" spans="3:4" x14ac:dyDescent="0.3">
      <c r="C1056">
        <v>132.38499999999999</v>
      </c>
      <c r="D1056">
        <v>6.5065317105400422E-2</v>
      </c>
    </row>
    <row r="1057" spans="3:4" x14ac:dyDescent="0.3">
      <c r="C1057">
        <v>132.392</v>
      </c>
      <c r="D1057">
        <v>6.5087698455291124E-2</v>
      </c>
    </row>
    <row r="1058" spans="3:4" x14ac:dyDescent="0.3">
      <c r="C1058">
        <v>132.399</v>
      </c>
      <c r="D1058">
        <v>6.5111838667063285E-2</v>
      </c>
    </row>
    <row r="1059" spans="3:4" x14ac:dyDescent="0.3">
      <c r="C1059">
        <v>132.40600000000001</v>
      </c>
      <c r="D1059">
        <v>6.5137684841458085E-2</v>
      </c>
    </row>
    <row r="1060" spans="3:4" x14ac:dyDescent="0.3">
      <c r="C1060">
        <v>132.41300000000001</v>
      </c>
      <c r="D1060">
        <v>6.5165188347637792E-2</v>
      </c>
    </row>
    <row r="1061" spans="3:4" x14ac:dyDescent="0.3">
      <c r="C1061">
        <v>132.41999999999999</v>
      </c>
      <c r="D1061">
        <v>6.5194304793967595E-2</v>
      </c>
    </row>
    <row r="1062" spans="3:4" x14ac:dyDescent="0.3">
      <c r="C1062">
        <v>132.42699999999999</v>
      </c>
      <c r="D1062">
        <v>6.522499399807484E-2</v>
      </c>
    </row>
    <row r="1063" spans="3:4" x14ac:dyDescent="0.3">
      <c r="C1063">
        <v>132.434</v>
      </c>
      <c r="D1063">
        <v>6.5257219956526627E-2</v>
      </c>
    </row>
    <row r="1064" spans="3:4" x14ac:dyDescent="0.3">
      <c r="C1064">
        <v>132.441</v>
      </c>
      <c r="D1064">
        <v>6.5290950814465024E-2</v>
      </c>
    </row>
    <row r="1065" spans="3:4" x14ac:dyDescent="0.3">
      <c r="C1065">
        <v>132.44800000000001</v>
      </c>
      <c r="D1065">
        <v>6.5326158835528267E-2</v>
      </c>
    </row>
    <row r="1066" spans="3:4" x14ac:dyDescent="0.3">
      <c r="C1066">
        <v>132.45500000000001</v>
      </c>
      <c r="D1066">
        <v>6.5362820372383015E-2</v>
      </c>
    </row>
    <row r="1067" spans="3:4" x14ac:dyDescent="0.3">
      <c r="C1067">
        <v>132.46199999999999</v>
      </c>
      <c r="D1067">
        <v>6.540091583818522E-2</v>
      </c>
    </row>
    <row r="1068" spans="3:4" x14ac:dyDescent="0.3">
      <c r="C1068">
        <v>132.46899999999999</v>
      </c>
      <c r="D1068">
        <v>6.5440429679284207E-2</v>
      </c>
    </row>
    <row r="1069" spans="3:4" x14ac:dyDescent="0.3">
      <c r="C1069">
        <v>132.476</v>
      </c>
      <c r="D1069">
        <v>6.5481350349474679E-2</v>
      </c>
    </row>
    <row r="1070" spans="3:4" x14ac:dyDescent="0.3">
      <c r="C1070">
        <v>132.483</v>
      </c>
      <c r="D1070">
        <v>6.5523670286103647E-2</v>
      </c>
    </row>
    <row r="1071" spans="3:4" x14ac:dyDescent="0.3">
      <c r="C1071">
        <v>132.49</v>
      </c>
      <c r="D1071">
        <v>6.5567385888327667E-2</v>
      </c>
    </row>
    <row r="1072" spans="3:4" x14ac:dyDescent="0.3">
      <c r="C1072">
        <v>132.49700000000001</v>
      </c>
      <c r="D1072">
        <v>6.5612497497815586E-2</v>
      </c>
    </row>
    <row r="1073" spans="3:4" x14ac:dyDescent="0.3">
      <c r="C1073">
        <v>132.50399999999999</v>
      </c>
      <c r="D1073">
        <v>6.5659034677731903E-2</v>
      </c>
    </row>
    <row r="1074" spans="3:4" x14ac:dyDescent="0.3">
      <c r="C1074">
        <v>132.511</v>
      </c>
      <c r="D1074">
        <v>6.5706957442052752E-2</v>
      </c>
    </row>
    <row r="1075" spans="3:4" x14ac:dyDescent="0.3">
      <c r="C1075">
        <v>132.518</v>
      </c>
      <c r="D1075">
        <v>6.5756300966669151E-2</v>
      </c>
    </row>
    <row r="1076" spans="3:4" x14ac:dyDescent="0.3">
      <c r="C1076">
        <v>132.52500000000001</v>
      </c>
      <c r="D1076">
        <v>6.580708124891857E-2</v>
      </c>
    </row>
    <row r="1077" spans="3:4" x14ac:dyDescent="0.3">
      <c r="C1077">
        <v>132.53200000000001</v>
      </c>
      <c r="D1077">
        <v>6.5859318180487361E-2</v>
      </c>
    </row>
    <row r="1078" spans="3:4" x14ac:dyDescent="0.3">
      <c r="C1078">
        <v>132.53899999999999</v>
      </c>
      <c r="D1078">
        <v>6.5913062808982958E-2</v>
      </c>
    </row>
    <row r="1079" spans="3:4" x14ac:dyDescent="0.3">
      <c r="C1079">
        <v>132.54599999999999</v>
      </c>
      <c r="D1079">
        <v>6.5968293904514724E-2</v>
      </c>
    </row>
    <row r="1080" spans="3:4" x14ac:dyDescent="0.3">
      <c r="C1080">
        <v>132.553</v>
      </c>
      <c r="D1080">
        <v>6.6025065829665094E-2</v>
      </c>
    </row>
    <row r="1081" spans="3:4" x14ac:dyDescent="0.3">
      <c r="C1081">
        <v>132.56</v>
      </c>
      <c r="D1081">
        <v>6.6083414320083689E-2</v>
      </c>
    </row>
    <row r="1082" spans="3:4" x14ac:dyDescent="0.3">
      <c r="C1082">
        <v>132.56700000000001</v>
      </c>
      <c r="D1082">
        <v>6.6143379096311294E-2</v>
      </c>
    </row>
    <row r="1083" spans="3:4" x14ac:dyDescent="0.3">
      <c r="C1083">
        <v>132.57400000000001</v>
      </c>
      <c r="D1083">
        <v>6.6205003895896869E-2</v>
      </c>
    </row>
    <row r="1084" spans="3:4" x14ac:dyDescent="0.3">
      <c r="C1084">
        <v>132.58099999999999</v>
      </c>
      <c r="D1084">
        <v>6.6268366099240056E-2</v>
      </c>
    </row>
    <row r="1085" spans="3:4" x14ac:dyDescent="0.3">
      <c r="C1085">
        <v>132.58799999999999</v>
      </c>
      <c r="D1085">
        <v>6.6333492964140692E-2</v>
      </c>
    </row>
    <row r="1086" spans="3:4" x14ac:dyDescent="0.3">
      <c r="C1086">
        <v>132.595</v>
      </c>
      <c r="D1086">
        <v>6.6400473207818833E-2</v>
      </c>
    </row>
    <row r="1087" spans="3:4" x14ac:dyDescent="0.3">
      <c r="C1087">
        <v>132.602</v>
      </c>
      <c r="D1087">
        <v>6.6469405047545727E-2</v>
      </c>
    </row>
    <row r="1088" spans="3:4" x14ac:dyDescent="0.3">
      <c r="C1088">
        <v>132.60900000000001</v>
      </c>
      <c r="D1088">
        <v>6.6540426108075479E-2</v>
      </c>
    </row>
    <row r="1089" spans="3:4" x14ac:dyDescent="0.3">
      <c r="C1089">
        <v>132.61600000000001</v>
      </c>
      <c r="D1089">
        <v>6.6613742912655274E-2</v>
      </c>
    </row>
    <row r="1090" spans="3:4" x14ac:dyDescent="0.3">
      <c r="C1090">
        <v>132.62299999999999</v>
      </c>
      <c r="D1090">
        <v>6.6689682222998828E-2</v>
      </c>
    </row>
    <row r="1091" spans="3:4" x14ac:dyDescent="0.3">
      <c r="C1091">
        <v>132.63</v>
      </c>
      <c r="D1091">
        <v>6.6768778126878106E-2</v>
      </c>
    </row>
    <row r="1092" spans="3:4" x14ac:dyDescent="0.3">
      <c r="C1092">
        <v>132.637</v>
      </c>
      <c r="D1092">
        <v>6.6851940808873189E-2</v>
      </c>
    </row>
    <row r="1093" spans="3:4" x14ac:dyDescent="0.3">
      <c r="C1093">
        <v>132.64400000000001</v>
      </c>
      <c r="D1093">
        <v>6.694061701588018E-2</v>
      </c>
    </row>
    <row r="1094" spans="3:4" x14ac:dyDescent="0.3">
      <c r="C1094">
        <v>132.65100000000001</v>
      </c>
      <c r="D1094">
        <v>6.7037191115036227E-2</v>
      </c>
    </row>
    <row r="1095" spans="3:4" x14ac:dyDescent="0.3">
      <c r="C1095">
        <v>132.65799999999999</v>
      </c>
      <c r="D1095">
        <v>6.7145584119664009E-2</v>
      </c>
    </row>
    <row r="1096" spans="3:4" x14ac:dyDescent="0.3">
      <c r="C1096">
        <v>132.66499999999999</v>
      </c>
      <c r="D1096">
        <v>6.7271983482615816E-2</v>
      </c>
    </row>
    <row r="1097" spans="3:4" x14ac:dyDescent="0.3">
      <c r="C1097">
        <v>132.672</v>
      </c>
      <c r="D1097">
        <v>6.742600032351477E-2</v>
      </c>
    </row>
    <row r="1098" spans="3:4" x14ac:dyDescent="0.3">
      <c r="C1098">
        <v>132.679</v>
      </c>
      <c r="D1098">
        <v>6.7622220235914937E-2</v>
      </c>
    </row>
    <row r="1099" spans="3:4" x14ac:dyDescent="0.3">
      <c r="C1099">
        <v>132.68600000000001</v>
      </c>
      <c r="D1099">
        <v>6.7882283205900104E-2</v>
      </c>
    </row>
    <row r="1100" spans="3:4" x14ac:dyDescent="0.3">
      <c r="C1100">
        <v>132.69300000000001</v>
      </c>
      <c r="D1100">
        <v>6.8237307391851743E-2</v>
      </c>
    </row>
    <row r="1101" spans="3:4" x14ac:dyDescent="0.3">
      <c r="C1101">
        <v>132.69999999999999</v>
      </c>
      <c r="D1101">
        <v>6.8731087971081586E-2</v>
      </c>
    </row>
    <row r="1102" spans="3:4" x14ac:dyDescent="0.3">
      <c r="C1102">
        <v>132.70699999999999</v>
      </c>
      <c r="D1102">
        <v>6.9423379474807728E-2</v>
      </c>
    </row>
    <row r="1103" spans="3:4" x14ac:dyDescent="0.3">
      <c r="C1103">
        <v>132.714</v>
      </c>
      <c r="D1103">
        <v>7.0393341445433466E-2</v>
      </c>
    </row>
    <row r="1104" spans="3:4" x14ac:dyDescent="0.3">
      <c r="C1104">
        <v>132.721</v>
      </c>
      <c r="D1104">
        <v>7.1742547537792814E-2</v>
      </c>
    </row>
    <row r="1105" spans="3:4" x14ac:dyDescent="0.3">
      <c r="C1105">
        <v>132.72800000000001</v>
      </c>
      <c r="D1105">
        <v>7.3596924404698755E-2</v>
      </c>
    </row>
    <row r="1106" spans="3:4" x14ac:dyDescent="0.3">
      <c r="C1106">
        <v>132.73500000000001</v>
      </c>
      <c r="D1106">
        <v>7.6106802748560062E-2</v>
      </c>
    </row>
    <row r="1107" spans="3:4" x14ac:dyDescent="0.3">
      <c r="C1107">
        <v>132.74199999999999</v>
      </c>
      <c r="D1107">
        <v>7.9444199790960679E-2</v>
      </c>
    </row>
    <row r="1108" spans="3:4" x14ac:dyDescent="0.3">
      <c r="C1108">
        <v>132.749</v>
      </c>
      <c r="D1108">
        <v>8.3796303624821933E-2</v>
      </c>
    </row>
    <row r="1109" spans="3:4" x14ac:dyDescent="0.3">
      <c r="C1109">
        <v>132.756</v>
      </c>
      <c r="D1109">
        <v>8.9354896930747843E-2</v>
      </c>
    </row>
    <row r="1110" spans="3:4" x14ac:dyDescent="0.3">
      <c r="C1110">
        <v>132.76300000000001</v>
      </c>
      <c r="D1110">
        <v>9.6301012013850384E-2</v>
      </c>
    </row>
    <row r="1111" spans="3:4" x14ac:dyDescent="0.3">
      <c r="C1111">
        <v>132.77000000000001</v>
      </c>
      <c r="D1111">
        <v>0.10478562928879458</v>
      </c>
    </row>
    <row r="1112" spans="3:4" x14ac:dyDescent="0.3">
      <c r="C1112">
        <v>132.77699999999999</v>
      </c>
      <c r="D1112">
        <v>0.11490755556432082</v>
      </c>
    </row>
    <row r="1113" spans="3:4" x14ac:dyDescent="0.3">
      <c r="C1113">
        <v>132.78399999999999</v>
      </c>
      <c r="D1113">
        <v>0.12669067246423224</v>
      </c>
    </row>
    <row r="1114" spans="3:4" x14ac:dyDescent="0.3">
      <c r="C1114">
        <v>132.791</v>
      </c>
      <c r="D1114">
        <v>0.1400635142263805</v>
      </c>
    </row>
    <row r="1115" spans="3:4" x14ac:dyDescent="0.3">
      <c r="C1115">
        <v>132.798</v>
      </c>
      <c r="D1115">
        <v>0.15484465735357986</v>
      </c>
    </row>
    <row r="1116" spans="3:4" x14ac:dyDescent="0.3">
      <c r="C1116">
        <v>132.80500000000001</v>
      </c>
      <c r="D1116">
        <v>0.17073726086043484</v>
      </c>
    </row>
    <row r="1117" spans="3:4" x14ac:dyDescent="0.3">
      <c r="C1117">
        <v>132.81200000000001</v>
      </c>
      <c r="D1117">
        <v>0.18733596843960246</v>
      </c>
    </row>
    <row r="1118" spans="3:4" x14ac:dyDescent="0.3">
      <c r="C1118">
        <v>132.81899999999999</v>
      </c>
      <c r="D1118">
        <v>0.20414732656263052</v>
      </c>
    </row>
    <row r="1119" spans="3:4" x14ac:dyDescent="0.3">
      <c r="C1119">
        <v>132.82599999999999</v>
      </c>
      <c r="D1119">
        <v>0.22062379852979588</v>
      </c>
    </row>
    <row r="1120" spans="3:4" x14ac:dyDescent="0.3">
      <c r="C1120">
        <v>132.833</v>
      </c>
      <c r="D1120">
        <v>0.23620880105204453</v>
      </c>
    </row>
    <row r="1121" spans="3:4" x14ac:dyDescent="0.3">
      <c r="C1121">
        <v>132.84</v>
      </c>
      <c r="D1121">
        <v>0.25038815757348476</v>
      </c>
    </row>
    <row r="1122" spans="3:4" x14ac:dyDescent="0.3">
      <c r="C1122">
        <v>132.84700000000001</v>
      </c>
      <c r="D1122">
        <v>0.26274159084649423</v>
      </c>
    </row>
    <row r="1123" spans="3:4" x14ac:dyDescent="0.3">
      <c r="C1123">
        <v>132.85400000000001</v>
      </c>
      <c r="D1123">
        <v>0.27298696750094587</v>
      </c>
    </row>
    <row r="1124" spans="3:4" x14ac:dyDescent="0.3">
      <c r="C1124">
        <v>132.86099999999999</v>
      </c>
      <c r="D1124">
        <v>0.2810102382706457</v>
      </c>
    </row>
    <row r="1125" spans="3:4" x14ac:dyDescent="0.3">
      <c r="C1125">
        <v>132.86799999999999</v>
      </c>
      <c r="D1125">
        <v>0.28687550072447132</v>
      </c>
    </row>
    <row r="1126" spans="3:4" x14ac:dyDescent="0.3">
      <c r="C1126">
        <v>132.875</v>
      </c>
      <c r="D1126">
        <v>0.29081222114739852</v>
      </c>
    </row>
    <row r="1127" spans="3:4" x14ac:dyDescent="0.3">
      <c r="C1127">
        <v>132.88200000000001</v>
      </c>
      <c r="D1127">
        <v>0.29318002508725294</v>
      </c>
    </row>
    <row r="1128" spans="3:4" x14ac:dyDescent="0.3">
      <c r="C1128">
        <v>132.88900000000001</v>
      </c>
      <c r="D1128">
        <v>0.29441505292039971</v>
      </c>
    </row>
    <row r="1129" spans="3:4" x14ac:dyDescent="0.3">
      <c r="C1129">
        <v>132.89599999999999</v>
      </c>
      <c r="D1129">
        <v>0.29496504065825557</v>
      </c>
    </row>
    <row r="1130" spans="3:4" x14ac:dyDescent="0.3">
      <c r="C1130">
        <v>132.90299999999999</v>
      </c>
      <c r="D1130">
        <v>0.2952224263389312</v>
      </c>
    </row>
    <row r="1131" spans="3:4" x14ac:dyDescent="0.3">
      <c r="C1131">
        <v>132.91</v>
      </c>
      <c r="D1131">
        <v>0.29546545802556667</v>
      </c>
    </row>
    <row r="1132" spans="3:4" x14ac:dyDescent="0.3">
      <c r="C1132">
        <v>132.917</v>
      </c>
      <c r="D1132">
        <v>0.2958163063744691</v>
      </c>
    </row>
    <row r="1133" spans="3:4" x14ac:dyDescent="0.3">
      <c r="C1133">
        <v>132.92400000000001</v>
      </c>
      <c r="D1133">
        <v>0.29622268173093025</v>
      </c>
    </row>
    <row r="1134" spans="3:4" x14ac:dyDescent="0.3">
      <c r="C1134">
        <v>132.93100000000001</v>
      </c>
      <c r="D1134">
        <v>0.29646583014447997</v>
      </c>
    </row>
    <row r="1135" spans="3:4" x14ac:dyDescent="0.3">
      <c r="C1135">
        <v>132.93799999999999</v>
      </c>
      <c r="D1135">
        <v>0.29619365673183817</v>
      </c>
    </row>
    <row r="1136" spans="3:4" x14ac:dyDescent="0.3">
      <c r="C1136">
        <v>132.94499999999999</v>
      </c>
      <c r="D1136">
        <v>0.29497379422610037</v>
      </c>
    </row>
    <row r="1137" spans="3:4" x14ac:dyDescent="0.3">
      <c r="C1137">
        <v>132.952</v>
      </c>
      <c r="D1137">
        <v>0.29235858357271377</v>
      </c>
    </row>
    <row r="1138" spans="3:4" x14ac:dyDescent="0.3">
      <c r="C1138">
        <v>132.959</v>
      </c>
      <c r="D1138">
        <v>0.28795182483188558</v>
      </c>
    </row>
    <row r="1139" spans="3:4" x14ac:dyDescent="0.3">
      <c r="C1139">
        <v>132.96600000000001</v>
      </c>
      <c r="D1139">
        <v>0.28146802025437945</v>
      </c>
    </row>
    <row r="1140" spans="3:4" x14ac:dyDescent="0.3">
      <c r="C1140">
        <v>132.97300000000001</v>
      </c>
      <c r="D1140">
        <v>0.27277557445611034</v>
      </c>
    </row>
    <row r="1141" spans="3:4" x14ac:dyDescent="0.3">
      <c r="C1141">
        <v>132.97999999999999</v>
      </c>
      <c r="D1141">
        <v>0.26191876008295645</v>
      </c>
    </row>
    <row r="1142" spans="3:4" x14ac:dyDescent="0.3">
      <c r="C1142">
        <v>132.98699999999999</v>
      </c>
      <c r="D1142">
        <v>0.24911657579397936</v>
      </c>
    </row>
    <row r="1143" spans="3:4" x14ac:dyDescent="0.3">
      <c r="C1143">
        <v>132.994</v>
      </c>
      <c r="D1143">
        <v>0.23474018055510024</v>
      </c>
    </row>
    <row r="1144" spans="3:4" x14ac:dyDescent="0.3">
      <c r="C1144">
        <v>133.001</v>
      </c>
      <c r="D1144">
        <v>0.21927355760799633</v>
      </c>
    </row>
    <row r="1145" spans="3:4" x14ac:dyDescent="0.3">
      <c r="C1145">
        <v>133.00800000000001</v>
      </c>
      <c r="D1145">
        <v>0.20326402229148458</v>
      </c>
    </row>
    <row r="1146" spans="3:4" x14ac:dyDescent="0.3">
      <c r="C1146">
        <v>133.01499999999999</v>
      </c>
      <c r="D1146">
        <v>0.18726991683847677</v>
      </c>
    </row>
    <row r="1147" spans="3:4" x14ac:dyDescent="0.3">
      <c r="C1147">
        <v>133.02199999999999</v>
      </c>
      <c r="D1147">
        <v>0.1718123528438571</v>
      </c>
    </row>
    <row r="1148" spans="3:4" x14ac:dyDescent="0.3">
      <c r="C1148">
        <v>133.029</v>
      </c>
      <c r="D1148">
        <v>0.1573364016576439</v>
      </c>
    </row>
    <row r="1149" spans="3:4" x14ac:dyDescent="0.3">
      <c r="C1149">
        <v>133.036</v>
      </c>
      <c r="D1149">
        <v>0.14418509591302656</v>
      </c>
    </row>
    <row r="1150" spans="3:4" x14ac:dyDescent="0.3">
      <c r="C1150">
        <v>133.04300000000001</v>
      </c>
      <c r="D1150">
        <v>0.13258719045353884</v>
      </c>
    </row>
    <row r="1151" spans="3:4" x14ac:dyDescent="0.3">
      <c r="C1151">
        <v>133.05000000000001</v>
      </c>
      <c r="D1151">
        <v>0.12265813014290747</v>
      </c>
    </row>
    <row r="1152" spans="3:4" x14ac:dyDescent="0.3">
      <c r="C1152">
        <v>133.05699999999999</v>
      </c>
      <c r="D1152">
        <v>0.11441129780324362</v>
      </c>
    </row>
    <row r="1153" spans="3:4" x14ac:dyDescent="0.3">
      <c r="C1153">
        <v>133.06399999999999</v>
      </c>
      <c r="D1153">
        <v>0.10777658211417233</v>
      </c>
    </row>
    <row r="1154" spans="3:4" x14ac:dyDescent="0.3">
      <c r="C1154">
        <v>133.071</v>
      </c>
      <c r="D1154">
        <v>0.10262259270105735</v>
      </c>
    </row>
    <row r="1155" spans="3:4" x14ac:dyDescent="0.3">
      <c r="C1155">
        <v>133.078</v>
      </c>
      <c r="D1155">
        <v>9.8779340701654408E-2</v>
      </c>
    </row>
    <row r="1156" spans="3:4" x14ac:dyDescent="0.3">
      <c r="C1156">
        <v>133.08500000000001</v>
      </c>
      <c r="D1156">
        <v>9.6058879755361024E-2</v>
      </c>
    </row>
    <row r="1157" spans="3:4" x14ac:dyDescent="0.3">
      <c r="C1157">
        <v>133.09200000000001</v>
      </c>
      <c r="D1157">
        <v>9.4272275059506749E-2</v>
      </c>
    </row>
    <row r="1158" spans="3:4" x14ac:dyDescent="0.3">
      <c r="C1158">
        <v>133.09899999999999</v>
      </c>
      <c r="D1158">
        <v>9.3242137042217982E-2</v>
      </c>
    </row>
    <row r="1159" spans="3:4" x14ac:dyDescent="0.3">
      <c r="C1159">
        <v>133.10599999999999</v>
      </c>
      <c r="D1159">
        <v>9.2810691320428393E-2</v>
      </c>
    </row>
    <row r="1160" spans="3:4" x14ac:dyDescent="0.3">
      <c r="C1160">
        <v>133.113</v>
      </c>
      <c r="D1160">
        <v>9.2843885756841896E-2</v>
      </c>
    </row>
    <row r="1161" spans="3:4" x14ac:dyDescent="0.3">
      <c r="C1161">
        <v>133.12</v>
      </c>
      <c r="D1161">
        <v>9.3232340827162946E-2</v>
      </c>
    </row>
    <row r="1162" spans="3:4" x14ac:dyDescent="0.3">
      <c r="C1162">
        <v>133.12700000000001</v>
      </c>
      <c r="D1162">
        <v>9.3890054938700826E-2</v>
      </c>
    </row>
    <row r="1163" spans="3:4" x14ac:dyDescent="0.3">
      <c r="C1163">
        <v>133.13399999999999</v>
      </c>
      <c r="D1163">
        <v>9.4751730211331986E-2</v>
      </c>
    </row>
    <row r="1164" spans="3:4" x14ac:dyDescent="0.3">
      <c r="C1164">
        <v>133.14099999999999</v>
      </c>
      <c r="D1164">
        <v>9.5769443286032055E-2</v>
      </c>
    </row>
    <row r="1165" spans="3:4" x14ac:dyDescent="0.3">
      <c r="C1165">
        <v>133.148</v>
      </c>
      <c r="D1165">
        <v>9.6909189854741326E-2</v>
      </c>
    </row>
    <row r="1166" spans="3:4" x14ac:dyDescent="0.3">
      <c r="C1166">
        <v>133.155</v>
      </c>
      <c r="D1166">
        <v>9.8147742241650598E-2</v>
      </c>
    </row>
    <row r="1167" spans="3:4" x14ac:dyDescent="0.3">
      <c r="C1167">
        <v>133.16200000000001</v>
      </c>
      <c r="D1167">
        <v>9.9469788053694927E-2</v>
      </c>
    </row>
    <row r="1168" spans="3:4" x14ac:dyDescent="0.3">
      <c r="C1168">
        <v>133.16900000000001</v>
      </c>
      <c r="D1168">
        <v>0.10086576413649505</v>
      </c>
    </row>
    <row r="1169" spans="3:4" x14ac:dyDescent="0.3">
      <c r="C1169">
        <v>133.17599999999999</v>
      </c>
      <c r="D1169">
        <v>0.10233008608901782</v>
      </c>
    </row>
    <row r="1170" spans="3:4" x14ac:dyDescent="0.3">
      <c r="C1170">
        <v>133.18299999999999</v>
      </c>
      <c r="D1170">
        <v>0.10385985123741112</v>
      </c>
    </row>
    <row r="1171" spans="3:4" x14ac:dyDescent="0.3">
      <c r="C1171">
        <v>133.19</v>
      </c>
      <c r="D1171">
        <v>0.10545390843992408</v>
      </c>
    </row>
    <row r="1172" spans="3:4" x14ac:dyDescent="0.3">
      <c r="C1172">
        <v>133.197</v>
      </c>
      <c r="D1172">
        <v>0.10711221291801636</v>
      </c>
    </row>
    <row r="1173" spans="3:4" x14ac:dyDescent="0.3">
      <c r="C1173">
        <v>133.20400000000001</v>
      </c>
      <c r="D1173">
        <v>0.10883539202609768</v>
      </c>
    </row>
    <row r="1174" spans="3:4" x14ac:dyDescent="0.3">
      <c r="C1174">
        <v>133.21100000000001</v>
      </c>
      <c r="D1174">
        <v>0.11062446060179934</v>
      </c>
    </row>
    <row r="1175" spans="3:4" x14ac:dyDescent="0.3">
      <c r="C1175">
        <v>133.21799999999999</v>
      </c>
      <c r="D1175">
        <v>0.11248063836195214</v>
      </c>
    </row>
    <row r="1176" spans="3:4" x14ac:dyDescent="0.3">
      <c r="C1176">
        <v>133.22499999999999</v>
      </c>
      <c r="D1176">
        <v>0.11440523446121201</v>
      </c>
    </row>
    <row r="1177" spans="3:4" x14ac:dyDescent="0.3">
      <c r="C1177">
        <v>133.232</v>
      </c>
      <c r="D1177">
        <v>0.1163995747769335</v>
      </c>
    </row>
    <row r="1178" spans="3:4" x14ac:dyDescent="0.3">
      <c r="C1178">
        <v>133.239</v>
      </c>
      <c r="D1178">
        <v>0.11846495549669879</v>
      </c>
    </row>
    <row r="1179" spans="3:4" x14ac:dyDescent="0.3">
      <c r="C1179">
        <v>133.24600000000001</v>
      </c>
      <c r="D1179">
        <v>0.12060259397904848</v>
      </c>
    </row>
    <row r="1180" spans="3:4" x14ac:dyDescent="0.3">
      <c r="C1180">
        <v>133.25300000000001</v>
      </c>
      <c r="D1180">
        <v>0.12281369084211449</v>
      </c>
    </row>
    <row r="1181" spans="3:4" x14ac:dyDescent="0.3">
      <c r="C1181">
        <v>133.26</v>
      </c>
      <c r="D1181">
        <v>0.12509926682031303</v>
      </c>
    </row>
    <row r="1182" spans="3:4" x14ac:dyDescent="0.3">
      <c r="C1182">
        <v>133.267</v>
      </c>
      <c r="D1182">
        <v>0.12746026705335742</v>
      </c>
    </row>
    <row r="1183" spans="3:4" x14ac:dyDescent="0.3">
      <c r="C1183">
        <v>133.274</v>
      </c>
      <c r="D1183">
        <v>0.12989750985461085</v>
      </c>
    </row>
    <row r="1184" spans="3:4" x14ac:dyDescent="0.3">
      <c r="C1184">
        <v>133.28100000000001</v>
      </c>
      <c r="D1184">
        <v>0.13241167572617588</v>
      </c>
    </row>
    <row r="1185" spans="3:4" x14ac:dyDescent="0.3">
      <c r="C1185">
        <v>133.28800000000001</v>
      </c>
      <c r="D1185">
        <v>0.13500329632205035</v>
      </c>
    </row>
    <row r="1186" spans="3:4" x14ac:dyDescent="0.3">
      <c r="C1186">
        <v>133.29499999999999</v>
      </c>
      <c r="D1186">
        <v>0.13767274342207578</v>
      </c>
    </row>
    <row r="1187" spans="3:4" x14ac:dyDescent="0.3">
      <c r="C1187">
        <v>133.30199999999999</v>
      </c>
      <c r="D1187">
        <v>0.14042021798334425</v>
      </c>
    </row>
    <row r="1188" spans="3:4" x14ac:dyDescent="0.3">
      <c r="C1188">
        <v>133.309</v>
      </c>
      <c r="D1188">
        <v>0.14324573933912838</v>
      </c>
    </row>
    <row r="1189" spans="3:4" x14ac:dyDescent="0.3">
      <c r="C1189">
        <v>133.316</v>
      </c>
      <c r="D1189">
        <v>0.14614913461903306</v>
      </c>
    </row>
    <row r="1190" spans="3:4" x14ac:dyDescent="0.3">
      <c r="C1190">
        <v>133.32300000000001</v>
      </c>
      <c r="D1190">
        <v>0.14913002846653353</v>
      </c>
    </row>
    <row r="1191" spans="3:4" x14ac:dyDescent="0.3">
      <c r="C1191">
        <v>133.33000000000001</v>
      </c>
      <c r="D1191">
        <v>0.15218783313267095</v>
      </c>
    </row>
    <row r="1192" spans="3:4" x14ac:dyDescent="0.3">
      <c r="C1192">
        <v>133.33699999999999</v>
      </c>
      <c r="D1192">
        <v>0.15532173902645885</v>
      </c>
    </row>
    <row r="1193" spans="3:4" x14ac:dyDescent="0.3">
      <c r="C1193">
        <v>133.34399999999999</v>
      </c>
      <c r="D1193">
        <v>0.15853070580396494</v>
      </c>
    </row>
    <row r="1194" spans="3:4" x14ac:dyDescent="0.3">
      <c r="C1194">
        <v>133.351</v>
      </c>
      <c r="D1194">
        <v>0.16181345407848585</v>
      </c>
    </row>
    <row r="1195" spans="3:4" x14ac:dyDescent="0.3">
      <c r="C1195">
        <v>133.358</v>
      </c>
      <c r="D1195">
        <v>0.16516845783475403</v>
      </c>
    </row>
    <row r="1196" spans="3:4" x14ac:dyDescent="0.3">
      <c r="C1196">
        <v>133.36500000000001</v>
      </c>
      <c r="D1196">
        <v>0.16859393762908884</v>
      </c>
    </row>
    <row r="1197" spans="3:4" x14ac:dyDescent="0.3">
      <c r="C1197">
        <v>133.37200000000001</v>
      </c>
      <c r="D1197">
        <v>0.1720878546563856</v>
      </c>
    </row>
    <row r="1198" spans="3:4" x14ac:dyDescent="0.3">
      <c r="C1198">
        <v>133.37899999999999</v>
      </c>
      <c r="D1198">
        <v>0.17564790576273678</v>
      </c>
    </row>
    <row r="1199" spans="3:4" x14ac:dyDescent="0.3">
      <c r="C1199">
        <v>133.386</v>
      </c>
      <c r="D1199">
        <v>0.17927151947986</v>
      </c>
    </row>
    <row r="1200" spans="3:4" x14ac:dyDescent="0.3">
      <c r="C1200">
        <v>133.393</v>
      </c>
      <c r="D1200">
        <v>0.18295585315373689</v>
      </c>
    </row>
    <row r="1201" spans="3:4" x14ac:dyDescent="0.3">
      <c r="C1201">
        <v>133.4</v>
      </c>
      <c r="D1201">
        <v>0.18669779123615582</v>
      </c>
    </row>
    <row r="1202" spans="3:4" x14ac:dyDescent="0.3">
      <c r="C1202">
        <v>133.40700000000001</v>
      </c>
      <c r="D1202">
        <v>0.1904939724588505</v>
      </c>
    </row>
    <row r="1203" spans="3:4" x14ac:dyDescent="0.3">
      <c r="C1203">
        <v>133.41399999999999</v>
      </c>
      <c r="D1203">
        <v>0.19434068790930928</v>
      </c>
    </row>
    <row r="1204" spans="3:4" x14ac:dyDescent="0.3">
      <c r="C1204">
        <v>133.42099999999999</v>
      </c>
      <c r="D1204">
        <v>0.19823402756406849</v>
      </c>
    </row>
    <row r="1205" spans="3:4" x14ac:dyDescent="0.3">
      <c r="C1205">
        <v>133.428</v>
      </c>
      <c r="D1205">
        <v>0.20216979312544789</v>
      </c>
    </row>
    <row r="1206" spans="3:4" x14ac:dyDescent="0.3">
      <c r="C1206">
        <v>133.435</v>
      </c>
      <c r="D1206">
        <v>0.20614352444599934</v>
      </c>
    </row>
    <row r="1207" spans="3:4" x14ac:dyDescent="0.3">
      <c r="C1207">
        <v>133.44200000000001</v>
      </c>
      <c r="D1207">
        <v>0.21015050593850812</v>
      </c>
    </row>
    <row r="1208" spans="3:4" x14ac:dyDescent="0.3">
      <c r="C1208">
        <v>133.44900000000001</v>
      </c>
      <c r="D1208">
        <v>0.21418577445733927</v>
      </c>
    </row>
    <row r="1209" spans="3:4" x14ac:dyDescent="0.3">
      <c r="C1209">
        <v>133.45599999999999</v>
      </c>
      <c r="D1209">
        <v>0.21824408388093788</v>
      </c>
    </row>
    <row r="1210" spans="3:4" x14ac:dyDescent="0.3">
      <c r="C1210">
        <v>133.46299999999999</v>
      </c>
      <c r="D1210">
        <v>0.22232009903548</v>
      </c>
    </row>
    <row r="1211" spans="3:4" x14ac:dyDescent="0.3">
      <c r="C1211">
        <v>133.47</v>
      </c>
      <c r="D1211">
        <v>0.22640812715447559</v>
      </c>
    </row>
    <row r="1212" spans="3:4" x14ac:dyDescent="0.3">
      <c r="C1212">
        <v>133.477</v>
      </c>
      <c r="D1212">
        <v>0.23050232333401216</v>
      </c>
    </row>
    <row r="1213" spans="3:4" x14ac:dyDescent="0.3">
      <c r="C1213">
        <v>133.48400000000001</v>
      </c>
      <c r="D1213">
        <v>0.23459665665762033</v>
      </c>
    </row>
    <row r="1214" spans="3:4" x14ac:dyDescent="0.3">
      <c r="C1214">
        <v>133.49100000000001</v>
      </c>
      <c r="D1214">
        <v>0.23868492681051903</v>
      </c>
    </row>
    <row r="1215" spans="3:4" x14ac:dyDescent="0.3">
      <c r="C1215">
        <v>133.49799999999999</v>
      </c>
      <c r="D1215">
        <v>0.24276078204018392</v>
      </c>
    </row>
    <row r="1216" spans="3:4" x14ac:dyDescent="0.3">
      <c r="C1216">
        <v>133.505</v>
      </c>
      <c r="D1216">
        <v>0.24681776295668925</v>
      </c>
    </row>
    <row r="1217" spans="3:4" x14ac:dyDescent="0.3">
      <c r="C1217">
        <v>133.512</v>
      </c>
      <c r="D1217">
        <v>0.25084923184114172</v>
      </c>
    </row>
    <row r="1218" spans="3:4" x14ac:dyDescent="0.3">
      <c r="C1218">
        <v>133.51900000000001</v>
      </c>
      <c r="D1218">
        <v>0.25484852236366867</v>
      </c>
    </row>
    <row r="1219" spans="3:4" x14ac:dyDescent="0.3">
      <c r="C1219">
        <v>133.52600000000001</v>
      </c>
      <c r="D1219">
        <v>0.25880890638658044</v>
      </c>
    </row>
    <row r="1220" spans="3:4" x14ac:dyDescent="0.3">
      <c r="C1220">
        <v>133.53299999999999</v>
      </c>
      <c r="D1220">
        <v>0.2627235406520671</v>
      </c>
    </row>
    <row r="1221" spans="3:4" x14ac:dyDescent="0.3">
      <c r="C1221">
        <v>133.54</v>
      </c>
      <c r="D1221">
        <v>0.26658563210168634</v>
      </c>
    </row>
    <row r="1222" spans="3:4" x14ac:dyDescent="0.3">
      <c r="C1222">
        <v>133.547</v>
      </c>
      <c r="D1222">
        <v>0.27038837129239801</v>
      </c>
    </row>
    <row r="1223" spans="3:4" x14ac:dyDescent="0.3">
      <c r="C1223">
        <v>133.554</v>
      </c>
      <c r="D1223">
        <v>0.2741249807901443</v>
      </c>
    </row>
    <row r="1224" spans="3:4" x14ac:dyDescent="0.3">
      <c r="C1224">
        <v>133.56100000000001</v>
      </c>
      <c r="D1224">
        <v>0.27778874159379191</v>
      </c>
    </row>
    <row r="1225" spans="3:4" x14ac:dyDescent="0.3">
      <c r="C1225">
        <v>133.56800000000001</v>
      </c>
      <c r="D1225">
        <v>0.28137301994916875</v>
      </c>
    </row>
    <row r="1226" spans="3:4" x14ac:dyDescent="0.3">
      <c r="C1226">
        <v>133.57499999999999</v>
      </c>
      <c r="D1226">
        <v>0.28487129442320464</v>
      </c>
    </row>
    <row r="1227" spans="3:4" x14ac:dyDescent="0.3">
      <c r="C1227">
        <v>133.58199999999999</v>
      </c>
      <c r="D1227">
        <v>0.28827718310552347</v>
      </c>
    </row>
    <row r="1228" spans="3:4" x14ac:dyDescent="0.3">
      <c r="C1228">
        <v>133.589</v>
      </c>
      <c r="D1228">
        <v>0.2915844708027821</v>
      </c>
    </row>
    <row r="1229" spans="3:4" x14ac:dyDescent="0.3">
      <c r="C1229">
        <v>133.596</v>
      </c>
      <c r="D1229">
        <v>0.2947871360908158</v>
      </c>
    </row>
    <row r="1230" spans="3:4" x14ac:dyDescent="0.3">
      <c r="C1230">
        <v>133.60300000000001</v>
      </c>
      <c r="D1230">
        <v>0.29787937808946502</v>
      </c>
    </row>
    <row r="1231" spans="3:4" x14ac:dyDescent="0.3">
      <c r="C1231">
        <v>133.61000000000001</v>
      </c>
      <c r="D1231">
        <v>0.30085564282658062</v>
      </c>
    </row>
    <row r="1232" spans="3:4" x14ac:dyDescent="0.3">
      <c r="C1232">
        <v>133.61699999999999</v>
      </c>
      <c r="D1232">
        <v>0.30371064905993345</v>
      </c>
    </row>
    <row r="1233" spans="3:4" x14ac:dyDescent="0.3">
      <c r="C1233">
        <v>133.624</v>
      </c>
      <c r="D1233">
        <v>0.30643941342912967</v>
      </c>
    </row>
    <row r="1234" spans="3:4" x14ac:dyDescent="0.3">
      <c r="C1234">
        <v>133.631</v>
      </c>
      <c r="D1234">
        <v>0.3090372992093629</v>
      </c>
    </row>
    <row r="1235" spans="3:4" x14ac:dyDescent="0.3">
      <c r="C1235">
        <v>133.63800000000001</v>
      </c>
      <c r="D1235">
        <v>0.31149994501388706</v>
      </c>
    </row>
    <row r="1236" spans="3:4" x14ac:dyDescent="0.3">
      <c r="C1236">
        <v>133.64500000000001</v>
      </c>
      <c r="D1236">
        <v>0.3138234253858776</v>
      </c>
    </row>
    <row r="1237" spans="3:4" x14ac:dyDescent="0.3">
      <c r="C1237">
        <v>133.65199999999999</v>
      </c>
      <c r="D1237">
        <v>0.31600420877495444</v>
      </c>
    </row>
    <row r="1238" spans="3:4" x14ac:dyDescent="0.3">
      <c r="C1238">
        <v>133.65899999999999</v>
      </c>
      <c r="D1238">
        <v>0.31803909944832304</v>
      </c>
    </row>
    <row r="1239" spans="3:4" x14ac:dyDescent="0.3">
      <c r="C1239">
        <v>133.666</v>
      </c>
      <c r="D1239">
        <v>0.31992539914159213</v>
      </c>
    </row>
    <row r="1240" spans="3:4" x14ac:dyDescent="0.3">
      <c r="C1240">
        <v>133.673</v>
      </c>
      <c r="D1240">
        <v>0.32166083330296863</v>
      </c>
    </row>
    <row r="1241" spans="3:4" x14ac:dyDescent="0.3">
      <c r="C1241">
        <v>133.68</v>
      </c>
      <c r="D1241">
        <v>0.3232435887678462</v>
      </c>
    </row>
    <row r="1242" spans="3:4" x14ac:dyDescent="0.3">
      <c r="C1242">
        <v>133.68700000000001</v>
      </c>
      <c r="D1242">
        <v>0.32467232805192681</v>
      </c>
    </row>
    <row r="1243" spans="3:4" x14ac:dyDescent="0.3">
      <c r="C1243">
        <v>133.69399999999999</v>
      </c>
      <c r="D1243">
        <v>0.32594620203113595</v>
      </c>
    </row>
    <row r="1244" spans="3:4" x14ac:dyDescent="0.3">
      <c r="C1244">
        <v>133.70099999999999</v>
      </c>
      <c r="D1244">
        <v>0.32706486095507681</v>
      </c>
    </row>
    <row r="1245" spans="3:4" x14ac:dyDescent="0.3">
      <c r="C1245">
        <v>133.708</v>
      </c>
      <c r="D1245">
        <v>0.32802846374774625</v>
      </c>
    </row>
    <row r="1246" spans="3:4" x14ac:dyDescent="0.3">
      <c r="C1246">
        <v>133.715</v>
      </c>
      <c r="D1246">
        <v>0.3288376855559334</v>
      </c>
    </row>
    <row r="1247" spans="3:4" x14ac:dyDescent="0.3">
      <c r="C1247">
        <v>133.72200000000001</v>
      </c>
      <c r="D1247">
        <v>0.32949372351138551</v>
      </c>
    </row>
    <row r="1248" spans="3:4" x14ac:dyDescent="0.3">
      <c r="C1248">
        <v>133.72900000000001</v>
      </c>
      <c r="D1248">
        <v>0.32999830067798513</v>
      </c>
    </row>
    <row r="1249" spans="3:4" x14ac:dyDescent="0.3">
      <c r="C1249">
        <v>133.73599999999999</v>
      </c>
      <c r="D1249">
        <v>0.33035366815931377</v>
      </c>
    </row>
    <row r="1250" spans="3:4" x14ac:dyDescent="0.3">
      <c r="C1250">
        <v>133.74299999999999</v>
      </c>
      <c r="D1250">
        <v>0.330562605345184</v>
      </c>
    </row>
    <row r="1251" spans="3:4" x14ac:dyDescent="0.3">
      <c r="C1251">
        <v>133.75</v>
      </c>
      <c r="D1251">
        <v>0.33062841827790007</v>
      </c>
    </row>
    <row r="1252" spans="3:4" x14ac:dyDescent="0.3">
      <c r="C1252">
        <v>133.75700000000001</v>
      </c>
      <c r="D1252">
        <v>0.3305549361202117</v>
      </c>
    </row>
    <row r="1253" spans="3:4" x14ac:dyDescent="0.3">
      <c r="C1253">
        <v>133.76400000000001</v>
      </c>
      <c r="D1253">
        <v>0.3303465057070285</v>
      </c>
    </row>
    <row r="1254" spans="3:4" x14ac:dyDescent="0.3">
      <c r="C1254">
        <v>133.77099999999999</v>
      </c>
      <c r="D1254">
        <v>0.33000798416217009</v>
      </c>
    </row>
    <row r="1255" spans="3:4" x14ac:dyDescent="0.3">
      <c r="C1255">
        <v>133.77799999999999</v>
      </c>
      <c r="D1255">
        <v>0.32954472955970227</v>
      </c>
    </row>
    <row r="1256" spans="3:4" x14ac:dyDescent="0.3">
      <c r="C1256">
        <v>133.785</v>
      </c>
      <c r="D1256">
        <v>0.3289625896069604</v>
      </c>
    </row>
    <row r="1257" spans="3:4" x14ac:dyDescent="0.3">
      <c r="C1257">
        <v>133.792</v>
      </c>
      <c r="D1257">
        <v>0.32826788832324133</v>
      </c>
    </row>
    <row r="1258" spans="3:4" x14ac:dyDescent="0.3">
      <c r="C1258">
        <v>133.79900000000001</v>
      </c>
      <c r="D1258">
        <v>0.32746741068469937</v>
      </c>
    </row>
    <row r="1259" spans="3:4" x14ac:dyDescent="0.3">
      <c r="C1259">
        <v>133.80600000000001</v>
      </c>
      <c r="D1259">
        <v>0.3265683852023038</v>
      </c>
    </row>
    <row r="1260" spans="3:4" x14ac:dyDescent="0.3">
      <c r="C1260">
        <v>133.81299999999999</v>
      </c>
      <c r="D1260">
        <v>0.32557846439617821</v>
      </c>
    </row>
    <row r="1261" spans="3:4" x14ac:dyDescent="0.3">
      <c r="C1261">
        <v>133.82</v>
      </c>
      <c r="D1261">
        <v>0.32450570312646149</v>
      </c>
    </row>
    <row r="1262" spans="3:4" x14ac:dyDescent="0.3">
      <c r="C1262">
        <v>133.827</v>
      </c>
      <c r="D1262">
        <v>0.32335853473850551</v>
      </c>
    </row>
    <row r="1263" spans="3:4" x14ac:dyDescent="0.3">
      <c r="C1263">
        <v>133.834</v>
      </c>
      <c r="D1263">
        <v>0.32214574497876486</v>
      </c>
    </row>
    <row r="1264" spans="3:4" x14ac:dyDescent="0.3">
      <c r="C1264">
        <v>133.84100000000001</v>
      </c>
      <c r="D1264">
        <v>0.32087644363799561</v>
      </c>
    </row>
    <row r="1265" spans="3:4" x14ac:dyDescent="0.3">
      <c r="C1265">
        <v>133.84800000000001</v>
      </c>
      <c r="D1265">
        <v>0.31956003388025056</v>
      </c>
    </row>
    <row r="1266" spans="3:4" x14ac:dyDescent="0.3">
      <c r="C1266">
        <v>133.85499999999999</v>
      </c>
      <c r="D1266">
        <v>0.31820617922033617</v>
      </c>
    </row>
    <row r="1267" spans="3:4" x14ac:dyDescent="0.3">
      <c r="C1267">
        <v>133.86199999999999</v>
      </c>
      <c r="D1267">
        <v>0.31682476811902188</v>
      </c>
    </row>
    <row r="1268" spans="3:4" x14ac:dyDescent="0.3">
      <c r="C1268">
        <v>133.869</v>
      </c>
      <c r="D1268">
        <v>0.31542587617497214</v>
      </c>
    </row>
    <row r="1269" spans="3:4" x14ac:dyDescent="0.3">
      <c r="C1269">
        <v>133.876</v>
      </c>
      <c r="D1269">
        <v>0.31401972590487409</v>
      </c>
    </row>
    <row r="1270" spans="3:4" x14ac:dyDescent="0.3">
      <c r="C1270">
        <v>133.88300000000001</v>
      </c>
      <c r="D1270">
        <v>0.31261664411953599</v>
      </c>
    </row>
    <row r="1271" spans="3:4" x14ac:dyDescent="0.3">
      <c r="C1271">
        <v>133.88999999999999</v>
      </c>
      <c r="D1271">
        <v>0.31122701692331395</v>
      </c>
    </row>
    <row r="1272" spans="3:4" x14ac:dyDescent="0.3">
      <c r="C1272">
        <v>133.89699999999999</v>
      </c>
      <c r="D1272">
        <v>0.30986124238759494</v>
      </c>
    </row>
    <row r="1273" spans="3:4" x14ac:dyDescent="0.3">
      <c r="C1273">
        <v>133.904</v>
      </c>
      <c r="D1273">
        <v>0.30852968097628725</v>
      </c>
    </row>
    <row r="1274" spans="3:4" x14ac:dyDescent="0.3">
      <c r="C1274">
        <v>133.911</v>
      </c>
      <c r="D1274">
        <v>0.30724263452714556</v>
      </c>
    </row>
    <row r="1275" spans="3:4" x14ac:dyDescent="0.3">
      <c r="C1275">
        <v>133.91800000000001</v>
      </c>
      <c r="D1275">
        <v>0.30601018112573458</v>
      </c>
    </row>
    <row r="1276" spans="3:4" x14ac:dyDescent="0.3">
      <c r="C1276">
        <v>133.92500000000001</v>
      </c>
      <c r="D1276">
        <v>0.30484227366583166</v>
      </c>
    </row>
    <row r="1277" spans="3:4" x14ac:dyDescent="0.3">
      <c r="C1277">
        <v>133.93199999999999</v>
      </c>
      <c r="D1277">
        <v>0.30374858736132865</v>
      </c>
    </row>
    <row r="1278" spans="3:4" x14ac:dyDescent="0.3">
      <c r="C1278">
        <v>133.93899999999999</v>
      </c>
      <c r="D1278">
        <v>0.30273848371389361</v>
      </c>
    </row>
    <row r="1279" spans="3:4" x14ac:dyDescent="0.3">
      <c r="C1279">
        <v>133.946</v>
      </c>
      <c r="D1279">
        <v>0.30182095115846025</v>
      </c>
    </row>
    <row r="1280" spans="3:4" x14ac:dyDescent="0.3">
      <c r="C1280">
        <v>133.953</v>
      </c>
      <c r="D1280">
        <v>0.30100454507112839</v>
      </c>
    </row>
    <row r="1281" spans="3:4" x14ac:dyDescent="0.3">
      <c r="C1281">
        <v>133.96</v>
      </c>
      <c r="D1281">
        <v>0.30029732754671262</v>
      </c>
    </row>
    <row r="1282" spans="3:4" x14ac:dyDescent="0.3">
      <c r="C1282">
        <v>133.96700000000001</v>
      </c>
      <c r="D1282">
        <v>0.29970680739989802</v>
      </c>
    </row>
    <row r="1283" spans="3:4" x14ac:dyDescent="0.3">
      <c r="C1283">
        <v>133.97399999999999</v>
      </c>
      <c r="D1283">
        <v>0.29923988088947379</v>
      </c>
    </row>
    <row r="1284" spans="3:4" x14ac:dyDescent="0.3">
      <c r="C1284">
        <v>133.98099999999999</v>
      </c>
      <c r="D1284">
        <v>0.29890277370825669</v>
      </c>
    </row>
    <row r="1285" spans="3:4" x14ac:dyDescent="0.3">
      <c r="C1285">
        <v>133.988</v>
      </c>
      <c r="D1285">
        <v>0.29870098482114377</v>
      </c>
    </row>
    <row r="1286" spans="3:4" x14ac:dyDescent="0.3">
      <c r="C1286">
        <v>133.995</v>
      </c>
      <c r="D1286">
        <v>0.29863923276902998</v>
      </c>
    </row>
    <row r="1287" spans="3:4" x14ac:dyDescent="0.3">
      <c r="C1287">
        <v>134.00200000000001</v>
      </c>
      <c r="D1287">
        <v>0.29872140508625677</v>
      </c>
    </row>
    <row r="1288" spans="3:4" x14ac:dyDescent="0.3">
      <c r="C1288">
        <v>134.00899999999999</v>
      </c>
      <c r="D1288">
        <v>0.29895051150253732</v>
      </c>
    </row>
    <row r="1289" spans="3:4" x14ac:dyDescent="0.3">
      <c r="C1289">
        <v>134.01599999999999</v>
      </c>
      <c r="D1289">
        <v>0.29932864161611006</v>
      </c>
    </row>
    <row r="1290" spans="3:4" x14ac:dyDescent="0.3">
      <c r="C1290">
        <v>134.023</v>
      </c>
      <c r="D1290">
        <v>0.29985692773214778</v>
      </c>
    </row>
    <row r="1291" spans="3:4" x14ac:dyDescent="0.3">
      <c r="C1291">
        <v>134.03</v>
      </c>
      <c r="D1291">
        <v>0.30053551355846697</v>
      </c>
    </row>
    <row r="1292" spans="3:4" x14ac:dyDescent="0.3">
      <c r="C1292">
        <v>134.03700000000001</v>
      </c>
      <c r="D1292">
        <v>0.30136352943846662</v>
      </c>
    </row>
    <row r="1293" spans="3:4" x14ac:dyDescent="0.3">
      <c r="C1293">
        <v>134.04400000000001</v>
      </c>
      <c r="D1293">
        <v>0.30233907477848837</v>
      </c>
    </row>
    <row r="1294" spans="3:4" x14ac:dyDescent="0.3">
      <c r="C1294">
        <v>134.05099999999999</v>
      </c>
      <c r="D1294">
        <v>0.30345920829288692</v>
      </c>
    </row>
    <row r="1295" spans="3:4" x14ac:dyDescent="0.3">
      <c r="C1295">
        <v>134.05799999999999</v>
      </c>
      <c r="D1295">
        <v>0.30471994664479207</v>
      </c>
    </row>
    <row r="1296" spans="3:4" x14ac:dyDescent="0.3">
      <c r="C1296">
        <v>134.065</v>
      </c>
      <c r="D1296">
        <v>0.30611627200351305</v>
      </c>
    </row>
    <row r="1297" spans="3:4" x14ac:dyDescent="0.3">
      <c r="C1297">
        <v>134.072</v>
      </c>
      <c r="D1297">
        <v>0.30764214897119918</v>
      </c>
    </row>
    <row r="1298" spans="3:4" x14ac:dyDescent="0.3">
      <c r="C1298">
        <v>134.07900000000001</v>
      </c>
      <c r="D1298">
        <v>0.30929055125137878</v>
      </c>
    </row>
    <row r="1299" spans="3:4" x14ac:dyDescent="0.3">
      <c r="C1299">
        <v>134.08600000000001</v>
      </c>
      <c r="D1299">
        <v>0.31105349834126172</v>
      </c>
    </row>
    <row r="1300" spans="3:4" x14ac:dyDescent="0.3">
      <c r="C1300">
        <v>134.09299999999999</v>
      </c>
      <c r="D1300">
        <v>0.31292210242843793</v>
      </c>
    </row>
    <row r="1301" spans="3:4" x14ac:dyDescent="0.3">
      <c r="C1301">
        <v>134.1</v>
      </c>
      <c r="D1301">
        <v>0.31488662556172897</v>
      </c>
    </row>
    <row r="1302" spans="3:4" x14ac:dyDescent="0.3">
      <c r="C1302">
        <v>134.107</v>
      </c>
      <c r="D1302">
        <v>0.3169365470460675</v>
      </c>
    </row>
    <row r="1303" spans="3:4" x14ac:dyDescent="0.3">
      <c r="C1303">
        <v>134.114</v>
      </c>
      <c r="D1303">
        <v>0.3190606408840127</v>
      </c>
    </row>
    <row r="1304" spans="3:4" x14ac:dyDescent="0.3">
      <c r="C1304">
        <v>134.12100000000001</v>
      </c>
      <c r="D1304">
        <v>0.32124706295212152</v>
      </c>
    </row>
    <row r="1305" spans="3:4" x14ac:dyDescent="0.3">
      <c r="C1305">
        <v>134.12800000000001</v>
      </c>
      <c r="D1305">
        <v>0.32348344746107677</v>
      </c>
    </row>
    <row r="1306" spans="3:4" x14ac:dyDescent="0.3">
      <c r="C1306">
        <v>134.13499999999999</v>
      </c>
      <c r="D1306">
        <v>0.3257570121050487</v>
      </c>
    </row>
    <row r="1307" spans="3:4" x14ac:dyDescent="0.3">
      <c r="C1307">
        <v>134.142</v>
      </c>
      <c r="D1307">
        <v>0.32805467116007869</v>
      </c>
    </row>
    <row r="1308" spans="3:4" x14ac:dyDescent="0.3">
      <c r="C1308">
        <v>134.149</v>
      </c>
      <c r="D1308">
        <v>0.33036315564458385</v>
      </c>
    </row>
    <row r="1309" spans="3:4" x14ac:dyDescent="0.3">
      <c r="C1309">
        <v>134.15600000000001</v>
      </c>
      <c r="D1309">
        <v>0.33266913950991595</v>
      </c>
    </row>
    <row r="1310" spans="3:4" x14ac:dyDescent="0.3">
      <c r="C1310">
        <v>134.16300000000001</v>
      </c>
      <c r="D1310">
        <v>0.33495937068595366</v>
      </c>
    </row>
    <row r="1311" spans="3:4" x14ac:dyDescent="0.3">
      <c r="C1311">
        <v>134.16999999999999</v>
      </c>
      <c r="D1311">
        <v>0.33722080566911228</v>
      </c>
    </row>
    <row r="1312" spans="3:4" x14ac:dyDescent="0.3">
      <c r="C1312">
        <v>134.17699999999999</v>
      </c>
      <c r="D1312">
        <v>0.33944074620930492</v>
      </c>
    </row>
    <row r="1313" spans="3:4" x14ac:dyDescent="0.3">
      <c r="C1313">
        <v>134.184</v>
      </c>
      <c r="D1313">
        <v>0.34160697653054034</v>
      </c>
    </row>
    <row r="1314" spans="3:4" x14ac:dyDescent="0.3">
      <c r="C1314">
        <v>134.191</v>
      </c>
      <c r="D1314">
        <v>0.34370789941002144</v>
      </c>
    </row>
    <row r="1315" spans="3:4" x14ac:dyDescent="0.3">
      <c r="C1315">
        <v>134.19800000000001</v>
      </c>
      <c r="D1315">
        <v>0.34573266934421532</v>
      </c>
    </row>
    <row r="1316" spans="3:4" x14ac:dyDescent="0.3">
      <c r="C1316">
        <v>134.20500000000001</v>
      </c>
      <c r="D1316">
        <v>0.34767132095116754</v>
      </c>
    </row>
    <row r="1317" spans="3:4" x14ac:dyDescent="0.3">
      <c r="C1317">
        <v>134.21199999999999</v>
      </c>
      <c r="D1317">
        <v>0.3495148906983695</v>
      </c>
    </row>
    <row r="1318" spans="3:4" x14ac:dyDescent="0.3">
      <c r="C1318">
        <v>134.21899999999999</v>
      </c>
      <c r="D1318">
        <v>0.35125553000801712</v>
      </c>
    </row>
    <row r="1319" spans="3:4" x14ac:dyDescent="0.3">
      <c r="C1319">
        <v>134.226</v>
      </c>
      <c r="D1319">
        <v>0.35288660777916042</v>
      </c>
    </row>
    <row r="1320" spans="3:4" x14ac:dyDescent="0.3">
      <c r="C1320">
        <v>134.233</v>
      </c>
      <c r="D1320">
        <v>0.35440280038265826</v>
      </c>
    </row>
    <row r="1321" spans="3:4" x14ac:dyDescent="0.3">
      <c r="C1321">
        <v>134.24</v>
      </c>
      <c r="D1321">
        <v>0.35580016723201441</v>
      </c>
    </row>
    <row r="1322" spans="3:4" x14ac:dyDescent="0.3">
      <c r="C1322">
        <v>134.24700000000001</v>
      </c>
      <c r="D1322">
        <v>0.35707621011487856</v>
      </c>
    </row>
    <row r="1323" spans="3:4" x14ac:dyDescent="0.3">
      <c r="C1323">
        <v>134.25399999999999</v>
      </c>
      <c r="D1323">
        <v>0.35822991458814463</v>
      </c>
    </row>
    <row r="1324" spans="3:4" x14ac:dyDescent="0.3">
      <c r="C1324">
        <v>134.261</v>
      </c>
      <c r="D1324">
        <v>0.3592617718967312</v>
      </c>
    </row>
    <row r="1325" spans="3:4" x14ac:dyDescent="0.3">
      <c r="C1325">
        <v>134.268</v>
      </c>
      <c r="D1325">
        <v>0.36017378007372808</v>
      </c>
    </row>
    <row r="1326" spans="3:4" x14ac:dyDescent="0.3">
      <c r="C1326">
        <v>134.27500000000001</v>
      </c>
      <c r="D1326">
        <v>0.36096942311904551</v>
      </c>
    </row>
    <row r="1327" spans="3:4" x14ac:dyDescent="0.3">
      <c r="C1327">
        <v>134.28200000000001</v>
      </c>
      <c r="D1327">
        <v>0.3616536274346428</v>
      </c>
    </row>
    <row r="1328" spans="3:4" x14ac:dyDescent="0.3">
      <c r="C1328">
        <v>134.28899999999999</v>
      </c>
      <c r="D1328">
        <v>0.36223269501656163</v>
      </c>
    </row>
    <row r="1329" spans="3:4" x14ac:dyDescent="0.3">
      <c r="C1329">
        <v>134.29599999999999</v>
      </c>
      <c r="D1329">
        <v>0.36271421326500253</v>
      </c>
    </row>
    <row r="1330" spans="3:4" x14ac:dyDescent="0.3">
      <c r="C1330">
        <v>134.303</v>
      </c>
      <c r="D1330">
        <v>0.36310694167033564</v>
      </c>
    </row>
    <row r="1331" spans="3:4" x14ac:dyDescent="0.3">
      <c r="C1331">
        <v>134.31</v>
      </c>
      <c r="D1331">
        <v>0.3634206760606114</v>
      </c>
    </row>
    <row r="1332" spans="3:4" x14ac:dyDescent="0.3">
      <c r="C1332">
        <v>134.31700000000001</v>
      </c>
      <c r="D1332">
        <v>0.36366609154832946</v>
      </c>
    </row>
    <row r="1333" spans="3:4" x14ac:dyDescent="0.3">
      <c r="C1333">
        <v>134.32400000000001</v>
      </c>
      <c r="D1333">
        <v>0.36385456578337061</v>
      </c>
    </row>
    <row r="1334" spans="3:4" x14ac:dyDescent="0.3">
      <c r="C1334">
        <v>134.33099999999999</v>
      </c>
      <c r="D1334">
        <v>0.36399798459561356</v>
      </c>
    </row>
    <row r="1335" spans="3:4" x14ac:dyDescent="0.3">
      <c r="C1335">
        <v>134.33799999999999</v>
      </c>
      <c r="D1335">
        <v>0.36410853258413911</v>
      </c>
    </row>
    <row r="1336" spans="3:4" x14ac:dyDescent="0.3">
      <c r="C1336">
        <v>134.345</v>
      </c>
      <c r="D1336">
        <v>0.36419847166803582</v>
      </c>
    </row>
    <row r="1337" spans="3:4" x14ac:dyDescent="0.3">
      <c r="C1337">
        <v>134.352</v>
      </c>
      <c r="D1337">
        <v>0.3642799110436355</v>
      </c>
    </row>
    <row r="1338" spans="3:4" x14ac:dyDescent="0.3">
      <c r="C1338">
        <v>134.35900000000001</v>
      </c>
      <c r="D1338">
        <v>0.36436457238073006</v>
      </c>
    </row>
    <row r="1339" spans="3:4" x14ac:dyDescent="0.3">
      <c r="C1339">
        <v>134.36600000000001</v>
      </c>
      <c r="D1339">
        <v>0.36446355442194694</v>
      </c>
    </row>
    <row r="1340" spans="3:4" x14ac:dyDescent="0.3">
      <c r="C1340">
        <v>134.37299999999999</v>
      </c>
      <c r="D1340">
        <v>0.36458710141103845</v>
      </c>
    </row>
    <row r="1341" spans="3:4" x14ac:dyDescent="0.3">
      <c r="C1341">
        <v>134.38</v>
      </c>
      <c r="D1341">
        <v>0.36474437995413678</v>
      </c>
    </row>
    <row r="1342" spans="3:4" x14ac:dyDescent="0.3">
      <c r="C1342">
        <v>134.387</v>
      </c>
      <c r="D1342">
        <v>0.36494326900096086</v>
      </c>
    </row>
    <row r="1343" spans="3:4" x14ac:dyDescent="0.3">
      <c r="C1343">
        <v>134.39400000000001</v>
      </c>
      <c r="D1343">
        <v>0.36519016761031226</v>
      </c>
    </row>
    <row r="1344" spans="3:4" x14ac:dyDescent="0.3">
      <c r="C1344">
        <v>134.40100000000001</v>
      </c>
      <c r="D1344">
        <v>0.36548982502790206</v>
      </c>
    </row>
    <row r="1345" spans="3:4" x14ac:dyDescent="0.3">
      <c r="C1345">
        <v>134.40799999999999</v>
      </c>
      <c r="D1345">
        <v>0.36584519734957666</v>
      </c>
    </row>
    <row r="1346" spans="3:4" x14ac:dyDescent="0.3">
      <c r="C1346">
        <v>134.41499999999999</v>
      </c>
      <c r="D1346">
        <v>0.36625733466748917</v>
      </c>
    </row>
    <row r="1347" spans="3:4" x14ac:dyDescent="0.3">
      <c r="C1347">
        <v>134.422</v>
      </c>
      <c r="D1347">
        <v>0.36672530210249665</v>
      </c>
    </row>
    <row r="1348" spans="3:4" x14ac:dyDescent="0.3">
      <c r="C1348">
        <v>134.429</v>
      </c>
      <c r="D1348">
        <v>0.36724613751895979</v>
      </c>
    </row>
    <row r="1349" spans="3:4" x14ac:dyDescent="0.3">
      <c r="C1349">
        <v>134.43600000000001</v>
      </c>
      <c r="D1349">
        <v>0.36781484800780379</v>
      </c>
    </row>
    <row r="1350" spans="3:4" x14ac:dyDescent="0.3">
      <c r="C1350">
        <v>134.44300000000001</v>
      </c>
      <c r="D1350">
        <v>0.36842444642420169</v>
      </c>
    </row>
    <row r="1351" spans="3:4" x14ac:dyDescent="0.3">
      <c r="C1351">
        <v>134.44999999999999</v>
      </c>
      <c r="D1351">
        <v>0.36906602839510261</v>
      </c>
    </row>
    <row r="1352" spans="3:4" x14ac:dyDescent="0.3">
      <c r="C1352">
        <v>134.45699999999999</v>
      </c>
      <c r="D1352">
        <v>0.36972888929024633</v>
      </c>
    </row>
    <row r="1353" spans="3:4" x14ac:dyDescent="0.3">
      <c r="C1353">
        <v>134.464</v>
      </c>
      <c r="D1353">
        <v>0.37040067970221729</v>
      </c>
    </row>
    <row r="1354" spans="3:4" x14ac:dyDescent="0.3">
      <c r="C1354">
        <v>134.471</v>
      </c>
      <c r="D1354">
        <v>0.37106759703302</v>
      </c>
    </row>
    <row r="1355" spans="3:4" x14ac:dyDescent="0.3">
      <c r="C1355">
        <v>134.47800000000001</v>
      </c>
      <c r="D1355">
        <v>0.37171460986395988</v>
      </c>
    </row>
    <row r="1356" spans="3:4" x14ac:dyDescent="0.3">
      <c r="C1356">
        <v>134.48500000000001</v>
      </c>
      <c r="D1356">
        <v>0.37232571092080885</v>
      </c>
    </row>
    <row r="1357" spans="3:4" x14ac:dyDescent="0.3">
      <c r="C1357">
        <v>134.49199999999999</v>
      </c>
      <c r="D1357">
        <v>0.37288419366478703</v>
      </c>
    </row>
    <row r="1358" spans="3:4" x14ac:dyDescent="0.3">
      <c r="C1358">
        <v>134.499</v>
      </c>
      <c r="D1358">
        <v>0.37337294686800915</v>
      </c>
    </row>
    <row r="1359" spans="3:4" x14ac:dyDescent="0.3">
      <c r="C1359">
        <v>134.506</v>
      </c>
      <c r="D1359">
        <v>0.37377476099316953</v>
      </c>
    </row>
    <row r="1360" spans="3:4" x14ac:dyDescent="0.3">
      <c r="C1360">
        <v>134.51300000000001</v>
      </c>
      <c r="D1360">
        <v>0.37407263981155309</v>
      </c>
    </row>
    <row r="1361" spans="3:4" x14ac:dyDescent="0.3">
      <c r="C1361">
        <v>134.52000000000001</v>
      </c>
      <c r="D1361">
        <v>0.3742501104762378</v>
      </c>
    </row>
    <row r="1362" spans="3:4" x14ac:dyDescent="0.3">
      <c r="C1362">
        <v>134.52699999999999</v>
      </c>
      <c r="D1362">
        <v>0.37429152522932468</v>
      </c>
    </row>
    <row r="1363" spans="3:4" x14ac:dyDescent="0.3">
      <c r="C1363">
        <v>134.53399999999999</v>
      </c>
      <c r="D1363">
        <v>0.37418234806774886</v>
      </c>
    </row>
    <row r="1364" spans="3:4" x14ac:dyDescent="0.3">
      <c r="C1364">
        <v>134.541</v>
      </c>
      <c r="D1364">
        <v>0.37390942002052641</v>
      </c>
    </row>
    <row r="1365" spans="3:4" x14ac:dyDescent="0.3">
      <c r="C1365">
        <v>134.548</v>
      </c>
      <c r="D1365">
        <v>0.37346119719378729</v>
      </c>
    </row>
    <row r="1366" spans="3:4" x14ac:dyDescent="0.3">
      <c r="C1366">
        <v>134.55500000000001</v>
      </c>
      <c r="D1366">
        <v>0.37282795640532529</v>
      </c>
    </row>
    <row r="1367" spans="3:4" x14ac:dyDescent="0.3">
      <c r="C1367">
        <v>134.56200000000001</v>
      </c>
      <c r="D1367">
        <v>0.3720019640387644</v>
      </c>
    </row>
    <row r="1368" spans="3:4" x14ac:dyDescent="0.3">
      <c r="C1368">
        <v>134.56899999999999</v>
      </c>
      <c r="D1368">
        <v>0.37097760467499569</v>
      </c>
    </row>
    <row r="1369" spans="3:4" x14ac:dyDescent="0.3">
      <c r="C1369">
        <v>134.57599999999999</v>
      </c>
      <c r="D1369">
        <v>0.36975146707723167</v>
      </c>
    </row>
    <row r="1370" spans="3:4" x14ac:dyDescent="0.3">
      <c r="C1370">
        <v>134.583</v>
      </c>
      <c r="D1370">
        <v>0.3683223861849782</v>
      </c>
    </row>
    <row r="1371" spans="3:4" x14ac:dyDescent="0.3">
      <c r="C1371">
        <v>134.59</v>
      </c>
      <c r="D1371">
        <v>0.366691440877986</v>
      </c>
    </row>
    <row r="1372" spans="3:4" x14ac:dyDescent="0.3">
      <c r="C1372">
        <v>134.59700000000001</v>
      </c>
      <c r="D1372">
        <v>0.3648619083704896</v>
      </c>
    </row>
    <row r="1373" spans="3:4" x14ac:dyDescent="0.3">
      <c r="C1373">
        <v>134.60400000000001</v>
      </c>
      <c r="D1373">
        <v>0.36283917715489533</v>
      </c>
    </row>
    <row r="1374" spans="3:4" x14ac:dyDescent="0.3">
      <c r="C1374">
        <v>134.61099999999999</v>
      </c>
      <c r="D1374">
        <v>0.36063062140120594</v>
      </c>
    </row>
    <row r="1375" spans="3:4" x14ac:dyDescent="0.3">
      <c r="C1375">
        <v>134.61799999999999</v>
      </c>
      <c r="D1375">
        <v>0.35824544060478458</v>
      </c>
    </row>
    <row r="1376" spans="3:4" x14ac:dyDescent="0.3">
      <c r="C1376">
        <v>134.625</v>
      </c>
      <c r="D1376">
        <v>0.3556944690359744</v>
      </c>
    </row>
    <row r="1377" spans="3:4" x14ac:dyDescent="0.3">
      <c r="C1377">
        <v>134.63200000000001</v>
      </c>
      <c r="D1377">
        <v>0.35298996015955347</v>
      </c>
    </row>
    <row r="1378" spans="3:4" x14ac:dyDescent="0.3">
      <c r="C1378">
        <v>134.63900000000001</v>
      </c>
      <c r="D1378">
        <v>0.35014535164624194</v>
      </c>
    </row>
    <row r="1379" spans="3:4" x14ac:dyDescent="0.3">
      <c r="C1379">
        <v>134.64599999999999</v>
      </c>
      <c r="D1379">
        <v>0.34717501688227054</v>
      </c>
    </row>
    <row r="1380" spans="3:4" x14ac:dyDescent="0.3">
      <c r="C1380">
        <v>134.65299999999999</v>
      </c>
      <c r="D1380">
        <v>0.34409400899382453</v>
      </c>
    </row>
    <row r="1381" spans="3:4" x14ac:dyDescent="0.3">
      <c r="C1381">
        <v>134.66</v>
      </c>
      <c r="D1381">
        <v>0.34091780334386756</v>
      </c>
    </row>
    <row r="1382" spans="3:4" x14ac:dyDescent="0.3">
      <c r="C1382">
        <v>134.667</v>
      </c>
      <c r="D1382">
        <v>0.33766202181597194</v>
      </c>
    </row>
    <row r="1383" spans="3:4" x14ac:dyDescent="0.3">
      <c r="C1383">
        <v>134.67400000000001</v>
      </c>
      <c r="D1383">
        <v>0.33434228009371708</v>
      </c>
    </row>
    <row r="1384" spans="3:4" x14ac:dyDescent="0.3">
      <c r="C1384">
        <v>134.68100000000001</v>
      </c>
      <c r="D1384">
        <v>0.33097381982453167</v>
      </c>
    </row>
    <row r="1385" spans="3:4" x14ac:dyDescent="0.3">
      <c r="C1385">
        <v>134.68799999999999</v>
      </c>
      <c r="D1385">
        <v>0.32757136881362253</v>
      </c>
    </row>
    <row r="1386" spans="3:4" x14ac:dyDescent="0.3">
      <c r="C1386">
        <v>134.69499999999999</v>
      </c>
      <c r="D1386">
        <v>0.32414902485412805</v>
      </c>
    </row>
    <row r="1387" spans="3:4" x14ac:dyDescent="0.3">
      <c r="C1387">
        <v>134.702</v>
      </c>
      <c r="D1387">
        <v>0.32071994185193975</v>
      </c>
    </row>
    <row r="1388" spans="3:4" x14ac:dyDescent="0.3">
      <c r="C1388">
        <v>134.709</v>
      </c>
      <c r="D1388">
        <v>0.31729629896913203</v>
      </c>
    </row>
    <row r="1389" spans="3:4" x14ac:dyDescent="0.3">
      <c r="C1389">
        <v>134.71600000000001</v>
      </c>
      <c r="D1389">
        <v>0.31388916494565611</v>
      </c>
    </row>
    <row r="1390" spans="3:4" x14ac:dyDescent="0.3">
      <c r="C1390">
        <v>134.72300000000001</v>
      </c>
      <c r="D1390">
        <v>0.31050841891767861</v>
      </c>
    </row>
    <row r="1391" spans="3:4" x14ac:dyDescent="0.3">
      <c r="C1391">
        <v>134.72999999999999</v>
      </c>
      <c r="D1391">
        <v>0.30716269967302529</v>
      </c>
    </row>
    <row r="1392" spans="3:4" x14ac:dyDescent="0.3">
      <c r="C1392">
        <v>134.73699999999999</v>
      </c>
      <c r="D1392">
        <v>0.30385938236752863</v>
      </c>
    </row>
    <row r="1393" spans="3:4" x14ac:dyDescent="0.3">
      <c r="C1393">
        <v>134.744</v>
      </c>
      <c r="D1393">
        <v>0.30060458112265392</v>
      </c>
    </row>
    <row r="1394" spans="3:4" x14ac:dyDescent="0.3">
      <c r="C1394">
        <v>134.751</v>
      </c>
      <c r="D1394">
        <v>0.29740317540895855</v>
      </c>
    </row>
    <row r="1395" spans="3:4" x14ac:dyDescent="0.3">
      <c r="C1395">
        <v>134.75800000000001</v>
      </c>
      <c r="D1395">
        <v>0.29425885770221971</v>
      </c>
    </row>
    <row r="1396" spans="3:4" x14ac:dyDescent="0.3">
      <c r="C1396">
        <v>134.76499999999999</v>
      </c>
      <c r="D1396">
        <v>0.29117419958263813</v>
      </c>
    </row>
    <row r="1397" spans="3:4" x14ac:dyDescent="0.3">
      <c r="C1397">
        <v>134.77199999999999</v>
      </c>
      <c r="D1397">
        <v>0.2881507332345884</v>
      </c>
    </row>
    <row r="1398" spans="3:4" x14ac:dyDescent="0.3">
      <c r="C1398">
        <v>134.779</v>
      </c>
      <c r="D1398">
        <v>0.28518902224823295</v>
      </c>
    </row>
    <row r="1399" spans="3:4" x14ac:dyDescent="0.3">
      <c r="C1399">
        <v>134.786</v>
      </c>
      <c r="D1399">
        <v>0.2822888578350069</v>
      </c>
    </row>
    <row r="1400" spans="3:4" x14ac:dyDescent="0.3">
      <c r="C1400">
        <v>134.79300000000001</v>
      </c>
      <c r="D1400">
        <v>0.27944920417550034</v>
      </c>
    </row>
    <row r="1401" spans="3:4" x14ac:dyDescent="0.3">
      <c r="C1401">
        <v>134.80000000000001</v>
      </c>
      <c r="D1401">
        <v>0.2766684939611942</v>
      </c>
    </row>
    <row r="1402" spans="3:4" x14ac:dyDescent="0.3">
      <c r="C1402">
        <v>134.80699999999999</v>
      </c>
      <c r="D1402">
        <v>0.27394457950340817</v>
      </c>
    </row>
    <row r="1403" spans="3:4" x14ac:dyDescent="0.3">
      <c r="C1403">
        <v>134.81399999999999</v>
      </c>
      <c r="D1403">
        <v>0.27127493801061342</v>
      </c>
    </row>
    <row r="1404" spans="3:4" x14ac:dyDescent="0.3">
      <c r="C1404">
        <v>134.821</v>
      </c>
      <c r="D1404">
        <v>0.26865675198952355</v>
      </c>
    </row>
    <row r="1405" spans="3:4" x14ac:dyDescent="0.3">
      <c r="C1405">
        <v>134.828</v>
      </c>
      <c r="D1405">
        <v>0.26608700858074136</v>
      </c>
    </row>
    <row r="1406" spans="3:4" x14ac:dyDescent="0.3">
      <c r="C1406">
        <v>134.83500000000001</v>
      </c>
      <c r="D1406">
        <v>0.26356259119642672</v>
      </c>
    </row>
    <row r="1407" spans="3:4" x14ac:dyDescent="0.3">
      <c r="C1407">
        <v>134.84200000000001</v>
      </c>
      <c r="D1407">
        <v>0.26108036231266446</v>
      </c>
    </row>
    <row r="1408" spans="3:4" x14ac:dyDescent="0.3">
      <c r="C1408">
        <v>134.84899999999999</v>
      </c>
      <c r="D1408">
        <v>0.25863723660789512</v>
      </c>
    </row>
    <row r="1409" spans="3:4" x14ac:dyDescent="0.3">
      <c r="C1409">
        <v>134.85599999999999</v>
      </c>
      <c r="D1409">
        <v>0.25623024396007771</v>
      </c>
    </row>
    <row r="1410" spans="3:4" x14ac:dyDescent="0.3">
      <c r="C1410">
        <v>134.863</v>
      </c>
      <c r="D1410">
        <v>0.25385658211227502</v>
      </c>
    </row>
    <row r="1411" spans="3:4" x14ac:dyDescent="0.3">
      <c r="C1411">
        <v>134.87</v>
      </c>
      <c r="D1411">
        <v>0.25151365908259843</v>
      </c>
    </row>
    <row r="1412" spans="3:4" x14ac:dyDescent="0.3">
      <c r="C1412">
        <v>134.87700000000001</v>
      </c>
      <c r="D1412">
        <v>0.24919912562714908</v>
      </c>
    </row>
    <row r="1413" spans="3:4" x14ac:dyDescent="0.3">
      <c r="C1413">
        <v>134.88399999999999</v>
      </c>
      <c r="D1413">
        <v>0.24691089826009976</v>
      </c>
    </row>
    <row r="1414" spans="3:4" x14ac:dyDescent="0.3">
      <c r="C1414">
        <v>134.89099999999999</v>
      </c>
      <c r="D1414">
        <v>0.24464715073865645</v>
      </c>
    </row>
    <row r="1415" spans="3:4" x14ac:dyDescent="0.3">
      <c r="C1415">
        <v>134.898</v>
      </c>
      <c r="D1415">
        <v>0.24240641524710896</v>
      </c>
    </row>
    <row r="1416" spans="3:4" x14ac:dyDescent="0.3">
      <c r="C1416">
        <v>134.905</v>
      </c>
      <c r="D1416">
        <v>0.2401874325538674</v>
      </c>
    </row>
    <row r="1417" spans="3:4" x14ac:dyDescent="0.3">
      <c r="C1417">
        <v>134.91200000000001</v>
      </c>
      <c r="D1417">
        <v>0.23798924912692965</v>
      </c>
    </row>
    <row r="1418" spans="3:4" x14ac:dyDescent="0.3">
      <c r="C1418">
        <v>134.91900000000001</v>
      </c>
      <c r="D1418">
        <v>0.23581117731157092</v>
      </c>
    </row>
    <row r="1419" spans="3:4" x14ac:dyDescent="0.3">
      <c r="C1419">
        <v>134.92599999999999</v>
      </c>
      <c r="D1419">
        <v>0.23365277863945716</v>
      </c>
    </row>
    <row r="1420" spans="3:4" x14ac:dyDescent="0.3">
      <c r="C1420">
        <v>134.93299999999999</v>
      </c>
      <c r="D1420">
        <v>0.23151384371599207</v>
      </c>
    </row>
    <row r="1421" spans="3:4" x14ac:dyDescent="0.3">
      <c r="C1421">
        <v>134.94</v>
      </c>
      <c r="D1421">
        <v>0.22939436954882134</v>
      </c>
    </row>
    <row r="1422" spans="3:4" x14ac:dyDescent="0.3">
      <c r="C1422">
        <v>134.947</v>
      </c>
      <c r="D1422">
        <v>0.22729451210341539</v>
      </c>
    </row>
    <row r="1423" spans="3:4" x14ac:dyDescent="0.3">
      <c r="C1423">
        <v>134.95400000000001</v>
      </c>
      <c r="D1423">
        <v>0.2252146561183167</v>
      </c>
    </row>
    <row r="1424" spans="3:4" x14ac:dyDescent="0.3">
      <c r="C1424">
        <v>134.96100000000001</v>
      </c>
      <c r="D1424">
        <v>0.22315524112198434</v>
      </c>
    </row>
    <row r="1425" spans="3:4" x14ac:dyDescent="0.3">
      <c r="C1425">
        <v>134.96799999999999</v>
      </c>
      <c r="D1425">
        <v>0.22111683840466456</v>
      </c>
    </row>
    <row r="1426" spans="3:4" x14ac:dyDescent="0.3">
      <c r="C1426">
        <v>134.97499999999999</v>
      </c>
      <c r="D1426">
        <v>0.21910009933517388</v>
      </c>
    </row>
    <row r="1427" spans="3:4" x14ac:dyDescent="0.3">
      <c r="C1427">
        <v>134.982</v>
      </c>
      <c r="D1427">
        <v>0.21710573147823453</v>
      </c>
    </row>
    <row r="1428" spans="3:4" x14ac:dyDescent="0.3">
      <c r="C1428">
        <v>134.989</v>
      </c>
      <c r="D1428">
        <v>0.21513447611222183</v>
      </c>
    </row>
    <row r="1429" spans="3:4" x14ac:dyDescent="0.3">
      <c r="C1429">
        <v>134.99600000000001</v>
      </c>
      <c r="D1429">
        <v>0.21318708739498982</v>
      </c>
    </row>
    <row r="1430" spans="3:4" x14ac:dyDescent="0.3">
      <c r="C1430">
        <v>135.00300000000001</v>
      </c>
      <c r="D1430">
        <v>0.21126431335659776</v>
      </c>
    </row>
    <row r="1431" spans="3:4" x14ac:dyDescent="0.3">
      <c r="C1431">
        <v>135.01</v>
      </c>
      <c r="D1431">
        <v>0.20936687883589342</v>
      </c>
    </row>
    <row r="1432" spans="3:4" x14ac:dyDescent="0.3">
      <c r="C1432">
        <v>135.017</v>
      </c>
      <c r="D1432">
        <v>0.20749547042308478</v>
      </c>
    </row>
    <row r="1433" spans="3:4" x14ac:dyDescent="0.3">
      <c r="C1433">
        <v>135.024</v>
      </c>
      <c r="D1433">
        <v>0.20565072342316967</v>
      </c>
    </row>
    <row r="1434" spans="3:4" x14ac:dyDescent="0.3">
      <c r="C1434">
        <v>135.03100000000001</v>
      </c>
      <c r="D1434">
        <v>0.20383321081464628</v>
      </c>
    </row>
    <row r="1435" spans="3:4" x14ac:dyDescent="0.3">
      <c r="C1435">
        <v>135.03800000000001</v>
      </c>
      <c r="D1435">
        <v>0.20204341401000295</v>
      </c>
    </row>
    <row r="1436" spans="3:4" x14ac:dyDescent="0.3">
      <c r="C1436">
        <v>135.04499999999999</v>
      </c>
      <c r="D1436">
        <v>0.20028180069289059</v>
      </c>
    </row>
    <row r="1437" spans="3:4" x14ac:dyDescent="0.3">
      <c r="C1437">
        <v>135.05199999999999</v>
      </c>
      <c r="D1437">
        <v>0.19854868384816671</v>
      </c>
    </row>
    <row r="1438" spans="3:4" x14ac:dyDescent="0.3">
      <c r="C1438">
        <v>135.059</v>
      </c>
      <c r="D1438">
        <v>0.19684431428832377</v>
      </c>
    </row>
    <row r="1439" spans="3:4" x14ac:dyDescent="0.3">
      <c r="C1439">
        <v>135.066</v>
      </c>
      <c r="D1439">
        <v>0.19516885231812084</v>
      </c>
    </row>
    <row r="1440" spans="3:4" x14ac:dyDescent="0.3">
      <c r="C1440">
        <v>135.07300000000001</v>
      </c>
      <c r="D1440">
        <v>0.19352236671028125</v>
      </c>
    </row>
    <row r="1441" spans="3:4" x14ac:dyDescent="0.3">
      <c r="C1441">
        <v>135.08000000000001</v>
      </c>
      <c r="D1441">
        <v>0.19190483489558502</v>
      </c>
    </row>
    <row r="1442" spans="3:4" x14ac:dyDescent="0.3">
      <c r="C1442">
        <v>135.08699999999999</v>
      </c>
      <c r="D1442">
        <v>0.19031614422818191</v>
      </c>
    </row>
    <row r="1443" spans="3:4" x14ac:dyDescent="0.3">
      <c r="C1443">
        <v>135.09399999999999</v>
      </c>
      <c r="D1443">
        <v>0.18875609418970618</v>
      </c>
    </row>
    <row r="1444" spans="3:4" x14ac:dyDescent="0.3">
      <c r="C1444">
        <v>135.101</v>
      </c>
      <c r="D1444">
        <v>0.18722439940064489</v>
      </c>
    </row>
    <row r="1445" spans="3:4" x14ac:dyDescent="0.3">
      <c r="C1445">
        <v>135.108</v>
      </c>
      <c r="D1445">
        <v>0.18572069331340565</v>
      </c>
    </row>
    <row r="1446" spans="3:4" x14ac:dyDescent="0.3">
      <c r="C1446">
        <v>135.11500000000001</v>
      </c>
      <c r="D1446">
        <v>0.18424453246905478</v>
      </c>
    </row>
    <row r="1447" spans="3:4" x14ac:dyDescent="0.3">
      <c r="C1447">
        <v>135.12200000000001</v>
      </c>
      <c r="D1447">
        <v>0.18279540120761528</v>
      </c>
    </row>
    <row r="1448" spans="3:4" x14ac:dyDescent="0.3">
      <c r="C1448">
        <v>135.12899999999999</v>
      </c>
      <c r="D1448">
        <v>0.18137271673036648</v>
      </c>
    </row>
    <row r="1449" spans="3:4" x14ac:dyDescent="0.3">
      <c r="C1449">
        <v>135.136</v>
      </c>
      <c r="D1449">
        <v>0.17997581172169011</v>
      </c>
    </row>
    <row r="1450" spans="3:4" x14ac:dyDescent="0.3">
      <c r="C1450">
        <v>135.143</v>
      </c>
      <c r="D1450">
        <v>0.17860403575566758</v>
      </c>
    </row>
    <row r="1451" spans="3:4" x14ac:dyDescent="0.3">
      <c r="C1451">
        <v>135.15</v>
      </c>
      <c r="D1451">
        <v>0.17725660823812148</v>
      </c>
    </row>
    <row r="1452" spans="3:4" x14ac:dyDescent="0.3">
      <c r="C1452">
        <v>135.15700000000001</v>
      </c>
      <c r="D1452">
        <v>0.17593273265068721</v>
      </c>
    </row>
    <row r="1453" spans="3:4" x14ac:dyDescent="0.3">
      <c r="C1453">
        <v>135.16399999999999</v>
      </c>
      <c r="D1453">
        <v>0.17463157293186046</v>
      </c>
    </row>
    <row r="1454" spans="3:4" x14ac:dyDescent="0.3">
      <c r="C1454">
        <v>135.17099999999999</v>
      </c>
      <c r="D1454">
        <v>0.17335225901104204</v>
      </c>
    </row>
    <row r="1455" spans="3:4" x14ac:dyDescent="0.3">
      <c r="C1455">
        <v>135.178</v>
      </c>
      <c r="D1455">
        <v>0.17209389221865079</v>
      </c>
    </row>
    <row r="1456" spans="3:4" x14ac:dyDescent="0.3">
      <c r="C1456">
        <v>135.185</v>
      </c>
      <c r="D1456">
        <v>0.17085555053505505</v>
      </c>
    </row>
    <row r="1457" spans="3:4" x14ac:dyDescent="0.3">
      <c r="C1457">
        <v>135.19200000000001</v>
      </c>
      <c r="D1457">
        <v>0.16963629364743199</v>
      </c>
    </row>
    <row r="1458" spans="3:4" x14ac:dyDescent="0.3">
      <c r="C1458">
        <v>135.19900000000001</v>
      </c>
      <c r="D1458">
        <v>0.1684351677892488</v>
      </c>
    </row>
    <row r="1459" spans="3:4" x14ac:dyDescent="0.3">
      <c r="C1459">
        <v>135.20599999999999</v>
      </c>
      <c r="D1459">
        <v>0.16725121034231713</v>
      </c>
    </row>
    <row r="1460" spans="3:4" x14ac:dyDescent="0.3">
      <c r="C1460">
        <v>135.21299999999999</v>
      </c>
      <c r="D1460">
        <v>0.16608345418607842</v>
      </c>
    </row>
    <row r="1461" spans="3:4" x14ac:dyDescent="0.3">
      <c r="C1461">
        <v>135.22</v>
      </c>
      <c r="D1461">
        <v>0.16493093178317347</v>
      </c>
    </row>
    <row r="1462" spans="3:4" x14ac:dyDescent="0.3">
      <c r="C1462">
        <v>135.227</v>
      </c>
      <c r="D1462">
        <v>0.16379266200037379</v>
      </c>
    </row>
    <row r="1463" spans="3:4" x14ac:dyDescent="0.3">
      <c r="C1463">
        <v>135.23400000000001</v>
      </c>
      <c r="D1463">
        <v>0.16266772633485577</v>
      </c>
    </row>
    <row r="1464" spans="3:4" x14ac:dyDescent="0.3">
      <c r="C1464">
        <v>135.24100000000001</v>
      </c>
      <c r="D1464">
        <v>0.16155515480557356</v>
      </c>
    </row>
    <row r="1465" spans="3:4" x14ac:dyDescent="0.3">
      <c r="C1465">
        <v>135.24799999999999</v>
      </c>
      <c r="D1465">
        <v>0.16045401394349165</v>
      </c>
    </row>
    <row r="1466" spans="3:4" x14ac:dyDescent="0.3">
      <c r="C1466">
        <v>135.255</v>
      </c>
      <c r="D1466">
        <v>0.15936338610878034</v>
      </c>
    </row>
    <row r="1467" spans="3:4" x14ac:dyDescent="0.3">
      <c r="C1467">
        <v>135.262</v>
      </c>
      <c r="D1467">
        <v>0.15828237197155814</v>
      </c>
    </row>
    <row r="1468" spans="3:4" x14ac:dyDescent="0.3">
      <c r="C1468">
        <v>135.26900000000001</v>
      </c>
      <c r="D1468">
        <v>0.15721009273251713</v>
      </c>
    </row>
    <row r="1469" spans="3:4" x14ac:dyDescent="0.3">
      <c r="C1469">
        <v>135.27600000000001</v>
      </c>
      <c r="D1469">
        <v>0.15614569209397702</v>
      </c>
    </row>
    <row r="1470" spans="3:4" x14ac:dyDescent="0.3">
      <c r="C1470">
        <v>135.28299999999999</v>
      </c>
      <c r="D1470">
        <v>0.1550883379926854</v>
      </c>
    </row>
    <row r="1471" spans="3:4" x14ac:dyDescent="0.3">
      <c r="C1471">
        <v>135.29</v>
      </c>
      <c r="D1471">
        <v>0.15403722410634751</v>
      </c>
    </row>
    <row r="1472" spans="3:4" x14ac:dyDescent="0.3">
      <c r="C1472">
        <v>135.297</v>
      </c>
      <c r="D1472">
        <v>0.15299157114644368</v>
      </c>
    </row>
    <row r="1473" spans="3:4" x14ac:dyDescent="0.3">
      <c r="C1473">
        <v>135.304</v>
      </c>
      <c r="D1473">
        <v>0.15195062795006081</v>
      </c>
    </row>
    <row r="1474" spans="3:4" x14ac:dyDescent="0.3">
      <c r="C1474">
        <v>135.31100000000001</v>
      </c>
      <c r="D1474">
        <v>0.15091367238377887</v>
      </c>
    </row>
    <row r="1475" spans="3:4" x14ac:dyDescent="0.3">
      <c r="C1475">
        <v>135.31800000000001</v>
      </c>
      <c r="D1475">
        <v>0.14988001207258875</v>
      </c>
    </row>
    <row r="1476" spans="3:4" x14ac:dyDescent="0.3">
      <c r="C1476">
        <v>135.32499999999999</v>
      </c>
      <c r="D1476">
        <v>0.14884898496674623</v>
      </c>
    </row>
    <row r="1477" spans="3:4" x14ac:dyDescent="0.3">
      <c r="C1477">
        <v>135.33199999999999</v>
      </c>
      <c r="D1477">
        <v>0.14781995975922166</v>
      </c>
    </row>
    <row r="1478" spans="3:4" x14ac:dyDescent="0.3">
      <c r="C1478">
        <v>135.339</v>
      </c>
      <c r="D1478">
        <v>0.14679233616617551</v>
      </c>
    </row>
    <row r="1479" spans="3:4" x14ac:dyDescent="0.3">
      <c r="C1479">
        <v>135.346</v>
      </c>
      <c r="D1479">
        <v>0.14576554508234965</v>
      </c>
    </row>
    <row r="1480" spans="3:4" x14ac:dyDescent="0.3">
      <c r="C1480">
        <v>135.35300000000001</v>
      </c>
      <c r="D1480">
        <v>0.14473904862293854</v>
      </c>
    </row>
    <row r="1481" spans="3:4" x14ac:dyDescent="0.3">
      <c r="C1481">
        <v>135.36000000000001</v>
      </c>
      <c r="D1481">
        <v>0.14371234006289402</v>
      </c>
    </row>
    <row r="1482" spans="3:4" x14ac:dyDescent="0.3">
      <c r="C1482">
        <v>135.36699999999999</v>
      </c>
      <c r="D1482">
        <v>0.14268494368407678</v>
      </c>
    </row>
    <row r="1483" spans="3:4" x14ac:dyDescent="0.3">
      <c r="C1483">
        <v>135.374</v>
      </c>
      <c r="D1483">
        <v>0.14165641454003061</v>
      </c>
    </row>
    <row r="1484" spans="3:4" x14ac:dyDescent="0.3">
      <c r="C1484">
        <v>135.381</v>
      </c>
      <c r="D1484">
        <v>0.14062633814761533</v>
      </c>
    </row>
    <row r="1485" spans="3:4" x14ac:dyDescent="0.3">
      <c r="C1485">
        <v>135.38800000000001</v>
      </c>
      <c r="D1485">
        <v>0.13959433011394576</v>
      </c>
    </row>
    <row r="1486" spans="3:4" x14ac:dyDescent="0.3">
      <c r="C1486">
        <v>135.39500000000001</v>
      </c>
      <c r="D1486">
        <v>0.13856003570658804</v>
      </c>
    </row>
    <row r="1487" spans="3:4" x14ac:dyDescent="0.3">
      <c r="C1487">
        <v>135.40199999999999</v>
      </c>
      <c r="D1487">
        <v>0.13752312937423533</v>
      </c>
    </row>
    <row r="1488" spans="3:4" x14ac:dyDescent="0.3">
      <c r="C1488">
        <v>135.40899999999999</v>
      </c>
      <c r="D1488">
        <v>0.13648331422446111</v>
      </c>
    </row>
    <row r="1489" spans="3:4" x14ac:dyDescent="0.3">
      <c r="C1489">
        <v>135.416</v>
      </c>
      <c r="D1489">
        <v>0.13544032146461352</v>
      </c>
    </row>
    <row r="1490" spans="3:4" x14ac:dyDescent="0.3">
      <c r="C1490">
        <v>135.423</v>
      </c>
      <c r="D1490">
        <v>0.13439390981118085</v>
      </c>
    </row>
    <row r="1491" spans="3:4" x14ac:dyDescent="0.3">
      <c r="C1491">
        <v>135.43</v>
      </c>
      <c r="D1491">
        <v>0.13334386487254019</v>
      </c>
    </row>
    <row r="1492" spans="3:4" x14ac:dyDescent="0.3">
      <c r="C1492">
        <v>135.43700000000001</v>
      </c>
      <c r="D1492">
        <v>0.13228999850938</v>
      </c>
    </row>
    <row r="1493" spans="3:4" x14ac:dyDescent="0.3">
      <c r="C1493">
        <v>135.44399999999999</v>
      </c>
      <c r="D1493">
        <v>0.13123214817662138</v>
      </c>
    </row>
    <row r="1494" spans="3:4" x14ac:dyDescent="0.3">
      <c r="C1494">
        <v>135.45099999999999</v>
      </c>
      <c r="D1494">
        <v>0.13017017625016256</v>
      </c>
    </row>
    <row r="1495" spans="3:4" x14ac:dyDescent="0.3">
      <c r="C1495">
        <v>135.458</v>
      </c>
      <c r="D1495">
        <v>0.12910396934143331</v>
      </c>
    </row>
    <row r="1496" spans="3:4" x14ac:dyDescent="0.3">
      <c r="C1496">
        <v>135.465</v>
      </c>
      <c r="D1496">
        <v>0.1280334376022027</v>
      </c>
    </row>
    <row r="1497" spans="3:4" x14ac:dyDescent="0.3">
      <c r="C1497">
        <v>135.47200000000001</v>
      </c>
      <c r="D1497">
        <v>0.12695851402187916</v>
      </c>
    </row>
    <row r="1498" spans="3:4" x14ac:dyDescent="0.3">
      <c r="C1498">
        <v>135.47900000000001</v>
      </c>
      <c r="D1498">
        <v>0.12587915371913416</v>
      </c>
    </row>
    <row r="1499" spans="3:4" x14ac:dyDescent="0.3">
      <c r="C1499">
        <v>135.48599999999999</v>
      </c>
      <c r="D1499">
        <v>0.1247953332294305</v>
      </c>
    </row>
    <row r="1500" spans="3:4" x14ac:dyDescent="0.3">
      <c r="C1500">
        <v>135.49299999999999</v>
      </c>
      <c r="D1500">
        <v>0.12370704978975536</v>
      </c>
    </row>
    <row r="1501" spans="3:4" x14ac:dyDescent="0.3">
      <c r="C1501">
        <v>135.5</v>
      </c>
      <c r="D1501">
        <v>0.12261432062173344</v>
      </c>
    </row>
    <row r="1502" spans="3:4" x14ac:dyDescent="0.3">
      <c r="C1502">
        <v>135.50700000000001</v>
      </c>
      <c r="D1502">
        <v>0.12151718221395971</v>
      </c>
    </row>
    <row r="1503" spans="3:4" x14ac:dyDescent="0.3">
      <c r="C1503">
        <v>135.51400000000001</v>
      </c>
      <c r="D1503">
        <v>0.12041568960438906</v>
      </c>
    </row>
    <row r="1504" spans="3:4" x14ac:dyDescent="0.3">
      <c r="C1504">
        <v>135.52099999999999</v>
      </c>
      <c r="D1504">
        <v>0.11930991566340608</v>
      </c>
    </row>
    <row r="1505" spans="3:4" x14ac:dyDescent="0.3">
      <c r="C1505">
        <v>135.52799999999999</v>
      </c>
      <c r="D1505">
        <v>0.11819995037809472</v>
      </c>
    </row>
    <row r="1506" spans="3:4" x14ac:dyDescent="0.3">
      <c r="C1506">
        <v>135.535</v>
      </c>
      <c r="D1506">
        <v>0.11708590013823769</v>
      </c>
    </row>
    <row r="1507" spans="3:4" x14ac:dyDescent="0.3">
      <c r="C1507">
        <v>135.542</v>
      </c>
      <c r="D1507">
        <v>0.11596788702435985</v>
      </c>
    </row>
    <row r="1508" spans="3:4" x14ac:dyDescent="0.3">
      <c r="C1508">
        <v>135.54900000000001</v>
      </c>
      <c r="D1508">
        <v>0.11484604809824414</v>
      </c>
    </row>
    <row r="1509" spans="3:4" x14ac:dyDescent="0.3">
      <c r="C1509">
        <v>135.55600000000001</v>
      </c>
      <c r="D1509">
        <v>0.11372053469623115</v>
      </c>
    </row>
    <row r="1510" spans="3:4" x14ac:dyDescent="0.3">
      <c r="C1510">
        <v>135.56299999999999</v>
      </c>
      <c r="D1510">
        <v>0.11259148946111559</v>
      </c>
    </row>
    <row r="1511" spans="3:4" x14ac:dyDescent="0.3">
      <c r="C1511">
        <v>135.57</v>
      </c>
      <c r="D1511">
        <v>0.11145913693915786</v>
      </c>
    </row>
    <row r="1512" spans="3:4" x14ac:dyDescent="0.3">
      <c r="C1512">
        <v>135.577</v>
      </c>
      <c r="D1512">
        <v>0.11032364236132366</v>
      </c>
    </row>
    <row r="1513" spans="3:4" x14ac:dyDescent="0.3">
      <c r="C1513">
        <v>135.584</v>
      </c>
      <c r="D1513">
        <v>0.10918520718282068</v>
      </c>
    </row>
    <row r="1514" spans="3:4" x14ac:dyDescent="0.3">
      <c r="C1514">
        <v>135.59100000000001</v>
      </c>
      <c r="D1514">
        <v>0.10804404365142693</v>
      </c>
    </row>
    <row r="1515" spans="3:4" x14ac:dyDescent="0.3">
      <c r="C1515">
        <v>135.59800000000001</v>
      </c>
      <c r="D1515">
        <v>0.10690037412478114</v>
      </c>
    </row>
    <row r="1516" spans="3:4" x14ac:dyDescent="0.3">
      <c r="C1516">
        <v>135.60499999999999</v>
      </c>
      <c r="D1516">
        <v>0.10575443039299041</v>
      </c>
    </row>
    <row r="1517" spans="3:4" x14ac:dyDescent="0.3">
      <c r="C1517">
        <v>135.61199999999999</v>
      </c>
      <c r="D1517">
        <v>0.10460645300698969</v>
      </c>
    </row>
    <row r="1518" spans="3:4" x14ac:dyDescent="0.3">
      <c r="C1518">
        <v>135.619</v>
      </c>
      <c r="D1518">
        <v>0.1034566906132163</v>
      </c>
    </row>
    <row r="1519" spans="3:4" x14ac:dyDescent="0.3">
      <c r="C1519">
        <v>135.626</v>
      </c>
      <c r="D1519">
        <v>0.10230539929503023</v>
      </c>
    </row>
    <row r="1520" spans="3:4" x14ac:dyDescent="0.3">
      <c r="C1520">
        <v>135.63300000000001</v>
      </c>
      <c r="D1520">
        <v>0.10115284192150362</v>
      </c>
    </row>
    <row r="1521" spans="3:4" x14ac:dyDescent="0.3">
      <c r="C1521">
        <v>135.63999999999999</v>
      </c>
      <c r="D1521">
        <v>9.9999287504134449E-2</v>
      </c>
    </row>
    <row r="1522" spans="3:4" x14ac:dyDescent="0.3">
      <c r="C1522">
        <v>135.64699999999999</v>
      </c>
      <c r="D1522">
        <v>9.8845010562063615E-2</v>
      </c>
    </row>
    <row r="1523" spans="3:4" x14ac:dyDescent="0.3">
      <c r="C1523">
        <v>135.654</v>
      </c>
      <c r="D1523">
        <v>9.7690290496487225E-2</v>
      </c>
    </row>
    <row r="1524" spans="3:4" x14ac:dyDescent="0.3">
      <c r="C1524">
        <v>135.661</v>
      </c>
      <c r="D1524">
        <v>9.6535410974807431E-2</v>
      </c>
    </row>
    <row r="1525" spans="3:4" x14ac:dyDescent="0.3">
      <c r="C1525">
        <v>135.66800000000001</v>
      </c>
      <c r="D1525">
        <v>9.5380659325239467E-2</v>
      </c>
    </row>
    <row r="1526" spans="3:4" x14ac:dyDescent="0.3">
      <c r="C1526">
        <v>135.67500000000001</v>
      </c>
      <c r="D1526">
        <v>9.4226325942501313E-2</v>
      </c>
    </row>
    <row r="1527" spans="3:4" x14ac:dyDescent="0.3">
      <c r="C1527">
        <v>135.68199999999999</v>
      </c>
      <c r="D1527">
        <v>9.3072703705250198E-2</v>
      </c>
    </row>
    <row r="1528" spans="3:4" x14ac:dyDescent="0.3">
      <c r="C1528">
        <v>135.68899999999999</v>
      </c>
      <c r="D1528">
        <v>9.1920087405890652E-2</v>
      </c>
    </row>
    <row r="1529" spans="3:4" x14ac:dyDescent="0.3">
      <c r="C1529">
        <v>135.696</v>
      </c>
      <c r="D1529">
        <v>9.0768773193467392E-2</v>
      </c>
    </row>
    <row r="1530" spans="3:4" x14ac:dyDescent="0.3">
      <c r="C1530">
        <v>135.703</v>
      </c>
      <c r="D1530">
        <v>8.9619058030181137E-2</v>
      </c>
    </row>
    <row r="1531" spans="3:4" x14ac:dyDescent="0.3">
      <c r="C1531">
        <v>135.71</v>
      </c>
      <c r="D1531">
        <v>8.8471239162211182E-2</v>
      </c>
    </row>
    <row r="1532" spans="3:4" x14ac:dyDescent="0.3">
      <c r="C1532">
        <v>135.71700000000001</v>
      </c>
      <c r="D1532">
        <v>8.7325613605407859E-2</v>
      </c>
    </row>
    <row r="1533" spans="3:4" x14ac:dyDescent="0.3">
      <c r="C1533">
        <v>135.72399999999999</v>
      </c>
      <c r="D1533">
        <v>8.6182477646430958E-2</v>
      </c>
    </row>
    <row r="1534" spans="3:4" x14ac:dyDescent="0.3">
      <c r="C1534">
        <v>135.73099999999999</v>
      </c>
      <c r="D1534">
        <v>8.5042126359842082E-2</v>
      </c>
    </row>
    <row r="1535" spans="3:4" x14ac:dyDescent="0.3">
      <c r="C1535">
        <v>135.738</v>
      </c>
      <c r="D1535">
        <v>8.3904853141723454E-2</v>
      </c>
    </row>
    <row r="1536" spans="3:4" x14ac:dyDescent="0.3">
      <c r="C1536">
        <v>135.745</v>
      </c>
      <c r="D1536">
        <v>8.2770949260196777E-2</v>
      </c>
    </row>
    <row r="1537" spans="3:4" x14ac:dyDescent="0.3">
      <c r="C1537">
        <v>135.75200000000001</v>
      </c>
      <c r="D1537">
        <v>8.1640703423338734E-2</v>
      </c>
    </row>
    <row r="1538" spans="3:4" x14ac:dyDescent="0.3">
      <c r="C1538">
        <v>135.75899999999999</v>
      </c>
      <c r="D1538">
        <v>8.0514401364854826E-2</v>
      </c>
    </row>
    <row r="1539" spans="3:4" x14ac:dyDescent="0.3">
      <c r="C1539">
        <v>135.76599999999999</v>
      </c>
      <c r="D1539">
        <v>7.9392325447829412E-2</v>
      </c>
    </row>
    <row r="1540" spans="3:4" x14ac:dyDescent="0.3">
      <c r="C1540">
        <v>135.773</v>
      </c>
      <c r="D1540">
        <v>7.8274754286915549E-2</v>
      </c>
    </row>
    <row r="1541" spans="3:4" x14ac:dyDescent="0.3">
      <c r="C1541">
        <v>135.78</v>
      </c>
      <c r="D1541">
        <v>7.7161962389120514E-2</v>
      </c>
    </row>
    <row r="1542" spans="3:4" x14ac:dyDescent="0.3">
      <c r="C1542">
        <v>135.78700000000001</v>
      </c>
      <c r="D1542">
        <v>7.6054219813454088E-2</v>
      </c>
    </row>
    <row r="1543" spans="3:4" x14ac:dyDescent="0.3">
      <c r="C1543">
        <v>135.79400000000001</v>
      </c>
      <c r="D1543">
        <v>7.4951791849562147E-2</v>
      </c>
    </row>
    <row r="1544" spans="3:4" x14ac:dyDescent="0.3">
      <c r="C1544">
        <v>135.80099999999999</v>
      </c>
      <c r="D1544">
        <v>7.3854938715453816E-2</v>
      </c>
    </row>
    <row r="1545" spans="3:4" x14ac:dyDescent="0.3">
      <c r="C1545">
        <v>135.80799999999999</v>
      </c>
      <c r="D1545">
        <v>7.2763895571495651E-2</v>
      </c>
    </row>
    <row r="1546" spans="3:4" x14ac:dyDescent="0.3">
      <c r="C1546">
        <v>135.815</v>
      </c>
      <c r="D1546">
        <v>7.1678954480604407E-2</v>
      </c>
    </row>
    <row r="1547" spans="3:4" x14ac:dyDescent="0.3">
      <c r="C1547">
        <v>135.822</v>
      </c>
      <c r="D1547">
        <v>7.0600335133284398E-2</v>
      </c>
    </row>
    <row r="1548" spans="3:4" x14ac:dyDescent="0.3">
      <c r="C1548">
        <v>135.82900000000001</v>
      </c>
      <c r="D1548">
        <v>6.9528274914468155E-2</v>
      </c>
    </row>
    <row r="1549" spans="3:4" x14ac:dyDescent="0.3">
      <c r="C1549">
        <v>135.83600000000001</v>
      </c>
      <c r="D1549">
        <v>6.8463004897646909E-2</v>
      </c>
    </row>
    <row r="1550" spans="3:4" x14ac:dyDescent="0.3">
      <c r="C1550">
        <v>135.84299999999999</v>
      </c>
      <c r="D1550">
        <v>6.7404749658702426E-2</v>
      </c>
    </row>
    <row r="1551" spans="3:4" x14ac:dyDescent="0.3">
      <c r="C1551">
        <v>135.85</v>
      </c>
      <c r="D1551">
        <v>6.6353727107817562E-2</v>
      </c>
    </row>
    <row r="1552" spans="3:4" x14ac:dyDescent="0.3">
      <c r="C1552">
        <v>135.857</v>
      </c>
      <c r="D1552">
        <v>6.531014833929602E-2</v>
      </c>
    </row>
    <row r="1553" spans="3:4" x14ac:dyDescent="0.3">
      <c r="C1553">
        <v>135.864</v>
      </c>
      <c r="D1553">
        <v>6.427421749892559E-2</v>
      </c>
    </row>
    <row r="1554" spans="3:4" x14ac:dyDescent="0.3">
      <c r="C1554">
        <v>135.87100000000001</v>
      </c>
      <c r="D1554">
        <v>6.324611074640811E-2</v>
      </c>
    </row>
    <row r="1555" spans="3:4" x14ac:dyDescent="0.3">
      <c r="C1555">
        <v>135.87800000000001</v>
      </c>
      <c r="D1555">
        <v>6.2226061954298972E-2</v>
      </c>
    </row>
    <row r="1556" spans="3:4" x14ac:dyDescent="0.3">
      <c r="C1556">
        <v>135.88499999999999</v>
      </c>
      <c r="D1556">
        <v>6.1214230561423028E-2</v>
      </c>
    </row>
    <row r="1557" spans="3:4" x14ac:dyDescent="0.3">
      <c r="C1557">
        <v>135.892</v>
      </c>
      <c r="D1557">
        <v>6.0210791952234291E-2</v>
      </c>
    </row>
    <row r="1558" spans="3:4" x14ac:dyDescent="0.3">
      <c r="C1558">
        <v>135.899</v>
      </c>
      <c r="D1558">
        <v>5.9215914148930807E-2</v>
      </c>
    </row>
    <row r="1559" spans="3:4" x14ac:dyDescent="0.3">
      <c r="C1559">
        <v>135.90600000000001</v>
      </c>
      <c r="D1559">
        <v>5.8229757776357777E-2</v>
      </c>
    </row>
    <row r="1560" spans="3:4" x14ac:dyDescent="0.3">
      <c r="C1560">
        <v>135.91300000000001</v>
      </c>
      <c r="D1560">
        <v>5.7252476041481398E-2</v>
      </c>
    </row>
    <row r="1561" spans="3:4" x14ac:dyDescent="0.3">
      <c r="C1561">
        <v>135.91999999999999</v>
      </c>
      <c r="D1561">
        <v>5.628421472686581E-2</v>
      </c>
    </row>
    <row r="1562" spans="3:4" x14ac:dyDescent="0.3">
      <c r="C1562">
        <v>135.92699999999999</v>
      </c>
      <c r="D1562">
        <v>5.5325112197565356E-2</v>
      </c>
    </row>
    <row r="1563" spans="3:4" x14ac:dyDescent="0.3">
      <c r="C1563">
        <v>135.934</v>
      </c>
      <c r="D1563">
        <v>5.4375299420906145E-2</v>
      </c>
    </row>
    <row r="1564" spans="3:4" x14ac:dyDescent="0.3">
      <c r="C1564">
        <v>135.941</v>
      </c>
      <c r="D1564">
        <v>5.3434899998478357E-2</v>
      </c>
    </row>
    <row r="1565" spans="3:4" x14ac:dyDescent="0.3">
      <c r="C1565">
        <v>135.94800000000001</v>
      </c>
      <c r="D1565">
        <v>5.25040302097875E-2</v>
      </c>
    </row>
    <row r="1566" spans="3:4" x14ac:dyDescent="0.3">
      <c r="C1566">
        <v>135.95500000000001</v>
      </c>
      <c r="D1566">
        <v>5.1582799066920433E-2</v>
      </c>
    </row>
    <row r="1567" spans="3:4" x14ac:dyDescent="0.3">
      <c r="C1567">
        <v>135.96199999999999</v>
      </c>
      <c r="D1567">
        <v>5.0671308379607781E-2</v>
      </c>
    </row>
    <row r="1568" spans="3:4" x14ac:dyDescent="0.3">
      <c r="C1568">
        <v>135.96899999999999</v>
      </c>
      <c r="D1568">
        <v>4.9769652830030923E-2</v>
      </c>
    </row>
    <row r="1569" spans="3:4" x14ac:dyDescent="0.3">
      <c r="C1569">
        <v>135.976</v>
      </c>
      <c r="D1569">
        <v>4.8877920056797954E-2</v>
      </c>
    </row>
    <row r="1570" spans="3:4" x14ac:dyDescent="0.3">
      <c r="C1570">
        <v>135.983</v>
      </c>
      <c r="D1570">
        <v>4.7996190747385627E-2</v>
      </c>
    </row>
    <row r="1571" spans="3:4" x14ac:dyDescent="0.3">
      <c r="C1571">
        <v>135.99</v>
      </c>
      <c r="D1571">
        <v>4.7124538738477113E-2</v>
      </c>
    </row>
    <row r="1572" spans="3:4" x14ac:dyDescent="0.3">
      <c r="C1572">
        <v>135.99700000000001</v>
      </c>
      <c r="D1572">
        <v>4.6263031123553643E-2</v>
      </c>
    </row>
    <row r="1573" spans="3:4" x14ac:dyDescent="0.3">
      <c r="C1573">
        <v>136.00399999999999</v>
      </c>
      <c r="D1573">
        <v>4.5411728367135661E-2</v>
      </c>
    </row>
    <row r="1574" spans="3:4" x14ac:dyDescent="0.3">
      <c r="C1574">
        <v>136.011</v>
      </c>
      <c r="D1574">
        <v>4.4570684425051334E-2</v>
      </c>
    </row>
    <row r="1575" spans="3:4" x14ac:dyDescent="0.3">
      <c r="C1575">
        <v>136.018</v>
      </c>
      <c r="D1575">
        <v>4.3739946870193863E-2</v>
      </c>
    </row>
    <row r="1576" spans="3:4" x14ac:dyDescent="0.3">
      <c r="C1576">
        <v>136.02500000000001</v>
      </c>
      <c r="D1576">
        <v>4.2919557023122695E-2</v>
      </c>
    </row>
    <row r="1577" spans="3:4" x14ac:dyDescent="0.3">
      <c r="C1577">
        <v>136.03200000000001</v>
      </c>
      <c r="D1577">
        <v>4.2109550086998779E-2</v>
      </c>
    </row>
    <row r="1578" spans="3:4" x14ac:dyDescent="0.3">
      <c r="C1578">
        <v>136.03899999999999</v>
      </c>
      <c r="D1578">
        <v>4.1309955286291812E-2</v>
      </c>
    </row>
    <row r="1579" spans="3:4" x14ac:dyDescent="0.3">
      <c r="C1579">
        <v>136.04599999999999</v>
      </c>
      <c r="D1579">
        <v>4.0520796008716102E-2</v>
      </c>
    </row>
    <row r="1580" spans="3:4" x14ac:dyDescent="0.3">
      <c r="C1580">
        <v>136.053</v>
      </c>
      <c r="D1580">
        <v>3.9742089949935847E-2</v>
      </c>
    </row>
    <row r="1581" spans="3:4" x14ac:dyDescent="0.3">
      <c r="C1581">
        <v>136.06</v>
      </c>
      <c r="D1581">
        <v>3.8973849260486186E-2</v>
      </c>
    </row>
    <row r="1582" spans="3:4" x14ac:dyDescent="0.3">
      <c r="C1582">
        <v>136.06700000000001</v>
      </c>
      <c r="D1582">
        <v>3.8216080694491686E-2</v>
      </c>
    </row>
    <row r="1583" spans="3:4" x14ac:dyDescent="0.3">
      <c r="C1583">
        <v>136.07400000000001</v>
      </c>
      <c r="D1583">
        <v>3.7468785759716364E-2</v>
      </c>
    </row>
    <row r="1584" spans="3:4" x14ac:dyDescent="0.3">
      <c r="C1584">
        <v>136.08099999999999</v>
      </c>
      <c r="D1584">
        <v>3.6731960868527945E-2</v>
      </c>
    </row>
    <row r="1585" spans="3:4" x14ac:dyDescent="0.3">
      <c r="C1585">
        <v>136.08799999999999</v>
      </c>
      <c r="D1585">
        <v>3.6005597489356798E-2</v>
      </c>
    </row>
    <row r="1586" spans="3:4" x14ac:dyDescent="0.3">
      <c r="C1586">
        <v>136.095</v>
      </c>
      <c r="D1586">
        <v>3.5289682298316555E-2</v>
      </c>
    </row>
    <row r="1587" spans="3:4" x14ac:dyDescent="0.3">
      <c r="C1587">
        <v>136.102</v>
      </c>
      <c r="D1587">
        <v>3.4584197330570672E-2</v>
      </c>
    </row>
    <row r="1588" spans="3:4" x14ac:dyDescent="0.3">
      <c r="C1588">
        <v>136.10900000000001</v>
      </c>
      <c r="D1588">
        <v>3.3889120131158953E-2</v>
      </c>
    </row>
    <row r="1589" spans="3:4" x14ac:dyDescent="0.3">
      <c r="C1589">
        <v>136.11600000000001</v>
      </c>
      <c r="D1589">
        <v>3.3204423904956669E-2</v>
      </c>
    </row>
    <row r="1590" spans="3:4" x14ac:dyDescent="0.3">
      <c r="C1590">
        <v>136.12299999999999</v>
      </c>
      <c r="D1590">
        <v>3.2530077665487274E-2</v>
      </c>
    </row>
    <row r="1591" spans="3:4" x14ac:dyDescent="0.3">
      <c r="C1591">
        <v>136.13</v>
      </c>
      <c r="D1591">
        <v>3.1866046382309561E-2</v>
      </c>
    </row>
    <row r="1592" spans="3:4" x14ac:dyDescent="0.3">
      <c r="C1592">
        <v>136.137</v>
      </c>
      <c r="D1592">
        <v>3.1212291126780926E-2</v>
      </c>
    </row>
    <row r="1593" spans="3:4" x14ac:dyDescent="0.3">
      <c r="C1593">
        <v>136.14400000000001</v>
      </c>
      <c r="D1593">
        <v>3.0568769215924479E-2</v>
      </c>
    </row>
    <row r="1594" spans="3:4" x14ac:dyDescent="0.3">
      <c r="C1594">
        <v>136.15100000000001</v>
      </c>
      <c r="D1594">
        <v>2.9935434354245626E-2</v>
      </c>
    </row>
    <row r="1595" spans="3:4" x14ac:dyDescent="0.3">
      <c r="C1595">
        <v>136.15799999999999</v>
      </c>
      <c r="D1595">
        <v>2.9312236773310057E-2</v>
      </c>
    </row>
    <row r="1596" spans="3:4" x14ac:dyDescent="0.3">
      <c r="C1596">
        <v>136.16499999999999</v>
      </c>
      <c r="D1596">
        <v>2.8699123368917084E-2</v>
      </c>
    </row>
    <row r="1597" spans="3:4" x14ac:dyDescent="0.3">
      <c r="C1597">
        <v>136.172</v>
      </c>
      <c r="D1597">
        <v>2.8096037835772789E-2</v>
      </c>
    </row>
    <row r="1598" spans="3:4" x14ac:dyDescent="0.3">
      <c r="C1598">
        <v>136.179</v>
      </c>
      <c r="D1598">
        <v>2.7502920799497812E-2</v>
      </c>
    </row>
    <row r="1599" spans="3:4" x14ac:dyDescent="0.3">
      <c r="C1599">
        <v>136.18600000000001</v>
      </c>
      <c r="D1599">
        <v>2.6919709945912293E-2</v>
      </c>
    </row>
    <row r="1600" spans="3:4" x14ac:dyDescent="0.3">
      <c r="C1600">
        <v>136.19300000000001</v>
      </c>
      <c r="D1600">
        <v>2.6346340147504192E-2</v>
      </c>
    </row>
    <row r="1601" spans="3:4" x14ac:dyDescent="0.3">
      <c r="C1601">
        <v>136.19999999999999</v>
      </c>
      <c r="D1601">
        <v>2.5782743587024457E-2</v>
      </c>
    </row>
    <row r="1602" spans="3:4" x14ac:dyDescent="0.3">
      <c r="C1602">
        <v>136.20699999999999</v>
      </c>
      <c r="D1602">
        <v>2.5228849878149873E-2</v>
      </c>
    </row>
    <row r="1603" spans="3:4" x14ac:dyDescent="0.3">
      <c r="C1603">
        <v>136.214</v>
      </c>
      <c r="D1603">
        <v>2.4684586183216811E-2</v>
      </c>
    </row>
    <row r="1604" spans="3:4" x14ac:dyDescent="0.3">
      <c r="C1604">
        <v>136.221</v>
      </c>
      <c r="D1604">
        <v>2.4149855874351495E-2</v>
      </c>
    </row>
    <row r="1605" spans="3:4" x14ac:dyDescent="0.3">
      <c r="C1605">
        <v>136.22800000000001</v>
      </c>
      <c r="D1605">
        <v>2.3624626971801708E-2</v>
      </c>
    </row>
    <row r="1606" spans="3:4" x14ac:dyDescent="0.3">
      <c r="C1606">
        <v>136.23500000000001</v>
      </c>
      <c r="D1606">
        <v>2.3108795709726262E-2</v>
      </c>
    </row>
    <row r="1607" spans="3:4" x14ac:dyDescent="0.3">
      <c r="C1607">
        <v>136.24199999999999</v>
      </c>
      <c r="D1607">
        <v>2.2602280594154214E-2</v>
      </c>
    </row>
    <row r="1608" spans="3:4" x14ac:dyDescent="0.3">
      <c r="C1608">
        <v>136.249</v>
      </c>
      <c r="D1608">
        <v>2.2104998220647432E-2</v>
      </c>
    </row>
    <row r="1609" spans="3:4" x14ac:dyDescent="0.3">
      <c r="C1609">
        <v>136.256</v>
      </c>
      <c r="D1609">
        <v>2.1616863374725445E-2</v>
      </c>
    </row>
    <row r="1610" spans="3:4" x14ac:dyDescent="0.3">
      <c r="C1610">
        <v>136.26300000000001</v>
      </c>
      <c r="D1610">
        <v>2.1137789129409501E-2</v>
      </c>
    </row>
    <row r="1611" spans="3:4" x14ac:dyDescent="0.3">
      <c r="C1611">
        <v>136.27000000000001</v>
      </c>
      <c r="D1611">
        <v>2.0667686939973926E-2</v>
      </c>
    </row>
    <row r="1612" spans="3:4" x14ac:dyDescent="0.3">
      <c r="C1612">
        <v>136.27699999999999</v>
      </c>
      <c r="D1612">
        <v>2.0206466735957766E-2</v>
      </c>
    </row>
    <row r="1613" spans="3:4" x14ac:dyDescent="0.3">
      <c r="C1613">
        <v>136.28399999999999</v>
      </c>
      <c r="D1613">
        <v>1.9754037010496259E-2</v>
      </c>
    </row>
    <row r="1614" spans="3:4" x14ac:dyDescent="0.3">
      <c r="C1614">
        <v>136.291</v>
      </c>
      <c r="D1614">
        <v>1.9310304907073465E-2</v>
      </c>
    </row>
    <row r="1615" spans="3:4" x14ac:dyDescent="0.3">
      <c r="C1615">
        <v>136.298</v>
      </c>
      <c r="D1615">
        <v>1.8875176303735589E-2</v>
      </c>
    </row>
    <row r="1616" spans="3:4" x14ac:dyDescent="0.3">
      <c r="C1616">
        <v>136.30500000000001</v>
      </c>
      <c r="D1616">
        <v>1.8448533418263798E-2</v>
      </c>
    </row>
    <row r="1617" spans="3:4" x14ac:dyDescent="0.3">
      <c r="C1617">
        <v>136.31200000000001</v>
      </c>
      <c r="D1617">
        <v>1.8030326774671264E-2</v>
      </c>
    </row>
    <row r="1618" spans="3:4" x14ac:dyDescent="0.3">
      <c r="C1618">
        <v>136.31899999999999</v>
      </c>
      <c r="D1618">
        <v>1.7620434309968784E-2</v>
      </c>
    </row>
    <row r="1619" spans="3:4" x14ac:dyDescent="0.3">
      <c r="C1619">
        <v>136.32599999999999</v>
      </c>
      <c r="D1619">
        <v>1.7218757648951227E-2</v>
      </c>
    </row>
    <row r="1620" spans="3:4" x14ac:dyDescent="0.3">
      <c r="C1620">
        <v>136.333</v>
      </c>
      <c r="D1620">
        <v>1.6825197536044705E-2</v>
      </c>
    </row>
    <row r="1621" spans="3:4" x14ac:dyDescent="0.3">
      <c r="C1621">
        <v>136.34</v>
      </c>
      <c r="D1621">
        <v>1.6439653906209606E-2</v>
      </c>
    </row>
    <row r="1622" spans="3:4" x14ac:dyDescent="0.3">
      <c r="C1622">
        <v>136.34700000000001</v>
      </c>
      <c r="D1622">
        <v>1.6062025953907738E-2</v>
      </c>
    </row>
    <row r="1623" spans="3:4" x14ac:dyDescent="0.3">
      <c r="C1623">
        <v>136.35400000000001</v>
      </c>
      <c r="D1623">
        <v>1.5692212200205828E-2</v>
      </c>
    </row>
    <row r="1624" spans="3:4" x14ac:dyDescent="0.3">
      <c r="C1624">
        <v>136.36099999999999</v>
      </c>
      <c r="D1624">
        <v>1.5330110558098964E-2</v>
      </c>
    </row>
    <row r="1625" spans="3:4" x14ac:dyDescent="0.3">
      <c r="C1625">
        <v>136.36799999999999</v>
      </c>
      <c r="D1625">
        <v>1.4975618396123548E-2</v>
      </c>
    </row>
    <row r="1626" spans="3:4" x14ac:dyDescent="0.3">
      <c r="C1626">
        <v>136.375</v>
      </c>
      <c r="D1626">
        <v>1.4628632600357041E-2</v>
      </c>
    </row>
    <row r="1627" spans="3:4" x14ac:dyDescent="0.3">
      <c r="C1627">
        <v>136.38200000000001</v>
      </c>
      <c r="D1627">
        <v>1.4289049634847903E-2</v>
      </c>
    </row>
    <row r="1628" spans="3:4" x14ac:dyDescent="0.3">
      <c r="C1628">
        <v>136.38900000000001</v>
      </c>
      <c r="D1628">
        <v>1.3956765600567099E-2</v>
      </c>
    </row>
    <row r="1629" spans="3:4" x14ac:dyDescent="0.3">
      <c r="C1629">
        <v>136.39599999999999</v>
      </c>
      <c r="D1629">
        <v>1.3631676292939527E-2</v>
      </c>
    </row>
    <row r="1630" spans="3:4" x14ac:dyDescent="0.3">
      <c r="C1630">
        <v>136.40299999999999</v>
      </c>
      <c r="D1630">
        <v>1.3313677258011103E-2</v>
      </c>
    </row>
    <row r="1631" spans="3:4" x14ac:dyDescent="0.3">
      <c r="C1631">
        <v>136.41</v>
      </c>
      <c r="D1631">
        <v>1.3002663847329728E-2</v>
      </c>
    </row>
    <row r="1632" spans="3:4" x14ac:dyDescent="0.3">
      <c r="C1632">
        <v>136.417</v>
      </c>
      <c r="D1632">
        <v>1.2698531271567991E-2</v>
      </c>
    </row>
    <row r="1633" spans="3:4" x14ac:dyDescent="0.3">
      <c r="C1633">
        <v>136.42400000000001</v>
      </c>
      <c r="D1633">
        <v>1.2401174652957926E-2</v>
      </c>
    </row>
    <row r="1634" spans="3:4" x14ac:dyDescent="0.3">
      <c r="C1634">
        <v>136.43100000000001</v>
      </c>
      <c r="D1634">
        <v>1.2110489076576067E-2</v>
      </c>
    </row>
    <row r="1635" spans="3:4" x14ac:dyDescent="0.3">
      <c r="C1635">
        <v>136.43799999999999</v>
      </c>
      <c r="D1635">
        <v>1.1826369640523327E-2</v>
      </c>
    </row>
    <row r="1636" spans="3:4" x14ac:dyDescent="0.3">
      <c r="C1636">
        <v>136.44499999999999</v>
      </c>
      <c r="D1636">
        <v>1.1548711505030965E-2</v>
      </c>
    </row>
    <row r="1637" spans="3:4" x14ac:dyDescent="0.3">
      <c r="C1637">
        <v>136.452</v>
      </c>
      <c r="D1637">
        <v>1.1277409940543565E-2</v>
      </c>
    </row>
    <row r="1638" spans="3:4" x14ac:dyDescent="0.3">
      <c r="C1638">
        <v>136.459</v>
      </c>
      <c r="D1638">
        <v>1.1012360374786109E-2</v>
      </c>
    </row>
    <row r="1639" spans="3:4" x14ac:dyDescent="0.3">
      <c r="C1639">
        <v>136.46600000000001</v>
      </c>
      <c r="D1639">
        <v>1.0753458438858179E-2</v>
      </c>
    </row>
    <row r="1640" spans="3:4" x14ac:dyDescent="0.3">
      <c r="C1640">
        <v>136.47300000000001</v>
      </c>
      <c r="D1640">
        <v>1.0500600012370666E-2</v>
      </c>
    </row>
    <row r="1641" spans="3:4" x14ac:dyDescent="0.3">
      <c r="C1641">
        <v>136.47999999999999</v>
      </c>
      <c r="D1641">
        <v>1.0253681267645413E-2</v>
      </c>
    </row>
    <row r="1642" spans="3:4" x14ac:dyDescent="0.3">
      <c r="C1642">
        <v>136.48699999999999</v>
      </c>
      <c r="D1642">
        <v>1.0012598712986711E-2</v>
      </c>
    </row>
    <row r="1643" spans="3:4" x14ac:dyDescent="0.3">
      <c r="C1643">
        <v>136.494</v>
      </c>
      <c r="D1643">
        <v>9.7772492350511799E-3</v>
      </c>
    </row>
    <row r="1644" spans="3:4" x14ac:dyDescent="0.3">
      <c r="C1644">
        <v>136.501</v>
      </c>
      <c r="D1644">
        <v>9.5475301403041488E-3</v>
      </c>
    </row>
    <row r="1645" spans="3:4" x14ac:dyDescent="0.3">
      <c r="C1645">
        <v>136.50800000000001</v>
      </c>
      <c r="D1645">
        <v>9.3233391955829699E-3</v>
      </c>
    </row>
    <row r="1646" spans="3:4" x14ac:dyDescent="0.3">
      <c r="C1646">
        <v>136.51499999999999</v>
      </c>
      <c r="D1646">
        <v>9.1045746677644174E-3</v>
      </c>
    </row>
    <row r="1647" spans="3:4" x14ac:dyDescent="0.3">
      <c r="C1647">
        <v>136.52199999999999</v>
      </c>
      <c r="D1647">
        <v>8.8911353625318237E-3</v>
      </c>
    </row>
    <row r="1648" spans="3:4" x14ac:dyDescent="0.3">
      <c r="C1648">
        <v>136.529</v>
      </c>
      <c r="D1648">
        <v>8.6829206622525759E-3</v>
      </c>
    </row>
    <row r="1649" spans="3:4" x14ac:dyDescent="0.3">
      <c r="C1649">
        <v>136.536</v>
      </c>
      <c r="D1649">
        <v>8.4798305629434998E-3</v>
      </c>
    </row>
    <row r="1650" spans="3:4" x14ac:dyDescent="0.3">
      <c r="C1650">
        <v>136.54300000000001</v>
      </c>
      <c r="D1650">
        <v>8.2817657103307941E-3</v>
      </c>
    </row>
    <row r="1651" spans="3:4" x14ac:dyDescent="0.3">
      <c r="C1651">
        <v>136.55000000000001</v>
      </c>
      <c r="D1651">
        <v>8.0886274349908031E-3</v>
      </c>
    </row>
    <row r="1652" spans="3:4" x14ac:dyDescent="0.3">
      <c r="C1652">
        <v>136.55699999999999</v>
      </c>
      <c r="D1652">
        <v>7.9003177865632802E-3</v>
      </c>
    </row>
    <row r="1653" spans="3:4" x14ac:dyDescent="0.3">
      <c r="C1653">
        <v>136.56399999999999</v>
      </c>
      <c r="D1653">
        <v>7.7167395670215307E-3</v>
      </c>
    </row>
    <row r="1654" spans="3:4" x14ac:dyDescent="0.3">
      <c r="C1654">
        <v>136.571</v>
      </c>
      <c r="D1654">
        <v>7.5377963629985299E-3</v>
      </c>
    </row>
    <row r="1655" spans="3:4" x14ac:dyDescent="0.3">
      <c r="C1655">
        <v>136.578</v>
      </c>
      <c r="D1655">
        <v>7.3633925771408228E-3</v>
      </c>
    </row>
    <row r="1656" spans="3:4" x14ac:dyDescent="0.3">
      <c r="C1656">
        <v>136.58500000000001</v>
      </c>
      <c r="D1656">
        <v>7.1934334584879463E-3</v>
      </c>
    </row>
    <row r="1657" spans="3:4" x14ac:dyDescent="0.3">
      <c r="C1657">
        <v>136.59200000000001</v>
      </c>
      <c r="D1657">
        <v>7.0278251318587589E-3</v>
      </c>
    </row>
    <row r="1658" spans="3:4" x14ac:dyDescent="0.3">
      <c r="C1658">
        <v>136.59899999999999</v>
      </c>
      <c r="D1658">
        <v>6.8664746262318554E-3</v>
      </c>
    </row>
    <row r="1659" spans="3:4" x14ac:dyDescent="0.3">
      <c r="C1659">
        <v>136.60599999999999</v>
      </c>
      <c r="D1659">
        <v>6.7092899021018717E-3</v>
      </c>
    </row>
    <row r="1660" spans="3:4" x14ac:dyDescent="0.3">
      <c r="C1660">
        <v>136.613</v>
      </c>
      <c r="D1660">
        <v>6.5561581031508128E-3</v>
      </c>
    </row>
    <row r="1661" spans="3:4" x14ac:dyDescent="0.3">
      <c r="C1661">
        <v>136.62</v>
      </c>
      <c r="D1661">
        <v>6.4070342183673969E-3</v>
      </c>
    </row>
    <row r="1662" spans="3:4" x14ac:dyDescent="0.3">
      <c r="C1662">
        <v>136.62700000000001</v>
      </c>
      <c r="D1662">
        <v>6.2617836135777614E-3</v>
      </c>
    </row>
    <row r="1663" spans="3:4" x14ac:dyDescent="0.3">
      <c r="C1663">
        <v>136.63399999999999</v>
      </c>
      <c r="D1663">
        <v>6.1203640472376596E-3</v>
      </c>
    </row>
    <row r="1664" spans="3:4" x14ac:dyDescent="0.3">
      <c r="C1664">
        <v>136.64099999999999</v>
      </c>
      <c r="D1664">
        <v>5.9826420175756222E-3</v>
      </c>
    </row>
    <row r="1665" spans="3:4" x14ac:dyDescent="0.3">
      <c r="C1665">
        <v>136.648</v>
      </c>
      <c r="D1665">
        <v>5.8485780798783246E-3</v>
      </c>
    </row>
    <row r="1666" spans="3:4" x14ac:dyDescent="0.3">
      <c r="C1666">
        <v>136.655</v>
      </c>
      <c r="D1666">
        <v>5.7180635861259774E-3</v>
      </c>
    </row>
    <row r="1667" spans="3:4" x14ac:dyDescent="0.3">
      <c r="C1667">
        <v>136.66200000000001</v>
      </c>
      <c r="D1667">
        <v>5.5909926771544926E-3</v>
      </c>
    </row>
    <row r="1668" spans="3:4" x14ac:dyDescent="0.3">
      <c r="C1668">
        <v>136.66900000000001</v>
      </c>
      <c r="D1668">
        <v>5.4673282536149411E-3</v>
      </c>
    </row>
    <row r="1669" spans="3:4" x14ac:dyDescent="0.3">
      <c r="C1669">
        <v>136.67599999999999</v>
      </c>
      <c r="D1669">
        <v>5.3469654668489028E-3</v>
      </c>
    </row>
    <row r="1670" spans="3:4" x14ac:dyDescent="0.3">
      <c r="C1670">
        <v>136.68299999999999</v>
      </c>
      <c r="D1670">
        <v>5.2298240392366193E-3</v>
      </c>
    </row>
    <row r="1671" spans="3:4" x14ac:dyDescent="0.3">
      <c r="C1671">
        <v>136.69</v>
      </c>
      <c r="D1671">
        <v>5.1158248680537284E-3</v>
      </c>
    </row>
    <row r="1672" spans="3:4" x14ac:dyDescent="0.3">
      <c r="C1672">
        <v>136.697</v>
      </c>
      <c r="D1672">
        <v>5.0048900385947295E-3</v>
      </c>
    </row>
    <row r="1673" spans="3:4" x14ac:dyDescent="0.3">
      <c r="C1673">
        <v>136.70400000000001</v>
      </c>
      <c r="D1673">
        <v>4.8969200619601904E-3</v>
      </c>
    </row>
    <row r="1674" spans="3:4" x14ac:dyDescent="0.3">
      <c r="C1674">
        <v>136.71100000000001</v>
      </c>
      <c r="D1674">
        <v>4.791886988658775E-3</v>
      </c>
    </row>
    <row r="1675" spans="3:4" x14ac:dyDescent="0.3">
      <c r="C1675">
        <v>136.71799999999999</v>
      </c>
      <c r="D1675">
        <v>4.6896915843788363E-3</v>
      </c>
    </row>
    <row r="1676" spans="3:4" x14ac:dyDescent="0.3">
      <c r="C1676">
        <v>136.72499999999999</v>
      </c>
      <c r="D1676">
        <v>4.5902608090315567E-3</v>
      </c>
    </row>
    <row r="1677" spans="3:4" x14ac:dyDescent="0.3">
      <c r="C1677">
        <v>136.732</v>
      </c>
      <c r="D1677">
        <v>4.4935228580535681E-3</v>
      </c>
    </row>
    <row r="1678" spans="3:4" x14ac:dyDescent="0.3">
      <c r="C1678">
        <v>136.739</v>
      </c>
      <c r="D1678">
        <v>4.3994071688438106E-3</v>
      </c>
    </row>
    <row r="1679" spans="3:4" x14ac:dyDescent="0.3">
      <c r="C1679">
        <v>136.74600000000001</v>
      </c>
      <c r="D1679">
        <v>4.3078444260951313E-3</v>
      </c>
    </row>
    <row r="1680" spans="3:4" x14ac:dyDescent="0.3">
      <c r="C1680">
        <v>136.75300000000001</v>
      </c>
      <c r="D1680">
        <v>4.2187665660305814E-3</v>
      </c>
    </row>
    <row r="1681" spans="3:4" x14ac:dyDescent="0.3">
      <c r="C1681">
        <v>136.76</v>
      </c>
      <c r="D1681">
        <v>4.1321067795591594E-3</v>
      </c>
    </row>
    <row r="1682" spans="3:4" x14ac:dyDescent="0.3">
      <c r="C1682">
        <v>136.767</v>
      </c>
      <c r="D1682">
        <v>4.0477995143645305E-3</v>
      </c>
    </row>
    <row r="1683" spans="3:4" x14ac:dyDescent="0.3">
      <c r="C1683">
        <v>136.774</v>
      </c>
      <c r="D1683">
        <v>3.9657804759490115E-3</v>
      </c>
    </row>
    <row r="1684" spans="3:4" x14ac:dyDescent="0.3">
      <c r="C1684">
        <v>136.78100000000001</v>
      </c>
      <c r="D1684">
        <v>3.885986627644339E-3</v>
      </c>
    </row>
    <row r="1685" spans="3:4" x14ac:dyDescent="0.3">
      <c r="C1685">
        <v>136.78800000000001</v>
      </c>
      <c r="D1685">
        <v>3.8083561896144354E-3</v>
      </c>
    </row>
    <row r="1686" spans="3:4" x14ac:dyDescent="0.3">
      <c r="C1686">
        <v>136.79499999999999</v>
      </c>
      <c r="D1686">
        <v>3.732828636869601E-3</v>
      </c>
    </row>
    <row r="1687" spans="3:4" x14ac:dyDescent="0.3">
      <c r="C1687">
        <v>136.80199999999999</v>
      </c>
      <c r="D1687">
        <v>3.659344696313216E-3</v>
      </c>
    </row>
    <row r="1688" spans="3:4" x14ac:dyDescent="0.3">
      <c r="C1688">
        <v>136.809</v>
      </c>
      <c r="D1688">
        <v>3.5878463428492442E-3</v>
      </c>
    </row>
    <row r="1689" spans="3:4" x14ac:dyDescent="0.3">
      <c r="C1689">
        <v>136.816</v>
      </c>
      <c r="D1689">
        <v>3.5182767945692922E-3</v>
      </c>
    </row>
    <row r="1690" spans="3:4" x14ac:dyDescent="0.3">
      <c r="C1690">
        <v>136.82300000000001</v>
      </c>
      <c r="D1690">
        <v>3.4505805070497663E-3</v>
      </c>
    </row>
    <row r="1691" spans="3:4" x14ac:dyDescent="0.3">
      <c r="C1691">
        <v>136.83000000000001</v>
      </c>
      <c r="D1691">
        <v>3.3847031667841453E-3</v>
      </c>
    </row>
    <row r="1692" spans="3:4" x14ac:dyDescent="0.3">
      <c r="C1692">
        <v>136.83699999999999</v>
      </c>
      <c r="D1692">
        <v>3.3205916837787653E-3</v>
      </c>
    </row>
    <row r="1693" spans="3:4" x14ac:dyDescent="0.3">
      <c r="C1693">
        <v>136.84399999999999</v>
      </c>
      <c r="D1693">
        <v>3.2581941833391506E-3</v>
      </c>
    </row>
    <row r="1694" spans="3:4" x14ac:dyDescent="0.3">
      <c r="C1694">
        <v>136.851</v>
      </c>
      <c r="D1694">
        <v>3.1974599970801434E-3</v>
      </c>
    </row>
    <row r="1695" spans="3:4" x14ac:dyDescent="0.3">
      <c r="C1695">
        <v>136.858</v>
      </c>
      <c r="D1695">
        <v>3.1383396531846131E-3</v>
      </c>
    </row>
    <row r="1696" spans="3:4" x14ac:dyDescent="0.3">
      <c r="C1696">
        <v>136.86500000000001</v>
      </c>
      <c r="D1696">
        <v>3.0807848659452066E-3</v>
      </c>
    </row>
    <row r="1697" spans="3:4" x14ac:dyDescent="0.3">
      <c r="C1697">
        <v>136.87200000000001</v>
      </c>
      <c r="D1697">
        <v>3.024748524618627E-3</v>
      </c>
    </row>
    <row r="1698" spans="3:4" x14ac:dyDescent="0.3">
      <c r="C1698">
        <v>136.87899999999999</v>
      </c>
      <c r="D1698">
        <v>2.9701846816243562E-3</v>
      </c>
    </row>
    <row r="1699" spans="3:4" x14ac:dyDescent="0.3">
      <c r="C1699">
        <v>136.886</v>
      </c>
      <c r="D1699">
        <v>2.917048540118242E-3</v>
      </c>
    </row>
    <row r="1700" spans="3:4" x14ac:dyDescent="0.3">
      <c r="C1700">
        <v>136.893</v>
      </c>
      <c r="D1700">
        <v>2.8652964409762735E-3</v>
      </c>
    </row>
    <row r="1701" spans="3:4" x14ac:dyDescent="0.3">
      <c r="C1701">
        <v>136.9</v>
      </c>
      <c r="D1701">
        <v>2.8148858492162252E-3</v>
      </c>
    </row>
    <row r="1702" spans="3:4" x14ac:dyDescent="0.3">
      <c r="C1702">
        <v>136.90700000000001</v>
      </c>
      <c r="D1702">
        <v>2.7657753398927791E-3</v>
      </c>
    </row>
    <row r="1703" spans="3:4" x14ac:dyDescent="0.3">
      <c r="C1703">
        <v>136.91399999999999</v>
      </c>
      <c r="D1703">
        <v>2.7179245834971439E-3</v>
      </c>
    </row>
    <row r="1704" spans="3:4" x14ac:dyDescent="0.3">
      <c r="C1704">
        <v>136.92099999999999</v>
      </c>
      <c r="D1704">
        <v>2.6712943308924491E-3</v>
      </c>
    </row>
    <row r="1705" spans="3:4" x14ac:dyDescent="0.3">
      <c r="C1705">
        <v>136.928</v>
      </c>
      <c r="D1705">
        <v>2.6258463978197795E-3</v>
      </c>
    </row>
    <row r="1706" spans="3:4" x14ac:dyDescent="0.3">
      <c r="C1706">
        <v>136.935</v>
      </c>
      <c r="D1706">
        <v>2.5815436490028072E-3</v>
      </c>
    </row>
    <row r="1707" spans="3:4" x14ac:dyDescent="0.3">
      <c r="C1707">
        <v>136.94200000000001</v>
      </c>
      <c r="D1707">
        <v>2.5383499818854398E-3</v>
      </c>
    </row>
    <row r="1708" spans="3:4" x14ac:dyDescent="0.3">
      <c r="C1708">
        <v>136.94900000000001</v>
      </c>
      <c r="D1708">
        <v>2.4962303100325178E-3</v>
      </c>
    </row>
    <row r="1709" spans="3:4" x14ac:dyDescent="0.3">
      <c r="C1709">
        <v>136.95599999999999</v>
      </c>
      <c r="D1709">
        <v>2.4551505462247001E-3</v>
      </c>
    </row>
    <row r="1710" spans="3:4" x14ac:dyDescent="0.3">
      <c r="C1710">
        <v>136.96299999999999</v>
      </c>
      <c r="D1710">
        <v>2.415077585276875E-3</v>
      </c>
    </row>
    <row r="1711" spans="3:4" x14ac:dyDescent="0.3">
      <c r="C1711">
        <v>136.97</v>
      </c>
      <c r="D1711">
        <v>2.3759792866124272E-3</v>
      </c>
    </row>
    <row r="1712" spans="3:4" x14ac:dyDescent="0.3">
      <c r="C1712">
        <v>136.977</v>
      </c>
      <c r="D1712">
        <v>2.3378244566192772E-3</v>
      </c>
    </row>
    <row r="1713" spans="3:4" x14ac:dyDescent="0.3">
      <c r="C1713">
        <v>136.98400000000001</v>
      </c>
      <c r="D1713">
        <v>2.300582830818887E-3</v>
      </c>
    </row>
    <row r="1714" spans="3:4" x14ac:dyDescent="0.3">
      <c r="C1714">
        <v>136.99100000000001</v>
      </c>
      <c r="D1714">
        <v>2.264225055875231E-3</v>
      </c>
    </row>
    <row r="1715" spans="3:4" x14ac:dyDescent="0.3">
      <c r="C1715">
        <v>136.99799999999999</v>
      </c>
      <c r="D1715">
        <v>2.2287226714713722E-3</v>
      </c>
    </row>
    <row r="1716" spans="3:4" x14ac:dyDescent="0.3">
      <c r="C1716">
        <v>137.005</v>
      </c>
      <c r="D1716">
        <v>2.1940256154702239E-3</v>
      </c>
    </row>
    <row r="1717" spans="3:4" x14ac:dyDescent="0.3">
      <c r="C1717">
        <v>137.012</v>
      </c>
      <c r="D1717">
        <v>2.1601540926814169E-3</v>
      </c>
    </row>
    <row r="1718" spans="3:4" x14ac:dyDescent="0.3">
      <c r="C1718">
        <v>137.01900000000001</v>
      </c>
      <c r="D1718">
        <v>2.1270575861137408E-3</v>
      </c>
    </row>
    <row r="1719" spans="3:4" x14ac:dyDescent="0.3">
      <c r="C1719">
        <v>137.02600000000001</v>
      </c>
      <c r="D1719">
        <v>2.0947110384173305E-3</v>
      </c>
    </row>
    <row r="1720" spans="3:4" x14ac:dyDescent="0.3">
      <c r="C1720">
        <v>137.03299999999999</v>
      </c>
      <c r="D1720">
        <v>2.0630901924687706E-3</v>
      </c>
    </row>
    <row r="1721" spans="3:4" x14ac:dyDescent="0.3">
      <c r="C1721">
        <v>137.04</v>
      </c>
      <c r="D1721">
        <v>2.0321715730651788E-3</v>
      </c>
    </row>
    <row r="1722" spans="3:4" x14ac:dyDescent="0.3">
      <c r="C1722">
        <v>137.047</v>
      </c>
      <c r="D1722">
        <v>2.0019324686507941E-3</v>
      </c>
    </row>
    <row r="1723" spans="3:4" x14ac:dyDescent="0.3">
      <c r="C1723">
        <v>137.054</v>
      </c>
      <c r="D1723">
        <v>1.9723509130947173E-3</v>
      </c>
    </row>
    <row r="1724" spans="3:4" x14ac:dyDescent="0.3">
      <c r="C1724">
        <v>137.06100000000001</v>
      </c>
      <c r="D1724">
        <v>1.943405667542041E-3</v>
      </c>
    </row>
    <row r="1725" spans="3:4" x14ac:dyDescent="0.3">
      <c r="C1725">
        <v>137.06800000000001</v>
      </c>
      <c r="D1725">
        <v>1.915076202356974E-3</v>
      </c>
    </row>
    <row r="1726" spans="3:4" x14ac:dyDescent="0.3">
      <c r="C1726">
        <v>137.07499999999999</v>
      </c>
      <c r="D1726">
        <v>1.8873426791766604E-3</v>
      </c>
    </row>
    <row r="1727" spans="3:4" x14ac:dyDescent="0.3">
      <c r="C1727">
        <v>137.08199999999999</v>
      </c>
      <c r="D1727">
        <v>1.8601859330925727E-3</v>
      </c>
    </row>
    <row r="1728" spans="3:4" x14ac:dyDescent="0.3">
      <c r="C1728">
        <v>137.089</v>
      </c>
      <c r="D1728">
        <v>1.8335874549777595E-3</v>
      </c>
    </row>
    <row r="1729" spans="3:4" x14ac:dyDescent="0.3">
      <c r="C1729">
        <v>137.096</v>
      </c>
      <c r="D1729">
        <v>1.8075293739734002E-3</v>
      </c>
    </row>
    <row r="1730" spans="3:4" x14ac:dyDescent="0.3">
      <c r="C1730">
        <v>137.10300000000001</v>
      </c>
      <c r="D1730">
        <v>1.7819944401511519E-3</v>
      </c>
    </row>
    <row r="1731" spans="3:4" x14ac:dyDescent="0.3">
      <c r="C1731">
        <v>137.11000000000001</v>
      </c>
      <c r="D1731">
        <v>1.7569660073644758E-3</v>
      </c>
    </row>
    <row r="1732" spans="3:4" x14ac:dyDescent="0.3">
      <c r="C1732">
        <v>137.11699999999999</v>
      </c>
      <c r="D1732">
        <v>1.732428016302153E-3</v>
      </c>
    </row>
    <row r="1733" spans="3:4" x14ac:dyDescent="0.3">
      <c r="C1733">
        <v>137.124</v>
      </c>
      <c r="D1733">
        <v>1.7083649777554881E-3</v>
      </c>
    </row>
    <row r="1734" spans="3:4" x14ac:dyDescent="0.3">
      <c r="C1734">
        <v>137.131</v>
      </c>
      <c r="D1734">
        <v>1.684761956111943E-3</v>
      </c>
    </row>
    <row r="1735" spans="3:4" x14ac:dyDescent="0.3">
      <c r="C1735">
        <v>137.13800000000001</v>
      </c>
      <c r="D1735">
        <v>1.6616045530835819E-3</v>
      </c>
    </row>
    <row r="1736" spans="3:4" x14ac:dyDescent="0.3">
      <c r="C1736">
        <v>137.14500000000001</v>
      </c>
      <c r="D1736">
        <v>1.6388788916813699E-3</v>
      </c>
    </row>
    <row r="1737" spans="3:4" x14ac:dyDescent="0.3">
      <c r="C1737">
        <v>137.15199999999999</v>
      </c>
      <c r="D1737">
        <v>1.6165716004435632E-3</v>
      </c>
    </row>
    <row r="1738" spans="3:4" x14ac:dyDescent="0.3">
      <c r="C1738">
        <v>137.15899999999999</v>
      </c>
      <c r="D1738">
        <v>1.5946697979256636E-3</v>
      </c>
    </row>
    <row r="1739" spans="3:4" x14ac:dyDescent="0.3">
      <c r="C1739">
        <v>137.166</v>
      </c>
      <c r="D1739">
        <v>1.5731610774604662E-3</v>
      </c>
    </row>
    <row r="1740" spans="3:4" x14ac:dyDescent="0.3">
      <c r="C1740">
        <v>137.173</v>
      </c>
      <c r="D1740">
        <v>1.5520105887620987E-3</v>
      </c>
    </row>
    <row r="1741" spans="3:4" x14ac:dyDescent="0.3">
      <c r="C1741">
        <v>137.18</v>
      </c>
      <c r="D1741">
        <v>1.5312550393055504E-3</v>
      </c>
    </row>
    <row r="1742" spans="3:4" x14ac:dyDescent="0.3">
      <c r="C1742">
        <v>137.18700000000001</v>
      </c>
      <c r="D1742">
        <v>1.5108578083530269E-3</v>
      </c>
    </row>
    <row r="1743" spans="3:4" x14ac:dyDescent="0.3">
      <c r="C1743">
        <v>137.19399999999999</v>
      </c>
      <c r="D1743">
        <v>1.4908082654329386E-3</v>
      </c>
    </row>
    <row r="1744" spans="3:4" x14ac:dyDescent="0.3">
      <c r="C1744">
        <v>137.20099999999999</v>
      </c>
      <c r="D1744">
        <v>1.471096180636513E-3</v>
      </c>
    </row>
    <row r="1745" spans="3:4" x14ac:dyDescent="0.3">
      <c r="C1745">
        <v>137.208</v>
      </c>
      <c r="D1745">
        <v>1.4516664175207557E-3</v>
      </c>
    </row>
    <row r="1746" spans="3:4" x14ac:dyDescent="0.3">
      <c r="C1746">
        <v>137.215</v>
      </c>
      <c r="D1746">
        <v>1.4326026948835557E-3</v>
      </c>
    </row>
    <row r="1747" spans="3:4" x14ac:dyDescent="0.3">
      <c r="C1747">
        <v>137.22200000000001</v>
      </c>
      <c r="D1747">
        <v>1.4138478605353875E-3</v>
      </c>
    </row>
    <row r="1748" spans="3:4" x14ac:dyDescent="0.3">
      <c r="C1748">
        <v>137.22900000000001</v>
      </c>
      <c r="D1748">
        <v>1.3953931654240956E-3</v>
      </c>
    </row>
    <row r="1749" spans="3:4" x14ac:dyDescent="0.3">
      <c r="C1749">
        <v>137.23599999999999</v>
      </c>
      <c r="D1749">
        <v>1.3772301968224506E-3</v>
      </c>
    </row>
    <row r="1750" spans="3:4" x14ac:dyDescent="0.3">
      <c r="C1750">
        <v>137.24299999999999</v>
      </c>
      <c r="D1750">
        <v>1.359350866479196E-3</v>
      </c>
    </row>
    <row r="1751" spans="3:4" x14ac:dyDescent="0.3">
      <c r="C1751">
        <v>137.25</v>
      </c>
      <c r="D1751">
        <v>1.3417473990608381E-3</v>
      </c>
    </row>
    <row r="1752" spans="3:4" x14ac:dyDescent="0.3">
      <c r="C1752">
        <v>137.25700000000001</v>
      </c>
      <c r="D1752">
        <v>1.3244123208829223E-3</v>
      </c>
    </row>
    <row r="1753" spans="3:4" x14ac:dyDescent="0.3">
      <c r="C1753">
        <v>137.26400000000001</v>
      </c>
      <c r="D1753">
        <v>1.3073384489316162E-3</v>
      </c>
    </row>
    <row r="1754" spans="3:4" x14ac:dyDescent="0.3">
      <c r="C1754">
        <v>137.27099999999999</v>
      </c>
      <c r="D1754">
        <v>1.2905188801744421E-3</v>
      </c>
    </row>
    <row r="1755" spans="3:4" x14ac:dyDescent="0.3">
      <c r="C1755">
        <v>137.27799999999999</v>
      </c>
      <c r="D1755">
        <v>1.2739469811586164E-3</v>
      </c>
    </row>
    <row r="1756" spans="3:4" x14ac:dyDescent="0.3">
      <c r="C1756">
        <v>137.285</v>
      </c>
      <c r="D1756">
        <v>1.2576163778963592E-3</v>
      </c>
    </row>
    <row r="1757" spans="3:4" x14ac:dyDescent="0.3">
      <c r="C1757">
        <v>137.292</v>
      </c>
      <c r="D1757">
        <v>1.2415209460337831E-3</v>
      </c>
    </row>
    <row r="1758" spans="3:4" x14ac:dyDescent="0.3">
      <c r="C1758">
        <v>137.29900000000001</v>
      </c>
      <c r="D1758">
        <v>1.2256548013019734E-3</v>
      </c>
    </row>
    <row r="1759" spans="3:4" x14ac:dyDescent="0.3">
      <c r="C1759">
        <v>137.30600000000001</v>
      </c>
      <c r="D1759">
        <v>1.2100122902471049E-3</v>
      </c>
    </row>
    <row r="1760" spans="3:4" x14ac:dyDescent="0.3">
      <c r="C1760">
        <v>137.31299999999999</v>
      </c>
      <c r="D1760">
        <v>1.1945879812366685E-3</v>
      </c>
    </row>
    <row r="1761" spans="3:4" x14ac:dyDescent="0.3">
      <c r="C1761">
        <v>137.32</v>
      </c>
      <c r="D1761">
        <v>1.1793766557380773E-3</v>
      </c>
    </row>
    <row r="1762" spans="3:4" x14ac:dyDescent="0.3">
      <c r="C1762">
        <v>137.327</v>
      </c>
      <c r="D1762">
        <v>1.1643732998669685E-3</v>
      </c>
    </row>
    <row r="1763" spans="3:4" x14ac:dyDescent="0.3">
      <c r="C1763">
        <v>137.334</v>
      </c>
      <c r="D1763">
        <v>1.1495730962000972E-3</v>
      </c>
    </row>
    <row r="1764" spans="3:4" x14ac:dyDescent="0.3">
      <c r="C1764">
        <v>137.34100000000001</v>
      </c>
      <c r="D1764">
        <v>1.1349489414208839E-3</v>
      </c>
    </row>
    <row r="1765" spans="3:4" x14ac:dyDescent="0.3">
      <c r="C1765">
        <v>137.34800000000001</v>
      </c>
      <c r="D1765">
        <v>1.1205422645410427E-3</v>
      </c>
    </row>
    <row r="1766" spans="3:4" x14ac:dyDescent="0.3">
      <c r="C1766">
        <v>137.35499999999999</v>
      </c>
      <c r="D1766">
        <v>1.1063253514533491E-3</v>
      </c>
    </row>
    <row r="1767" spans="3:4" x14ac:dyDescent="0.3">
      <c r="C1767">
        <v>137.36199999999999</v>
      </c>
      <c r="D1767">
        <v>1.0922940952771813E-3</v>
      </c>
    </row>
    <row r="1768" spans="3:4" x14ac:dyDescent="0.3">
      <c r="C1768">
        <v>137.369</v>
      </c>
      <c r="D1768">
        <v>1.0784445484364629E-3</v>
      </c>
    </row>
    <row r="1769" spans="3:4" x14ac:dyDescent="0.3">
      <c r="C1769">
        <v>137.376</v>
      </c>
      <c r="D1769">
        <v>1.064772915973582E-3</v>
      </c>
    </row>
    <row r="1770" spans="3:4" x14ac:dyDescent="0.3">
      <c r="C1770">
        <v>137.38300000000001</v>
      </c>
      <c r="D1770">
        <v>1.0512530915416883E-3</v>
      </c>
    </row>
    <row r="1771" spans="3:4" x14ac:dyDescent="0.3">
      <c r="C1771">
        <v>137.38999999999999</v>
      </c>
      <c r="D1771">
        <v>1.0379279217497673E-3</v>
      </c>
    </row>
    <row r="1772" spans="3:4" x14ac:dyDescent="0.3">
      <c r="C1772">
        <v>137.39699999999999</v>
      </c>
      <c r="D1772">
        <v>1.0247700445879596E-3</v>
      </c>
    </row>
    <row r="1773" spans="3:4" x14ac:dyDescent="0.3">
      <c r="C1773">
        <v>137.404</v>
      </c>
      <c r="D1773">
        <v>1.0117762186098091E-3</v>
      </c>
    </row>
    <row r="1774" spans="3:4" x14ac:dyDescent="0.3">
      <c r="C1774">
        <v>137.411</v>
      </c>
      <c r="D1774">
        <v>9.9892109020243737E-4</v>
      </c>
    </row>
    <row r="1775" spans="3:4" x14ac:dyDescent="0.3">
      <c r="C1775">
        <v>137.41800000000001</v>
      </c>
      <c r="D1775">
        <v>9.8624769556999179E-4</v>
      </c>
    </row>
    <row r="1776" spans="3:4" x14ac:dyDescent="0.3">
      <c r="C1776">
        <v>137.42500000000001</v>
      </c>
      <c r="D1776">
        <v>9.7372923324134204E-4</v>
      </c>
    </row>
    <row r="1777" spans="3:4" x14ac:dyDescent="0.3">
      <c r="C1777">
        <v>137.43199999999999</v>
      </c>
      <c r="D1777">
        <v>9.6136292662235719E-4</v>
      </c>
    </row>
    <row r="1778" spans="3:4" x14ac:dyDescent="0.3">
      <c r="C1778">
        <v>137.43899999999999</v>
      </c>
      <c r="D1778">
        <v>9.4914610074952124E-4</v>
      </c>
    </row>
    <row r="1779" spans="3:4" x14ac:dyDescent="0.3">
      <c r="C1779">
        <v>137.446</v>
      </c>
      <c r="D1779">
        <v>9.3707617774042081E-4</v>
      </c>
    </row>
    <row r="1780" spans="3:4" x14ac:dyDescent="0.3">
      <c r="C1780">
        <v>137.453</v>
      </c>
      <c r="D1780">
        <v>9.2515067242219346E-4</v>
      </c>
    </row>
    <row r="1781" spans="3:4" x14ac:dyDescent="0.3">
      <c r="C1781">
        <v>137.46</v>
      </c>
      <c r="D1781">
        <v>9.1336718813358185E-4</v>
      </c>
    </row>
    <row r="1782" spans="3:4" x14ac:dyDescent="0.3">
      <c r="C1782">
        <v>137.46700000000001</v>
      </c>
      <c r="D1782">
        <v>9.0172341269518781E-4</v>
      </c>
    </row>
    <row r="1783" spans="3:4" x14ac:dyDescent="0.3">
      <c r="C1783">
        <v>137.47399999999999</v>
      </c>
      <c r="D1783">
        <v>8.9021711454297765E-4</v>
      </c>
    </row>
    <row r="1784" spans="3:4" x14ac:dyDescent="0.3">
      <c r="C1784">
        <v>137.48099999999999</v>
      </c>
      <c r="D1784">
        <v>8.7884613901977331E-4</v>
      </c>
    </row>
    <row r="1785" spans="3:4" x14ac:dyDescent="0.3">
      <c r="C1785">
        <v>137.488</v>
      </c>
      <c r="D1785">
        <v>8.6760840482047496E-4</v>
      </c>
    </row>
    <row r="1786" spans="3:4" x14ac:dyDescent="0.3">
      <c r="C1786">
        <v>137.495</v>
      </c>
      <c r="D1786">
        <v>8.5650190058521769E-4</v>
      </c>
    </row>
    <row r="1787" spans="3:4" x14ac:dyDescent="0.3">
      <c r="C1787">
        <v>137.50200000000001</v>
      </c>
      <c r="D1787">
        <v>8.455246816363453E-4</v>
      </c>
    </row>
    <row r="1788" spans="3:4" x14ac:dyDescent="0.3">
      <c r="C1788">
        <v>137.50899999999999</v>
      </c>
      <c r="D1788">
        <v>8.3467486685423562E-4</v>
      </c>
    </row>
    <row r="1789" spans="3:4" x14ac:dyDescent="0.3">
      <c r="C1789">
        <v>137.51599999999999</v>
      </c>
      <c r="D1789">
        <v>8.2395063568710728E-4</v>
      </c>
    </row>
    <row r="1790" spans="3:4" x14ac:dyDescent="0.3">
      <c r="C1790">
        <v>137.523</v>
      </c>
      <c r="D1790">
        <v>8.1335022529088806E-4</v>
      </c>
    </row>
    <row r="1791" spans="3:4" x14ac:dyDescent="0.3">
      <c r="C1791">
        <v>137.53</v>
      </c>
      <c r="D1791">
        <v>8.0284912996436621E-4</v>
      </c>
    </row>
    <row r="1792" spans="3:4" x14ac:dyDescent="0.3">
      <c r="C1792">
        <v>137.53700000000001</v>
      </c>
      <c r="D1792">
        <v>7.9249262879304086E-4</v>
      </c>
    </row>
    <row r="1793" spans="3:4" x14ac:dyDescent="0.3">
      <c r="C1793">
        <v>137.54400000000001</v>
      </c>
      <c r="D1793">
        <v>7.8225490346411778E-4</v>
      </c>
    </row>
    <row r="1794" spans="3:4" x14ac:dyDescent="0.3">
      <c r="C1794">
        <v>137.55099999999999</v>
      </c>
      <c r="D1794">
        <v>7.7213439993012597E-4</v>
      </c>
    </row>
    <row r="1795" spans="3:4" x14ac:dyDescent="0.3">
      <c r="C1795">
        <v>137.55799999999999</v>
      </c>
      <c r="D1795">
        <v>7.6212960912436266E-4</v>
      </c>
    </row>
    <row r="1796" spans="3:4" x14ac:dyDescent="0.3">
      <c r="C1796">
        <v>137.565</v>
      </c>
      <c r="D1796">
        <v>7.5223906479801985E-4</v>
      </c>
    </row>
    <row r="1797" spans="3:4" x14ac:dyDescent="0.3">
      <c r="C1797">
        <v>137.572</v>
      </c>
      <c r="D1797">
        <v>7.4246134145655555E-4</v>
      </c>
    </row>
    <row r="1798" spans="3:4" x14ac:dyDescent="0.3">
      <c r="C1798">
        <v>137.57900000000001</v>
      </c>
      <c r="D1798">
        <v>7.3279505239211263E-4</v>
      </c>
    </row>
    <row r="1799" spans="3:4" x14ac:dyDescent="0.3">
      <c r="C1799">
        <v>137.58600000000001</v>
      </c>
      <c r="D1799">
        <v>7.2323884780803609E-4</v>
      </c>
    </row>
    <row r="1800" spans="3:4" x14ac:dyDescent="0.3">
      <c r="C1800">
        <v>137.59299999999999</v>
      </c>
      <c r="D1800">
        <v>7.1379141303196949E-4</v>
      </c>
    </row>
    <row r="1801" spans="3:4" x14ac:dyDescent="0.3">
      <c r="C1801">
        <v>137.6</v>
      </c>
      <c r="D1801">
        <v>7.0445146681377842E-4</v>
      </c>
    </row>
    <row r="1802" spans="3:4" x14ac:dyDescent="0.3">
      <c r="C1802">
        <v>137.607</v>
      </c>
      <c r="D1802">
        <v>6.9521775970548389E-4</v>
      </c>
    </row>
    <row r="1803" spans="3:4" x14ac:dyDescent="0.3">
      <c r="C1803">
        <v>137.614</v>
      </c>
      <c r="D1803">
        <v>6.8608907251912251E-4</v>
      </c>
    </row>
    <row r="1804" spans="3:4" x14ac:dyDescent="0.3">
      <c r="C1804">
        <v>137.62100000000001</v>
      </c>
      <c r="D1804">
        <v>6.7706421485990537E-4</v>
      </c>
    </row>
    <row r="1805" spans="3:4" x14ac:dyDescent="0.3">
      <c r="C1805">
        <v>137.62800000000001</v>
      </c>
      <c r="D1805">
        <v>6.6814202373132326E-4</v>
      </c>
    </row>
    <row r="1806" spans="3:4" x14ac:dyDescent="0.3">
      <c r="C1806">
        <v>137.63499999999999</v>
      </c>
      <c r="D1806">
        <v>6.5932136220927346E-4</v>
      </c>
    </row>
    <row r="1807" spans="3:4" x14ac:dyDescent="0.3">
      <c r="C1807">
        <v>137.642</v>
      </c>
      <c r="D1807">
        <v>6.5060111818206407E-4</v>
      </c>
    </row>
    <row r="1808" spans="3:4" x14ac:dyDescent="0.3">
      <c r="C1808">
        <v>137.649</v>
      </c>
      <c r="D1808">
        <v>6.4198020315401163E-4</v>
      </c>
    </row>
    <row r="1809" spans="3:4" x14ac:dyDescent="0.3">
      <c r="C1809">
        <v>137.65600000000001</v>
      </c>
      <c r="D1809">
        <v>6.3345755110918837E-4</v>
      </c>
    </row>
    <row r="1810" spans="3:4" x14ac:dyDescent="0.3">
      <c r="C1810">
        <v>137.66300000000001</v>
      </c>
      <c r="D1810">
        <v>6.2503211743321775E-4</v>
      </c>
    </row>
    <row r="1811" spans="3:4" x14ac:dyDescent="0.3">
      <c r="C1811">
        <v>137.66999999999999</v>
      </c>
      <c r="D1811">
        <v>6.167028778903932E-4</v>
      </c>
    </row>
    <row r="1812" spans="3:4" x14ac:dyDescent="0.3">
      <c r="C1812">
        <v>137.67699999999999</v>
      </c>
      <c r="D1812">
        <v>6.0846882765348842E-4</v>
      </c>
    </row>
    <row r="1813" spans="3:4" x14ac:dyDescent="0.3">
      <c r="C1813">
        <v>137.684</v>
      </c>
      <c r="D1813">
        <v>6.0032898038440312E-4</v>
      </c>
    </row>
    <row r="1814" spans="3:4" x14ac:dyDescent="0.3">
      <c r="C1814">
        <v>137.691</v>
      </c>
      <c r="D1814">
        <v>5.9228236736268071E-4</v>
      </c>
    </row>
    <row r="1815" spans="3:4" x14ac:dyDescent="0.3">
      <c r="C1815">
        <v>137.69800000000001</v>
      </c>
      <c r="D1815">
        <v>5.8432803666020488E-4</v>
      </c>
    </row>
    <row r="1816" spans="3:4" x14ac:dyDescent="0.3">
      <c r="C1816">
        <v>137.70500000000001</v>
      </c>
      <c r="D1816">
        <v>5.7646505235975105E-4</v>
      </c>
    </row>
    <row r="1817" spans="3:4" x14ac:dyDescent="0.3">
      <c r="C1817">
        <v>137.71199999999999</v>
      </c>
      <c r="D1817">
        <v>5.6869249381542245E-4</v>
      </c>
    </row>
    <row r="1818" spans="3:4" x14ac:dyDescent="0.3">
      <c r="C1818">
        <v>137.71899999999999</v>
      </c>
      <c r="D1818">
        <v>5.6100945495282184E-4</v>
      </c>
    </row>
    <row r="1819" spans="3:4" x14ac:dyDescent="0.3">
      <c r="C1819">
        <v>137.726</v>
      </c>
      <c r="D1819">
        <v>5.5341504360754176E-4</v>
      </c>
    </row>
    <row r="1820" spans="3:4" x14ac:dyDescent="0.3">
      <c r="C1820">
        <v>137.733</v>
      </c>
      <c r="D1820">
        <v>5.4590838089953718E-4</v>
      </c>
    </row>
    <row r="1821" spans="3:4" x14ac:dyDescent="0.3">
      <c r="C1821">
        <v>137.74</v>
      </c>
      <c r="D1821">
        <v>5.3848860064211303E-4</v>
      </c>
    </row>
    <row r="1822" spans="3:4" x14ac:dyDescent="0.3">
      <c r="C1822">
        <v>137.74700000000001</v>
      </c>
      <c r="D1822">
        <v>5.3115484878367382E-4</v>
      </c>
    </row>
    <row r="1823" spans="3:4" x14ac:dyDescent="0.3">
      <c r="C1823">
        <v>137.75399999999999</v>
      </c>
      <c r="D1823">
        <v>5.2390628288068479E-4</v>
      </c>
    </row>
    <row r="1824" spans="3:4" x14ac:dyDescent="0.3">
      <c r="C1824">
        <v>137.761</v>
      </c>
      <c r="D1824">
        <v>5.1674207160014893E-4</v>
      </c>
    </row>
    <row r="1825" spans="3:4" x14ac:dyDescent="0.3">
      <c r="C1825">
        <v>137.768</v>
      </c>
      <c r="D1825">
        <v>5.0966139425055843E-4</v>
      </c>
    </row>
    <row r="1826" spans="3:4" x14ac:dyDescent="0.3">
      <c r="C1826">
        <v>137.77500000000001</v>
      </c>
      <c r="D1826">
        <v>5.0266344033933323E-4</v>
      </c>
    </row>
    <row r="1827" spans="3:4" x14ac:dyDescent="0.3">
      <c r="C1827">
        <v>137.78200000000001</v>
      </c>
      <c r="D1827">
        <v>4.9574740915583003E-4</v>
      </c>
    </row>
    <row r="1828" spans="3:4" x14ac:dyDescent="0.3">
      <c r="C1828">
        <v>137.78899999999999</v>
      </c>
      <c r="D1828">
        <v>4.8891250937849477E-4</v>
      </c>
    </row>
    <row r="1829" spans="3:4" x14ac:dyDescent="0.3">
      <c r="C1829">
        <v>137.79599999999999</v>
      </c>
      <c r="D1829">
        <v>4.8215795870477831E-4</v>
      </c>
    </row>
    <row r="1830" spans="3:4" x14ac:dyDescent="0.3">
      <c r="C1830">
        <v>137.803</v>
      </c>
      <c r="D1830">
        <v>4.754829835030578E-4</v>
      </c>
    </row>
    <row r="1831" spans="3:4" x14ac:dyDescent="0.3">
      <c r="C1831">
        <v>137.81</v>
      </c>
      <c r="D1831">
        <v>4.6888681848487461E-4</v>
      </c>
    </row>
    <row r="1832" spans="3:4" x14ac:dyDescent="0.3">
      <c r="C1832">
        <v>137.81700000000001</v>
      </c>
      <c r="D1832">
        <v>4.6236870639683691E-4</v>
      </c>
    </row>
    <row r="1833" spans="3:4" x14ac:dyDescent="0.3">
      <c r="C1833">
        <v>137.82400000000001</v>
      </c>
      <c r="D1833">
        <v>4.5592789773098765E-4</v>
      </c>
    </row>
    <row r="1834" spans="3:4" x14ac:dyDescent="0.3">
      <c r="C1834">
        <v>137.83099999999999</v>
      </c>
      <c r="D1834">
        <v>4.495636504527065E-4</v>
      </c>
    </row>
    <row r="1835" spans="3:4" x14ac:dyDescent="0.3">
      <c r="C1835">
        <v>137.83799999999999</v>
      </c>
      <c r="D1835">
        <v>4.4327522974506436E-4</v>
      </c>
    </row>
    <row r="1836" spans="3:4" x14ac:dyDescent="0.3">
      <c r="C1836">
        <v>137.845</v>
      </c>
      <c r="D1836">
        <v>4.3703935736247041E-4</v>
      </c>
    </row>
    <row r="1837" spans="3:4" x14ac:dyDescent="0.3">
      <c r="C1837">
        <v>137.852</v>
      </c>
      <c r="D1837">
        <v>4.309017379627711E-4</v>
      </c>
    </row>
    <row r="1838" spans="3:4" x14ac:dyDescent="0.3">
      <c r="C1838">
        <v>137.85900000000001</v>
      </c>
      <c r="D1838">
        <v>4.2481567098553736E-4</v>
      </c>
    </row>
    <row r="1839" spans="3:4" x14ac:dyDescent="0.3">
      <c r="C1839">
        <v>137.86600000000001</v>
      </c>
      <c r="D1839">
        <v>4.1882607942686501E-4</v>
      </c>
    </row>
    <row r="1840" spans="3:4" x14ac:dyDescent="0.3">
      <c r="C1840">
        <v>137.87299999999999</v>
      </c>
      <c r="D1840">
        <v>4.1290856743228239E-4</v>
      </c>
    </row>
    <row r="1841" spans="3:4" x14ac:dyDescent="0.3">
      <c r="C1841">
        <v>137.88</v>
      </c>
      <c r="D1841">
        <v>4.0703967725217225E-4</v>
      </c>
    </row>
    <row r="1842" spans="3:4" x14ac:dyDescent="0.3">
      <c r="C1842">
        <v>137.887</v>
      </c>
      <c r="D1842">
        <v>4.0126620724272055E-4</v>
      </c>
    </row>
    <row r="1843" spans="3:4" x14ac:dyDescent="0.3">
      <c r="C1843">
        <v>137.89400000000001</v>
      </c>
      <c r="D1843">
        <v>3.9556261721616703E-4</v>
      </c>
    </row>
    <row r="1844" spans="3:4" x14ac:dyDescent="0.3">
      <c r="C1844">
        <v>137.90100000000001</v>
      </c>
      <c r="D1844">
        <v>3.8992824956035486E-4</v>
      </c>
    </row>
    <row r="1845" spans="3:4" x14ac:dyDescent="0.3">
      <c r="C1845">
        <v>137.90799999999999</v>
      </c>
      <c r="D1845">
        <v>3.8436245057930495E-4</v>
      </c>
    </row>
    <row r="1846" spans="3:4" x14ac:dyDescent="0.3">
      <c r="C1846">
        <v>137.91499999999999</v>
      </c>
      <c r="D1846">
        <v>3.7886457046835525E-4</v>
      </c>
    </row>
    <row r="1847" spans="3:4" x14ac:dyDescent="0.3">
      <c r="C1847">
        <v>137.922</v>
      </c>
      <c r="D1847">
        <v>3.7343396329148678E-4</v>
      </c>
    </row>
    <row r="1848" spans="3:4" x14ac:dyDescent="0.3">
      <c r="C1848">
        <v>137.929</v>
      </c>
      <c r="D1848">
        <v>3.6806998696028016E-4</v>
      </c>
    </row>
    <row r="1849" spans="3:4" x14ac:dyDescent="0.3">
      <c r="C1849">
        <v>137.93600000000001</v>
      </c>
      <c r="D1849">
        <v>3.6277200321472929E-4</v>
      </c>
    </row>
    <row r="1850" spans="3:4" x14ac:dyDescent="0.3">
      <c r="C1850">
        <v>137.94300000000001</v>
      </c>
      <c r="D1850">
        <v>3.5753937760567783E-4</v>
      </c>
    </row>
    <row r="1851" spans="3:4" x14ac:dyDescent="0.3">
      <c r="C1851">
        <v>137.94999999999999</v>
      </c>
      <c r="D1851">
        <v>3.5237147947882641E-4</v>
      </c>
    </row>
    <row r="1852" spans="3:4" x14ac:dyDescent="0.3">
      <c r="C1852">
        <v>137.95699999999999</v>
      </c>
      <c r="D1852">
        <v>3.4726768196008135E-4</v>
      </c>
    </row>
    <row r="1853" spans="3:4" x14ac:dyDescent="0.3">
      <c r="C1853">
        <v>137.964</v>
      </c>
      <c r="D1853">
        <v>3.4222736194247742E-4</v>
      </c>
    </row>
    <row r="1854" spans="3:4" x14ac:dyDescent="0.3">
      <c r="C1854">
        <v>137.971</v>
      </c>
      <c r="D1854">
        <v>3.3724990007416209E-4</v>
      </c>
    </row>
    <row r="1855" spans="3:4" x14ac:dyDescent="0.3">
      <c r="C1855">
        <v>137.97800000000001</v>
      </c>
      <c r="D1855">
        <v>3.3233468074767556E-4</v>
      </c>
    </row>
    <row r="1856" spans="3:4" x14ac:dyDescent="0.3">
      <c r="C1856">
        <v>137.98500000000001</v>
      </c>
      <c r="D1856">
        <v>3.2748109209031526E-4</v>
      </c>
    </row>
    <row r="1857" spans="3:4" x14ac:dyDescent="0.3">
      <c r="C1857">
        <v>137.99199999999999</v>
      </c>
      <c r="D1857">
        <v>3.2268852595555321E-4</v>
      </c>
    </row>
    <row r="1858" spans="3:4" x14ac:dyDescent="0.3">
      <c r="C1858">
        <v>137.999</v>
      </c>
      <c r="D1858">
        <v>3.1795637791531156E-4</v>
      </c>
    </row>
    <row r="1859" spans="3:4" x14ac:dyDescent="0.3">
      <c r="C1859">
        <v>138.006</v>
      </c>
      <c r="D1859">
        <v>3.1328404725331995E-4</v>
      </c>
    </row>
    <row r="1860" spans="3:4" x14ac:dyDescent="0.3">
      <c r="C1860">
        <v>138.01300000000001</v>
      </c>
      <c r="D1860">
        <v>3.08670936959092E-4</v>
      </c>
    </row>
    <row r="1861" spans="3:4" x14ac:dyDescent="0.3">
      <c r="C1861">
        <v>138.02000000000001</v>
      </c>
      <c r="D1861">
        <v>3.0411645372275468E-4</v>
      </c>
    </row>
    <row r="1862" spans="3:4" x14ac:dyDescent="0.3">
      <c r="C1862">
        <v>138.02699999999999</v>
      </c>
      <c r="D1862">
        <v>2.9962000793056485E-4</v>
      </c>
    </row>
    <row r="1863" spans="3:4" x14ac:dyDescent="0.3">
      <c r="C1863">
        <v>138.03399999999999</v>
      </c>
      <c r="D1863">
        <v>2.9518101366096395E-4</v>
      </c>
    </row>
    <row r="1864" spans="3:4" x14ac:dyDescent="0.3">
      <c r="C1864">
        <v>138.041</v>
      </c>
      <c r="D1864">
        <v>2.907988886813885E-4</v>
      </c>
    </row>
    <row r="1865" spans="3:4" x14ac:dyDescent="0.3">
      <c r="C1865">
        <v>138.048</v>
      </c>
      <c r="D1865">
        <v>2.8647305444541582E-4</v>
      </c>
    </row>
    <row r="1866" spans="3:4" x14ac:dyDescent="0.3">
      <c r="C1866">
        <v>138.05500000000001</v>
      </c>
      <c r="D1866">
        <v>2.8220293609046817E-4</v>
      </c>
    </row>
    <row r="1867" spans="3:4" x14ac:dyDescent="0.3">
      <c r="C1867">
        <v>138.06200000000001</v>
      </c>
      <c r="D1867">
        <v>2.7796571873489091E-4</v>
      </c>
    </row>
    <row r="1868" spans="3:4" x14ac:dyDescent="0.3">
      <c r="C1868">
        <v>138.06899999999999</v>
      </c>
      <c r="D1868">
        <v>2.7380674940169887E-4</v>
      </c>
    </row>
    <row r="1869" spans="3:4" x14ac:dyDescent="0.3">
      <c r="C1869">
        <v>138.07599999999999</v>
      </c>
      <c r="D1869">
        <v>2.6970170504114088E-4</v>
      </c>
    </row>
    <row r="1870" spans="3:4" x14ac:dyDescent="0.3">
      <c r="C1870">
        <v>138.083</v>
      </c>
      <c r="D1870">
        <v>2.6565003077622134E-4</v>
      </c>
    </row>
    <row r="1871" spans="3:4" x14ac:dyDescent="0.3">
      <c r="C1871">
        <v>138.09</v>
      </c>
      <c r="D1871">
        <v>2.6165117510758865E-4</v>
      </c>
    </row>
    <row r="1872" spans="3:4" x14ac:dyDescent="0.3">
      <c r="C1872">
        <v>138.09700000000001</v>
      </c>
      <c r="D1872">
        <v>2.5770458992929144E-4</v>
      </c>
    </row>
    <row r="1873" spans="3:4" x14ac:dyDescent="0.3">
      <c r="C1873">
        <v>138.10400000000001</v>
      </c>
      <c r="D1873">
        <v>2.5380973054385623E-4</v>
      </c>
    </row>
    <row r="1874" spans="3:4" x14ac:dyDescent="0.3">
      <c r="C1874">
        <v>138.11099999999999</v>
      </c>
      <c r="D1874">
        <v>2.4996605567672301E-4</v>
      </c>
    </row>
    <row r="1875" spans="3:4" x14ac:dyDescent="0.3">
      <c r="C1875">
        <v>138.11799999999999</v>
      </c>
      <c r="D1875">
        <v>2.4617302748995197E-4</v>
      </c>
    </row>
    <row r="1876" spans="3:4" x14ac:dyDescent="0.3">
      <c r="C1876">
        <v>138.125</v>
      </c>
      <c r="D1876">
        <v>2.424301115954368E-4</v>
      </c>
    </row>
    <row r="1877" spans="3:4" x14ac:dyDescent="0.3">
      <c r="C1877">
        <v>138.13200000000001</v>
      </c>
      <c r="D1877">
        <v>2.3873677706731796E-4</v>
      </c>
    </row>
    <row r="1878" spans="3:4" x14ac:dyDescent="0.3">
      <c r="C1878">
        <v>138.13900000000001</v>
      </c>
      <c r="D1878">
        <v>2.3509249645383321E-4</v>
      </c>
    </row>
    <row r="1879" spans="3:4" x14ac:dyDescent="0.3">
      <c r="C1879">
        <v>138.14599999999999</v>
      </c>
      <c r="D1879">
        <v>2.3149674578853209E-4</v>
      </c>
    </row>
    <row r="1880" spans="3:4" x14ac:dyDescent="0.3">
      <c r="C1880">
        <v>138.15299999999999</v>
      </c>
      <c r="D1880">
        <v>2.2794900460078755E-4</v>
      </c>
    </row>
    <row r="1881" spans="3:4" x14ac:dyDescent="0.3">
      <c r="C1881">
        <v>138.16</v>
      </c>
      <c r="D1881">
        <v>2.244487559258272E-4</v>
      </c>
    </row>
    <row r="1882" spans="3:4" x14ac:dyDescent="0.3">
      <c r="C1882">
        <v>138.167</v>
      </c>
      <c r="D1882">
        <v>2.2099548631399565E-4</v>
      </c>
    </row>
    <row r="1883" spans="3:4" x14ac:dyDescent="0.3">
      <c r="C1883">
        <v>138.17400000000001</v>
      </c>
      <c r="D1883">
        <v>2.1758868583947644E-4</v>
      </c>
    </row>
    <row r="1884" spans="3:4" x14ac:dyDescent="0.3">
      <c r="C1884">
        <v>138.18100000000001</v>
      </c>
      <c r="D1884">
        <v>2.1422784810838804E-4</v>
      </c>
    </row>
    <row r="1885" spans="3:4" x14ac:dyDescent="0.3">
      <c r="C1885">
        <v>138.18799999999999</v>
      </c>
      <c r="D1885">
        <v>2.1091247026628617E-4</v>
      </c>
    </row>
    <row r="1886" spans="3:4" x14ac:dyDescent="0.3">
      <c r="C1886">
        <v>138.19499999999999</v>
      </c>
      <c r="D1886">
        <v>2.0764205300500128E-4</v>
      </c>
    </row>
    <row r="1887" spans="3:4" x14ac:dyDescent="0.3">
      <c r="C1887">
        <v>138.202</v>
      </c>
      <c r="D1887">
        <v>2.0441610056901393E-4</v>
      </c>
    </row>
    <row r="1888" spans="3:4" x14ac:dyDescent="0.3">
      <c r="C1888">
        <v>138.209</v>
      </c>
      <c r="D1888">
        <v>2.0123412076110885E-4</v>
      </c>
    </row>
    <row r="1889" spans="3:4" x14ac:dyDescent="0.3">
      <c r="C1889">
        <v>138.21600000000001</v>
      </c>
      <c r="D1889">
        <v>1.9809562494751035E-4</v>
      </c>
    </row>
    <row r="1890" spans="3:4" x14ac:dyDescent="0.3">
      <c r="C1890">
        <v>138.22300000000001</v>
      </c>
      <c r="D1890">
        <v>1.9500012806242993E-4</v>
      </c>
    </row>
    <row r="1891" spans="3:4" x14ac:dyDescent="0.3">
      <c r="C1891">
        <v>138.22999999999999</v>
      </c>
      <c r="D1891">
        <v>1.9194714861205361E-4</v>
      </c>
    </row>
    <row r="1892" spans="3:4" x14ac:dyDescent="0.3">
      <c r="C1892">
        <v>138.23699999999999</v>
      </c>
      <c r="D1892">
        <v>1.8893620867790149E-4</v>
      </c>
    </row>
    <row r="1893" spans="3:4" x14ac:dyDescent="0.3">
      <c r="C1893">
        <v>138.244</v>
      </c>
      <c r="D1893">
        <v>1.8596683391975316E-4</v>
      </c>
    </row>
    <row r="1894" spans="3:4" x14ac:dyDescent="0.3">
      <c r="C1894">
        <v>138.251</v>
      </c>
      <c r="D1894">
        <v>1.8303855357789552E-4</v>
      </c>
    </row>
    <row r="1895" spans="3:4" x14ac:dyDescent="0.3">
      <c r="C1895">
        <v>138.25800000000001</v>
      </c>
      <c r="D1895">
        <v>1.8015090047488629E-4</v>
      </c>
    </row>
    <row r="1896" spans="3:4" x14ac:dyDescent="0.3">
      <c r="C1896">
        <v>138.26499999999999</v>
      </c>
      <c r="D1896">
        <v>1.7730341101677551E-4</v>
      </c>
    </row>
    <row r="1897" spans="3:4" x14ac:dyDescent="0.3">
      <c r="C1897">
        <v>138.27199999999999</v>
      </c>
      <c r="D1897">
        <v>1.7449562519373632E-4</v>
      </c>
    </row>
    <row r="1898" spans="3:4" x14ac:dyDescent="0.3">
      <c r="C1898">
        <v>138.279</v>
      </c>
      <c r="D1898">
        <v>1.7172708658028333E-4</v>
      </c>
    </row>
    <row r="1899" spans="3:4" x14ac:dyDescent="0.3">
      <c r="C1899">
        <v>138.286</v>
      </c>
      <c r="D1899">
        <v>1.6899734233485526E-4</v>
      </c>
    </row>
    <row r="1900" spans="3:4" x14ac:dyDescent="0.3">
      <c r="C1900">
        <v>138.29300000000001</v>
      </c>
      <c r="D1900">
        <v>1.6630594319893917E-4</v>
      </c>
    </row>
    <row r="1901" spans="3:4" x14ac:dyDescent="0.3">
      <c r="C1901">
        <v>138.30000000000001</v>
      </c>
      <c r="D1901">
        <v>1.6365244349567779E-4</v>
      </c>
    </row>
    <row r="1902" spans="3:4" x14ac:dyDescent="0.3">
      <c r="C1902">
        <v>138.30699999999999</v>
      </c>
      <c r="D1902">
        <v>1.6103640112798584E-4</v>
      </c>
    </row>
    <row r="1903" spans="3:4" x14ac:dyDescent="0.3">
      <c r="C1903">
        <v>138.31399999999999</v>
      </c>
      <c r="D1903">
        <v>1.5845737757611827E-4</v>
      </c>
    </row>
    <row r="1904" spans="3:4" x14ac:dyDescent="0.3">
      <c r="C1904">
        <v>138.321</v>
      </c>
      <c r="D1904">
        <v>1.5591493789485827E-4</v>
      </c>
    </row>
    <row r="1905" spans="3:4" x14ac:dyDescent="0.3">
      <c r="C1905">
        <v>138.328</v>
      </c>
      <c r="D1905">
        <v>1.5340865071011888E-4</v>
      </c>
    </row>
    <row r="1906" spans="3:4" x14ac:dyDescent="0.3">
      <c r="C1906">
        <v>138.33500000000001</v>
      </c>
      <c r="D1906">
        <v>1.5093808821512358E-4</v>
      </c>
    </row>
    <row r="1907" spans="3:4" x14ac:dyDescent="0.3">
      <c r="C1907">
        <v>138.34200000000001</v>
      </c>
      <c r="D1907">
        <v>1.4850282616610963E-4</v>
      </c>
    </row>
    <row r="1908" spans="3:4" x14ac:dyDescent="0.3">
      <c r="C1908">
        <v>138.34899999999999</v>
      </c>
      <c r="D1908">
        <v>1.4610244387758172E-4</v>
      </c>
    </row>
    <row r="1909" spans="3:4" x14ac:dyDescent="0.3">
      <c r="C1909">
        <v>138.35599999999999</v>
      </c>
      <c r="D1909">
        <v>1.4373652421706488E-4</v>
      </c>
    </row>
    <row r="1910" spans="3:4" x14ac:dyDescent="0.3">
      <c r="C1910">
        <v>138.363</v>
      </c>
      <c r="D1910">
        <v>1.4138171784603597E-4</v>
      </c>
    </row>
    <row r="1911" spans="3:4" x14ac:dyDescent="0.3">
      <c r="C1911">
        <v>138.37</v>
      </c>
      <c r="D1911">
        <v>1.3908443273606078E-4</v>
      </c>
    </row>
    <row r="1912" spans="3:4" x14ac:dyDescent="0.3">
      <c r="C1912">
        <v>138.37700000000001</v>
      </c>
      <c r="D1912">
        <v>1.368203424856966E-4</v>
      </c>
    </row>
    <row r="1913" spans="3:4" x14ac:dyDescent="0.3">
      <c r="C1913">
        <v>138.38399999999999</v>
      </c>
      <c r="D1913">
        <v>1.3458904554845252E-4</v>
      </c>
    </row>
    <row r="1914" spans="3:4" x14ac:dyDescent="0.3">
      <c r="C1914">
        <v>138.39099999999999</v>
      </c>
      <c r="D1914">
        <v>1.3239014384614043E-4</v>
      </c>
    </row>
    <row r="1915" spans="3:4" x14ac:dyDescent="0.3">
      <c r="C1915">
        <v>138.398</v>
      </c>
      <c r="D1915">
        <v>1.3022324276294397E-4</v>
      </c>
    </row>
    <row r="1916" spans="3:4" x14ac:dyDescent="0.3">
      <c r="C1916">
        <v>138.405</v>
      </c>
      <c r="D1916">
        <v>1.2808795113893704E-4</v>
      </c>
    </row>
    <row r="1917" spans="3:4" x14ac:dyDescent="0.3">
      <c r="C1917">
        <v>138.41200000000001</v>
      </c>
      <c r="D1917">
        <v>1.2598388126319521E-4</v>
      </c>
    </row>
    <row r="1918" spans="3:4" x14ac:dyDescent="0.3">
      <c r="C1918">
        <v>138.41900000000001</v>
      </c>
      <c r="D1918">
        <v>1.2391064886645495E-4</v>
      </c>
    </row>
    <row r="1919" spans="3:4" x14ac:dyDescent="0.3">
      <c r="C1919">
        <v>138.42599999999999</v>
      </c>
      <c r="D1919">
        <v>1.218678731133474E-4</v>
      </c>
    </row>
    <row r="1920" spans="3:4" x14ac:dyDescent="0.3">
      <c r="C1920">
        <v>138.43299999999999</v>
      </c>
      <c r="D1920">
        <v>1.1985517659416511E-4</v>
      </c>
    </row>
    <row r="1921" spans="3:4" x14ac:dyDescent="0.3">
      <c r="C1921">
        <v>138.44</v>
      </c>
      <c r="D1921">
        <v>1.1787218531629497E-4</v>
      </c>
    </row>
    <row r="1922" spans="3:4" x14ac:dyDescent="0.3">
      <c r="C1922">
        <v>138.447</v>
      </c>
      <c r="D1922">
        <v>1.1591852869515909E-4</v>
      </c>
    </row>
    <row r="1923" spans="3:4" x14ac:dyDescent="0.3">
      <c r="C1923">
        <v>138.45400000000001</v>
      </c>
      <c r="D1923">
        <v>1.1399383954479821E-4</v>
      </c>
    </row>
    <row r="1924" spans="3:4" x14ac:dyDescent="0.3">
      <c r="C1924">
        <v>138.46100000000001</v>
      </c>
      <c r="D1924">
        <v>1.1209775406805608E-4</v>
      </c>
    </row>
    <row r="1925" spans="3:4" x14ac:dyDescent="0.3">
      <c r="C1925">
        <v>138.46799999999999</v>
      </c>
      <c r="D1925">
        <v>1.1022991184638691E-4</v>
      </c>
    </row>
    <row r="1926" spans="3:4" x14ac:dyDescent="0.3">
      <c r="C1926">
        <v>138.47499999999999</v>
      </c>
      <c r="D1926">
        <v>1.0838995582925217E-4</v>
      </c>
    </row>
    <row r="1927" spans="3:4" x14ac:dyDescent="0.3">
      <c r="C1927">
        <v>138.482</v>
      </c>
      <c r="D1927">
        <v>1.0657753232322668E-4</v>
      </c>
    </row>
    <row r="1928" spans="3:4" x14ac:dyDescent="0.3">
      <c r="C1928">
        <v>138.489</v>
      </c>
      <c r="D1928">
        <v>1.0479229098067099E-4</v>
      </c>
    </row>
    <row r="1929" spans="3:4" x14ac:dyDescent="0.3">
      <c r="C1929">
        <v>138.49600000000001</v>
      </c>
      <c r="D1929">
        <v>1.0303388478809179E-4</v>
      </c>
    </row>
    <row r="1930" spans="3:4" x14ac:dyDescent="0.3">
      <c r="C1930">
        <v>138.50300000000001</v>
      </c>
      <c r="D1930">
        <v>1.013019700541538E-4</v>
      </c>
    </row>
    <row r="1931" spans="3:4" x14ac:dyDescent="0.3">
      <c r="C1931">
        <v>138.51</v>
      </c>
      <c r="D1931">
        <v>9.9596206397366131E-5</v>
      </c>
    </row>
    <row r="1932" spans="3:4" x14ac:dyDescent="0.3">
      <c r="C1932">
        <v>138.517</v>
      </c>
      <c r="D1932">
        <v>9.7916256733406875E-5</v>
      </c>
    </row>
    <row r="1933" spans="3:4" x14ac:dyDescent="0.3">
      <c r="C1933">
        <v>138.524</v>
      </c>
      <c r="D1933">
        <v>9.6261787262201602E-5</v>
      </c>
    </row>
    <row r="1934" spans="3:4" x14ac:dyDescent="0.3">
      <c r="C1934">
        <v>138.53100000000001</v>
      </c>
      <c r="D1934">
        <v>9.4632467454622195E-5</v>
      </c>
    </row>
    <row r="1935" spans="3:4" x14ac:dyDescent="0.3">
      <c r="C1935">
        <v>138.53800000000001</v>
      </c>
      <c r="D1935">
        <v>9.3027970038919635E-5</v>
      </c>
    </row>
    <row r="1936" spans="3:4" x14ac:dyDescent="0.3">
      <c r="C1936">
        <v>138.54499999999999</v>
      </c>
      <c r="D1936">
        <v>9.1447970986861777E-5</v>
      </c>
    </row>
    <row r="1937" spans="3:4" x14ac:dyDescent="0.3">
      <c r="C1937">
        <v>138.55199999999999</v>
      </c>
      <c r="D1937">
        <v>8.9892149499554079E-5</v>
      </c>
    </row>
    <row r="1938" spans="3:4" x14ac:dyDescent="0.3">
      <c r="C1938">
        <v>138.559</v>
      </c>
      <c r="D1938">
        <v>8.8360187993045435E-5</v>
      </c>
    </row>
    <row r="1939" spans="3:4" x14ac:dyDescent="0.3">
      <c r="C1939">
        <v>138.566</v>
      </c>
      <c r="D1939">
        <v>8.6851772083600205E-5</v>
      </c>
    </row>
    <row r="1940" spans="3:4" x14ac:dyDescent="0.3">
      <c r="C1940">
        <v>138.57300000000001</v>
      </c>
      <c r="D1940">
        <v>8.5366590572738034E-5</v>
      </c>
    </row>
    <row r="1941" spans="3:4" x14ac:dyDescent="0.3">
      <c r="C1941">
        <v>138.58000000000001</v>
      </c>
      <c r="D1941">
        <v>8.3904335432012395E-5</v>
      </c>
    </row>
    <row r="1942" spans="3:4" x14ac:dyDescent="0.3">
      <c r="C1942">
        <v>138.58699999999999</v>
      </c>
      <c r="D1942">
        <v>8.246470178754667E-5</v>
      </c>
    </row>
    <row r="1943" spans="3:4" x14ac:dyDescent="0.3">
      <c r="C1943">
        <v>138.59399999999999</v>
      </c>
      <c r="D1943">
        <v>8.1047387904299825E-5</v>
      </c>
    </row>
    <row r="1944" spans="3:4" x14ac:dyDescent="0.3">
      <c r="C1944">
        <v>138.601</v>
      </c>
      <c r="D1944">
        <v>7.9652095170156927E-5</v>
      </c>
    </row>
    <row r="1945" spans="3:4" x14ac:dyDescent="0.3">
      <c r="C1945">
        <v>138.608</v>
      </c>
      <c r="D1945">
        <v>7.8278528079734656E-5</v>
      </c>
    </row>
    <row r="1946" spans="3:4" x14ac:dyDescent="0.3">
      <c r="C1946">
        <v>138.61500000000001</v>
      </c>
      <c r="D1946">
        <v>7.6926394217997061E-5</v>
      </c>
    </row>
    <row r="1947" spans="3:4" x14ac:dyDescent="0.3">
      <c r="C1947">
        <v>138.62200000000001</v>
      </c>
      <c r="D1947">
        <v>7.5595404243652126E-5</v>
      </c>
    </row>
    <row r="1948" spans="3:4" x14ac:dyDescent="0.3">
      <c r="C1948">
        <v>138.62899999999999</v>
      </c>
      <c r="D1948">
        <v>7.4285271872349148E-5</v>
      </c>
    </row>
    <row r="1949" spans="3:4" x14ac:dyDescent="0.3">
      <c r="C1949">
        <v>138.636</v>
      </c>
      <c r="D1949">
        <v>7.2995713859650742E-5</v>
      </c>
    </row>
    <row r="1950" spans="3:4" x14ac:dyDescent="0.3">
      <c r="C1950">
        <v>138.643</v>
      </c>
      <c r="D1950">
        <v>7.1726449983866355E-5</v>
      </c>
    </row>
    <row r="1951" spans="3:4" x14ac:dyDescent="0.3">
      <c r="C1951">
        <v>138.65</v>
      </c>
      <c r="D1951">
        <v>7.047720302864668E-5</v>
      </c>
    </row>
    <row r="1952" spans="3:4" x14ac:dyDescent="0.3">
      <c r="C1952">
        <v>138.65700000000001</v>
      </c>
      <c r="D1952">
        <v>6.9247698765427773E-5</v>
      </c>
    </row>
    <row r="1953" spans="3:4" x14ac:dyDescent="0.3">
      <c r="C1953">
        <v>138.66399999999999</v>
      </c>
      <c r="D1953">
        <v>6.8037665935702062E-5</v>
      </c>
    </row>
    <row r="1954" spans="3:4" x14ac:dyDescent="0.3">
      <c r="C1954">
        <v>138.67099999999999</v>
      </c>
      <c r="D1954">
        <v>6.6846836233099615E-5</v>
      </c>
    </row>
    <row r="1955" spans="3:4" x14ac:dyDescent="0.3">
      <c r="C1955">
        <v>138.678</v>
      </c>
      <c r="D1955">
        <v>6.5674944285359915E-5</v>
      </c>
    </row>
    <row r="1956" spans="3:4" x14ac:dyDescent="0.3">
      <c r="C1956">
        <v>138.685</v>
      </c>
      <c r="D1956">
        <v>6.4521727636101614E-5</v>
      </c>
    </row>
    <row r="1957" spans="3:4" x14ac:dyDescent="0.3">
      <c r="C1957">
        <v>138.69200000000001</v>
      </c>
      <c r="D1957">
        <v>6.3386926726471433E-5</v>
      </c>
    </row>
    <row r="1958" spans="3:4" x14ac:dyDescent="0.3">
      <c r="C1958">
        <v>138.69900000000001</v>
      </c>
      <c r="D1958">
        <v>6.2270284876646712E-5</v>
      </c>
    </row>
    <row r="1959" spans="3:4" x14ac:dyDescent="0.3">
      <c r="C1959">
        <v>138.70599999999999</v>
      </c>
      <c r="D1959">
        <v>6.1171548267210008E-5</v>
      </c>
    </row>
    <row r="1960" spans="3:4" x14ac:dyDescent="0.3">
      <c r="C1960">
        <v>138.71299999999999</v>
      </c>
      <c r="D1960">
        <v>6.009046592037228E-5</v>
      </c>
    </row>
    <row r="1961" spans="3:4" x14ac:dyDescent="0.3">
      <c r="C1961">
        <v>138.72</v>
      </c>
      <c r="D1961">
        <v>5.9026789681119832E-5</v>
      </c>
    </row>
    <row r="1962" spans="3:4" x14ac:dyDescent="0.3">
      <c r="C1962">
        <v>138.727</v>
      </c>
      <c r="D1962">
        <v>5.7980274198199293E-5</v>
      </c>
    </row>
    <row r="1963" spans="3:4" x14ac:dyDescent="0.3">
      <c r="C1963">
        <v>138.73400000000001</v>
      </c>
      <c r="D1963">
        <v>5.6950676905015698E-5</v>
      </c>
    </row>
    <row r="1964" spans="3:4" x14ac:dyDescent="0.3">
      <c r="C1964">
        <v>138.74100000000001</v>
      </c>
      <c r="D1964">
        <v>5.5937758000421128E-5</v>
      </c>
    </row>
    <row r="1965" spans="3:4" x14ac:dyDescent="0.3">
      <c r="C1965">
        <v>138.74799999999999</v>
      </c>
      <c r="D1965">
        <v>5.4941280429408341E-5</v>
      </c>
    </row>
    <row r="1966" spans="3:4" x14ac:dyDescent="0.3">
      <c r="C1966">
        <v>138.755</v>
      </c>
      <c r="D1966">
        <v>5.3961009863691245E-5</v>
      </c>
    </row>
    <row r="1967" spans="3:4" x14ac:dyDescent="0.3">
      <c r="C1967">
        <v>138.762</v>
      </c>
      <c r="D1967">
        <v>5.2996714682237407E-5</v>
      </c>
    </row>
    <row r="1968" spans="3:4" x14ac:dyDescent="0.3">
      <c r="C1968">
        <v>138.76900000000001</v>
      </c>
      <c r="D1968">
        <v>5.2048165951678276E-5</v>
      </c>
    </row>
    <row r="1969" spans="3:4" x14ac:dyDescent="0.3">
      <c r="C1969">
        <v>138.77600000000001</v>
      </c>
      <c r="D1969">
        <v>5.1115137406661618E-5</v>
      </c>
    </row>
    <row r="1970" spans="3:4" x14ac:dyDescent="0.3">
      <c r="C1970">
        <v>138.78299999999999</v>
      </c>
      <c r="D1970">
        <v>5.019740543013248E-5</v>
      </c>
    </row>
    <row r="1971" spans="3:4" x14ac:dyDescent="0.3">
      <c r="C1971">
        <v>138.79</v>
      </c>
      <c r="D1971">
        <v>4.9294749033528561E-5</v>
      </c>
    </row>
    <row r="1972" spans="3:4" x14ac:dyDescent="0.3">
      <c r="C1972">
        <v>138.797</v>
      </c>
      <c r="D1972">
        <v>4.8406949836951053E-5</v>
      </c>
    </row>
    <row r="1973" spans="3:4" x14ac:dyDescent="0.3">
      <c r="C1973">
        <v>138.804</v>
      </c>
      <c r="D1973">
        <v>4.7533792049241563E-5</v>
      </c>
    </row>
    <row r="1974" spans="3:4" x14ac:dyDescent="0.3">
      <c r="C1974">
        <v>138.81100000000001</v>
      </c>
      <c r="D1974">
        <v>4.6675062448025798E-5</v>
      </c>
    </row>
    <row r="1975" spans="3:4" x14ac:dyDescent="0.3">
      <c r="C1975">
        <v>138.81800000000001</v>
      </c>
      <c r="D1975">
        <v>4.5830550359707325E-5</v>
      </c>
    </row>
    <row r="1976" spans="3:4" x14ac:dyDescent="0.3">
      <c r="C1976">
        <v>138.82499999999999</v>
      </c>
      <c r="D1976">
        <v>4.5000047639421545E-5</v>
      </c>
    </row>
    <row r="1977" spans="3:4" x14ac:dyDescent="0.3">
      <c r="C1977">
        <v>138.83199999999999</v>
      </c>
      <c r="D1977">
        <v>4.4183348650936138E-5</v>
      </c>
    </row>
    <row r="1978" spans="3:4" x14ac:dyDescent="0.3">
      <c r="C1978">
        <v>138.839</v>
      </c>
      <c r="D1978">
        <v>4.3380250246552187E-5</v>
      </c>
    </row>
    <row r="1979" spans="3:4" x14ac:dyDescent="0.3">
      <c r="C1979">
        <v>138.846</v>
      </c>
      <c r="D1979">
        <v>4.2590551746943351E-5</v>
      </c>
    </row>
    <row r="1980" spans="3:4" x14ac:dyDescent="0.3">
      <c r="C1980">
        <v>138.85300000000001</v>
      </c>
      <c r="D1980">
        <v>4.1814054920987737E-5</v>
      </c>
    </row>
    <row r="1981" spans="3:4" x14ac:dyDescent="0.3">
      <c r="C1981">
        <v>138.86000000000001</v>
      </c>
      <c r="D1981">
        <v>4.1050563965577358E-5</v>
      </c>
    </row>
    <row r="1982" spans="3:4" x14ac:dyDescent="0.3">
      <c r="C1982">
        <v>138.86699999999999</v>
      </c>
      <c r="D1982">
        <v>4.0299885485415537E-5</v>
      </c>
    </row>
    <row r="1983" spans="3:4" x14ac:dyDescent="0.3">
      <c r="C1983">
        <v>138.874</v>
      </c>
      <c r="D1983">
        <v>3.956182847278765E-5</v>
      </c>
    </row>
    <row r="1984" spans="3:4" x14ac:dyDescent="0.3">
      <c r="C1984">
        <v>138.881</v>
      </c>
      <c r="D1984">
        <v>3.8836204287356127E-5</v>
      </c>
    </row>
    <row r="1985" spans="3:4" x14ac:dyDescent="0.3">
      <c r="C1985">
        <v>138.88800000000001</v>
      </c>
      <c r="D1985">
        <v>3.8122826635921835E-5</v>
      </c>
    </row>
    <row r="1986" spans="3:4" x14ac:dyDescent="0.3">
      <c r="C1986">
        <v>138.89500000000001</v>
      </c>
      <c r="D1986">
        <v>3.7421511552202412E-5</v>
      </c>
    </row>
    <row r="1987" spans="3:4" x14ac:dyDescent="0.3">
      <c r="C1987">
        <v>138.90199999999999</v>
      </c>
      <c r="D1987">
        <v>3.6732077376615118E-5</v>
      </c>
    </row>
    <row r="1988" spans="3:4" x14ac:dyDescent="0.3">
      <c r="C1988">
        <v>138.90899999999999</v>
      </c>
      <c r="D1988">
        <v>3.6054344736055129E-5</v>
      </c>
    </row>
    <row r="1989" spans="3:4" x14ac:dyDescent="0.3">
      <c r="C1989">
        <v>138.916</v>
      </c>
      <c r="D1989">
        <v>3.5388136523714474E-5</v>
      </c>
    </row>
    <row r="1990" spans="3:4" x14ac:dyDescent="0.3">
      <c r="C1990">
        <v>138.923</v>
      </c>
      <c r="D1990">
        <v>3.4733277878889699E-5</v>
      </c>
    </row>
    <row r="1991" spans="3:4" x14ac:dyDescent="0.3">
      <c r="C1991">
        <v>138.93</v>
      </c>
      <c r="D1991">
        <v>3.4089596166823202E-5</v>
      </c>
    </row>
    <row r="1992" spans="3:4" x14ac:dyDescent="0.3">
      <c r="C1992">
        <v>138.93700000000001</v>
      </c>
      <c r="D1992">
        <v>3.3456920958566041E-5</v>
      </c>
    </row>
    <row r="1993" spans="3:4" x14ac:dyDescent="0.3">
      <c r="C1993">
        <v>138.94399999999999</v>
      </c>
      <c r="D1993">
        <v>3.2835084010870289E-5</v>
      </c>
    </row>
    <row r="1994" spans="3:4" x14ac:dyDescent="0.3">
      <c r="C1994">
        <v>138.95099999999999</v>
      </c>
      <c r="D1994">
        <v>3.222391924609904E-5</v>
      </c>
    </row>
    <row r="1995" spans="3:4" x14ac:dyDescent="0.3">
      <c r="C1995">
        <v>138.958</v>
      </c>
      <c r="D1995">
        <v>3.1623262732195956E-5</v>
      </c>
    </row>
    <row r="1996" spans="3:4" x14ac:dyDescent="0.3">
      <c r="C1996">
        <v>138.965</v>
      </c>
      <c r="D1996">
        <v>3.1032952662666619E-5</v>
      </c>
    </row>
    <row r="1997" spans="3:4" x14ac:dyDescent="0.3">
      <c r="C1997">
        <v>138.97200000000001</v>
      </c>
      <c r="D1997">
        <v>3.0452829336612872E-5</v>
      </c>
    </row>
    <row r="1998" spans="3:4" x14ac:dyDescent="0.3">
      <c r="C1998">
        <v>138.97900000000001</v>
      </c>
      <c r="D1998">
        <v>2.9882735138808012E-5</v>
      </c>
    </row>
    <row r="1999" spans="3:4" x14ac:dyDescent="0.3">
      <c r="C1999">
        <v>138.98599999999999</v>
      </c>
      <c r="D1999">
        <v>2.9322514519820976E-5</v>
      </c>
    </row>
    <row r="2000" spans="3:4" x14ac:dyDescent="0.3">
      <c r="C2000">
        <v>138.99299999999999</v>
      </c>
      <c r="D2000">
        <v>2.8772013976178692E-5</v>
      </c>
    </row>
    <row r="2001" spans="3:4" x14ac:dyDescent="0.3">
      <c r="C2001" t="s">
        <v>889</v>
      </c>
      <c r="D2001" t="s">
        <v>889</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ilha5"/>
  <dimension ref="A1:H2001"/>
  <sheetViews>
    <sheetView workbookViewId="0"/>
  </sheetViews>
  <sheetFormatPr defaultRowHeight="14.4" x14ac:dyDescent="0.3"/>
  <cols>
    <col min="1" max="1" width="14.88671875" style="6" bestFit="1" customWidth="1"/>
    <col min="2" max="2" width="12.6640625" style="3" bestFit="1" customWidth="1"/>
  </cols>
  <sheetData>
    <row r="1" spans="1:8" x14ac:dyDescent="0.3">
      <c r="A1" s="6" t="s">
        <v>891</v>
      </c>
      <c r="B1" s="3" t="s">
        <v>912</v>
      </c>
      <c r="C1">
        <v>95</v>
      </c>
      <c r="D1">
        <v>0</v>
      </c>
      <c r="E1">
        <v>110.75</v>
      </c>
      <c r="F1">
        <v>0</v>
      </c>
      <c r="G1">
        <v>95</v>
      </c>
      <c r="H1">
        <v>0</v>
      </c>
    </row>
    <row r="2" spans="1:8" x14ac:dyDescent="0.3">
      <c r="A2" s="6" t="s">
        <v>893</v>
      </c>
      <c r="B2" s="3" t="s">
        <v>894</v>
      </c>
      <c r="C2">
        <v>95.034999999999997</v>
      </c>
      <c r="D2">
        <v>0</v>
      </c>
      <c r="E2">
        <v>112.5</v>
      </c>
      <c r="F2">
        <v>0</v>
      </c>
      <c r="G2">
        <v>164.965</v>
      </c>
      <c r="H2">
        <v>0</v>
      </c>
    </row>
    <row r="3" spans="1:8" x14ac:dyDescent="0.3">
      <c r="A3" s="6" t="s">
        <v>895</v>
      </c>
      <c r="B3" s="40">
        <v>16</v>
      </c>
      <c r="C3">
        <v>95.07</v>
      </c>
      <c r="D3">
        <v>0</v>
      </c>
      <c r="E3">
        <v>112.5</v>
      </c>
      <c r="F3">
        <v>1</v>
      </c>
    </row>
    <row r="4" spans="1:8" x14ac:dyDescent="0.3">
      <c r="A4" s="6" t="s">
        <v>896</v>
      </c>
      <c r="B4" s="40">
        <v>9</v>
      </c>
      <c r="C4">
        <v>95.105000000000004</v>
      </c>
      <c r="D4">
        <v>0</v>
      </c>
      <c r="E4">
        <v>110.75</v>
      </c>
      <c r="F4">
        <v>1</v>
      </c>
    </row>
    <row r="5" spans="1:8" x14ac:dyDescent="0.3">
      <c r="A5" s="6" t="s">
        <v>897</v>
      </c>
      <c r="B5" s="40">
        <v>2</v>
      </c>
      <c r="C5">
        <v>95.14</v>
      </c>
      <c r="D5">
        <v>0</v>
      </c>
      <c r="E5">
        <v>110.75</v>
      </c>
      <c r="F5">
        <v>0</v>
      </c>
    </row>
    <row r="6" spans="1:8" x14ac:dyDescent="0.3">
      <c r="A6" s="6" t="s">
        <v>898</v>
      </c>
      <c r="B6" s="40" t="b">
        <v>1</v>
      </c>
      <c r="C6">
        <v>95.174999999999997</v>
      </c>
      <c r="D6">
        <v>0</v>
      </c>
      <c r="E6" t="s">
        <v>890</v>
      </c>
      <c r="F6" t="s">
        <v>890</v>
      </c>
    </row>
    <row r="7" spans="1:8" x14ac:dyDescent="0.3">
      <c r="A7" s="6" t="s">
        <v>899</v>
      </c>
      <c r="B7" s="40">
        <v>1</v>
      </c>
      <c r="C7">
        <v>95.21</v>
      </c>
      <c r="D7">
        <v>0</v>
      </c>
      <c r="E7">
        <v>119.5</v>
      </c>
      <c r="F7">
        <v>0</v>
      </c>
    </row>
    <row r="8" spans="1:8" x14ac:dyDescent="0.3">
      <c r="A8" s="6" t="s">
        <v>900</v>
      </c>
      <c r="B8" s="40" t="b">
        <v>0</v>
      </c>
      <c r="C8">
        <v>95.245000000000005</v>
      </c>
      <c r="D8">
        <v>0</v>
      </c>
      <c r="E8">
        <v>121.25</v>
      </c>
      <c r="F8">
        <v>0</v>
      </c>
    </row>
    <row r="9" spans="1:8" x14ac:dyDescent="0.3">
      <c r="A9" s="6" t="s">
        <v>901</v>
      </c>
      <c r="B9" s="40" t="b">
        <v>1</v>
      </c>
      <c r="C9">
        <v>95.28</v>
      </c>
      <c r="D9">
        <v>0</v>
      </c>
      <c r="E9">
        <v>121.25</v>
      </c>
      <c r="F9">
        <v>1</v>
      </c>
    </row>
    <row r="10" spans="1:8" x14ac:dyDescent="0.3">
      <c r="A10" s="6" t="s">
        <v>902</v>
      </c>
      <c r="B10" s="40" t="b">
        <v>0</v>
      </c>
      <c r="C10">
        <v>95.314999999999998</v>
      </c>
      <c r="D10">
        <v>0</v>
      </c>
      <c r="E10">
        <v>119.5</v>
      </c>
      <c r="F10">
        <v>1</v>
      </c>
    </row>
    <row r="11" spans="1:8" x14ac:dyDescent="0.3">
      <c r="A11" s="6" t="s">
        <v>903</v>
      </c>
      <c r="B11" s="40" t="b">
        <v>0</v>
      </c>
      <c r="C11">
        <v>95.35</v>
      </c>
      <c r="D11">
        <v>0</v>
      </c>
      <c r="E11">
        <v>119.5</v>
      </c>
      <c r="F11">
        <v>0</v>
      </c>
    </row>
    <row r="12" spans="1:8" x14ac:dyDescent="0.3">
      <c r="A12" s="6" t="s">
        <v>904</v>
      </c>
      <c r="B12" s="40" t="s">
        <v>913</v>
      </c>
      <c r="C12">
        <v>95.385000000000005</v>
      </c>
      <c r="D12">
        <v>0</v>
      </c>
      <c r="E12" t="s">
        <v>890</v>
      </c>
      <c r="F12" t="s">
        <v>890</v>
      </c>
    </row>
    <row r="13" spans="1:8" x14ac:dyDescent="0.3">
      <c r="A13" s="6" t="s">
        <v>905</v>
      </c>
      <c r="B13" s="40" t="b">
        <v>1</v>
      </c>
      <c r="C13">
        <v>95.42</v>
      </c>
      <c r="D13">
        <v>0</v>
      </c>
      <c r="E13">
        <v>121.25</v>
      </c>
      <c r="F13">
        <v>0</v>
      </c>
    </row>
    <row r="14" spans="1:8" x14ac:dyDescent="0.3">
      <c r="A14" s="6" t="s">
        <v>906</v>
      </c>
      <c r="B14" s="40" t="b">
        <v>0</v>
      </c>
      <c r="C14">
        <v>95.454999999999998</v>
      </c>
      <c r="D14">
        <v>0</v>
      </c>
      <c r="E14">
        <v>123</v>
      </c>
      <c r="F14">
        <v>0</v>
      </c>
    </row>
    <row r="15" spans="1:8" x14ac:dyDescent="0.3">
      <c r="A15" s="6" t="s">
        <v>907</v>
      </c>
      <c r="B15" s="40" t="b">
        <v>0</v>
      </c>
      <c r="C15">
        <v>95.49</v>
      </c>
      <c r="D15">
        <v>0</v>
      </c>
      <c r="E15">
        <v>123</v>
      </c>
      <c r="F15">
        <v>1</v>
      </c>
    </row>
    <row r="16" spans="1:8" x14ac:dyDescent="0.3">
      <c r="A16" s="6" t="s">
        <v>908</v>
      </c>
      <c r="B16" s="40">
        <v>1</v>
      </c>
      <c r="C16">
        <v>95.525000000000006</v>
      </c>
      <c r="D16">
        <v>0</v>
      </c>
      <c r="E16">
        <v>121.25</v>
      </c>
      <c r="F16">
        <v>1</v>
      </c>
    </row>
    <row r="17" spans="3:6" x14ac:dyDescent="0.3">
      <c r="C17">
        <v>95.56</v>
      </c>
      <c r="D17">
        <v>0</v>
      </c>
      <c r="E17">
        <v>121.25</v>
      </c>
      <c r="F17">
        <v>0</v>
      </c>
    </row>
    <row r="18" spans="3:6" x14ac:dyDescent="0.3">
      <c r="C18">
        <v>95.594999999999999</v>
      </c>
      <c r="D18">
        <v>0</v>
      </c>
      <c r="E18" t="s">
        <v>890</v>
      </c>
      <c r="F18" t="s">
        <v>890</v>
      </c>
    </row>
    <row r="19" spans="3:6" x14ac:dyDescent="0.3">
      <c r="C19">
        <v>95.63</v>
      </c>
      <c r="D19">
        <v>0</v>
      </c>
      <c r="E19">
        <v>123</v>
      </c>
      <c r="F19">
        <v>0</v>
      </c>
    </row>
    <row r="20" spans="3:6" x14ac:dyDescent="0.3">
      <c r="C20">
        <v>95.665000000000006</v>
      </c>
      <c r="D20">
        <v>0</v>
      </c>
      <c r="E20">
        <v>124.75</v>
      </c>
      <c r="F20">
        <v>0</v>
      </c>
    </row>
    <row r="21" spans="3:6" x14ac:dyDescent="0.3">
      <c r="C21">
        <v>95.7</v>
      </c>
      <c r="D21">
        <v>0</v>
      </c>
      <c r="E21">
        <v>124.75</v>
      </c>
      <c r="F21">
        <v>1</v>
      </c>
    </row>
    <row r="22" spans="3:6" x14ac:dyDescent="0.3">
      <c r="C22">
        <v>95.734999999999999</v>
      </c>
      <c r="D22">
        <v>0</v>
      </c>
      <c r="E22">
        <v>123</v>
      </c>
      <c r="F22">
        <v>1</v>
      </c>
    </row>
    <row r="23" spans="3:6" x14ac:dyDescent="0.3">
      <c r="C23">
        <v>95.77</v>
      </c>
      <c r="D23">
        <v>0</v>
      </c>
      <c r="E23">
        <v>123</v>
      </c>
      <c r="F23">
        <v>0</v>
      </c>
    </row>
    <row r="24" spans="3:6" x14ac:dyDescent="0.3">
      <c r="C24">
        <v>95.805000000000007</v>
      </c>
      <c r="D24">
        <v>0</v>
      </c>
      <c r="E24" t="s">
        <v>890</v>
      </c>
      <c r="F24" t="s">
        <v>890</v>
      </c>
    </row>
    <row r="25" spans="3:6" x14ac:dyDescent="0.3">
      <c r="C25">
        <v>95.84</v>
      </c>
      <c r="D25">
        <v>0</v>
      </c>
      <c r="E25">
        <v>124.75</v>
      </c>
      <c r="F25">
        <v>0</v>
      </c>
    </row>
    <row r="26" spans="3:6" x14ac:dyDescent="0.3">
      <c r="C26">
        <v>95.875</v>
      </c>
      <c r="D26">
        <v>0</v>
      </c>
      <c r="E26">
        <v>126.5</v>
      </c>
      <c r="F26">
        <v>0</v>
      </c>
    </row>
    <row r="27" spans="3:6" x14ac:dyDescent="0.3">
      <c r="C27">
        <v>95.91</v>
      </c>
      <c r="D27">
        <v>0</v>
      </c>
      <c r="E27">
        <v>126.5</v>
      </c>
      <c r="F27">
        <v>3</v>
      </c>
    </row>
    <row r="28" spans="3:6" x14ac:dyDescent="0.3">
      <c r="C28">
        <v>95.944999999999993</v>
      </c>
      <c r="D28">
        <v>0</v>
      </c>
      <c r="E28">
        <v>124.75</v>
      </c>
      <c r="F28">
        <v>3</v>
      </c>
    </row>
    <row r="29" spans="3:6" x14ac:dyDescent="0.3">
      <c r="C29">
        <v>95.98</v>
      </c>
      <c r="D29">
        <v>0</v>
      </c>
      <c r="E29">
        <v>124.75</v>
      </c>
      <c r="F29">
        <v>0</v>
      </c>
    </row>
    <row r="30" spans="3:6" x14ac:dyDescent="0.3">
      <c r="C30">
        <v>96.015000000000001</v>
      </c>
      <c r="D30">
        <v>0</v>
      </c>
      <c r="E30" t="s">
        <v>890</v>
      </c>
      <c r="F30" t="s">
        <v>890</v>
      </c>
    </row>
    <row r="31" spans="3:6" x14ac:dyDescent="0.3">
      <c r="C31">
        <v>96.05</v>
      </c>
      <c r="D31">
        <v>0</v>
      </c>
      <c r="E31">
        <v>126.5</v>
      </c>
      <c r="F31">
        <v>0</v>
      </c>
    </row>
    <row r="32" spans="3:6" x14ac:dyDescent="0.3">
      <c r="C32">
        <v>96.084999999999994</v>
      </c>
      <c r="D32">
        <v>0</v>
      </c>
      <c r="E32">
        <v>128.25</v>
      </c>
      <c r="F32">
        <v>0</v>
      </c>
    </row>
    <row r="33" spans="3:6" x14ac:dyDescent="0.3">
      <c r="C33">
        <v>96.12</v>
      </c>
      <c r="D33">
        <v>0</v>
      </c>
      <c r="E33">
        <v>128.25</v>
      </c>
      <c r="F33">
        <v>8</v>
      </c>
    </row>
    <row r="34" spans="3:6" x14ac:dyDescent="0.3">
      <c r="C34">
        <v>96.155000000000001</v>
      </c>
      <c r="D34">
        <v>0</v>
      </c>
      <c r="E34">
        <v>126.5</v>
      </c>
      <c r="F34">
        <v>8</v>
      </c>
    </row>
    <row r="35" spans="3:6" x14ac:dyDescent="0.3">
      <c r="C35">
        <v>96.19</v>
      </c>
      <c r="D35">
        <v>0</v>
      </c>
      <c r="E35">
        <v>126.5</v>
      </c>
      <c r="F35">
        <v>0</v>
      </c>
    </row>
    <row r="36" spans="3:6" x14ac:dyDescent="0.3">
      <c r="C36">
        <v>96.224999999999994</v>
      </c>
      <c r="D36">
        <v>0</v>
      </c>
      <c r="E36" t="s">
        <v>890</v>
      </c>
      <c r="F36" t="s">
        <v>890</v>
      </c>
    </row>
    <row r="37" spans="3:6" x14ac:dyDescent="0.3">
      <c r="C37">
        <v>96.26</v>
      </c>
      <c r="D37">
        <v>0</v>
      </c>
      <c r="E37">
        <v>128.25</v>
      </c>
      <c r="F37">
        <v>0</v>
      </c>
    </row>
    <row r="38" spans="3:6" x14ac:dyDescent="0.3">
      <c r="C38">
        <v>96.295000000000002</v>
      </c>
      <c r="D38">
        <v>0</v>
      </c>
      <c r="E38">
        <v>130</v>
      </c>
      <c r="F38">
        <v>0</v>
      </c>
    </row>
    <row r="39" spans="3:6" x14ac:dyDescent="0.3">
      <c r="C39">
        <v>96.33</v>
      </c>
      <c r="D39">
        <v>0</v>
      </c>
      <c r="E39">
        <v>130</v>
      </c>
      <c r="F39">
        <v>8</v>
      </c>
    </row>
    <row r="40" spans="3:6" x14ac:dyDescent="0.3">
      <c r="C40">
        <v>96.364999999999995</v>
      </c>
      <c r="D40">
        <v>0</v>
      </c>
      <c r="E40">
        <v>128.25</v>
      </c>
      <c r="F40">
        <v>8</v>
      </c>
    </row>
    <row r="41" spans="3:6" x14ac:dyDescent="0.3">
      <c r="C41">
        <v>96.4</v>
      </c>
      <c r="D41">
        <v>0</v>
      </c>
      <c r="E41">
        <v>128.25</v>
      </c>
      <c r="F41">
        <v>0</v>
      </c>
    </row>
    <row r="42" spans="3:6" x14ac:dyDescent="0.3">
      <c r="C42">
        <v>96.435000000000002</v>
      </c>
      <c r="D42">
        <v>0</v>
      </c>
      <c r="E42" t="s">
        <v>890</v>
      </c>
      <c r="F42" t="s">
        <v>890</v>
      </c>
    </row>
    <row r="43" spans="3:6" x14ac:dyDescent="0.3">
      <c r="C43">
        <v>96.47</v>
      </c>
      <c r="D43">
        <v>0</v>
      </c>
      <c r="E43">
        <v>130</v>
      </c>
      <c r="F43">
        <v>0</v>
      </c>
    </row>
    <row r="44" spans="3:6" x14ac:dyDescent="0.3">
      <c r="C44">
        <v>96.504999999999995</v>
      </c>
      <c r="D44">
        <v>0</v>
      </c>
      <c r="E44">
        <v>131.75</v>
      </c>
      <c r="F44">
        <v>0</v>
      </c>
    </row>
    <row r="45" spans="3:6" x14ac:dyDescent="0.3">
      <c r="C45">
        <v>96.54</v>
      </c>
      <c r="D45">
        <v>0</v>
      </c>
      <c r="E45">
        <v>131.75</v>
      </c>
      <c r="F45">
        <v>7</v>
      </c>
    </row>
    <row r="46" spans="3:6" x14ac:dyDescent="0.3">
      <c r="C46">
        <v>96.575000000000003</v>
      </c>
      <c r="D46">
        <v>0</v>
      </c>
      <c r="E46">
        <v>130</v>
      </c>
      <c r="F46">
        <v>7</v>
      </c>
    </row>
    <row r="47" spans="3:6" x14ac:dyDescent="0.3">
      <c r="C47">
        <v>96.61</v>
      </c>
      <c r="D47">
        <v>0</v>
      </c>
      <c r="E47">
        <v>130</v>
      </c>
      <c r="F47">
        <v>0</v>
      </c>
    </row>
    <row r="48" spans="3:6" x14ac:dyDescent="0.3">
      <c r="C48">
        <v>96.644999999999996</v>
      </c>
      <c r="D48">
        <v>0</v>
      </c>
      <c r="E48" t="s">
        <v>890</v>
      </c>
      <c r="F48" t="s">
        <v>890</v>
      </c>
    </row>
    <row r="49" spans="3:6" x14ac:dyDescent="0.3">
      <c r="C49">
        <v>96.68</v>
      </c>
      <c r="D49">
        <v>0</v>
      </c>
      <c r="E49">
        <v>131.75</v>
      </c>
      <c r="F49">
        <v>0</v>
      </c>
    </row>
    <row r="50" spans="3:6" x14ac:dyDescent="0.3">
      <c r="C50">
        <v>96.715000000000003</v>
      </c>
      <c r="D50">
        <v>0</v>
      </c>
      <c r="E50">
        <v>133.5</v>
      </c>
      <c r="F50">
        <v>0</v>
      </c>
    </row>
    <row r="51" spans="3:6" x14ac:dyDescent="0.3">
      <c r="C51">
        <v>96.75</v>
      </c>
      <c r="D51">
        <v>0</v>
      </c>
      <c r="E51">
        <v>133.5</v>
      </c>
      <c r="F51">
        <v>17</v>
      </c>
    </row>
    <row r="52" spans="3:6" x14ac:dyDescent="0.3">
      <c r="C52">
        <v>96.784999999999997</v>
      </c>
      <c r="D52">
        <v>0</v>
      </c>
      <c r="E52">
        <v>131.75</v>
      </c>
      <c r="F52">
        <v>17</v>
      </c>
    </row>
    <row r="53" spans="3:6" x14ac:dyDescent="0.3">
      <c r="C53">
        <v>96.82</v>
      </c>
      <c r="D53">
        <v>0</v>
      </c>
      <c r="E53">
        <v>131.75</v>
      </c>
      <c r="F53">
        <v>0</v>
      </c>
    </row>
    <row r="54" spans="3:6" x14ac:dyDescent="0.3">
      <c r="C54">
        <v>96.855000000000004</v>
      </c>
      <c r="D54">
        <v>0</v>
      </c>
      <c r="E54" t="s">
        <v>890</v>
      </c>
      <c r="F54" t="s">
        <v>890</v>
      </c>
    </row>
    <row r="55" spans="3:6" x14ac:dyDescent="0.3">
      <c r="C55">
        <v>96.89</v>
      </c>
      <c r="D55">
        <v>0</v>
      </c>
      <c r="E55">
        <v>133.5</v>
      </c>
      <c r="F55">
        <v>0</v>
      </c>
    </row>
    <row r="56" spans="3:6" x14ac:dyDescent="0.3">
      <c r="C56">
        <v>96.924999999999997</v>
      </c>
      <c r="D56">
        <v>0</v>
      </c>
      <c r="E56">
        <v>135.25</v>
      </c>
      <c r="F56">
        <v>0</v>
      </c>
    </row>
    <row r="57" spans="3:6" x14ac:dyDescent="0.3">
      <c r="C57">
        <v>96.96</v>
      </c>
      <c r="D57">
        <v>0</v>
      </c>
      <c r="E57">
        <v>135.25</v>
      </c>
      <c r="F57">
        <v>9</v>
      </c>
    </row>
    <row r="58" spans="3:6" x14ac:dyDescent="0.3">
      <c r="C58">
        <v>96.995000000000005</v>
      </c>
      <c r="D58">
        <v>0</v>
      </c>
      <c r="E58">
        <v>133.5</v>
      </c>
      <c r="F58">
        <v>9</v>
      </c>
    </row>
    <row r="59" spans="3:6" x14ac:dyDescent="0.3">
      <c r="C59">
        <v>97.03</v>
      </c>
      <c r="D59">
        <v>0</v>
      </c>
      <c r="E59">
        <v>133.5</v>
      </c>
      <c r="F59">
        <v>0</v>
      </c>
    </row>
    <row r="60" spans="3:6" x14ac:dyDescent="0.3">
      <c r="C60">
        <v>97.064999999999998</v>
      </c>
      <c r="D60">
        <v>0</v>
      </c>
      <c r="E60" t="s">
        <v>890</v>
      </c>
      <c r="F60" t="s">
        <v>890</v>
      </c>
    </row>
    <row r="61" spans="3:6" x14ac:dyDescent="0.3">
      <c r="C61">
        <v>97.1</v>
      </c>
      <c r="D61">
        <v>0</v>
      </c>
      <c r="E61">
        <v>135.25</v>
      </c>
      <c r="F61">
        <v>0</v>
      </c>
    </row>
    <row r="62" spans="3:6" x14ac:dyDescent="0.3">
      <c r="C62">
        <v>97.135000000000005</v>
      </c>
      <c r="D62">
        <v>0</v>
      </c>
      <c r="E62">
        <v>137</v>
      </c>
      <c r="F62">
        <v>0</v>
      </c>
    </row>
    <row r="63" spans="3:6" x14ac:dyDescent="0.3">
      <c r="C63">
        <v>97.17</v>
      </c>
      <c r="D63">
        <v>0</v>
      </c>
      <c r="E63">
        <v>137</v>
      </c>
      <c r="F63">
        <v>2</v>
      </c>
    </row>
    <row r="64" spans="3:6" x14ac:dyDescent="0.3">
      <c r="C64">
        <v>97.204999999999998</v>
      </c>
      <c r="D64">
        <v>0</v>
      </c>
      <c r="E64">
        <v>135.25</v>
      </c>
      <c r="F64">
        <v>2</v>
      </c>
    </row>
    <row r="65" spans="3:6" x14ac:dyDescent="0.3">
      <c r="C65">
        <v>97.24</v>
      </c>
      <c r="D65">
        <v>0</v>
      </c>
      <c r="E65">
        <v>135.25</v>
      </c>
      <c r="F65">
        <v>0</v>
      </c>
    </row>
    <row r="66" spans="3:6" x14ac:dyDescent="0.3">
      <c r="C66">
        <v>97.275000000000006</v>
      </c>
      <c r="D66">
        <v>0</v>
      </c>
      <c r="E66" t="s">
        <v>890</v>
      </c>
      <c r="F66" t="s">
        <v>890</v>
      </c>
    </row>
    <row r="67" spans="3:6" x14ac:dyDescent="0.3">
      <c r="C67">
        <v>97.31</v>
      </c>
      <c r="D67">
        <v>0</v>
      </c>
      <c r="E67">
        <v>145.75</v>
      </c>
      <c r="F67">
        <v>0</v>
      </c>
    </row>
    <row r="68" spans="3:6" x14ac:dyDescent="0.3">
      <c r="C68">
        <v>97.344999999999999</v>
      </c>
      <c r="D68">
        <v>0</v>
      </c>
      <c r="E68">
        <v>147.5</v>
      </c>
      <c r="F68">
        <v>0</v>
      </c>
    </row>
    <row r="69" spans="3:6" x14ac:dyDescent="0.3">
      <c r="C69">
        <v>97.38</v>
      </c>
      <c r="D69">
        <v>0</v>
      </c>
      <c r="E69">
        <v>147.5</v>
      </c>
      <c r="F69">
        <v>2</v>
      </c>
    </row>
    <row r="70" spans="3:6" x14ac:dyDescent="0.3">
      <c r="C70">
        <v>97.415000000000006</v>
      </c>
      <c r="D70">
        <v>0</v>
      </c>
      <c r="E70">
        <v>145.75</v>
      </c>
      <c r="F70">
        <v>2</v>
      </c>
    </row>
    <row r="71" spans="3:6" x14ac:dyDescent="0.3">
      <c r="C71">
        <v>97.45</v>
      </c>
      <c r="D71">
        <v>0</v>
      </c>
      <c r="E71">
        <v>145.75</v>
      </c>
      <c r="F71">
        <v>0</v>
      </c>
    </row>
    <row r="72" spans="3:6" x14ac:dyDescent="0.3">
      <c r="C72">
        <v>97.484999999999999</v>
      </c>
      <c r="D72">
        <v>0</v>
      </c>
      <c r="E72" t="s">
        <v>890</v>
      </c>
      <c r="F72" t="s">
        <v>890</v>
      </c>
    </row>
    <row r="73" spans="3:6" x14ac:dyDescent="0.3">
      <c r="C73">
        <v>97.52</v>
      </c>
      <c r="D73">
        <v>0</v>
      </c>
      <c r="E73">
        <v>149.25</v>
      </c>
      <c r="F73">
        <v>0</v>
      </c>
    </row>
    <row r="74" spans="3:6" x14ac:dyDescent="0.3">
      <c r="C74">
        <v>97.555000000000007</v>
      </c>
      <c r="D74">
        <v>0</v>
      </c>
      <c r="E74">
        <v>151</v>
      </c>
      <c r="F74">
        <v>0</v>
      </c>
    </row>
    <row r="75" spans="3:6" x14ac:dyDescent="0.3">
      <c r="C75">
        <v>97.59</v>
      </c>
      <c r="D75">
        <v>0</v>
      </c>
      <c r="E75">
        <v>151</v>
      </c>
      <c r="F75">
        <v>2</v>
      </c>
    </row>
    <row r="76" spans="3:6" x14ac:dyDescent="0.3">
      <c r="C76">
        <v>97.625</v>
      </c>
      <c r="D76">
        <v>0</v>
      </c>
      <c r="E76">
        <v>149.25</v>
      </c>
      <c r="F76">
        <v>2</v>
      </c>
    </row>
    <row r="77" spans="3:6" x14ac:dyDescent="0.3">
      <c r="C77">
        <v>97.66</v>
      </c>
      <c r="D77">
        <v>0</v>
      </c>
      <c r="E77">
        <v>149.25</v>
      </c>
      <c r="F77">
        <v>0</v>
      </c>
    </row>
    <row r="78" spans="3:6" x14ac:dyDescent="0.3">
      <c r="C78">
        <v>97.694999999999993</v>
      </c>
      <c r="D78">
        <v>0</v>
      </c>
      <c r="E78" t="s">
        <v>890</v>
      </c>
      <c r="F78" t="s">
        <v>890</v>
      </c>
    </row>
    <row r="79" spans="3:6" x14ac:dyDescent="0.3">
      <c r="C79">
        <v>97.73</v>
      </c>
      <c r="D79">
        <v>0</v>
      </c>
      <c r="E79">
        <v>152.75</v>
      </c>
      <c r="F79">
        <v>0</v>
      </c>
    </row>
    <row r="80" spans="3:6" x14ac:dyDescent="0.3">
      <c r="C80">
        <v>97.765000000000001</v>
      </c>
      <c r="D80">
        <v>0</v>
      </c>
      <c r="E80">
        <v>154.5</v>
      </c>
      <c r="F80">
        <v>0</v>
      </c>
    </row>
    <row r="81" spans="3:6" x14ac:dyDescent="0.3">
      <c r="C81">
        <v>97.8</v>
      </c>
      <c r="D81">
        <v>0</v>
      </c>
      <c r="E81">
        <v>154.5</v>
      </c>
      <c r="F81">
        <v>2</v>
      </c>
    </row>
    <row r="82" spans="3:6" x14ac:dyDescent="0.3">
      <c r="C82">
        <v>97.834999999999994</v>
      </c>
      <c r="D82">
        <v>0</v>
      </c>
      <c r="E82">
        <v>152.75</v>
      </c>
      <c r="F82">
        <v>2</v>
      </c>
    </row>
    <row r="83" spans="3:6" x14ac:dyDescent="0.3">
      <c r="C83">
        <v>97.87</v>
      </c>
      <c r="D83">
        <v>0</v>
      </c>
      <c r="E83">
        <v>152.75</v>
      </c>
      <c r="F83">
        <v>0</v>
      </c>
    </row>
    <row r="84" spans="3:6" x14ac:dyDescent="0.3">
      <c r="C84">
        <v>97.905000000000001</v>
      </c>
      <c r="D84">
        <v>0</v>
      </c>
      <c r="E84" t="s">
        <v>890</v>
      </c>
      <c r="F84" t="s">
        <v>890</v>
      </c>
    </row>
    <row r="85" spans="3:6" x14ac:dyDescent="0.3">
      <c r="C85">
        <v>97.94</v>
      </c>
      <c r="D85">
        <v>0</v>
      </c>
      <c r="E85">
        <v>154.5</v>
      </c>
      <c r="F85">
        <v>0</v>
      </c>
    </row>
    <row r="86" spans="3:6" x14ac:dyDescent="0.3">
      <c r="C86">
        <v>97.974999999999994</v>
      </c>
      <c r="D86">
        <v>0</v>
      </c>
      <c r="E86">
        <v>156.25</v>
      </c>
      <c r="F86">
        <v>0</v>
      </c>
    </row>
    <row r="87" spans="3:6" x14ac:dyDescent="0.3">
      <c r="C87">
        <v>98.01</v>
      </c>
      <c r="D87">
        <v>0</v>
      </c>
      <c r="E87">
        <v>156.25</v>
      </c>
      <c r="F87">
        <v>1</v>
      </c>
    </row>
    <row r="88" spans="3:6" x14ac:dyDescent="0.3">
      <c r="C88">
        <v>98.045000000000002</v>
      </c>
      <c r="D88">
        <v>0</v>
      </c>
      <c r="E88">
        <v>154.5</v>
      </c>
      <c r="F88">
        <v>1</v>
      </c>
    </row>
    <row r="89" spans="3:6" x14ac:dyDescent="0.3">
      <c r="C89">
        <v>98.08</v>
      </c>
      <c r="D89">
        <v>0</v>
      </c>
      <c r="E89">
        <v>154.5</v>
      </c>
      <c r="F89">
        <v>0</v>
      </c>
    </row>
    <row r="90" spans="3:6" x14ac:dyDescent="0.3">
      <c r="C90">
        <v>98.114999999999995</v>
      </c>
      <c r="D90">
        <v>0</v>
      </c>
      <c r="E90" t="s">
        <v>890</v>
      </c>
      <c r="F90" t="s">
        <v>890</v>
      </c>
    </row>
    <row r="91" spans="3:6" x14ac:dyDescent="0.3">
      <c r="C91">
        <v>98.15</v>
      </c>
      <c r="D91">
        <v>0</v>
      </c>
      <c r="E91">
        <v>158</v>
      </c>
      <c r="F91">
        <v>0</v>
      </c>
    </row>
    <row r="92" spans="3:6" x14ac:dyDescent="0.3">
      <c r="C92">
        <v>98.185000000000002</v>
      </c>
      <c r="D92">
        <v>0</v>
      </c>
      <c r="E92">
        <v>159.75</v>
      </c>
      <c r="F92">
        <v>0</v>
      </c>
    </row>
    <row r="93" spans="3:6" x14ac:dyDescent="0.3">
      <c r="C93">
        <v>98.22</v>
      </c>
      <c r="D93">
        <v>0</v>
      </c>
      <c r="E93">
        <v>159.75</v>
      </c>
      <c r="F93">
        <v>1</v>
      </c>
    </row>
    <row r="94" spans="3:6" x14ac:dyDescent="0.3">
      <c r="C94">
        <v>98.254999999999995</v>
      </c>
      <c r="D94">
        <v>0</v>
      </c>
      <c r="E94">
        <v>158</v>
      </c>
      <c r="F94">
        <v>1</v>
      </c>
    </row>
    <row r="95" spans="3:6" x14ac:dyDescent="0.3">
      <c r="C95">
        <v>98.29</v>
      </c>
      <c r="D95">
        <v>0</v>
      </c>
      <c r="E95">
        <v>158</v>
      </c>
      <c r="F95">
        <v>0</v>
      </c>
    </row>
    <row r="96" spans="3:6" x14ac:dyDescent="0.3">
      <c r="C96">
        <v>98.325000000000003</v>
      </c>
      <c r="D96">
        <v>0</v>
      </c>
      <c r="E96" t="s">
        <v>890</v>
      </c>
      <c r="F96" t="s">
        <v>890</v>
      </c>
    </row>
    <row r="97" spans="3:4" x14ac:dyDescent="0.3">
      <c r="C97">
        <v>98.36</v>
      </c>
      <c r="D97">
        <v>0</v>
      </c>
    </row>
    <row r="98" spans="3:4" x14ac:dyDescent="0.3">
      <c r="C98">
        <v>98.394999999999996</v>
      </c>
      <c r="D98">
        <v>0</v>
      </c>
    </row>
    <row r="99" spans="3:4" x14ac:dyDescent="0.3">
      <c r="C99">
        <v>98.43</v>
      </c>
      <c r="D99">
        <v>0</v>
      </c>
    </row>
    <row r="100" spans="3:4" x14ac:dyDescent="0.3">
      <c r="C100">
        <v>98.465000000000003</v>
      </c>
      <c r="D100">
        <v>0</v>
      </c>
    </row>
    <row r="101" spans="3:4" x14ac:dyDescent="0.3">
      <c r="C101">
        <v>98.5</v>
      </c>
      <c r="D101">
        <v>0</v>
      </c>
    </row>
    <row r="102" spans="3:4" x14ac:dyDescent="0.3">
      <c r="C102">
        <v>98.534999999999997</v>
      </c>
      <c r="D102">
        <v>0</v>
      </c>
    </row>
    <row r="103" spans="3:4" x14ac:dyDescent="0.3">
      <c r="C103">
        <v>98.570000000000007</v>
      </c>
      <c r="D103">
        <v>0</v>
      </c>
    </row>
    <row r="104" spans="3:4" x14ac:dyDescent="0.3">
      <c r="C104">
        <v>98.605000000000004</v>
      </c>
      <c r="D104">
        <v>0</v>
      </c>
    </row>
    <row r="105" spans="3:4" x14ac:dyDescent="0.3">
      <c r="C105">
        <v>98.64</v>
      </c>
      <c r="D105">
        <v>0</v>
      </c>
    </row>
    <row r="106" spans="3:4" x14ac:dyDescent="0.3">
      <c r="C106">
        <v>98.674999999999997</v>
      </c>
      <c r="D106">
        <v>0</v>
      </c>
    </row>
    <row r="107" spans="3:4" x14ac:dyDescent="0.3">
      <c r="C107">
        <v>98.71</v>
      </c>
      <c r="D107">
        <v>0</v>
      </c>
    </row>
    <row r="108" spans="3:4" x14ac:dyDescent="0.3">
      <c r="C108">
        <v>98.745000000000005</v>
      </c>
      <c r="D108">
        <v>0</v>
      </c>
    </row>
    <row r="109" spans="3:4" x14ac:dyDescent="0.3">
      <c r="C109">
        <v>98.78</v>
      </c>
      <c r="D109">
        <v>0</v>
      </c>
    </row>
    <row r="110" spans="3:4" x14ac:dyDescent="0.3">
      <c r="C110">
        <v>98.814999999999998</v>
      </c>
      <c r="D110">
        <v>0</v>
      </c>
    </row>
    <row r="111" spans="3:4" x14ac:dyDescent="0.3">
      <c r="C111">
        <v>98.85</v>
      </c>
      <c r="D111">
        <v>0</v>
      </c>
    </row>
    <row r="112" spans="3:4" x14ac:dyDescent="0.3">
      <c r="C112">
        <v>98.885000000000005</v>
      </c>
      <c r="D112">
        <v>0</v>
      </c>
    </row>
    <row r="113" spans="3:4" x14ac:dyDescent="0.3">
      <c r="C113">
        <v>98.92</v>
      </c>
      <c r="D113">
        <v>0</v>
      </c>
    </row>
    <row r="114" spans="3:4" x14ac:dyDescent="0.3">
      <c r="C114">
        <v>98.954999999999998</v>
      </c>
      <c r="D114">
        <v>0</v>
      </c>
    </row>
    <row r="115" spans="3:4" x14ac:dyDescent="0.3">
      <c r="C115">
        <v>98.99</v>
      </c>
      <c r="D115">
        <v>0</v>
      </c>
    </row>
    <row r="116" spans="3:4" x14ac:dyDescent="0.3">
      <c r="C116">
        <v>99.025000000000006</v>
      </c>
      <c r="D116">
        <v>0</v>
      </c>
    </row>
    <row r="117" spans="3:4" x14ac:dyDescent="0.3">
      <c r="C117">
        <v>99.06</v>
      </c>
      <c r="D117">
        <v>0</v>
      </c>
    </row>
    <row r="118" spans="3:4" x14ac:dyDescent="0.3">
      <c r="C118">
        <v>99.094999999999999</v>
      </c>
      <c r="D118">
        <v>0</v>
      </c>
    </row>
    <row r="119" spans="3:4" x14ac:dyDescent="0.3">
      <c r="C119">
        <v>99.13</v>
      </c>
      <c r="D119">
        <v>0</v>
      </c>
    </row>
    <row r="120" spans="3:4" x14ac:dyDescent="0.3">
      <c r="C120">
        <v>99.165000000000006</v>
      </c>
      <c r="D120">
        <v>0</v>
      </c>
    </row>
    <row r="121" spans="3:4" x14ac:dyDescent="0.3">
      <c r="C121">
        <v>99.2</v>
      </c>
      <c r="D121">
        <v>0</v>
      </c>
    </row>
    <row r="122" spans="3:4" x14ac:dyDescent="0.3">
      <c r="C122">
        <v>99.234999999999999</v>
      </c>
      <c r="D122">
        <v>0</v>
      </c>
    </row>
    <row r="123" spans="3:4" x14ac:dyDescent="0.3">
      <c r="C123">
        <v>99.27</v>
      </c>
      <c r="D123">
        <v>0</v>
      </c>
    </row>
    <row r="124" spans="3:4" x14ac:dyDescent="0.3">
      <c r="C124">
        <v>99.305000000000007</v>
      </c>
      <c r="D124">
        <v>0</v>
      </c>
    </row>
    <row r="125" spans="3:4" x14ac:dyDescent="0.3">
      <c r="C125">
        <v>99.34</v>
      </c>
      <c r="D125">
        <v>0</v>
      </c>
    </row>
    <row r="126" spans="3:4" x14ac:dyDescent="0.3">
      <c r="C126">
        <v>99.375</v>
      </c>
      <c r="D126">
        <v>0</v>
      </c>
    </row>
    <row r="127" spans="3:4" x14ac:dyDescent="0.3">
      <c r="C127">
        <v>99.41</v>
      </c>
      <c r="D127">
        <v>0</v>
      </c>
    </row>
    <row r="128" spans="3:4" x14ac:dyDescent="0.3">
      <c r="C128">
        <v>99.445000000000007</v>
      </c>
      <c r="D128">
        <v>0</v>
      </c>
    </row>
    <row r="129" spans="3:4" x14ac:dyDescent="0.3">
      <c r="C129">
        <v>99.48</v>
      </c>
      <c r="D129">
        <v>0</v>
      </c>
    </row>
    <row r="130" spans="3:4" x14ac:dyDescent="0.3">
      <c r="C130">
        <v>99.515000000000001</v>
      </c>
      <c r="D130">
        <v>0</v>
      </c>
    </row>
    <row r="131" spans="3:4" x14ac:dyDescent="0.3">
      <c r="C131">
        <v>99.55</v>
      </c>
      <c r="D131">
        <v>0</v>
      </c>
    </row>
    <row r="132" spans="3:4" x14ac:dyDescent="0.3">
      <c r="C132">
        <v>99.584999999999994</v>
      </c>
      <c r="D132">
        <v>0</v>
      </c>
    </row>
    <row r="133" spans="3:4" x14ac:dyDescent="0.3">
      <c r="C133">
        <v>99.62</v>
      </c>
      <c r="D133">
        <v>0</v>
      </c>
    </row>
    <row r="134" spans="3:4" x14ac:dyDescent="0.3">
      <c r="C134">
        <v>99.655000000000001</v>
      </c>
      <c r="D134">
        <v>0</v>
      </c>
    </row>
    <row r="135" spans="3:4" x14ac:dyDescent="0.3">
      <c r="C135">
        <v>99.69</v>
      </c>
      <c r="D135">
        <v>0</v>
      </c>
    </row>
    <row r="136" spans="3:4" x14ac:dyDescent="0.3">
      <c r="C136">
        <v>99.724999999999994</v>
      </c>
      <c r="D136">
        <v>0</v>
      </c>
    </row>
    <row r="137" spans="3:4" x14ac:dyDescent="0.3">
      <c r="C137">
        <v>99.76</v>
      </c>
      <c r="D137">
        <v>0</v>
      </c>
    </row>
    <row r="138" spans="3:4" x14ac:dyDescent="0.3">
      <c r="C138">
        <v>99.795000000000002</v>
      </c>
      <c r="D138">
        <v>0</v>
      </c>
    </row>
    <row r="139" spans="3:4" x14ac:dyDescent="0.3">
      <c r="C139">
        <v>99.83</v>
      </c>
      <c r="D139">
        <v>0</v>
      </c>
    </row>
    <row r="140" spans="3:4" x14ac:dyDescent="0.3">
      <c r="C140">
        <v>99.864999999999995</v>
      </c>
      <c r="D140">
        <v>0</v>
      </c>
    </row>
    <row r="141" spans="3:4" x14ac:dyDescent="0.3">
      <c r="C141">
        <v>99.9</v>
      </c>
      <c r="D141">
        <v>0</v>
      </c>
    </row>
    <row r="142" spans="3:4" x14ac:dyDescent="0.3">
      <c r="C142">
        <v>99.935000000000002</v>
      </c>
      <c r="D142">
        <v>0</v>
      </c>
    </row>
    <row r="143" spans="3:4" x14ac:dyDescent="0.3">
      <c r="C143">
        <v>99.97</v>
      </c>
      <c r="D143">
        <v>0</v>
      </c>
    </row>
    <row r="144" spans="3:4" x14ac:dyDescent="0.3">
      <c r="C144">
        <v>100.005</v>
      </c>
      <c r="D144">
        <v>0</v>
      </c>
    </row>
    <row r="145" spans="3:4" x14ac:dyDescent="0.3">
      <c r="C145">
        <v>100.04</v>
      </c>
      <c r="D145">
        <v>0</v>
      </c>
    </row>
    <row r="146" spans="3:4" x14ac:dyDescent="0.3">
      <c r="C146">
        <v>100.075</v>
      </c>
      <c r="D146">
        <v>0</v>
      </c>
    </row>
    <row r="147" spans="3:4" x14ac:dyDescent="0.3">
      <c r="C147">
        <v>100.11</v>
      </c>
      <c r="D147">
        <v>0</v>
      </c>
    </row>
    <row r="148" spans="3:4" x14ac:dyDescent="0.3">
      <c r="C148">
        <v>100.145</v>
      </c>
      <c r="D148">
        <v>0</v>
      </c>
    </row>
    <row r="149" spans="3:4" x14ac:dyDescent="0.3">
      <c r="C149">
        <v>100.18</v>
      </c>
      <c r="D149">
        <v>0</v>
      </c>
    </row>
    <row r="150" spans="3:4" x14ac:dyDescent="0.3">
      <c r="C150">
        <v>100.215</v>
      </c>
      <c r="D150">
        <v>0</v>
      </c>
    </row>
    <row r="151" spans="3:4" x14ac:dyDescent="0.3">
      <c r="C151">
        <v>100.25</v>
      </c>
      <c r="D151">
        <v>0</v>
      </c>
    </row>
    <row r="152" spans="3:4" x14ac:dyDescent="0.3">
      <c r="C152">
        <v>100.285</v>
      </c>
      <c r="D152">
        <v>0</v>
      </c>
    </row>
    <row r="153" spans="3:4" x14ac:dyDescent="0.3">
      <c r="C153">
        <v>100.32000000000001</v>
      </c>
      <c r="D153">
        <v>0</v>
      </c>
    </row>
    <row r="154" spans="3:4" x14ac:dyDescent="0.3">
      <c r="C154">
        <v>100.355</v>
      </c>
      <c r="D154">
        <v>0</v>
      </c>
    </row>
    <row r="155" spans="3:4" x14ac:dyDescent="0.3">
      <c r="C155">
        <v>100.39</v>
      </c>
      <c r="D155">
        <v>0</v>
      </c>
    </row>
    <row r="156" spans="3:4" x14ac:dyDescent="0.3">
      <c r="C156">
        <v>100.425</v>
      </c>
      <c r="D156">
        <v>0</v>
      </c>
    </row>
    <row r="157" spans="3:4" x14ac:dyDescent="0.3">
      <c r="C157">
        <v>100.46</v>
      </c>
      <c r="D157">
        <v>0</v>
      </c>
    </row>
    <row r="158" spans="3:4" x14ac:dyDescent="0.3">
      <c r="C158">
        <v>100.495</v>
      </c>
      <c r="D158">
        <v>0</v>
      </c>
    </row>
    <row r="159" spans="3:4" x14ac:dyDescent="0.3">
      <c r="C159">
        <v>100.53</v>
      </c>
      <c r="D159">
        <v>0</v>
      </c>
    </row>
    <row r="160" spans="3:4" x14ac:dyDescent="0.3">
      <c r="C160">
        <v>100.565</v>
      </c>
      <c r="D160">
        <v>0</v>
      </c>
    </row>
    <row r="161" spans="3:4" x14ac:dyDescent="0.3">
      <c r="C161">
        <v>100.6</v>
      </c>
      <c r="D161">
        <v>0</v>
      </c>
    </row>
    <row r="162" spans="3:4" x14ac:dyDescent="0.3">
      <c r="C162">
        <v>100.63500000000001</v>
      </c>
      <c r="D162">
        <v>0</v>
      </c>
    </row>
    <row r="163" spans="3:4" x14ac:dyDescent="0.3">
      <c r="C163">
        <v>100.67</v>
      </c>
      <c r="D163">
        <v>0</v>
      </c>
    </row>
    <row r="164" spans="3:4" x14ac:dyDescent="0.3">
      <c r="C164">
        <v>100.705</v>
      </c>
      <c r="D164">
        <v>0</v>
      </c>
    </row>
    <row r="165" spans="3:4" x14ac:dyDescent="0.3">
      <c r="C165">
        <v>100.74</v>
      </c>
      <c r="D165">
        <v>0</v>
      </c>
    </row>
    <row r="166" spans="3:4" x14ac:dyDescent="0.3">
      <c r="C166">
        <v>100.77500000000001</v>
      </c>
      <c r="D166">
        <v>0</v>
      </c>
    </row>
    <row r="167" spans="3:4" x14ac:dyDescent="0.3">
      <c r="C167">
        <v>100.81</v>
      </c>
      <c r="D167">
        <v>0</v>
      </c>
    </row>
    <row r="168" spans="3:4" x14ac:dyDescent="0.3">
      <c r="C168">
        <v>100.845</v>
      </c>
      <c r="D168">
        <v>0</v>
      </c>
    </row>
    <row r="169" spans="3:4" x14ac:dyDescent="0.3">
      <c r="C169">
        <v>100.88</v>
      </c>
      <c r="D169">
        <v>0</v>
      </c>
    </row>
    <row r="170" spans="3:4" x14ac:dyDescent="0.3">
      <c r="C170">
        <v>100.91500000000001</v>
      </c>
      <c r="D170">
        <v>0</v>
      </c>
    </row>
    <row r="171" spans="3:4" x14ac:dyDescent="0.3">
      <c r="C171">
        <v>100.95</v>
      </c>
      <c r="D171">
        <v>0</v>
      </c>
    </row>
    <row r="172" spans="3:4" x14ac:dyDescent="0.3">
      <c r="C172">
        <v>100.985</v>
      </c>
      <c r="D172">
        <v>0</v>
      </c>
    </row>
    <row r="173" spans="3:4" x14ac:dyDescent="0.3">
      <c r="C173">
        <v>101.02</v>
      </c>
      <c r="D173">
        <v>0</v>
      </c>
    </row>
    <row r="174" spans="3:4" x14ac:dyDescent="0.3">
      <c r="C174">
        <v>101.05500000000001</v>
      </c>
      <c r="D174">
        <v>0</v>
      </c>
    </row>
    <row r="175" spans="3:4" x14ac:dyDescent="0.3">
      <c r="C175">
        <v>101.09</v>
      </c>
      <c r="D175">
        <v>0</v>
      </c>
    </row>
    <row r="176" spans="3:4" x14ac:dyDescent="0.3">
      <c r="C176">
        <v>101.125</v>
      </c>
      <c r="D176">
        <v>0</v>
      </c>
    </row>
    <row r="177" spans="3:4" x14ac:dyDescent="0.3">
      <c r="C177">
        <v>101.16</v>
      </c>
      <c r="D177">
        <v>0</v>
      </c>
    </row>
    <row r="178" spans="3:4" x14ac:dyDescent="0.3">
      <c r="C178">
        <v>101.19500000000001</v>
      </c>
      <c r="D178">
        <v>0</v>
      </c>
    </row>
    <row r="179" spans="3:4" x14ac:dyDescent="0.3">
      <c r="C179">
        <v>101.23</v>
      </c>
      <c r="D179">
        <v>0</v>
      </c>
    </row>
    <row r="180" spans="3:4" x14ac:dyDescent="0.3">
      <c r="C180">
        <v>101.265</v>
      </c>
      <c r="D180">
        <v>0</v>
      </c>
    </row>
    <row r="181" spans="3:4" x14ac:dyDescent="0.3">
      <c r="C181">
        <v>101.3</v>
      </c>
      <c r="D181">
        <v>0</v>
      </c>
    </row>
    <row r="182" spans="3:4" x14ac:dyDescent="0.3">
      <c r="C182">
        <v>101.33499999999999</v>
      </c>
      <c r="D182">
        <v>0</v>
      </c>
    </row>
    <row r="183" spans="3:4" x14ac:dyDescent="0.3">
      <c r="C183">
        <v>101.37</v>
      </c>
      <c r="D183">
        <v>0</v>
      </c>
    </row>
    <row r="184" spans="3:4" x14ac:dyDescent="0.3">
      <c r="C184">
        <v>101.405</v>
      </c>
      <c r="D184">
        <v>0</v>
      </c>
    </row>
    <row r="185" spans="3:4" x14ac:dyDescent="0.3">
      <c r="C185">
        <v>101.44</v>
      </c>
      <c r="D185">
        <v>0</v>
      </c>
    </row>
    <row r="186" spans="3:4" x14ac:dyDescent="0.3">
      <c r="C186">
        <v>101.47499999999999</v>
      </c>
      <c r="D186">
        <v>0</v>
      </c>
    </row>
    <row r="187" spans="3:4" x14ac:dyDescent="0.3">
      <c r="C187">
        <v>101.51</v>
      </c>
      <c r="D187">
        <v>0</v>
      </c>
    </row>
    <row r="188" spans="3:4" x14ac:dyDescent="0.3">
      <c r="C188">
        <v>101.545</v>
      </c>
      <c r="D188">
        <v>0</v>
      </c>
    </row>
    <row r="189" spans="3:4" x14ac:dyDescent="0.3">
      <c r="C189">
        <v>101.58</v>
      </c>
      <c r="D189">
        <v>0</v>
      </c>
    </row>
    <row r="190" spans="3:4" x14ac:dyDescent="0.3">
      <c r="C190">
        <v>101.61499999999999</v>
      </c>
      <c r="D190">
        <v>0</v>
      </c>
    </row>
    <row r="191" spans="3:4" x14ac:dyDescent="0.3">
      <c r="C191">
        <v>101.65</v>
      </c>
      <c r="D191">
        <v>0</v>
      </c>
    </row>
    <row r="192" spans="3:4" x14ac:dyDescent="0.3">
      <c r="C192">
        <v>101.685</v>
      </c>
      <c r="D192">
        <v>0</v>
      </c>
    </row>
    <row r="193" spans="3:4" x14ac:dyDescent="0.3">
      <c r="C193">
        <v>101.72</v>
      </c>
      <c r="D193">
        <v>0</v>
      </c>
    </row>
    <row r="194" spans="3:4" x14ac:dyDescent="0.3">
      <c r="C194">
        <v>101.755</v>
      </c>
      <c r="D194">
        <v>0</v>
      </c>
    </row>
    <row r="195" spans="3:4" x14ac:dyDescent="0.3">
      <c r="C195">
        <v>101.79</v>
      </c>
      <c r="D195">
        <v>0</v>
      </c>
    </row>
    <row r="196" spans="3:4" x14ac:dyDescent="0.3">
      <c r="C196">
        <v>101.825</v>
      </c>
      <c r="D196">
        <v>0</v>
      </c>
    </row>
    <row r="197" spans="3:4" x14ac:dyDescent="0.3">
      <c r="C197">
        <v>101.86</v>
      </c>
      <c r="D197">
        <v>0</v>
      </c>
    </row>
    <row r="198" spans="3:4" x14ac:dyDescent="0.3">
      <c r="C198">
        <v>101.895</v>
      </c>
      <c r="D198">
        <v>0</v>
      </c>
    </row>
    <row r="199" spans="3:4" x14ac:dyDescent="0.3">
      <c r="C199">
        <v>101.93</v>
      </c>
      <c r="D199">
        <v>0</v>
      </c>
    </row>
    <row r="200" spans="3:4" x14ac:dyDescent="0.3">
      <c r="C200">
        <v>101.965</v>
      </c>
      <c r="D200">
        <v>0</v>
      </c>
    </row>
    <row r="201" spans="3:4" x14ac:dyDescent="0.3">
      <c r="C201">
        <v>102</v>
      </c>
      <c r="D201">
        <v>0</v>
      </c>
    </row>
    <row r="202" spans="3:4" x14ac:dyDescent="0.3">
      <c r="C202">
        <v>102.035</v>
      </c>
      <c r="D202">
        <v>0</v>
      </c>
    </row>
    <row r="203" spans="3:4" x14ac:dyDescent="0.3">
      <c r="C203">
        <v>102.07000000000001</v>
      </c>
      <c r="D203">
        <v>0</v>
      </c>
    </row>
    <row r="204" spans="3:4" x14ac:dyDescent="0.3">
      <c r="C204">
        <v>102.105</v>
      </c>
      <c r="D204">
        <v>0</v>
      </c>
    </row>
    <row r="205" spans="3:4" x14ac:dyDescent="0.3">
      <c r="C205">
        <v>102.14</v>
      </c>
      <c r="D205">
        <v>0</v>
      </c>
    </row>
    <row r="206" spans="3:4" x14ac:dyDescent="0.3">
      <c r="C206">
        <v>102.175</v>
      </c>
      <c r="D206">
        <v>0</v>
      </c>
    </row>
    <row r="207" spans="3:4" x14ac:dyDescent="0.3">
      <c r="C207">
        <v>102.21</v>
      </c>
      <c r="D207">
        <v>0</v>
      </c>
    </row>
    <row r="208" spans="3:4" x14ac:dyDescent="0.3">
      <c r="C208">
        <v>102.245</v>
      </c>
      <c r="D208">
        <v>0</v>
      </c>
    </row>
    <row r="209" spans="3:4" x14ac:dyDescent="0.3">
      <c r="C209">
        <v>102.28</v>
      </c>
      <c r="D209">
        <v>0</v>
      </c>
    </row>
    <row r="210" spans="3:4" x14ac:dyDescent="0.3">
      <c r="C210">
        <v>102.315</v>
      </c>
      <c r="D210">
        <v>0</v>
      </c>
    </row>
    <row r="211" spans="3:4" x14ac:dyDescent="0.3">
      <c r="C211">
        <v>102.35</v>
      </c>
      <c r="D211">
        <v>0</v>
      </c>
    </row>
    <row r="212" spans="3:4" x14ac:dyDescent="0.3">
      <c r="C212">
        <v>102.38500000000001</v>
      </c>
      <c r="D212">
        <v>0</v>
      </c>
    </row>
    <row r="213" spans="3:4" x14ac:dyDescent="0.3">
      <c r="C213">
        <v>102.42</v>
      </c>
      <c r="D213">
        <v>0</v>
      </c>
    </row>
    <row r="214" spans="3:4" x14ac:dyDescent="0.3">
      <c r="C214">
        <v>102.455</v>
      </c>
      <c r="D214">
        <v>0</v>
      </c>
    </row>
    <row r="215" spans="3:4" x14ac:dyDescent="0.3">
      <c r="C215">
        <v>102.49</v>
      </c>
      <c r="D215">
        <v>0</v>
      </c>
    </row>
    <row r="216" spans="3:4" x14ac:dyDescent="0.3">
      <c r="C216">
        <v>102.52500000000001</v>
      </c>
      <c r="D216">
        <v>0</v>
      </c>
    </row>
    <row r="217" spans="3:4" x14ac:dyDescent="0.3">
      <c r="C217">
        <v>102.56</v>
      </c>
      <c r="D217">
        <v>0</v>
      </c>
    </row>
    <row r="218" spans="3:4" x14ac:dyDescent="0.3">
      <c r="C218">
        <v>102.595</v>
      </c>
      <c r="D218">
        <v>0</v>
      </c>
    </row>
    <row r="219" spans="3:4" x14ac:dyDescent="0.3">
      <c r="C219">
        <v>102.63</v>
      </c>
      <c r="D219">
        <v>0</v>
      </c>
    </row>
    <row r="220" spans="3:4" x14ac:dyDescent="0.3">
      <c r="C220">
        <v>102.66500000000001</v>
      </c>
      <c r="D220">
        <v>0</v>
      </c>
    </row>
    <row r="221" spans="3:4" x14ac:dyDescent="0.3">
      <c r="C221">
        <v>102.7</v>
      </c>
      <c r="D221">
        <v>0</v>
      </c>
    </row>
    <row r="222" spans="3:4" x14ac:dyDescent="0.3">
      <c r="C222">
        <v>102.735</v>
      </c>
      <c r="D222">
        <v>0</v>
      </c>
    </row>
    <row r="223" spans="3:4" x14ac:dyDescent="0.3">
      <c r="C223">
        <v>102.77</v>
      </c>
      <c r="D223">
        <v>0</v>
      </c>
    </row>
    <row r="224" spans="3:4" x14ac:dyDescent="0.3">
      <c r="C224">
        <v>102.80500000000001</v>
      </c>
      <c r="D224">
        <v>0</v>
      </c>
    </row>
    <row r="225" spans="3:4" x14ac:dyDescent="0.3">
      <c r="C225">
        <v>102.84</v>
      </c>
      <c r="D225">
        <v>0</v>
      </c>
    </row>
    <row r="226" spans="3:4" x14ac:dyDescent="0.3">
      <c r="C226">
        <v>102.875</v>
      </c>
      <c r="D226">
        <v>0</v>
      </c>
    </row>
    <row r="227" spans="3:4" x14ac:dyDescent="0.3">
      <c r="C227">
        <v>102.91</v>
      </c>
      <c r="D227">
        <v>0</v>
      </c>
    </row>
    <row r="228" spans="3:4" x14ac:dyDescent="0.3">
      <c r="C228">
        <v>102.94500000000001</v>
      </c>
      <c r="D228">
        <v>0</v>
      </c>
    </row>
    <row r="229" spans="3:4" x14ac:dyDescent="0.3">
      <c r="C229">
        <v>102.98</v>
      </c>
      <c r="D229">
        <v>0</v>
      </c>
    </row>
    <row r="230" spans="3:4" x14ac:dyDescent="0.3">
      <c r="C230">
        <v>103.015</v>
      </c>
      <c r="D230">
        <v>0</v>
      </c>
    </row>
    <row r="231" spans="3:4" x14ac:dyDescent="0.3">
      <c r="C231">
        <v>103.05</v>
      </c>
      <c r="D231">
        <v>0</v>
      </c>
    </row>
    <row r="232" spans="3:4" x14ac:dyDescent="0.3">
      <c r="C232">
        <v>103.08499999999999</v>
      </c>
      <c r="D232">
        <v>0</v>
      </c>
    </row>
    <row r="233" spans="3:4" x14ac:dyDescent="0.3">
      <c r="C233">
        <v>103.12</v>
      </c>
      <c r="D233">
        <v>0</v>
      </c>
    </row>
    <row r="234" spans="3:4" x14ac:dyDescent="0.3">
      <c r="C234">
        <v>103.155</v>
      </c>
      <c r="D234">
        <v>0</v>
      </c>
    </row>
    <row r="235" spans="3:4" x14ac:dyDescent="0.3">
      <c r="C235">
        <v>103.19</v>
      </c>
      <c r="D235">
        <v>0</v>
      </c>
    </row>
    <row r="236" spans="3:4" x14ac:dyDescent="0.3">
      <c r="C236">
        <v>103.22499999999999</v>
      </c>
      <c r="D236">
        <v>0</v>
      </c>
    </row>
    <row r="237" spans="3:4" x14ac:dyDescent="0.3">
      <c r="C237">
        <v>103.26</v>
      </c>
      <c r="D237">
        <v>0</v>
      </c>
    </row>
    <row r="238" spans="3:4" x14ac:dyDescent="0.3">
      <c r="C238">
        <v>103.295</v>
      </c>
      <c r="D238">
        <v>0</v>
      </c>
    </row>
    <row r="239" spans="3:4" x14ac:dyDescent="0.3">
      <c r="C239">
        <v>103.33</v>
      </c>
      <c r="D239">
        <v>0</v>
      </c>
    </row>
    <row r="240" spans="3:4" x14ac:dyDescent="0.3">
      <c r="C240">
        <v>103.36499999999999</v>
      </c>
      <c r="D240">
        <v>0</v>
      </c>
    </row>
    <row r="241" spans="3:4" x14ac:dyDescent="0.3">
      <c r="C241">
        <v>103.4</v>
      </c>
      <c r="D241">
        <v>0</v>
      </c>
    </row>
    <row r="242" spans="3:4" x14ac:dyDescent="0.3">
      <c r="C242">
        <v>103.435</v>
      </c>
      <c r="D242">
        <v>0</v>
      </c>
    </row>
    <row r="243" spans="3:4" x14ac:dyDescent="0.3">
      <c r="C243">
        <v>103.47</v>
      </c>
      <c r="D243">
        <v>0</v>
      </c>
    </row>
    <row r="244" spans="3:4" x14ac:dyDescent="0.3">
      <c r="C244">
        <v>103.505</v>
      </c>
      <c r="D244">
        <v>0</v>
      </c>
    </row>
    <row r="245" spans="3:4" x14ac:dyDescent="0.3">
      <c r="C245">
        <v>103.54</v>
      </c>
      <c r="D245">
        <v>0</v>
      </c>
    </row>
    <row r="246" spans="3:4" x14ac:dyDescent="0.3">
      <c r="C246">
        <v>103.575</v>
      </c>
      <c r="D246">
        <v>0</v>
      </c>
    </row>
    <row r="247" spans="3:4" x14ac:dyDescent="0.3">
      <c r="C247">
        <v>103.61</v>
      </c>
      <c r="D247">
        <v>0</v>
      </c>
    </row>
    <row r="248" spans="3:4" x14ac:dyDescent="0.3">
      <c r="C248">
        <v>103.645</v>
      </c>
      <c r="D248">
        <v>0</v>
      </c>
    </row>
    <row r="249" spans="3:4" x14ac:dyDescent="0.3">
      <c r="C249">
        <v>103.68</v>
      </c>
      <c r="D249">
        <v>0</v>
      </c>
    </row>
    <row r="250" spans="3:4" x14ac:dyDescent="0.3">
      <c r="C250">
        <v>103.715</v>
      </c>
      <c r="D250">
        <v>0</v>
      </c>
    </row>
    <row r="251" spans="3:4" x14ac:dyDescent="0.3">
      <c r="C251">
        <v>103.75</v>
      </c>
      <c r="D251">
        <v>0</v>
      </c>
    </row>
    <row r="252" spans="3:4" x14ac:dyDescent="0.3">
      <c r="C252">
        <v>103.785</v>
      </c>
      <c r="D252">
        <v>0</v>
      </c>
    </row>
    <row r="253" spans="3:4" x14ac:dyDescent="0.3">
      <c r="C253">
        <v>103.82000000000001</v>
      </c>
      <c r="D253">
        <v>0</v>
      </c>
    </row>
    <row r="254" spans="3:4" x14ac:dyDescent="0.3">
      <c r="C254">
        <v>103.855</v>
      </c>
      <c r="D254">
        <v>0</v>
      </c>
    </row>
    <row r="255" spans="3:4" x14ac:dyDescent="0.3">
      <c r="C255">
        <v>103.89</v>
      </c>
      <c r="D255">
        <v>0</v>
      </c>
    </row>
    <row r="256" spans="3:4" x14ac:dyDescent="0.3">
      <c r="C256">
        <v>103.925</v>
      </c>
      <c r="D256">
        <v>0</v>
      </c>
    </row>
    <row r="257" spans="3:4" x14ac:dyDescent="0.3">
      <c r="C257">
        <v>103.96000000000001</v>
      </c>
      <c r="D257">
        <v>0</v>
      </c>
    </row>
    <row r="258" spans="3:4" x14ac:dyDescent="0.3">
      <c r="C258">
        <v>103.995</v>
      </c>
      <c r="D258">
        <v>0</v>
      </c>
    </row>
    <row r="259" spans="3:4" x14ac:dyDescent="0.3">
      <c r="C259">
        <v>104.03</v>
      </c>
      <c r="D259">
        <v>0</v>
      </c>
    </row>
    <row r="260" spans="3:4" x14ac:dyDescent="0.3">
      <c r="C260">
        <v>104.065</v>
      </c>
      <c r="D260">
        <v>0</v>
      </c>
    </row>
    <row r="261" spans="3:4" x14ac:dyDescent="0.3">
      <c r="C261">
        <v>104.1</v>
      </c>
      <c r="D261">
        <v>0</v>
      </c>
    </row>
    <row r="262" spans="3:4" x14ac:dyDescent="0.3">
      <c r="C262">
        <v>104.13500000000001</v>
      </c>
      <c r="D262">
        <v>0</v>
      </c>
    </row>
    <row r="263" spans="3:4" x14ac:dyDescent="0.3">
      <c r="C263">
        <v>104.17</v>
      </c>
      <c r="D263">
        <v>0</v>
      </c>
    </row>
    <row r="264" spans="3:4" x14ac:dyDescent="0.3">
      <c r="C264">
        <v>104.205</v>
      </c>
      <c r="D264">
        <v>0</v>
      </c>
    </row>
    <row r="265" spans="3:4" x14ac:dyDescent="0.3">
      <c r="C265">
        <v>104.24</v>
      </c>
      <c r="D265">
        <v>0</v>
      </c>
    </row>
    <row r="266" spans="3:4" x14ac:dyDescent="0.3">
      <c r="C266">
        <v>104.27500000000001</v>
      </c>
      <c r="D266">
        <v>0</v>
      </c>
    </row>
    <row r="267" spans="3:4" x14ac:dyDescent="0.3">
      <c r="C267">
        <v>104.31</v>
      </c>
      <c r="D267">
        <v>0</v>
      </c>
    </row>
    <row r="268" spans="3:4" x14ac:dyDescent="0.3">
      <c r="C268">
        <v>104.345</v>
      </c>
      <c r="D268">
        <v>0</v>
      </c>
    </row>
    <row r="269" spans="3:4" x14ac:dyDescent="0.3">
      <c r="C269">
        <v>104.38</v>
      </c>
      <c r="D269">
        <v>0</v>
      </c>
    </row>
    <row r="270" spans="3:4" x14ac:dyDescent="0.3">
      <c r="C270">
        <v>104.41500000000001</v>
      </c>
      <c r="D270">
        <v>0</v>
      </c>
    </row>
    <row r="271" spans="3:4" x14ac:dyDescent="0.3">
      <c r="C271">
        <v>104.45</v>
      </c>
      <c r="D271">
        <v>0</v>
      </c>
    </row>
    <row r="272" spans="3:4" x14ac:dyDescent="0.3">
      <c r="C272">
        <v>104.485</v>
      </c>
      <c r="D272">
        <v>0</v>
      </c>
    </row>
    <row r="273" spans="3:4" x14ac:dyDescent="0.3">
      <c r="C273">
        <v>104.52</v>
      </c>
      <c r="D273">
        <v>0</v>
      </c>
    </row>
    <row r="274" spans="3:4" x14ac:dyDescent="0.3">
      <c r="C274">
        <v>104.55500000000001</v>
      </c>
      <c r="D274">
        <v>0</v>
      </c>
    </row>
    <row r="275" spans="3:4" x14ac:dyDescent="0.3">
      <c r="C275">
        <v>104.59</v>
      </c>
      <c r="D275">
        <v>0</v>
      </c>
    </row>
    <row r="276" spans="3:4" x14ac:dyDescent="0.3">
      <c r="C276">
        <v>104.625</v>
      </c>
      <c r="D276">
        <v>0</v>
      </c>
    </row>
    <row r="277" spans="3:4" x14ac:dyDescent="0.3">
      <c r="C277">
        <v>104.66</v>
      </c>
      <c r="D277">
        <v>0</v>
      </c>
    </row>
    <row r="278" spans="3:4" x14ac:dyDescent="0.3">
      <c r="C278">
        <v>104.69500000000001</v>
      </c>
      <c r="D278">
        <v>0</v>
      </c>
    </row>
    <row r="279" spans="3:4" x14ac:dyDescent="0.3">
      <c r="C279">
        <v>104.73</v>
      </c>
      <c r="D279">
        <v>0</v>
      </c>
    </row>
    <row r="280" spans="3:4" x14ac:dyDescent="0.3">
      <c r="C280">
        <v>104.765</v>
      </c>
      <c r="D280">
        <v>0</v>
      </c>
    </row>
    <row r="281" spans="3:4" x14ac:dyDescent="0.3">
      <c r="C281">
        <v>104.8</v>
      </c>
      <c r="D281">
        <v>0</v>
      </c>
    </row>
    <row r="282" spans="3:4" x14ac:dyDescent="0.3">
      <c r="C282">
        <v>104.83500000000001</v>
      </c>
      <c r="D282">
        <v>0</v>
      </c>
    </row>
    <row r="283" spans="3:4" x14ac:dyDescent="0.3">
      <c r="C283">
        <v>104.87</v>
      </c>
      <c r="D283">
        <v>0</v>
      </c>
    </row>
    <row r="284" spans="3:4" x14ac:dyDescent="0.3">
      <c r="C284">
        <v>104.905</v>
      </c>
      <c r="D284">
        <v>0</v>
      </c>
    </row>
    <row r="285" spans="3:4" x14ac:dyDescent="0.3">
      <c r="C285">
        <v>104.94</v>
      </c>
      <c r="D285">
        <v>0</v>
      </c>
    </row>
    <row r="286" spans="3:4" x14ac:dyDescent="0.3">
      <c r="C286">
        <v>104.97499999999999</v>
      </c>
      <c r="D286">
        <v>0</v>
      </c>
    </row>
    <row r="287" spans="3:4" x14ac:dyDescent="0.3">
      <c r="C287">
        <v>105.01</v>
      </c>
      <c r="D287">
        <v>0</v>
      </c>
    </row>
    <row r="288" spans="3:4" x14ac:dyDescent="0.3">
      <c r="C288">
        <v>105.045</v>
      </c>
      <c r="D288">
        <v>0</v>
      </c>
    </row>
    <row r="289" spans="3:4" x14ac:dyDescent="0.3">
      <c r="C289">
        <v>105.08</v>
      </c>
      <c r="D289">
        <v>0</v>
      </c>
    </row>
    <row r="290" spans="3:4" x14ac:dyDescent="0.3">
      <c r="C290">
        <v>105.11499999999999</v>
      </c>
      <c r="D290">
        <v>0</v>
      </c>
    </row>
    <row r="291" spans="3:4" x14ac:dyDescent="0.3">
      <c r="C291">
        <v>105.15</v>
      </c>
      <c r="D291">
        <v>0</v>
      </c>
    </row>
    <row r="292" spans="3:4" x14ac:dyDescent="0.3">
      <c r="C292">
        <v>105.185</v>
      </c>
      <c r="D292">
        <v>0</v>
      </c>
    </row>
    <row r="293" spans="3:4" x14ac:dyDescent="0.3">
      <c r="C293">
        <v>105.22</v>
      </c>
      <c r="D293">
        <v>0</v>
      </c>
    </row>
    <row r="294" spans="3:4" x14ac:dyDescent="0.3">
      <c r="C294">
        <v>105.255</v>
      </c>
      <c r="D294">
        <v>0</v>
      </c>
    </row>
    <row r="295" spans="3:4" x14ac:dyDescent="0.3">
      <c r="C295">
        <v>105.29</v>
      </c>
      <c r="D295">
        <v>0</v>
      </c>
    </row>
    <row r="296" spans="3:4" x14ac:dyDescent="0.3">
      <c r="C296">
        <v>105.325</v>
      </c>
      <c r="D296">
        <v>0</v>
      </c>
    </row>
    <row r="297" spans="3:4" x14ac:dyDescent="0.3">
      <c r="C297">
        <v>105.36</v>
      </c>
      <c r="D297">
        <v>0</v>
      </c>
    </row>
    <row r="298" spans="3:4" x14ac:dyDescent="0.3">
      <c r="C298">
        <v>105.395</v>
      </c>
      <c r="D298">
        <v>0</v>
      </c>
    </row>
    <row r="299" spans="3:4" x14ac:dyDescent="0.3">
      <c r="C299">
        <v>105.43</v>
      </c>
      <c r="D299">
        <v>0</v>
      </c>
    </row>
    <row r="300" spans="3:4" x14ac:dyDescent="0.3">
      <c r="C300">
        <v>105.465</v>
      </c>
      <c r="D300">
        <v>0</v>
      </c>
    </row>
    <row r="301" spans="3:4" x14ac:dyDescent="0.3">
      <c r="C301">
        <v>105.5</v>
      </c>
      <c r="D301">
        <v>0</v>
      </c>
    </row>
    <row r="302" spans="3:4" x14ac:dyDescent="0.3">
      <c r="C302">
        <v>105.535</v>
      </c>
      <c r="D302">
        <v>0</v>
      </c>
    </row>
    <row r="303" spans="3:4" x14ac:dyDescent="0.3">
      <c r="C303">
        <v>105.57000000000001</v>
      </c>
      <c r="D303">
        <v>0</v>
      </c>
    </row>
    <row r="304" spans="3:4" x14ac:dyDescent="0.3">
      <c r="C304">
        <v>105.605</v>
      </c>
      <c r="D304">
        <v>0</v>
      </c>
    </row>
    <row r="305" spans="3:4" x14ac:dyDescent="0.3">
      <c r="C305">
        <v>105.64</v>
      </c>
      <c r="D305">
        <v>0</v>
      </c>
    </row>
    <row r="306" spans="3:4" x14ac:dyDescent="0.3">
      <c r="C306">
        <v>105.675</v>
      </c>
      <c r="D306">
        <v>0</v>
      </c>
    </row>
    <row r="307" spans="3:4" x14ac:dyDescent="0.3">
      <c r="C307">
        <v>105.71000000000001</v>
      </c>
      <c r="D307">
        <v>0</v>
      </c>
    </row>
    <row r="308" spans="3:4" x14ac:dyDescent="0.3">
      <c r="C308">
        <v>105.745</v>
      </c>
      <c r="D308">
        <v>0</v>
      </c>
    </row>
    <row r="309" spans="3:4" x14ac:dyDescent="0.3">
      <c r="C309">
        <v>105.78</v>
      </c>
      <c r="D309">
        <v>0</v>
      </c>
    </row>
    <row r="310" spans="3:4" x14ac:dyDescent="0.3">
      <c r="C310">
        <v>105.815</v>
      </c>
      <c r="D310">
        <v>0</v>
      </c>
    </row>
    <row r="311" spans="3:4" x14ac:dyDescent="0.3">
      <c r="C311">
        <v>105.85</v>
      </c>
      <c r="D311">
        <v>0</v>
      </c>
    </row>
    <row r="312" spans="3:4" x14ac:dyDescent="0.3">
      <c r="C312">
        <v>105.88500000000001</v>
      </c>
      <c r="D312">
        <v>0</v>
      </c>
    </row>
    <row r="313" spans="3:4" x14ac:dyDescent="0.3">
      <c r="C313">
        <v>105.92</v>
      </c>
      <c r="D313">
        <v>0</v>
      </c>
    </row>
    <row r="314" spans="3:4" x14ac:dyDescent="0.3">
      <c r="C314">
        <v>105.955</v>
      </c>
      <c r="D314">
        <v>0</v>
      </c>
    </row>
    <row r="315" spans="3:4" x14ac:dyDescent="0.3">
      <c r="C315">
        <v>105.99</v>
      </c>
      <c r="D315">
        <v>0</v>
      </c>
    </row>
    <row r="316" spans="3:4" x14ac:dyDescent="0.3">
      <c r="C316">
        <v>106.02500000000001</v>
      </c>
      <c r="D316">
        <v>0</v>
      </c>
    </row>
    <row r="317" spans="3:4" x14ac:dyDescent="0.3">
      <c r="C317">
        <v>106.06</v>
      </c>
      <c r="D317">
        <v>0</v>
      </c>
    </row>
    <row r="318" spans="3:4" x14ac:dyDescent="0.3">
      <c r="C318">
        <v>106.095</v>
      </c>
      <c r="D318">
        <v>0</v>
      </c>
    </row>
    <row r="319" spans="3:4" x14ac:dyDescent="0.3">
      <c r="C319">
        <v>106.13</v>
      </c>
      <c r="D319">
        <v>0</v>
      </c>
    </row>
    <row r="320" spans="3:4" x14ac:dyDescent="0.3">
      <c r="C320">
        <v>106.16500000000001</v>
      </c>
      <c r="D320">
        <v>0</v>
      </c>
    </row>
    <row r="321" spans="3:4" x14ac:dyDescent="0.3">
      <c r="C321">
        <v>106.2</v>
      </c>
      <c r="D321">
        <v>0</v>
      </c>
    </row>
    <row r="322" spans="3:4" x14ac:dyDescent="0.3">
      <c r="C322">
        <v>106.235</v>
      </c>
      <c r="D322">
        <v>0</v>
      </c>
    </row>
    <row r="323" spans="3:4" x14ac:dyDescent="0.3">
      <c r="C323">
        <v>106.27</v>
      </c>
      <c r="D323">
        <v>0</v>
      </c>
    </row>
    <row r="324" spans="3:4" x14ac:dyDescent="0.3">
      <c r="C324">
        <v>106.30500000000001</v>
      </c>
      <c r="D324">
        <v>0</v>
      </c>
    </row>
    <row r="325" spans="3:4" x14ac:dyDescent="0.3">
      <c r="C325">
        <v>106.34</v>
      </c>
      <c r="D325">
        <v>0</v>
      </c>
    </row>
    <row r="326" spans="3:4" x14ac:dyDescent="0.3">
      <c r="C326">
        <v>106.375</v>
      </c>
      <c r="D326">
        <v>0</v>
      </c>
    </row>
    <row r="327" spans="3:4" x14ac:dyDescent="0.3">
      <c r="C327">
        <v>106.41</v>
      </c>
      <c r="D327">
        <v>0</v>
      </c>
    </row>
    <row r="328" spans="3:4" x14ac:dyDescent="0.3">
      <c r="C328">
        <v>106.44500000000001</v>
      </c>
      <c r="D328">
        <v>0</v>
      </c>
    </row>
    <row r="329" spans="3:4" x14ac:dyDescent="0.3">
      <c r="C329">
        <v>106.48</v>
      </c>
      <c r="D329">
        <v>0</v>
      </c>
    </row>
    <row r="330" spans="3:4" x14ac:dyDescent="0.3">
      <c r="C330">
        <v>106.515</v>
      </c>
      <c r="D330">
        <v>0</v>
      </c>
    </row>
    <row r="331" spans="3:4" x14ac:dyDescent="0.3">
      <c r="C331">
        <v>106.55</v>
      </c>
      <c r="D331">
        <v>0</v>
      </c>
    </row>
    <row r="332" spans="3:4" x14ac:dyDescent="0.3">
      <c r="C332">
        <v>106.58500000000001</v>
      </c>
      <c r="D332">
        <v>0</v>
      </c>
    </row>
    <row r="333" spans="3:4" x14ac:dyDescent="0.3">
      <c r="C333">
        <v>106.62</v>
      </c>
      <c r="D333">
        <v>0</v>
      </c>
    </row>
    <row r="334" spans="3:4" x14ac:dyDescent="0.3">
      <c r="C334">
        <v>106.655</v>
      </c>
      <c r="D334">
        <v>0</v>
      </c>
    </row>
    <row r="335" spans="3:4" x14ac:dyDescent="0.3">
      <c r="C335">
        <v>106.69</v>
      </c>
      <c r="D335">
        <v>0</v>
      </c>
    </row>
    <row r="336" spans="3:4" x14ac:dyDescent="0.3">
      <c r="C336">
        <v>106.72499999999999</v>
      </c>
      <c r="D336">
        <v>0</v>
      </c>
    </row>
    <row r="337" spans="3:4" x14ac:dyDescent="0.3">
      <c r="C337">
        <v>106.76</v>
      </c>
      <c r="D337">
        <v>0</v>
      </c>
    </row>
    <row r="338" spans="3:4" x14ac:dyDescent="0.3">
      <c r="C338">
        <v>106.795</v>
      </c>
      <c r="D338">
        <v>0</v>
      </c>
    </row>
    <row r="339" spans="3:4" x14ac:dyDescent="0.3">
      <c r="C339">
        <v>106.83</v>
      </c>
      <c r="D339">
        <v>0</v>
      </c>
    </row>
    <row r="340" spans="3:4" x14ac:dyDescent="0.3">
      <c r="C340">
        <v>106.86499999999999</v>
      </c>
      <c r="D340">
        <v>0</v>
      </c>
    </row>
    <row r="341" spans="3:4" x14ac:dyDescent="0.3">
      <c r="C341">
        <v>106.9</v>
      </c>
      <c r="D341">
        <v>0</v>
      </c>
    </row>
    <row r="342" spans="3:4" x14ac:dyDescent="0.3">
      <c r="C342">
        <v>106.935</v>
      </c>
      <c r="D342">
        <v>0</v>
      </c>
    </row>
    <row r="343" spans="3:4" x14ac:dyDescent="0.3">
      <c r="C343">
        <v>106.97</v>
      </c>
      <c r="D343">
        <v>0</v>
      </c>
    </row>
    <row r="344" spans="3:4" x14ac:dyDescent="0.3">
      <c r="C344">
        <v>107.005</v>
      </c>
      <c r="D344">
        <v>0</v>
      </c>
    </row>
    <row r="345" spans="3:4" x14ac:dyDescent="0.3">
      <c r="C345">
        <v>107.04</v>
      </c>
      <c r="D345">
        <v>0</v>
      </c>
    </row>
    <row r="346" spans="3:4" x14ac:dyDescent="0.3">
      <c r="C346">
        <v>107.075</v>
      </c>
      <c r="D346">
        <v>0</v>
      </c>
    </row>
    <row r="347" spans="3:4" x14ac:dyDescent="0.3">
      <c r="C347">
        <v>107.11</v>
      </c>
      <c r="D347">
        <v>0</v>
      </c>
    </row>
    <row r="348" spans="3:4" x14ac:dyDescent="0.3">
      <c r="C348">
        <v>107.145</v>
      </c>
      <c r="D348">
        <v>0</v>
      </c>
    </row>
    <row r="349" spans="3:4" x14ac:dyDescent="0.3">
      <c r="C349">
        <v>107.18</v>
      </c>
      <c r="D349">
        <v>0</v>
      </c>
    </row>
    <row r="350" spans="3:4" x14ac:dyDescent="0.3">
      <c r="C350">
        <v>107.215</v>
      </c>
      <c r="D350">
        <v>0</v>
      </c>
    </row>
    <row r="351" spans="3:4" x14ac:dyDescent="0.3">
      <c r="C351">
        <v>107.25</v>
      </c>
      <c r="D351">
        <v>0</v>
      </c>
    </row>
    <row r="352" spans="3:4" x14ac:dyDescent="0.3">
      <c r="C352">
        <v>107.285</v>
      </c>
      <c r="D352">
        <v>0</v>
      </c>
    </row>
    <row r="353" spans="3:4" x14ac:dyDescent="0.3">
      <c r="C353">
        <v>107.32000000000001</v>
      </c>
      <c r="D353">
        <v>0</v>
      </c>
    </row>
    <row r="354" spans="3:4" x14ac:dyDescent="0.3">
      <c r="C354">
        <v>107.355</v>
      </c>
      <c r="D354">
        <v>0</v>
      </c>
    </row>
    <row r="355" spans="3:4" x14ac:dyDescent="0.3">
      <c r="C355">
        <v>107.39</v>
      </c>
      <c r="D355">
        <v>0</v>
      </c>
    </row>
    <row r="356" spans="3:4" x14ac:dyDescent="0.3">
      <c r="C356">
        <v>107.425</v>
      </c>
      <c r="D356">
        <v>0</v>
      </c>
    </row>
    <row r="357" spans="3:4" x14ac:dyDescent="0.3">
      <c r="C357">
        <v>107.46000000000001</v>
      </c>
      <c r="D357">
        <v>0</v>
      </c>
    </row>
    <row r="358" spans="3:4" x14ac:dyDescent="0.3">
      <c r="C358">
        <v>107.495</v>
      </c>
      <c r="D358">
        <v>0</v>
      </c>
    </row>
    <row r="359" spans="3:4" x14ac:dyDescent="0.3">
      <c r="C359">
        <v>107.53</v>
      </c>
      <c r="D359">
        <v>0</v>
      </c>
    </row>
    <row r="360" spans="3:4" x14ac:dyDescent="0.3">
      <c r="C360">
        <v>107.565</v>
      </c>
      <c r="D360">
        <v>0</v>
      </c>
    </row>
    <row r="361" spans="3:4" x14ac:dyDescent="0.3">
      <c r="C361">
        <v>107.6</v>
      </c>
      <c r="D361">
        <v>0</v>
      </c>
    </row>
    <row r="362" spans="3:4" x14ac:dyDescent="0.3">
      <c r="C362">
        <v>107.63500000000001</v>
      </c>
      <c r="D362">
        <v>0</v>
      </c>
    </row>
    <row r="363" spans="3:4" x14ac:dyDescent="0.3">
      <c r="C363">
        <v>107.67</v>
      </c>
      <c r="D363">
        <v>0</v>
      </c>
    </row>
    <row r="364" spans="3:4" x14ac:dyDescent="0.3">
      <c r="C364">
        <v>107.705</v>
      </c>
      <c r="D364">
        <v>0</v>
      </c>
    </row>
    <row r="365" spans="3:4" x14ac:dyDescent="0.3">
      <c r="C365">
        <v>107.74</v>
      </c>
      <c r="D365">
        <v>0</v>
      </c>
    </row>
    <row r="366" spans="3:4" x14ac:dyDescent="0.3">
      <c r="C366">
        <v>107.77500000000001</v>
      </c>
      <c r="D366">
        <v>0</v>
      </c>
    </row>
    <row r="367" spans="3:4" x14ac:dyDescent="0.3">
      <c r="C367">
        <v>107.81</v>
      </c>
      <c r="D367">
        <v>0</v>
      </c>
    </row>
    <row r="368" spans="3:4" x14ac:dyDescent="0.3">
      <c r="C368">
        <v>107.845</v>
      </c>
      <c r="D368">
        <v>0</v>
      </c>
    </row>
    <row r="369" spans="3:4" x14ac:dyDescent="0.3">
      <c r="C369">
        <v>107.88</v>
      </c>
      <c r="D369">
        <v>0</v>
      </c>
    </row>
    <row r="370" spans="3:4" x14ac:dyDescent="0.3">
      <c r="C370">
        <v>107.91500000000001</v>
      </c>
      <c r="D370">
        <v>0</v>
      </c>
    </row>
    <row r="371" spans="3:4" x14ac:dyDescent="0.3">
      <c r="C371">
        <v>107.95</v>
      </c>
      <c r="D371">
        <v>0</v>
      </c>
    </row>
    <row r="372" spans="3:4" x14ac:dyDescent="0.3">
      <c r="C372">
        <v>107.985</v>
      </c>
      <c r="D372">
        <v>0</v>
      </c>
    </row>
    <row r="373" spans="3:4" x14ac:dyDescent="0.3">
      <c r="C373">
        <v>108.02</v>
      </c>
      <c r="D373">
        <v>0</v>
      </c>
    </row>
    <row r="374" spans="3:4" x14ac:dyDescent="0.3">
      <c r="C374">
        <v>108.05500000000001</v>
      </c>
      <c r="D374">
        <v>0</v>
      </c>
    </row>
    <row r="375" spans="3:4" x14ac:dyDescent="0.3">
      <c r="C375">
        <v>108.09</v>
      </c>
      <c r="D375">
        <v>0</v>
      </c>
    </row>
    <row r="376" spans="3:4" x14ac:dyDescent="0.3">
      <c r="C376">
        <v>108.125</v>
      </c>
      <c r="D376">
        <v>0</v>
      </c>
    </row>
    <row r="377" spans="3:4" x14ac:dyDescent="0.3">
      <c r="C377">
        <v>108.16</v>
      </c>
      <c r="D377">
        <v>0</v>
      </c>
    </row>
    <row r="378" spans="3:4" x14ac:dyDescent="0.3">
      <c r="C378">
        <v>108.19500000000001</v>
      </c>
      <c r="D378">
        <v>0</v>
      </c>
    </row>
    <row r="379" spans="3:4" x14ac:dyDescent="0.3">
      <c r="C379">
        <v>108.23</v>
      </c>
      <c r="D379">
        <v>0</v>
      </c>
    </row>
    <row r="380" spans="3:4" x14ac:dyDescent="0.3">
      <c r="C380">
        <v>108.265</v>
      </c>
      <c r="D380">
        <v>0</v>
      </c>
    </row>
    <row r="381" spans="3:4" x14ac:dyDescent="0.3">
      <c r="C381">
        <v>108.3</v>
      </c>
      <c r="D381">
        <v>0</v>
      </c>
    </row>
    <row r="382" spans="3:4" x14ac:dyDescent="0.3">
      <c r="C382">
        <v>108.33500000000001</v>
      </c>
      <c r="D382">
        <v>0</v>
      </c>
    </row>
    <row r="383" spans="3:4" x14ac:dyDescent="0.3">
      <c r="C383">
        <v>108.37</v>
      </c>
      <c r="D383">
        <v>0</v>
      </c>
    </row>
    <row r="384" spans="3:4" x14ac:dyDescent="0.3">
      <c r="C384">
        <v>108.405</v>
      </c>
      <c r="D384">
        <v>0</v>
      </c>
    </row>
    <row r="385" spans="3:4" x14ac:dyDescent="0.3">
      <c r="C385">
        <v>108.44</v>
      </c>
      <c r="D385">
        <v>0</v>
      </c>
    </row>
    <row r="386" spans="3:4" x14ac:dyDescent="0.3">
      <c r="C386">
        <v>108.47499999999999</v>
      </c>
      <c r="D386">
        <v>0</v>
      </c>
    </row>
    <row r="387" spans="3:4" x14ac:dyDescent="0.3">
      <c r="C387">
        <v>108.51</v>
      </c>
      <c r="D387">
        <v>0</v>
      </c>
    </row>
    <row r="388" spans="3:4" x14ac:dyDescent="0.3">
      <c r="C388">
        <v>108.545</v>
      </c>
      <c r="D388">
        <v>0</v>
      </c>
    </row>
    <row r="389" spans="3:4" x14ac:dyDescent="0.3">
      <c r="C389">
        <v>108.58</v>
      </c>
      <c r="D389">
        <v>0</v>
      </c>
    </row>
    <row r="390" spans="3:4" x14ac:dyDescent="0.3">
      <c r="C390">
        <v>108.61499999999999</v>
      </c>
      <c r="D390">
        <v>0</v>
      </c>
    </row>
    <row r="391" spans="3:4" x14ac:dyDescent="0.3">
      <c r="C391">
        <v>108.65</v>
      </c>
      <c r="D391">
        <v>0</v>
      </c>
    </row>
    <row r="392" spans="3:4" x14ac:dyDescent="0.3">
      <c r="C392">
        <v>108.685</v>
      </c>
      <c r="D392">
        <v>0</v>
      </c>
    </row>
    <row r="393" spans="3:4" x14ac:dyDescent="0.3">
      <c r="C393">
        <v>108.72</v>
      </c>
      <c r="D393">
        <v>0</v>
      </c>
    </row>
    <row r="394" spans="3:4" x14ac:dyDescent="0.3">
      <c r="C394">
        <v>108.755</v>
      </c>
      <c r="D394">
        <v>0</v>
      </c>
    </row>
    <row r="395" spans="3:4" x14ac:dyDescent="0.3">
      <c r="C395">
        <v>108.79</v>
      </c>
      <c r="D395">
        <v>0</v>
      </c>
    </row>
    <row r="396" spans="3:4" x14ac:dyDescent="0.3">
      <c r="C396">
        <v>108.825</v>
      </c>
      <c r="D396">
        <v>0</v>
      </c>
    </row>
    <row r="397" spans="3:4" x14ac:dyDescent="0.3">
      <c r="C397">
        <v>108.86</v>
      </c>
      <c r="D397">
        <v>0</v>
      </c>
    </row>
    <row r="398" spans="3:4" x14ac:dyDescent="0.3">
      <c r="C398">
        <v>108.895</v>
      </c>
      <c r="D398">
        <v>0</v>
      </c>
    </row>
    <row r="399" spans="3:4" x14ac:dyDescent="0.3">
      <c r="C399">
        <v>108.93</v>
      </c>
      <c r="D399">
        <v>0</v>
      </c>
    </row>
    <row r="400" spans="3:4" x14ac:dyDescent="0.3">
      <c r="C400">
        <v>108.965</v>
      </c>
      <c r="D400">
        <v>0</v>
      </c>
    </row>
    <row r="401" spans="3:4" x14ac:dyDescent="0.3">
      <c r="C401">
        <v>109</v>
      </c>
      <c r="D401">
        <v>0</v>
      </c>
    </row>
    <row r="402" spans="3:4" x14ac:dyDescent="0.3">
      <c r="C402">
        <v>109.035</v>
      </c>
      <c r="D402">
        <v>0</v>
      </c>
    </row>
    <row r="403" spans="3:4" x14ac:dyDescent="0.3">
      <c r="C403">
        <v>109.07000000000001</v>
      </c>
      <c r="D403">
        <v>0</v>
      </c>
    </row>
    <row r="404" spans="3:4" x14ac:dyDescent="0.3">
      <c r="C404">
        <v>109.105</v>
      </c>
      <c r="D404">
        <v>0</v>
      </c>
    </row>
    <row r="405" spans="3:4" x14ac:dyDescent="0.3">
      <c r="C405">
        <v>109.14</v>
      </c>
      <c r="D405">
        <v>0</v>
      </c>
    </row>
    <row r="406" spans="3:4" x14ac:dyDescent="0.3">
      <c r="C406">
        <v>109.175</v>
      </c>
      <c r="D406">
        <v>0</v>
      </c>
    </row>
    <row r="407" spans="3:4" x14ac:dyDescent="0.3">
      <c r="C407">
        <v>109.21000000000001</v>
      </c>
      <c r="D407">
        <v>0</v>
      </c>
    </row>
    <row r="408" spans="3:4" x14ac:dyDescent="0.3">
      <c r="C408">
        <v>109.245</v>
      </c>
      <c r="D408">
        <v>0</v>
      </c>
    </row>
    <row r="409" spans="3:4" x14ac:dyDescent="0.3">
      <c r="C409">
        <v>109.28</v>
      </c>
      <c r="D409">
        <v>0</v>
      </c>
    </row>
    <row r="410" spans="3:4" x14ac:dyDescent="0.3">
      <c r="C410">
        <v>109.315</v>
      </c>
      <c r="D410">
        <v>0</v>
      </c>
    </row>
    <row r="411" spans="3:4" x14ac:dyDescent="0.3">
      <c r="C411">
        <v>109.35</v>
      </c>
      <c r="D411">
        <v>0</v>
      </c>
    </row>
    <row r="412" spans="3:4" x14ac:dyDescent="0.3">
      <c r="C412">
        <v>109.38500000000001</v>
      </c>
      <c r="D412">
        <v>0</v>
      </c>
    </row>
    <row r="413" spans="3:4" x14ac:dyDescent="0.3">
      <c r="C413">
        <v>109.42</v>
      </c>
      <c r="D413">
        <v>0</v>
      </c>
    </row>
    <row r="414" spans="3:4" x14ac:dyDescent="0.3">
      <c r="C414">
        <v>109.455</v>
      </c>
      <c r="D414">
        <v>0</v>
      </c>
    </row>
    <row r="415" spans="3:4" x14ac:dyDescent="0.3">
      <c r="C415">
        <v>109.49</v>
      </c>
      <c r="D415">
        <v>0</v>
      </c>
    </row>
    <row r="416" spans="3:4" x14ac:dyDescent="0.3">
      <c r="C416">
        <v>109.52500000000001</v>
      </c>
      <c r="D416">
        <v>0</v>
      </c>
    </row>
    <row r="417" spans="3:4" x14ac:dyDescent="0.3">
      <c r="C417">
        <v>109.56</v>
      </c>
      <c r="D417">
        <v>0</v>
      </c>
    </row>
    <row r="418" spans="3:4" x14ac:dyDescent="0.3">
      <c r="C418">
        <v>109.595</v>
      </c>
      <c r="D418">
        <v>0</v>
      </c>
    </row>
    <row r="419" spans="3:4" x14ac:dyDescent="0.3">
      <c r="C419">
        <v>109.63</v>
      </c>
      <c r="D419">
        <v>0</v>
      </c>
    </row>
    <row r="420" spans="3:4" x14ac:dyDescent="0.3">
      <c r="C420">
        <v>109.66500000000001</v>
      </c>
      <c r="D420">
        <v>0</v>
      </c>
    </row>
    <row r="421" spans="3:4" x14ac:dyDescent="0.3">
      <c r="C421">
        <v>109.7</v>
      </c>
      <c r="D421">
        <v>0</v>
      </c>
    </row>
    <row r="422" spans="3:4" x14ac:dyDescent="0.3">
      <c r="C422">
        <v>109.735</v>
      </c>
      <c r="D422">
        <v>0</v>
      </c>
    </row>
    <row r="423" spans="3:4" x14ac:dyDescent="0.3">
      <c r="C423">
        <v>109.77</v>
      </c>
      <c r="D423">
        <v>0</v>
      </c>
    </row>
    <row r="424" spans="3:4" x14ac:dyDescent="0.3">
      <c r="C424">
        <v>109.80500000000001</v>
      </c>
      <c r="D424">
        <v>0</v>
      </c>
    </row>
    <row r="425" spans="3:4" x14ac:dyDescent="0.3">
      <c r="C425">
        <v>109.84</v>
      </c>
      <c r="D425">
        <v>0</v>
      </c>
    </row>
    <row r="426" spans="3:4" x14ac:dyDescent="0.3">
      <c r="C426">
        <v>109.875</v>
      </c>
      <c r="D426">
        <v>0</v>
      </c>
    </row>
    <row r="427" spans="3:4" x14ac:dyDescent="0.3">
      <c r="C427">
        <v>109.91</v>
      </c>
      <c r="D427">
        <v>0</v>
      </c>
    </row>
    <row r="428" spans="3:4" x14ac:dyDescent="0.3">
      <c r="C428">
        <v>109.94500000000001</v>
      </c>
      <c r="D428">
        <v>0</v>
      </c>
    </row>
    <row r="429" spans="3:4" x14ac:dyDescent="0.3">
      <c r="C429">
        <v>109.98</v>
      </c>
      <c r="D429">
        <v>0</v>
      </c>
    </row>
    <row r="430" spans="3:4" x14ac:dyDescent="0.3">
      <c r="C430">
        <v>110.015</v>
      </c>
      <c r="D430">
        <v>0</v>
      </c>
    </row>
    <row r="431" spans="3:4" x14ac:dyDescent="0.3">
      <c r="C431">
        <v>110.05</v>
      </c>
      <c r="D431">
        <v>0</v>
      </c>
    </row>
    <row r="432" spans="3:4" x14ac:dyDescent="0.3">
      <c r="C432">
        <v>110.08500000000001</v>
      </c>
      <c r="D432">
        <v>0</v>
      </c>
    </row>
    <row r="433" spans="3:4" x14ac:dyDescent="0.3">
      <c r="C433">
        <v>110.12</v>
      </c>
      <c r="D433">
        <v>0</v>
      </c>
    </row>
    <row r="434" spans="3:4" x14ac:dyDescent="0.3">
      <c r="C434">
        <v>110.155</v>
      </c>
      <c r="D434">
        <v>0</v>
      </c>
    </row>
    <row r="435" spans="3:4" x14ac:dyDescent="0.3">
      <c r="C435">
        <v>110.19</v>
      </c>
      <c r="D435">
        <v>0</v>
      </c>
    </row>
    <row r="436" spans="3:4" x14ac:dyDescent="0.3">
      <c r="C436">
        <v>110.22500000000001</v>
      </c>
      <c r="D436">
        <v>0</v>
      </c>
    </row>
    <row r="437" spans="3:4" x14ac:dyDescent="0.3">
      <c r="C437">
        <v>110.26</v>
      </c>
      <c r="D437">
        <v>0</v>
      </c>
    </row>
    <row r="438" spans="3:4" x14ac:dyDescent="0.3">
      <c r="C438">
        <v>110.295</v>
      </c>
      <c r="D438">
        <v>0</v>
      </c>
    </row>
    <row r="439" spans="3:4" x14ac:dyDescent="0.3">
      <c r="C439">
        <v>110.33</v>
      </c>
      <c r="D439">
        <v>0</v>
      </c>
    </row>
    <row r="440" spans="3:4" x14ac:dyDescent="0.3">
      <c r="C440">
        <v>110.36499999999999</v>
      </c>
      <c r="D440">
        <v>0</v>
      </c>
    </row>
    <row r="441" spans="3:4" x14ac:dyDescent="0.3">
      <c r="C441">
        <v>110.4</v>
      </c>
      <c r="D441">
        <v>0</v>
      </c>
    </row>
    <row r="442" spans="3:4" x14ac:dyDescent="0.3">
      <c r="C442">
        <v>110.435</v>
      </c>
      <c r="D442">
        <v>0</v>
      </c>
    </row>
    <row r="443" spans="3:4" x14ac:dyDescent="0.3">
      <c r="C443">
        <v>110.47</v>
      </c>
      <c r="D443">
        <v>0</v>
      </c>
    </row>
    <row r="444" spans="3:4" x14ac:dyDescent="0.3">
      <c r="C444">
        <v>110.505</v>
      </c>
      <c r="D444">
        <v>0</v>
      </c>
    </row>
    <row r="445" spans="3:4" x14ac:dyDescent="0.3">
      <c r="C445">
        <v>110.54</v>
      </c>
      <c r="D445">
        <v>0</v>
      </c>
    </row>
    <row r="446" spans="3:4" x14ac:dyDescent="0.3">
      <c r="C446">
        <v>110.575</v>
      </c>
      <c r="D446">
        <v>0</v>
      </c>
    </row>
    <row r="447" spans="3:4" x14ac:dyDescent="0.3">
      <c r="C447">
        <v>110.61</v>
      </c>
      <c r="D447">
        <v>0</v>
      </c>
    </row>
    <row r="448" spans="3:4" x14ac:dyDescent="0.3">
      <c r="C448">
        <v>110.645</v>
      </c>
      <c r="D448">
        <v>0</v>
      </c>
    </row>
    <row r="449" spans="3:4" x14ac:dyDescent="0.3">
      <c r="C449">
        <v>110.68</v>
      </c>
      <c r="D449">
        <v>0</v>
      </c>
    </row>
    <row r="450" spans="3:4" x14ac:dyDescent="0.3">
      <c r="C450">
        <v>110.715</v>
      </c>
      <c r="D450">
        <v>0</v>
      </c>
    </row>
    <row r="451" spans="3:4" x14ac:dyDescent="0.3">
      <c r="C451">
        <v>110.75</v>
      </c>
      <c r="D451">
        <v>0</v>
      </c>
    </row>
    <row r="452" spans="3:4" x14ac:dyDescent="0.3">
      <c r="C452">
        <v>110.785</v>
      </c>
      <c r="D452">
        <v>0</v>
      </c>
    </row>
    <row r="453" spans="3:4" x14ac:dyDescent="0.3">
      <c r="C453">
        <v>110.82000000000001</v>
      </c>
      <c r="D453">
        <v>0</v>
      </c>
    </row>
    <row r="454" spans="3:4" x14ac:dyDescent="0.3">
      <c r="C454">
        <v>110.855</v>
      </c>
      <c r="D454">
        <v>0</v>
      </c>
    </row>
    <row r="455" spans="3:4" x14ac:dyDescent="0.3">
      <c r="C455">
        <v>110.89</v>
      </c>
      <c r="D455">
        <v>0</v>
      </c>
    </row>
    <row r="456" spans="3:4" x14ac:dyDescent="0.3">
      <c r="C456">
        <v>110.925</v>
      </c>
      <c r="D456">
        <v>2.2776248276764447E-8</v>
      </c>
    </row>
    <row r="457" spans="3:4" x14ac:dyDescent="0.3">
      <c r="C457">
        <v>110.96000000000001</v>
      </c>
      <c r="D457">
        <v>5.68074247188229E-8</v>
      </c>
    </row>
    <row r="458" spans="3:4" x14ac:dyDescent="0.3">
      <c r="C458">
        <v>110.995</v>
      </c>
      <c r="D458">
        <v>1.3741297634155688E-7</v>
      </c>
    </row>
    <row r="459" spans="3:4" x14ac:dyDescent="0.3">
      <c r="C459">
        <v>111.03</v>
      </c>
      <c r="D459">
        <v>3.2236666237740009E-7</v>
      </c>
    </row>
    <row r="460" spans="3:4" x14ac:dyDescent="0.3">
      <c r="C460">
        <v>111.065</v>
      </c>
      <c r="D460">
        <v>7.3345290091606135E-7</v>
      </c>
    </row>
    <row r="461" spans="3:4" x14ac:dyDescent="0.3">
      <c r="C461">
        <v>111.10000000000001</v>
      </c>
      <c r="D461">
        <v>1.6184305582379344E-6</v>
      </c>
    </row>
    <row r="462" spans="3:4" x14ac:dyDescent="0.3">
      <c r="C462">
        <v>111.13500000000001</v>
      </c>
      <c r="D462">
        <v>3.4635035788821166E-6</v>
      </c>
    </row>
    <row r="463" spans="3:4" x14ac:dyDescent="0.3">
      <c r="C463">
        <v>111.17</v>
      </c>
      <c r="D463">
        <v>7.1884779187972287E-6</v>
      </c>
    </row>
    <row r="464" spans="3:4" x14ac:dyDescent="0.3">
      <c r="C464">
        <v>111.205</v>
      </c>
      <c r="D464">
        <v>1.446964835193866E-5</v>
      </c>
    </row>
    <row r="465" spans="3:4" x14ac:dyDescent="0.3">
      <c r="C465">
        <v>111.24</v>
      </c>
      <c r="D465">
        <v>2.8247417057517891E-5</v>
      </c>
    </row>
    <row r="466" spans="3:4" x14ac:dyDescent="0.3">
      <c r="C466">
        <v>111.27500000000001</v>
      </c>
      <c r="D466">
        <v>5.348096547934004E-5</v>
      </c>
    </row>
    <row r="467" spans="3:4" x14ac:dyDescent="0.3">
      <c r="C467">
        <v>111.31</v>
      </c>
      <c r="D467">
        <v>9.8201804259325754E-5</v>
      </c>
    </row>
    <row r="468" spans="3:4" x14ac:dyDescent="0.3">
      <c r="C468">
        <v>111.345</v>
      </c>
      <c r="D468">
        <v>1.7487971099677065E-4</v>
      </c>
    </row>
    <row r="469" spans="3:4" x14ac:dyDescent="0.3">
      <c r="C469">
        <v>111.38</v>
      </c>
      <c r="D469">
        <v>3.0203628379928056E-4</v>
      </c>
    </row>
    <row r="470" spans="3:4" x14ac:dyDescent="0.3">
      <c r="C470">
        <v>111.41500000000001</v>
      </c>
      <c r="D470">
        <v>5.0591614718596407E-4</v>
      </c>
    </row>
    <row r="471" spans="3:4" x14ac:dyDescent="0.3">
      <c r="C471">
        <v>111.45</v>
      </c>
      <c r="D471">
        <v>8.2185971861508213E-4</v>
      </c>
    </row>
    <row r="472" spans="3:4" x14ac:dyDescent="0.3">
      <c r="C472">
        <v>111.485</v>
      </c>
      <c r="D472">
        <v>1.2948414124620347E-3</v>
      </c>
    </row>
    <row r="473" spans="3:4" x14ac:dyDescent="0.3">
      <c r="C473">
        <v>111.52</v>
      </c>
      <c r="D473">
        <v>1.9784960978716181E-3</v>
      </c>
    </row>
    <row r="474" spans="3:4" x14ac:dyDescent="0.3">
      <c r="C474">
        <v>111.55500000000001</v>
      </c>
      <c r="D474">
        <v>2.9319296589187488E-3</v>
      </c>
    </row>
    <row r="475" spans="3:4" x14ac:dyDescent="0.3">
      <c r="C475">
        <v>111.59</v>
      </c>
      <c r="D475">
        <v>4.2137777631992938E-3</v>
      </c>
    </row>
    <row r="476" spans="3:4" x14ac:dyDescent="0.3">
      <c r="C476">
        <v>111.625</v>
      </c>
      <c r="D476">
        <v>5.8733981034125651E-3</v>
      </c>
    </row>
    <row r="477" spans="3:4" x14ac:dyDescent="0.3">
      <c r="C477">
        <v>111.66</v>
      </c>
      <c r="D477">
        <v>7.9397528132668042E-3</v>
      </c>
    </row>
    <row r="478" spans="3:4" x14ac:dyDescent="0.3">
      <c r="C478">
        <v>111.69500000000001</v>
      </c>
      <c r="D478">
        <v>1.0409365463834469E-2</v>
      </c>
    </row>
    <row r="479" spans="3:4" x14ac:dyDescent="0.3">
      <c r="C479">
        <v>111.73</v>
      </c>
      <c r="D479">
        <v>1.3235527742241807E-2</v>
      </c>
    </row>
    <row r="480" spans="3:4" x14ac:dyDescent="0.3">
      <c r="C480">
        <v>111.765</v>
      </c>
      <c r="D480">
        <v>1.6321422242822223E-2</v>
      </c>
    </row>
    <row r="481" spans="3:4" x14ac:dyDescent="0.3">
      <c r="C481">
        <v>111.8</v>
      </c>
      <c r="D481">
        <v>1.9519759814276883E-2</v>
      </c>
    </row>
    <row r="482" spans="3:4" x14ac:dyDescent="0.3">
      <c r="C482">
        <v>111.83500000000001</v>
      </c>
      <c r="D482">
        <v>2.2640742747268332E-2</v>
      </c>
    </row>
    <row r="483" spans="3:4" x14ac:dyDescent="0.3">
      <c r="C483">
        <v>111.87</v>
      </c>
      <c r="D483">
        <v>2.5468689704232307E-2</v>
      </c>
    </row>
    <row r="484" spans="3:4" x14ac:dyDescent="0.3">
      <c r="C484">
        <v>111.905</v>
      </c>
      <c r="D484">
        <v>2.778575908566127E-2</v>
      </c>
    </row>
    <row r="485" spans="3:4" x14ac:dyDescent="0.3">
      <c r="C485">
        <v>111.94</v>
      </c>
      <c r="D485">
        <v>2.9399345426190198E-2</v>
      </c>
    </row>
    <row r="486" spans="3:4" x14ac:dyDescent="0.3">
      <c r="C486">
        <v>111.97500000000001</v>
      </c>
      <c r="D486">
        <v>3.0168435419925699E-2</v>
      </c>
    </row>
    <row r="487" spans="3:4" x14ac:dyDescent="0.3">
      <c r="C487">
        <v>112.01</v>
      </c>
      <c r="D487">
        <v>3.0023937386007362E-2</v>
      </c>
    </row>
    <row r="488" spans="3:4" x14ac:dyDescent="0.3">
      <c r="C488">
        <v>112.045</v>
      </c>
      <c r="D488">
        <v>2.8978922625219245E-2</v>
      </c>
    </row>
    <row r="489" spans="3:4" x14ac:dyDescent="0.3">
      <c r="C489">
        <v>112.08</v>
      </c>
      <c r="D489">
        <v>2.7126674510201055E-2</v>
      </c>
    </row>
    <row r="490" spans="3:4" x14ac:dyDescent="0.3">
      <c r="C490">
        <v>112.11499999999999</v>
      </c>
      <c r="D490">
        <v>2.462694888322077E-2</v>
      </c>
    </row>
    <row r="491" spans="3:4" x14ac:dyDescent="0.3">
      <c r="C491">
        <v>112.15</v>
      </c>
      <c r="D491">
        <v>2.1683250794670018E-2</v>
      </c>
    </row>
    <row r="492" spans="3:4" x14ac:dyDescent="0.3">
      <c r="C492">
        <v>112.185</v>
      </c>
      <c r="D492">
        <v>1.8515605056222482E-2</v>
      </c>
    </row>
    <row r="493" spans="3:4" x14ac:dyDescent="0.3">
      <c r="C493">
        <v>112.22</v>
      </c>
      <c r="D493">
        <v>1.5333848060473733E-2</v>
      </c>
    </row>
    <row r="494" spans="3:4" x14ac:dyDescent="0.3">
      <c r="C494">
        <v>112.255</v>
      </c>
      <c r="D494">
        <v>1.2315858398722393E-2</v>
      </c>
    </row>
    <row r="495" spans="3:4" x14ac:dyDescent="0.3">
      <c r="C495">
        <v>112.29</v>
      </c>
      <c r="D495">
        <v>9.5935122697377549E-3</v>
      </c>
    </row>
    <row r="496" spans="3:4" x14ac:dyDescent="0.3">
      <c r="C496">
        <v>112.325</v>
      </c>
      <c r="D496">
        <v>7.247537190487866E-3</v>
      </c>
    </row>
    <row r="497" spans="3:4" x14ac:dyDescent="0.3">
      <c r="C497">
        <v>112.36</v>
      </c>
      <c r="D497">
        <v>5.3101065129531281E-3</v>
      </c>
    </row>
    <row r="498" spans="3:4" x14ac:dyDescent="0.3">
      <c r="C498">
        <v>112.395</v>
      </c>
      <c r="D498">
        <v>3.7732548763948701E-3</v>
      </c>
    </row>
    <row r="499" spans="3:4" x14ac:dyDescent="0.3">
      <c r="C499">
        <v>112.43</v>
      </c>
      <c r="D499">
        <v>2.6003361022144981E-3</v>
      </c>
    </row>
    <row r="500" spans="3:4" x14ac:dyDescent="0.3">
      <c r="C500">
        <v>112.465</v>
      </c>
      <c r="D500">
        <v>1.7379762278870729E-3</v>
      </c>
    </row>
    <row r="501" spans="3:4" x14ac:dyDescent="0.3">
      <c r="C501">
        <v>112.5</v>
      </c>
      <c r="D501">
        <v>1.1265754096853892E-3</v>
      </c>
    </row>
    <row r="502" spans="3:4" x14ac:dyDescent="0.3">
      <c r="C502">
        <v>112.535</v>
      </c>
      <c r="D502">
        <v>7.0824076659528558E-4</v>
      </c>
    </row>
    <row r="503" spans="3:4" x14ac:dyDescent="0.3">
      <c r="C503">
        <v>112.57000000000001</v>
      </c>
      <c r="D503">
        <v>4.3182727326258376E-4</v>
      </c>
    </row>
    <row r="504" spans="3:4" x14ac:dyDescent="0.3">
      <c r="C504">
        <v>112.605</v>
      </c>
      <c r="D504">
        <v>2.5536213908305613E-4</v>
      </c>
    </row>
    <row r="505" spans="3:4" x14ac:dyDescent="0.3">
      <c r="C505">
        <v>112.64</v>
      </c>
      <c r="D505">
        <v>1.464666746423165E-4</v>
      </c>
    </row>
    <row r="506" spans="3:4" x14ac:dyDescent="0.3">
      <c r="C506">
        <v>112.675</v>
      </c>
      <c r="D506">
        <v>8.1488674639384548E-5</v>
      </c>
    </row>
    <row r="507" spans="3:4" x14ac:dyDescent="0.3">
      <c r="C507">
        <v>112.71000000000001</v>
      </c>
      <c r="D507">
        <v>4.398668338210732E-5</v>
      </c>
    </row>
    <row r="508" spans="3:4" x14ac:dyDescent="0.3">
      <c r="C508">
        <v>112.745</v>
      </c>
      <c r="D508">
        <v>2.3046999272145071E-5</v>
      </c>
    </row>
    <row r="509" spans="3:4" x14ac:dyDescent="0.3">
      <c r="C509">
        <v>112.78</v>
      </c>
      <c r="D509">
        <v>1.1734156908875353E-5</v>
      </c>
    </row>
    <row r="510" spans="3:4" x14ac:dyDescent="0.3">
      <c r="C510">
        <v>112.815</v>
      </c>
      <c r="D510">
        <v>5.8205612836553554E-6</v>
      </c>
    </row>
    <row r="511" spans="3:4" x14ac:dyDescent="0.3">
      <c r="C511">
        <v>112.85000000000001</v>
      </c>
      <c r="D511">
        <v>2.8306013025270115E-6</v>
      </c>
    </row>
    <row r="512" spans="3:4" x14ac:dyDescent="0.3">
      <c r="C512">
        <v>112.88500000000001</v>
      </c>
      <c r="D512">
        <v>1.3699478302746266E-6</v>
      </c>
    </row>
    <row r="513" spans="3:4" x14ac:dyDescent="0.3">
      <c r="C513">
        <v>112.92</v>
      </c>
      <c r="D513">
        <v>6.8252986869434473E-7</v>
      </c>
    </row>
    <row r="514" spans="3:4" x14ac:dyDescent="0.3">
      <c r="C514">
        <v>112.955</v>
      </c>
      <c r="D514">
        <v>3.7333422264911881E-7</v>
      </c>
    </row>
    <row r="515" spans="3:4" x14ac:dyDescent="0.3">
      <c r="C515">
        <v>112.99</v>
      </c>
      <c r="D515">
        <v>2.433984682614081E-7</v>
      </c>
    </row>
    <row r="516" spans="3:4" x14ac:dyDescent="0.3">
      <c r="C516">
        <v>113.02500000000001</v>
      </c>
      <c r="D516">
        <v>1.9607255706290251E-7</v>
      </c>
    </row>
    <row r="517" spans="3:4" x14ac:dyDescent="0.3">
      <c r="C517">
        <v>113.06</v>
      </c>
      <c r="D517">
        <v>1.8607756015175302E-7</v>
      </c>
    </row>
    <row r="518" spans="3:4" x14ac:dyDescent="0.3">
      <c r="C518">
        <v>113.095</v>
      </c>
      <c r="D518">
        <v>1.8642950595463119E-7</v>
      </c>
    </row>
    <row r="519" spans="3:4" x14ac:dyDescent="0.3">
      <c r="C519">
        <v>113.13</v>
      </c>
      <c r="D519">
        <v>2.0545626337244402E-7</v>
      </c>
    </row>
    <row r="520" spans="3:4" x14ac:dyDescent="0.3">
      <c r="C520">
        <v>113.16500000000001</v>
      </c>
      <c r="D520">
        <v>2.2631654544845065E-7</v>
      </c>
    </row>
    <row r="521" spans="3:4" x14ac:dyDescent="0.3">
      <c r="C521">
        <v>113.2</v>
      </c>
      <c r="D521">
        <v>2.4917554027867768E-7</v>
      </c>
    </row>
    <row r="522" spans="3:4" x14ac:dyDescent="0.3">
      <c r="C522">
        <v>113.235</v>
      </c>
      <c r="D522">
        <v>2.7421215079122945E-7</v>
      </c>
    </row>
    <row r="523" spans="3:4" x14ac:dyDescent="0.3">
      <c r="C523">
        <v>113.27</v>
      </c>
      <c r="D523">
        <v>3.0162002045872455E-7</v>
      </c>
    </row>
    <row r="524" spans="3:4" x14ac:dyDescent="0.3">
      <c r="C524">
        <v>113.30500000000001</v>
      </c>
      <c r="D524">
        <v>3.3160862532125072E-7</v>
      </c>
    </row>
    <row r="525" spans="3:4" x14ac:dyDescent="0.3">
      <c r="C525">
        <v>113.34</v>
      </c>
      <c r="D525">
        <v>3.644044356922192E-7</v>
      </c>
    </row>
    <row r="526" spans="3:4" x14ac:dyDescent="0.3">
      <c r="C526">
        <v>113.375</v>
      </c>
      <c r="D526">
        <v>4.0025215101290912E-7</v>
      </c>
    </row>
    <row r="527" spans="3:4" x14ac:dyDescent="0.3">
      <c r="C527">
        <v>113.41</v>
      </c>
      <c r="D527">
        <v>4.3941601140956895E-7</v>
      </c>
    </row>
    <row r="528" spans="3:4" x14ac:dyDescent="0.3">
      <c r="C528">
        <v>113.44500000000001</v>
      </c>
      <c r="D528">
        <v>4.8218118959040544E-7</v>
      </c>
    </row>
    <row r="529" spans="3:4" x14ac:dyDescent="0.3">
      <c r="C529">
        <v>113.48</v>
      </c>
      <c r="D529">
        <v>5.2885526679605731E-7</v>
      </c>
    </row>
    <row r="530" spans="3:4" x14ac:dyDescent="0.3">
      <c r="C530">
        <v>113.515</v>
      </c>
      <c r="D530">
        <v>5.7976979658692359E-7</v>
      </c>
    </row>
    <row r="531" spans="3:4" x14ac:dyDescent="0.3">
      <c r="C531">
        <v>113.55</v>
      </c>
      <c r="D531">
        <v>6.35281960310959E-7</v>
      </c>
    </row>
    <row r="532" spans="3:4" x14ac:dyDescent="0.3">
      <c r="C532">
        <v>113.58500000000001</v>
      </c>
      <c r="D532">
        <v>6.957763181476364E-7</v>
      </c>
    </row>
    <row r="533" spans="3:4" x14ac:dyDescent="0.3">
      <c r="C533">
        <v>113.62</v>
      </c>
      <c r="D533">
        <v>7.6166665966398121E-7</v>
      </c>
    </row>
    <row r="534" spans="3:4" x14ac:dyDescent="0.3">
      <c r="C534">
        <v>113.655</v>
      </c>
      <c r="D534">
        <v>8.3339795784819353E-7</v>
      </c>
    </row>
    <row r="535" spans="3:4" x14ac:dyDescent="0.3">
      <c r="C535">
        <v>113.69</v>
      </c>
      <c r="D535">
        <v>9.1144843060130085E-7</v>
      </c>
    </row>
    <row r="536" spans="3:4" x14ac:dyDescent="0.3">
      <c r="C536">
        <v>113.72500000000001</v>
      </c>
      <c r="D536">
        <v>9.9633171366953618E-7</v>
      </c>
    </row>
    <row r="537" spans="3:4" x14ac:dyDescent="0.3">
      <c r="C537">
        <v>113.76</v>
      </c>
      <c r="D537">
        <v>1.0885991489850031E-6</v>
      </c>
    </row>
    <row r="538" spans="3:4" x14ac:dyDescent="0.3">
      <c r="C538">
        <v>113.795</v>
      </c>
      <c r="D538">
        <v>1.188842192351357E-6</v>
      </c>
    </row>
    <row r="539" spans="3:4" x14ac:dyDescent="0.3">
      <c r="C539">
        <v>113.83</v>
      </c>
      <c r="D539">
        <v>1.2976949443596667E-6</v>
      </c>
    </row>
    <row r="540" spans="3:4" x14ac:dyDescent="0.3">
      <c r="C540">
        <v>113.86499999999999</v>
      </c>
      <c r="D540">
        <v>1.4158368083501284E-6</v>
      </c>
    </row>
    <row r="541" spans="3:4" x14ac:dyDescent="0.3">
      <c r="C541">
        <v>113.9</v>
      </c>
      <c r="D541">
        <v>1.5439952791422849E-6</v>
      </c>
    </row>
    <row r="542" spans="3:4" x14ac:dyDescent="0.3">
      <c r="C542">
        <v>113.935</v>
      </c>
      <c r="D542">
        <v>1.6829488661403875E-6</v>
      </c>
    </row>
    <row r="543" spans="3:4" x14ac:dyDescent="0.3">
      <c r="C543">
        <v>113.97</v>
      </c>
      <c r="D543">
        <v>1.8335301542807993E-6</v>
      </c>
    </row>
    <row r="544" spans="3:4" x14ac:dyDescent="0.3">
      <c r="C544">
        <v>114.005</v>
      </c>
      <c r="D544">
        <v>1.9966290061189705E-6</v>
      </c>
    </row>
    <row r="545" spans="3:4" x14ac:dyDescent="0.3">
      <c r="C545">
        <v>114.04</v>
      </c>
      <c r="D545">
        <v>2.1731959081595787E-6</v>
      </c>
    </row>
    <row r="546" spans="3:4" x14ac:dyDescent="0.3">
      <c r="C546">
        <v>114.075</v>
      </c>
      <c r="D546">
        <v>2.3642454643059093E-6</v>
      </c>
    </row>
    <row r="547" spans="3:4" x14ac:dyDescent="0.3">
      <c r="C547">
        <v>114.11</v>
      </c>
      <c r="D547">
        <v>2.5708600390489164E-6</v>
      </c>
    </row>
    <row r="548" spans="3:4" x14ac:dyDescent="0.3">
      <c r="C548">
        <v>114.145</v>
      </c>
      <c r="D548">
        <v>2.7941935527228657E-6</v>
      </c>
    </row>
    <row r="549" spans="3:4" x14ac:dyDescent="0.3">
      <c r="C549">
        <v>114.18</v>
      </c>
      <c r="D549">
        <v>3.0354754308311613E-6</v>
      </c>
    </row>
    <row r="550" spans="3:4" x14ac:dyDescent="0.3">
      <c r="C550">
        <v>114.215</v>
      </c>
      <c r="D550">
        <v>3.2960147090811027E-6</v>
      </c>
    </row>
    <row r="551" spans="3:4" x14ac:dyDescent="0.3">
      <c r="C551">
        <v>114.25</v>
      </c>
      <c r="D551">
        <v>3.5772042953681979E-6</v>
      </c>
    </row>
    <row r="552" spans="3:4" x14ac:dyDescent="0.3">
      <c r="C552">
        <v>114.285</v>
      </c>
      <c r="D552">
        <v>3.8805253895065232E-6</v>
      </c>
    </row>
    <row r="553" spans="3:4" x14ac:dyDescent="0.3">
      <c r="C553">
        <v>114.32000000000001</v>
      </c>
      <c r="D553">
        <v>4.2075520610233949E-6</v>
      </c>
    </row>
    <row r="554" spans="3:4" x14ac:dyDescent="0.3">
      <c r="C554">
        <v>114.355</v>
      </c>
      <c r="D554">
        <v>4.5599559848093569E-6</v>
      </c>
    </row>
    <row r="555" spans="3:4" x14ac:dyDescent="0.3">
      <c r="C555">
        <v>114.39</v>
      </c>
      <c r="D555">
        <v>4.9395113338496115E-6</v>
      </c>
    </row>
    <row r="556" spans="3:4" x14ac:dyDescent="0.3">
      <c r="C556">
        <v>114.425</v>
      </c>
      <c r="D556">
        <v>5.3480998276450207E-6</v>
      </c>
    </row>
    <row r="557" spans="3:4" x14ac:dyDescent="0.3">
      <c r="C557">
        <v>114.46000000000001</v>
      </c>
      <c r="D557">
        <v>5.7877159342761133E-6</v>
      </c>
    </row>
    <row r="558" spans="3:4" x14ac:dyDescent="0.3">
      <c r="C558">
        <v>114.495</v>
      </c>
      <c r="D558">
        <v>6.2604722233529148E-6</v>
      </c>
    </row>
    <row r="559" spans="3:4" x14ac:dyDescent="0.3">
      <c r="C559">
        <v>114.53</v>
      </c>
      <c r="D559">
        <v>6.7686048663439533E-6</v>
      </c>
    </row>
    <row r="560" spans="3:4" x14ac:dyDescent="0.3">
      <c r="C560">
        <v>114.565</v>
      </c>
      <c r="D560">
        <v>7.3144792799684457E-6</v>
      </c>
    </row>
    <row r="561" spans="3:4" x14ac:dyDescent="0.3">
      <c r="C561">
        <v>114.60000000000001</v>
      </c>
      <c r="D561">
        <v>7.9005959074907437E-6</v>
      </c>
    </row>
    <row r="562" spans="3:4" x14ac:dyDescent="0.3">
      <c r="C562">
        <v>114.63500000000001</v>
      </c>
      <c r="D562">
        <v>8.5295961318501188E-6</v>
      </c>
    </row>
    <row r="563" spans="3:4" x14ac:dyDescent="0.3">
      <c r="C563">
        <v>114.67</v>
      </c>
      <c r="D563">
        <v>9.2042683136158479E-6</v>
      </c>
    </row>
    <row r="564" spans="3:4" x14ac:dyDescent="0.3">
      <c r="C564">
        <v>114.705</v>
      </c>
      <c r="D564">
        <v>9.9275539457507877E-6</v>
      </c>
    </row>
    <row r="565" spans="3:4" x14ac:dyDescent="0.3">
      <c r="C565">
        <v>114.74</v>
      </c>
      <c r="D565">
        <v>1.0702553916128962E-5</v>
      </c>
    </row>
    <row r="566" spans="3:4" x14ac:dyDescent="0.3">
      <c r="C566">
        <v>114.77500000000001</v>
      </c>
      <c r="D566">
        <v>1.1532534867654327E-5</v>
      </c>
    </row>
    <row r="567" spans="3:4" x14ac:dyDescent="0.3">
      <c r="C567">
        <v>114.81</v>
      </c>
      <c r="D567">
        <v>1.2420935644687812E-5</v>
      </c>
    </row>
    <row r="568" spans="3:4" x14ac:dyDescent="0.3">
      <c r="C568">
        <v>114.845</v>
      </c>
      <c r="D568">
        <v>1.3371373813312376E-5</v>
      </c>
    </row>
    <row r="569" spans="3:4" x14ac:dyDescent="0.3">
      <c r="C569">
        <v>114.88</v>
      </c>
      <c r="D569">
        <v>1.4387652241726732E-5</v>
      </c>
    </row>
    <row r="570" spans="3:4" x14ac:dyDescent="0.3">
      <c r="C570">
        <v>114.91500000000001</v>
      </c>
      <c r="D570">
        <v>1.5473765725803266E-5</v>
      </c>
    </row>
    <row r="571" spans="3:4" x14ac:dyDescent="0.3">
      <c r="C571">
        <v>114.95</v>
      </c>
      <c r="D571">
        <v>1.6633907643529042E-5</v>
      </c>
    </row>
    <row r="572" spans="3:4" x14ac:dyDescent="0.3">
      <c r="C572">
        <v>114.985</v>
      </c>
      <c r="D572">
        <v>1.7872476620719662E-5</v>
      </c>
    </row>
    <row r="573" spans="3:4" x14ac:dyDescent="0.3">
      <c r="C573">
        <v>115.02</v>
      </c>
      <c r="D573">
        <v>1.9194083189006566E-5</v>
      </c>
    </row>
    <row r="574" spans="3:4" x14ac:dyDescent="0.3">
      <c r="C574">
        <v>115.05500000000001</v>
      </c>
      <c r="D574">
        <v>2.0603556415712929E-5</v>
      </c>
    </row>
    <row r="575" spans="3:4" x14ac:dyDescent="0.3">
      <c r="C575">
        <v>115.09</v>
      </c>
      <c r="D575">
        <v>2.2105950483794121E-5</v>
      </c>
    </row>
    <row r="576" spans="3:4" x14ac:dyDescent="0.3">
      <c r="C576">
        <v>115.125</v>
      </c>
      <c r="D576">
        <v>2.3706551198589328E-5</v>
      </c>
    </row>
    <row r="577" spans="3:4" x14ac:dyDescent="0.3">
      <c r="C577">
        <v>115.16</v>
      </c>
      <c r="D577">
        <v>2.5410882396649952E-5</v>
      </c>
    </row>
    <row r="578" spans="3:4" x14ac:dyDescent="0.3">
      <c r="C578">
        <v>115.19500000000001</v>
      </c>
      <c r="D578">
        <v>2.722471223046253E-5</v>
      </c>
    </row>
    <row r="579" spans="3:4" x14ac:dyDescent="0.3">
      <c r="C579">
        <v>115.23</v>
      </c>
      <c r="D579">
        <v>2.9154059301394516E-5</v>
      </c>
    </row>
    <row r="580" spans="3:4" x14ac:dyDescent="0.3">
      <c r="C580">
        <v>115.265</v>
      </c>
      <c r="D580">
        <v>3.120519861174164E-5</v>
      </c>
    </row>
    <row r="581" spans="3:4" x14ac:dyDescent="0.3">
      <c r="C581">
        <v>115.3</v>
      </c>
      <c r="D581">
        <v>3.3384667305269694E-5</v>
      </c>
    </row>
    <row r="582" spans="3:4" x14ac:dyDescent="0.3">
      <c r="C582">
        <v>115.33500000000001</v>
      </c>
      <c r="D582">
        <v>3.5699270164228186E-5</v>
      </c>
    </row>
    <row r="583" spans="3:4" x14ac:dyDescent="0.3">
      <c r="C583">
        <v>115.37</v>
      </c>
      <c r="D583">
        <v>3.8156084829373423E-5</v>
      </c>
    </row>
    <row r="584" spans="3:4" x14ac:dyDescent="0.3">
      <c r="C584">
        <v>115.405</v>
      </c>
      <c r="D584">
        <v>4.0762466708178499E-5</v>
      </c>
    </row>
    <row r="585" spans="3:4" x14ac:dyDescent="0.3">
      <c r="C585">
        <v>115.44</v>
      </c>
      <c r="D585">
        <v>4.3526053535030951E-5</v>
      </c>
    </row>
    <row r="586" spans="3:4" x14ac:dyDescent="0.3">
      <c r="C586">
        <v>115.47500000000001</v>
      </c>
      <c r="D586">
        <v>4.6454769545957739E-5</v>
      </c>
    </row>
    <row r="587" spans="3:4" x14ac:dyDescent="0.3">
      <c r="C587">
        <v>115.51</v>
      </c>
      <c r="D587">
        <v>4.9556829229156503E-5</v>
      </c>
    </row>
    <row r="588" spans="3:4" x14ac:dyDescent="0.3">
      <c r="C588">
        <v>115.545</v>
      </c>
      <c r="D588">
        <v>5.2840740611475815E-5</v>
      </c>
    </row>
    <row r="589" spans="3:4" x14ac:dyDescent="0.3">
      <c r="C589">
        <v>115.58</v>
      </c>
      <c r="D589">
        <v>5.6315308039859657E-5</v>
      </c>
    </row>
    <row r="590" spans="3:4" x14ac:dyDescent="0.3">
      <c r="C590">
        <v>115.61499999999999</v>
      </c>
      <c r="D590">
        <v>5.9989634415813067E-5</v>
      </c>
    </row>
    <row r="591" spans="3:4" x14ac:dyDescent="0.3">
      <c r="C591">
        <v>115.65</v>
      </c>
      <c r="D591">
        <v>6.3873122840023394E-5</v>
      </c>
    </row>
    <row r="592" spans="3:4" x14ac:dyDescent="0.3">
      <c r="C592">
        <v>115.685</v>
      </c>
      <c r="D592">
        <v>6.7975477623481644E-5</v>
      </c>
    </row>
    <row r="593" spans="3:4" x14ac:dyDescent="0.3">
      <c r="C593">
        <v>115.72</v>
      </c>
      <c r="D593">
        <v>7.2306704620807972E-5</v>
      </c>
    </row>
    <row r="594" spans="3:4" x14ac:dyDescent="0.3">
      <c r="C594">
        <v>115.755</v>
      </c>
      <c r="D594">
        <v>7.6877110840896468E-5</v>
      </c>
    </row>
    <row r="595" spans="3:4" x14ac:dyDescent="0.3">
      <c r="C595">
        <v>115.79</v>
      </c>
      <c r="D595">
        <v>8.1697303289653971E-5</v>
      </c>
    </row>
    <row r="596" spans="3:4" x14ac:dyDescent="0.3">
      <c r="C596">
        <v>115.825</v>
      </c>
      <c r="D596">
        <v>8.6778186999319378E-5</v>
      </c>
    </row>
    <row r="597" spans="3:4" x14ac:dyDescent="0.3">
      <c r="C597">
        <v>115.86</v>
      </c>
      <c r="D597">
        <v>9.2130962198825133E-5</v>
      </c>
    </row>
    <row r="598" spans="3:4" x14ac:dyDescent="0.3">
      <c r="C598">
        <v>115.895</v>
      </c>
      <c r="D598">
        <v>9.7767120579689138E-5</v>
      </c>
    </row>
    <row r="599" spans="3:4" x14ac:dyDescent="0.3">
      <c r="C599">
        <v>115.93</v>
      </c>
      <c r="D599">
        <v>1.0369844061227805E-4</v>
      </c>
    </row>
    <row r="600" spans="3:4" x14ac:dyDescent="0.3">
      <c r="C600">
        <v>115.965</v>
      </c>
      <c r="D600">
        <v>1.0993698186770468E-4</v>
      </c>
    </row>
    <row r="601" spans="3:4" x14ac:dyDescent="0.3">
      <c r="C601">
        <v>116</v>
      </c>
      <c r="D601">
        <v>1.1649507830136903E-4</v>
      </c>
    </row>
    <row r="602" spans="3:4" x14ac:dyDescent="0.3">
      <c r="C602">
        <v>116.035</v>
      </c>
      <c r="D602">
        <v>1.233853304549674E-4</v>
      </c>
    </row>
    <row r="603" spans="3:4" x14ac:dyDescent="0.3">
      <c r="C603">
        <v>116.07000000000001</v>
      </c>
      <c r="D603">
        <v>1.3062059653500333E-4</v>
      </c>
    </row>
    <row r="604" spans="3:4" x14ac:dyDescent="0.3">
      <c r="C604">
        <v>116.105</v>
      </c>
      <c r="D604">
        <v>1.3821398232712097E-4</v>
      </c>
    </row>
    <row r="605" spans="3:4" x14ac:dyDescent="0.3">
      <c r="C605">
        <v>116.14</v>
      </c>
      <c r="D605">
        <v>1.4617882990725835E-4</v>
      </c>
    </row>
    <row r="606" spans="3:4" x14ac:dyDescent="0.3">
      <c r="C606">
        <v>116.175</v>
      </c>
      <c r="D606">
        <v>1.5452870511235842E-4</v>
      </c>
    </row>
    <row r="607" spans="3:4" x14ac:dyDescent="0.3">
      <c r="C607">
        <v>116.21000000000001</v>
      </c>
      <c r="D607">
        <v>1.632773837355827E-4</v>
      </c>
    </row>
    <row r="608" spans="3:4" x14ac:dyDescent="0.3">
      <c r="C608">
        <v>116.245</v>
      </c>
      <c r="D608">
        <v>1.7243883641324809E-4</v>
      </c>
    </row>
    <row r="609" spans="3:4" x14ac:dyDescent="0.3">
      <c r="C609">
        <v>116.28</v>
      </c>
      <c r="D609">
        <v>1.8202721217342705E-4</v>
      </c>
    </row>
    <row r="610" spans="3:4" x14ac:dyDescent="0.3">
      <c r="C610">
        <v>116.315</v>
      </c>
      <c r="D610">
        <v>1.9205682061892122E-4</v>
      </c>
    </row>
    <row r="611" spans="3:4" x14ac:dyDescent="0.3">
      <c r="C611">
        <v>116.35000000000001</v>
      </c>
      <c r="D611">
        <v>2.025421127206084E-4</v>
      </c>
    </row>
    <row r="612" spans="3:4" x14ac:dyDescent="0.3">
      <c r="C612">
        <v>116.38500000000001</v>
      </c>
      <c r="D612">
        <v>2.134976602004987E-4</v>
      </c>
    </row>
    <row r="613" spans="3:4" x14ac:dyDescent="0.3">
      <c r="C613">
        <v>116.42</v>
      </c>
      <c r="D613">
        <v>2.2493813348766062E-4</v>
      </c>
    </row>
    <row r="614" spans="3:4" x14ac:dyDescent="0.3">
      <c r="C614">
        <v>116.455</v>
      </c>
      <c r="D614">
        <v>2.3687827823400096E-4</v>
      </c>
    </row>
    <row r="615" spans="3:4" x14ac:dyDescent="0.3">
      <c r="C615">
        <v>116.49000000000001</v>
      </c>
      <c r="D615">
        <v>2.4933289038129035E-4</v>
      </c>
    </row>
    <row r="616" spans="3:4" x14ac:dyDescent="0.3">
      <c r="C616">
        <v>116.52500000000001</v>
      </c>
      <c r="D616">
        <v>2.623167897752083E-4</v>
      </c>
    </row>
    <row r="617" spans="3:4" x14ac:dyDescent="0.3">
      <c r="C617">
        <v>116.56</v>
      </c>
      <c r="D617">
        <v>2.7584479232709263E-4</v>
      </c>
    </row>
    <row r="618" spans="3:4" x14ac:dyDescent="0.3">
      <c r="C618">
        <v>116.595</v>
      </c>
      <c r="D618">
        <v>2.8993168072891573E-4</v>
      </c>
    </row>
    <row r="619" spans="3:4" x14ac:dyDescent="0.3">
      <c r="C619">
        <v>116.63</v>
      </c>
      <c r="D619">
        <v>3.0459217373244788E-4</v>
      </c>
    </row>
    <row r="620" spans="3:4" x14ac:dyDescent="0.3">
      <c r="C620">
        <v>116.66500000000001</v>
      </c>
      <c r="D620">
        <v>3.1984089400896674E-4</v>
      </c>
    </row>
    <row r="621" spans="3:4" x14ac:dyDescent="0.3">
      <c r="C621">
        <v>116.7</v>
      </c>
      <c r="D621">
        <v>3.3569233461157219E-4</v>
      </c>
    </row>
    <row r="622" spans="3:4" x14ac:dyDescent="0.3">
      <c r="C622">
        <v>116.735</v>
      </c>
      <c r="D622">
        <v>3.5216082406821266E-4</v>
      </c>
    </row>
    <row r="623" spans="3:4" x14ac:dyDescent="0.3">
      <c r="C623">
        <v>116.77</v>
      </c>
      <c r="D623">
        <v>3.6926049013941858E-4</v>
      </c>
    </row>
    <row r="624" spans="3:4" x14ac:dyDescent="0.3">
      <c r="C624">
        <v>116.80500000000001</v>
      </c>
      <c r="D624">
        <v>3.8700522228123807E-4</v>
      </c>
    </row>
    <row r="625" spans="3:4" x14ac:dyDescent="0.3">
      <c r="C625">
        <v>116.84</v>
      </c>
      <c r="D625">
        <v>4.0540863286013063E-4</v>
      </c>
    </row>
    <row r="626" spans="3:4" x14ac:dyDescent="0.3">
      <c r="C626">
        <v>116.875</v>
      </c>
      <c r="D626">
        <v>4.2448401717332004E-4</v>
      </c>
    </row>
    <row r="627" spans="3:4" x14ac:dyDescent="0.3">
      <c r="C627">
        <v>116.91</v>
      </c>
      <c r="D627">
        <v>4.4424431233453763E-4</v>
      </c>
    </row>
    <row r="628" spans="3:4" x14ac:dyDescent="0.3">
      <c r="C628">
        <v>116.94500000000001</v>
      </c>
      <c r="D628">
        <v>4.6470205509209332E-4</v>
      </c>
    </row>
    <row r="629" spans="3:4" x14ac:dyDescent="0.3">
      <c r="C629">
        <v>116.98</v>
      </c>
      <c r="D629">
        <v>4.8586933865282697E-4</v>
      </c>
    </row>
    <row r="630" spans="3:4" x14ac:dyDescent="0.3">
      <c r="C630">
        <v>117.015</v>
      </c>
      <c r="D630">
        <v>5.0775776859256965E-4</v>
      </c>
    </row>
    <row r="631" spans="3:4" x14ac:dyDescent="0.3">
      <c r="C631">
        <v>117.05</v>
      </c>
      <c r="D631">
        <v>5.3037841794029736E-4</v>
      </c>
    </row>
    <row r="632" spans="3:4" x14ac:dyDescent="0.3">
      <c r="C632">
        <v>117.08500000000001</v>
      </c>
      <c r="D632">
        <v>5.5374178153028727E-4</v>
      </c>
    </row>
    <row r="633" spans="3:4" x14ac:dyDescent="0.3">
      <c r="C633">
        <v>117.12</v>
      </c>
      <c r="D633">
        <v>5.7785772972312197E-4</v>
      </c>
    </row>
    <row r="634" spans="3:4" x14ac:dyDescent="0.3">
      <c r="C634">
        <v>117.155</v>
      </c>
      <c r="D634">
        <v>6.0273546160332086E-4</v>
      </c>
    </row>
    <row r="635" spans="3:4" x14ac:dyDescent="0.3">
      <c r="C635">
        <v>117.19</v>
      </c>
      <c r="D635">
        <v>6.2838345776759482E-4</v>
      </c>
    </row>
    <row r="636" spans="3:4" x14ac:dyDescent="0.3">
      <c r="C636">
        <v>117.22500000000001</v>
      </c>
      <c r="D636">
        <v>6.548094328244679E-4</v>
      </c>
    </row>
    <row r="637" spans="3:4" x14ac:dyDescent="0.3">
      <c r="C637">
        <v>117.26</v>
      </c>
      <c r="D637">
        <v>6.8202028773193483E-4</v>
      </c>
    </row>
    <row r="638" spans="3:4" x14ac:dyDescent="0.3">
      <c r="C638">
        <v>117.295</v>
      </c>
      <c r="D638">
        <v>7.1002206210610144E-4</v>
      </c>
    </row>
    <row r="639" spans="3:4" x14ac:dyDescent="0.3">
      <c r="C639">
        <v>117.33</v>
      </c>
      <c r="D639">
        <v>7.3881988663908229E-4</v>
      </c>
    </row>
    <row r="640" spans="3:4" x14ac:dyDescent="0.3">
      <c r="C640">
        <v>117.36500000000001</v>
      </c>
      <c r="D640">
        <v>7.6841793577022723E-4</v>
      </c>
    </row>
    <row r="641" spans="3:4" x14ac:dyDescent="0.3">
      <c r="C641">
        <v>117.4</v>
      </c>
      <c r="D641">
        <v>7.9881938075952405E-4</v>
      </c>
    </row>
    <row r="642" spans="3:4" x14ac:dyDescent="0.3">
      <c r="C642">
        <v>117.435</v>
      </c>
      <c r="D642">
        <v>8.3002634331704795E-4</v>
      </c>
    </row>
    <row r="643" spans="3:4" x14ac:dyDescent="0.3">
      <c r="C643">
        <v>117.47</v>
      </c>
      <c r="D643">
        <v>8.6203984994620054E-4</v>
      </c>
    </row>
    <row r="644" spans="3:4" x14ac:dyDescent="0.3">
      <c r="C644">
        <v>117.505</v>
      </c>
      <c r="D644">
        <v>8.9485978716274137E-4</v>
      </c>
    </row>
    <row r="645" spans="3:4" x14ac:dyDescent="0.3">
      <c r="C645">
        <v>117.54</v>
      </c>
      <c r="D645">
        <v>9.2848485775476135E-4</v>
      </c>
    </row>
    <row r="646" spans="3:4" x14ac:dyDescent="0.3">
      <c r="C646">
        <v>117.575</v>
      </c>
      <c r="D646">
        <v>9.6291253825158221E-4</v>
      </c>
    </row>
    <row r="647" spans="3:4" x14ac:dyDescent="0.3">
      <c r="C647">
        <v>117.61</v>
      </c>
      <c r="D647">
        <v>9.9813903777216289E-4</v>
      </c>
    </row>
    <row r="648" spans="3:4" x14ac:dyDescent="0.3">
      <c r="C648">
        <v>117.645</v>
      </c>
      <c r="D648">
        <v>1.0341592584248533E-3</v>
      </c>
    </row>
    <row r="649" spans="3:4" x14ac:dyDescent="0.3">
      <c r="C649">
        <v>117.68</v>
      </c>
      <c r="D649">
        <v>1.0709667574319561E-3</v>
      </c>
    </row>
    <row r="650" spans="3:4" x14ac:dyDescent="0.3">
      <c r="C650">
        <v>117.715</v>
      </c>
      <c r="D650">
        <v>1.1085537111526712E-3</v>
      </c>
    </row>
    <row r="651" spans="3:4" x14ac:dyDescent="0.3">
      <c r="C651">
        <v>117.75</v>
      </c>
      <c r="D651">
        <v>1.1469108811782475E-3</v>
      </c>
    </row>
    <row r="652" spans="3:4" x14ac:dyDescent="0.3">
      <c r="C652">
        <v>117.785</v>
      </c>
      <c r="D652">
        <v>1.1860275826717842E-3</v>
      </c>
    </row>
    <row r="653" spans="3:4" x14ac:dyDescent="0.3">
      <c r="C653">
        <v>117.82000000000001</v>
      </c>
      <c r="D653">
        <v>1.2258916551241275E-3</v>
      </c>
    </row>
    <row r="654" spans="3:4" x14ac:dyDescent="0.3">
      <c r="C654">
        <v>117.855</v>
      </c>
      <c r="D654">
        <v>1.2664894356946114E-3</v>
      </c>
    </row>
    <row r="655" spans="3:4" x14ac:dyDescent="0.3">
      <c r="C655">
        <v>117.89</v>
      </c>
      <c r="D655">
        <v>1.307805735302841E-3</v>
      </c>
    </row>
    <row r="656" spans="3:4" x14ac:dyDescent="0.3">
      <c r="C656">
        <v>117.925</v>
      </c>
      <c r="D656">
        <v>1.3498238176333881E-3</v>
      </c>
    </row>
    <row r="657" spans="3:4" x14ac:dyDescent="0.3">
      <c r="C657">
        <v>117.96000000000001</v>
      </c>
      <c r="D657">
        <v>1.3925253812113454E-3</v>
      </c>
    </row>
    <row r="658" spans="3:4" x14ac:dyDescent="0.3">
      <c r="C658">
        <v>117.995</v>
      </c>
      <c r="D658">
        <v>1.4358905447009618E-3</v>
      </c>
    </row>
    <row r="659" spans="3:4" x14ac:dyDescent="0.3">
      <c r="C659">
        <v>118.03</v>
      </c>
      <c r="D659">
        <v>1.479897835574029E-3</v>
      </c>
    </row>
    <row r="660" spans="3:4" x14ac:dyDescent="0.3">
      <c r="C660">
        <v>118.065</v>
      </c>
      <c r="D660">
        <v>1.5245241822872695E-3</v>
      </c>
    </row>
    <row r="661" spans="3:4" x14ac:dyDescent="0.3">
      <c r="C661">
        <v>118.10000000000001</v>
      </c>
      <c r="D661">
        <v>1.5697449101010547E-3</v>
      </c>
    </row>
    <row r="662" spans="3:4" x14ac:dyDescent="0.3">
      <c r="C662">
        <v>118.13500000000001</v>
      </c>
      <c r="D662">
        <v>1.6155337406629927E-3</v>
      </c>
    </row>
    <row r="663" spans="3:4" x14ac:dyDescent="0.3">
      <c r="C663">
        <v>118.17</v>
      </c>
      <c r="D663">
        <v>1.6618627954713904E-3</v>
      </c>
    </row>
    <row r="664" spans="3:4" x14ac:dyDescent="0.3">
      <c r="C664">
        <v>118.205</v>
      </c>
      <c r="D664">
        <v>1.7087026033231984E-3</v>
      </c>
    </row>
    <row r="665" spans="3:4" x14ac:dyDescent="0.3">
      <c r="C665">
        <v>118.24000000000001</v>
      </c>
      <c r="D665">
        <v>1.7560221118412438E-3</v>
      </c>
    </row>
    <row r="666" spans="3:4" x14ac:dyDescent="0.3">
      <c r="C666">
        <v>118.27500000000001</v>
      </c>
      <c r="D666">
        <v>1.8037887031639331E-3</v>
      </c>
    </row>
    <row r="667" spans="3:4" x14ac:dyDescent="0.3">
      <c r="C667">
        <v>118.31</v>
      </c>
      <c r="D667">
        <v>1.85196821386937E-3</v>
      </c>
    </row>
    <row r="668" spans="3:4" x14ac:dyDescent="0.3">
      <c r="C668">
        <v>118.345</v>
      </c>
      <c r="D668">
        <v>1.9005249591927691E-3</v>
      </c>
    </row>
    <row r="669" spans="3:4" x14ac:dyDescent="0.3">
      <c r="C669">
        <v>118.38</v>
      </c>
      <c r="D669">
        <v>1.9494217615837861E-3</v>
      </c>
    </row>
    <row r="670" spans="3:4" x14ac:dyDescent="0.3">
      <c r="C670">
        <v>118.41500000000001</v>
      </c>
      <c r="D670">
        <v>1.9986199836365139E-3</v>
      </c>
    </row>
    <row r="671" spans="3:4" x14ac:dyDescent="0.3">
      <c r="C671">
        <v>118.45</v>
      </c>
      <c r="D671">
        <v>2.0480795654109385E-3</v>
      </c>
    </row>
    <row r="672" spans="3:4" x14ac:dyDescent="0.3">
      <c r="C672">
        <v>118.485</v>
      </c>
      <c r="D672">
        <v>2.0977590661506412E-3</v>
      </c>
    </row>
    <row r="673" spans="3:4" x14ac:dyDescent="0.3">
      <c r="C673">
        <v>118.52</v>
      </c>
      <c r="D673">
        <v>2.1476157103860558E-3</v>
      </c>
    </row>
    <row r="674" spans="3:4" x14ac:dyDescent="0.3">
      <c r="C674">
        <v>118.55500000000001</v>
      </c>
      <c r="D674">
        <v>2.1976054383981611E-3</v>
      </c>
    </row>
    <row r="675" spans="3:4" x14ac:dyDescent="0.3">
      <c r="C675">
        <v>118.59</v>
      </c>
      <c r="D675">
        <v>2.2476829610015721E-3</v>
      </c>
    </row>
    <row r="676" spans="3:4" x14ac:dyDescent="0.3">
      <c r="C676">
        <v>118.625</v>
      </c>
      <c r="D676">
        <v>2.2978018185909051E-3</v>
      </c>
    </row>
    <row r="677" spans="3:4" x14ac:dyDescent="0.3">
      <c r="C677">
        <v>118.66</v>
      </c>
      <c r="D677">
        <v>2.347914444377824E-3</v>
      </c>
    </row>
    <row r="678" spans="3:4" x14ac:dyDescent="0.3">
      <c r="C678">
        <v>118.69500000000001</v>
      </c>
      <c r="D678">
        <v>2.3979722317310388E-3</v>
      </c>
    </row>
    <row r="679" spans="3:4" x14ac:dyDescent="0.3">
      <c r="C679">
        <v>118.73</v>
      </c>
      <c r="D679">
        <v>2.4479256055150952E-3</v>
      </c>
    </row>
    <row r="680" spans="3:4" x14ac:dyDescent="0.3">
      <c r="C680">
        <v>118.765</v>
      </c>
      <c r="D680">
        <v>2.4977240973085217E-3</v>
      </c>
    </row>
    <row r="681" spans="3:4" x14ac:dyDescent="0.3">
      <c r="C681">
        <v>118.8</v>
      </c>
      <c r="D681">
        <v>2.5473164243654933E-3</v>
      </c>
    </row>
    <row r="682" spans="3:4" x14ac:dyDescent="0.3">
      <c r="C682">
        <v>118.83500000000001</v>
      </c>
      <c r="D682">
        <v>2.5966505721703435E-3</v>
      </c>
    </row>
    <row r="683" spans="3:4" x14ac:dyDescent="0.3">
      <c r="C683">
        <v>118.87</v>
      </c>
      <c r="D683">
        <v>2.645673880418465E-3</v>
      </c>
    </row>
    <row r="684" spans="3:4" x14ac:dyDescent="0.3">
      <c r="C684">
        <v>118.905</v>
      </c>
      <c r="D684">
        <v>2.6943331322427629E-3</v>
      </c>
    </row>
    <row r="685" spans="3:4" x14ac:dyDescent="0.3">
      <c r="C685">
        <v>118.94</v>
      </c>
      <c r="D685">
        <v>2.7425746464895795E-3</v>
      </c>
    </row>
    <row r="686" spans="3:4" x14ac:dyDescent="0.3">
      <c r="C686">
        <v>118.97500000000001</v>
      </c>
      <c r="D686">
        <v>2.7903443728346839E-3</v>
      </c>
    </row>
    <row r="687" spans="3:4" x14ac:dyDescent="0.3">
      <c r="C687">
        <v>119.01</v>
      </c>
      <c r="D687">
        <v>2.8375879895158711E-3</v>
      </c>
    </row>
    <row r="688" spans="3:4" x14ac:dyDescent="0.3">
      <c r="C688">
        <v>119.045</v>
      </c>
      <c r="D688">
        <v>2.8842510034463556E-3</v>
      </c>
    </row>
    <row r="689" spans="3:4" x14ac:dyDescent="0.3">
      <c r="C689">
        <v>119.08</v>
      </c>
      <c r="D689">
        <v>2.9302788524602531E-3</v>
      </c>
    </row>
    <row r="690" spans="3:4" x14ac:dyDescent="0.3">
      <c r="C690">
        <v>119.11500000000001</v>
      </c>
      <c r="D690">
        <v>2.9756170094306666E-3</v>
      </c>
    </row>
    <row r="691" spans="3:4" x14ac:dyDescent="0.3">
      <c r="C691">
        <v>119.15</v>
      </c>
      <c r="D691">
        <v>3.0202110879897154E-3</v>
      </c>
    </row>
    <row r="692" spans="3:4" x14ac:dyDescent="0.3">
      <c r="C692">
        <v>119.185</v>
      </c>
      <c r="D692">
        <v>3.064006949570566E-3</v>
      </c>
    </row>
    <row r="693" spans="3:4" x14ac:dyDescent="0.3">
      <c r="C693">
        <v>119.22</v>
      </c>
      <c r="D693">
        <v>3.1069508114820103E-3</v>
      </c>
    </row>
    <row r="694" spans="3:4" x14ac:dyDescent="0.3">
      <c r="C694">
        <v>119.255</v>
      </c>
      <c r="D694">
        <v>3.1489893557188888E-3</v>
      </c>
    </row>
    <row r="695" spans="3:4" x14ac:dyDescent="0.3">
      <c r="C695">
        <v>119.29</v>
      </c>
      <c r="D695">
        <v>3.1900698382044323E-3</v>
      </c>
    </row>
    <row r="696" spans="3:4" x14ac:dyDescent="0.3">
      <c r="C696">
        <v>119.325</v>
      </c>
      <c r="D696">
        <v>3.2301401981548209E-3</v>
      </c>
    </row>
    <row r="697" spans="3:4" x14ac:dyDescent="0.3">
      <c r="C697">
        <v>119.36</v>
      </c>
      <c r="D697">
        <v>3.269149167251904E-3</v>
      </c>
    </row>
    <row r="698" spans="3:4" x14ac:dyDescent="0.3">
      <c r="C698">
        <v>119.395</v>
      </c>
      <c r="D698">
        <v>3.3070463783059409E-3</v>
      </c>
    </row>
    <row r="699" spans="3:4" x14ac:dyDescent="0.3">
      <c r="C699">
        <v>119.43</v>
      </c>
      <c r="D699">
        <v>3.3437824730884256E-3</v>
      </c>
    </row>
    <row r="700" spans="3:4" x14ac:dyDescent="0.3">
      <c r="C700">
        <v>119.465</v>
      </c>
      <c r="D700">
        <v>3.3793092090135127E-3</v>
      </c>
    </row>
    <row r="701" spans="3:4" x14ac:dyDescent="0.3">
      <c r="C701">
        <v>119.5</v>
      </c>
      <c r="D701">
        <v>3.4135795643470126E-3</v>
      </c>
    </row>
    <row r="702" spans="3:4" x14ac:dyDescent="0.3">
      <c r="C702">
        <v>119.535</v>
      </c>
      <c r="D702">
        <v>3.4465478416227341E-3</v>
      </c>
    </row>
    <row r="703" spans="3:4" x14ac:dyDescent="0.3">
      <c r="C703">
        <v>119.57000000000001</v>
      </c>
      <c r="D703">
        <v>3.4781697689490305E-3</v>
      </c>
    </row>
    <row r="704" spans="3:4" x14ac:dyDescent="0.3">
      <c r="C704">
        <v>119.605</v>
      </c>
      <c r="D704">
        <v>3.5084025988918123E-3</v>
      </c>
    </row>
    <row r="705" spans="3:4" x14ac:dyDescent="0.3">
      <c r="C705">
        <v>119.64</v>
      </c>
      <c r="D705">
        <v>3.537205204625709E-3</v>
      </c>
    </row>
    <row r="706" spans="3:4" x14ac:dyDescent="0.3">
      <c r="C706">
        <v>119.675</v>
      </c>
      <c r="D706">
        <v>3.5645381730508769E-3</v>
      </c>
    </row>
    <row r="707" spans="3:4" x14ac:dyDescent="0.3">
      <c r="C707">
        <v>119.71000000000001</v>
      </c>
      <c r="D707">
        <v>3.5903638945809341E-3</v>
      </c>
    </row>
    <row r="708" spans="3:4" x14ac:dyDescent="0.3">
      <c r="C708">
        <v>119.745</v>
      </c>
      <c r="D708">
        <v>3.6146466493158411E-3</v>
      </c>
    </row>
    <row r="709" spans="3:4" x14ac:dyDescent="0.3">
      <c r="C709">
        <v>119.78</v>
      </c>
      <c r="D709">
        <v>3.6373526893237313E-3</v>
      </c>
    </row>
    <row r="710" spans="3:4" x14ac:dyDescent="0.3">
      <c r="C710">
        <v>119.815</v>
      </c>
      <c r="D710">
        <v>3.6584503167663256E-3</v>
      </c>
    </row>
    <row r="711" spans="3:4" x14ac:dyDescent="0.3">
      <c r="C711">
        <v>119.85000000000001</v>
      </c>
      <c r="D711">
        <v>3.6779099576150554E-3</v>
      </c>
    </row>
    <row r="712" spans="3:4" x14ac:dyDescent="0.3">
      <c r="C712">
        <v>119.88500000000001</v>
      </c>
      <c r="D712">
        <v>3.6957042307178825E-3</v>
      </c>
    </row>
    <row r="713" spans="3:4" x14ac:dyDescent="0.3">
      <c r="C713">
        <v>119.92</v>
      </c>
      <c r="D713">
        <v>3.7118080119912171E-3</v>
      </c>
    </row>
    <row r="714" spans="3:4" x14ac:dyDescent="0.3">
      <c r="C714">
        <v>119.955</v>
      </c>
      <c r="D714">
        <v>3.7261984935261631E-3</v>
      </c>
    </row>
    <row r="715" spans="3:4" x14ac:dyDescent="0.3">
      <c r="C715">
        <v>119.99000000000001</v>
      </c>
      <c r="D715">
        <v>3.738855237414586E-3</v>
      </c>
    </row>
    <row r="716" spans="3:4" x14ac:dyDescent="0.3">
      <c r="C716">
        <v>120.02500000000001</v>
      </c>
      <c r="D716">
        <v>3.7497602241171324E-3</v>
      </c>
    </row>
    <row r="717" spans="3:4" x14ac:dyDescent="0.3">
      <c r="C717">
        <v>120.06</v>
      </c>
      <c r="D717">
        <v>3.7588978952130671E-3</v>
      </c>
    </row>
    <row r="718" spans="3:4" x14ac:dyDescent="0.3">
      <c r="C718">
        <v>120.095</v>
      </c>
      <c r="D718">
        <v>3.766255190389845E-3</v>
      </c>
    </row>
    <row r="719" spans="3:4" x14ac:dyDescent="0.3">
      <c r="C719">
        <v>120.13</v>
      </c>
      <c r="D719">
        <v>3.771821578549427E-3</v>
      </c>
    </row>
    <row r="720" spans="3:4" x14ac:dyDescent="0.3">
      <c r="C720">
        <v>120.16500000000001</v>
      </c>
      <c r="D720">
        <v>3.7755890829275812E-3</v>
      </c>
    </row>
    <row r="721" spans="3:4" x14ac:dyDescent="0.3">
      <c r="C721">
        <v>120.2</v>
      </c>
      <c r="D721">
        <v>3.7775523001423068E-3</v>
      </c>
    </row>
    <row r="722" spans="3:4" x14ac:dyDescent="0.3">
      <c r="C722">
        <v>120.235</v>
      </c>
      <c r="D722">
        <v>3.7777084131077362E-3</v>
      </c>
    </row>
    <row r="723" spans="3:4" x14ac:dyDescent="0.3">
      <c r="C723">
        <v>120.27</v>
      </c>
      <c r="D723">
        <v>3.7760571977702656E-3</v>
      </c>
    </row>
    <row r="724" spans="3:4" x14ac:dyDescent="0.3">
      <c r="C724">
        <v>120.30500000000001</v>
      </c>
      <c r="D724">
        <v>3.7726010236444115E-3</v>
      </c>
    </row>
    <row r="725" spans="3:4" x14ac:dyDescent="0.3">
      <c r="C725">
        <v>120.34</v>
      </c>
      <c r="D725">
        <v>3.7673448481465818E-3</v>
      </c>
    </row>
    <row r="726" spans="3:4" x14ac:dyDescent="0.3">
      <c r="C726">
        <v>120.375</v>
      </c>
      <c r="D726">
        <v>3.7602962047457102E-3</v>
      </c>
    </row>
    <row r="727" spans="3:4" x14ac:dyDescent="0.3">
      <c r="C727">
        <v>120.41</v>
      </c>
      <c r="D727">
        <v>3.7514651849704385E-3</v>
      </c>
    </row>
    <row r="728" spans="3:4" x14ac:dyDescent="0.3">
      <c r="C728">
        <v>120.44500000000001</v>
      </c>
      <c r="D728">
        <v>3.7408644143329612E-3</v>
      </c>
    </row>
    <row r="729" spans="3:4" x14ac:dyDescent="0.3">
      <c r="C729">
        <v>120.48</v>
      </c>
      <c r="D729">
        <v>3.7285090222499806E-3</v>
      </c>
    </row>
    <row r="730" spans="3:4" x14ac:dyDescent="0.3">
      <c r="C730">
        <v>120.515</v>
      </c>
      <c r="D730">
        <v>3.7144166060610081E-3</v>
      </c>
    </row>
    <row r="731" spans="3:4" x14ac:dyDescent="0.3">
      <c r="C731">
        <v>120.55</v>
      </c>
      <c r="D731">
        <v>3.6986316680861376E-3</v>
      </c>
    </row>
    <row r="732" spans="3:4" x14ac:dyDescent="0.3">
      <c r="C732">
        <v>120.58500000000001</v>
      </c>
      <c r="D732">
        <v>3.6811441007820996E-3</v>
      </c>
    </row>
    <row r="733" spans="3:4" x14ac:dyDescent="0.3">
      <c r="C733">
        <v>120.62</v>
      </c>
      <c r="D733">
        <v>3.6619970340382177E-3</v>
      </c>
    </row>
    <row r="734" spans="3:4" x14ac:dyDescent="0.3">
      <c r="C734">
        <v>120.655</v>
      </c>
      <c r="D734">
        <v>3.6412235508902131E-3</v>
      </c>
    </row>
    <row r="735" spans="3:4" x14ac:dyDescent="0.3">
      <c r="C735">
        <v>120.69</v>
      </c>
      <c r="D735">
        <v>3.6188622287949531E-3</v>
      </c>
    </row>
    <row r="736" spans="3:4" x14ac:dyDescent="0.3">
      <c r="C736">
        <v>120.72500000000001</v>
      </c>
      <c r="D736">
        <v>3.5949586832831741E-3</v>
      </c>
    </row>
    <row r="737" spans="3:4" x14ac:dyDescent="0.3">
      <c r="C737">
        <v>120.76</v>
      </c>
      <c r="D737">
        <v>3.5695678052284699E-3</v>
      </c>
    </row>
    <row r="738" spans="3:4" x14ac:dyDescent="0.3">
      <c r="C738">
        <v>120.795</v>
      </c>
      <c r="D738">
        <v>3.5427569477976895E-3</v>
      </c>
    </row>
    <row r="739" spans="3:4" x14ac:dyDescent="0.3">
      <c r="C739">
        <v>120.83</v>
      </c>
      <c r="D739">
        <v>3.5146103907091053E-3</v>
      </c>
    </row>
    <row r="740" spans="3:4" x14ac:dyDescent="0.3">
      <c r="C740">
        <v>120.86500000000001</v>
      </c>
      <c r="D740">
        <v>3.4852354910261752E-3</v>
      </c>
    </row>
    <row r="741" spans="3:4" x14ac:dyDescent="0.3">
      <c r="C741">
        <v>120.9</v>
      </c>
      <c r="D741">
        <v>3.4547710181049001E-3</v>
      </c>
    </row>
    <row r="742" spans="3:4" x14ac:dyDescent="0.3">
      <c r="C742">
        <v>120.935</v>
      </c>
      <c r="D742">
        <v>3.4233982594898981E-3</v>
      </c>
    </row>
    <row r="743" spans="3:4" x14ac:dyDescent="0.3">
      <c r="C743">
        <v>120.97</v>
      </c>
      <c r="D743">
        <v>3.3913555650086627E-3</v>
      </c>
    </row>
    <row r="744" spans="3:4" x14ac:dyDescent="0.3">
      <c r="C744">
        <v>121.005</v>
      </c>
      <c r="D744">
        <v>3.3589570543487044E-3</v>
      </c>
    </row>
    <row r="745" spans="3:4" x14ac:dyDescent="0.3">
      <c r="C745">
        <v>121.04</v>
      </c>
      <c r="D745">
        <v>3.3266162307120936E-3</v>
      </c>
    </row>
    <row r="746" spans="3:4" x14ac:dyDescent="0.3">
      <c r="C746">
        <v>121.075</v>
      </c>
      <c r="D746">
        <v>3.2948751968244678E-3</v>
      </c>
    </row>
    <row r="747" spans="3:4" x14ac:dyDescent="0.3">
      <c r="C747">
        <v>121.11</v>
      </c>
      <c r="D747">
        <v>3.2644400328358638E-3</v>
      </c>
    </row>
    <row r="748" spans="3:4" x14ac:dyDescent="0.3">
      <c r="C748">
        <v>121.145</v>
      </c>
      <c r="D748">
        <v>3.2362226394214836E-3</v>
      </c>
    </row>
    <row r="749" spans="3:4" x14ac:dyDescent="0.3">
      <c r="C749">
        <v>121.18</v>
      </c>
      <c r="D749">
        <v>3.2113889450736078E-3</v>
      </c>
    </row>
    <row r="750" spans="3:4" x14ac:dyDescent="0.3">
      <c r="C750">
        <v>121.215</v>
      </c>
      <c r="D750">
        <v>3.1914128000361335E-3</v>
      </c>
    </row>
    <row r="751" spans="3:4" x14ac:dyDescent="0.3">
      <c r="C751">
        <v>121.25</v>
      </c>
      <c r="D751">
        <v>3.1781341160856849E-3</v>
      </c>
    </row>
    <row r="752" spans="3:4" x14ac:dyDescent="0.3">
      <c r="C752">
        <v>121.285</v>
      </c>
      <c r="D752">
        <v>3.1738188627273836E-3</v>
      </c>
    </row>
    <row r="753" spans="3:4" x14ac:dyDescent="0.3">
      <c r="C753">
        <v>121.32000000000001</v>
      </c>
      <c r="D753">
        <v>3.1812174200469968E-3</v>
      </c>
    </row>
    <row r="754" spans="3:4" x14ac:dyDescent="0.3">
      <c r="C754">
        <v>121.355</v>
      </c>
      <c r="D754">
        <v>3.2036165687161257E-3</v>
      </c>
    </row>
    <row r="755" spans="3:4" x14ac:dyDescent="0.3">
      <c r="C755">
        <v>121.39</v>
      </c>
      <c r="D755">
        <v>3.2448791540251412E-3</v>
      </c>
    </row>
    <row r="756" spans="3:4" x14ac:dyDescent="0.3">
      <c r="C756">
        <v>121.425</v>
      </c>
      <c r="D756">
        <v>3.309464314041922E-3</v>
      </c>
    </row>
    <row r="757" spans="3:4" x14ac:dyDescent="0.3">
      <c r="C757">
        <v>121.46000000000001</v>
      </c>
      <c r="D757">
        <v>3.4024202657191699E-3</v>
      </c>
    </row>
    <row r="758" spans="3:4" x14ac:dyDescent="0.3">
      <c r="C758">
        <v>121.495</v>
      </c>
      <c r="D758">
        <v>3.5293411759819908E-3</v>
      </c>
    </row>
    <row r="759" spans="3:4" x14ac:dyDescent="0.3">
      <c r="C759">
        <v>121.53</v>
      </c>
      <c r="D759">
        <v>3.6962797980841316E-3</v>
      </c>
    </row>
    <row r="760" spans="3:4" x14ac:dyDescent="0.3">
      <c r="C760">
        <v>121.565</v>
      </c>
      <c r="D760">
        <v>3.9096085089876343E-3</v>
      </c>
    </row>
    <row r="761" spans="3:4" x14ac:dyDescent="0.3">
      <c r="C761">
        <v>121.60000000000001</v>
      </c>
      <c r="D761">
        <v>4.175823289650619E-3</v>
      </c>
    </row>
    <row r="762" spans="3:4" x14ac:dyDescent="0.3">
      <c r="C762">
        <v>121.63500000000001</v>
      </c>
      <c r="D762">
        <v>4.501288132971462E-3</v>
      </c>
    </row>
    <row r="763" spans="3:4" x14ac:dyDescent="0.3">
      <c r="C763">
        <v>121.67</v>
      </c>
      <c r="D763">
        <v>4.8919213386065226E-3</v>
      </c>
    </row>
    <row r="764" spans="3:4" x14ac:dyDescent="0.3">
      <c r="C764">
        <v>121.705</v>
      </c>
      <c r="D764">
        <v>5.3528300387038945E-3</v>
      </c>
    </row>
    <row r="765" spans="3:4" x14ac:dyDescent="0.3">
      <c r="C765">
        <v>121.74000000000001</v>
      </c>
      <c r="D765">
        <v>5.8879048401929476E-3</v>
      </c>
    </row>
    <row r="766" spans="3:4" x14ac:dyDescent="0.3">
      <c r="C766">
        <v>121.77500000000001</v>
      </c>
      <c r="D766">
        <v>6.4993922786774003E-3</v>
      </c>
    </row>
    <row r="767" spans="3:4" x14ac:dyDescent="0.3">
      <c r="C767">
        <v>121.81</v>
      </c>
      <c r="D767">
        <v>7.1874683460033794E-3</v>
      </c>
    </row>
    <row r="768" spans="3:4" x14ac:dyDescent="0.3">
      <c r="C768">
        <v>121.845</v>
      </c>
      <c r="D768">
        <v>7.9498410799951538E-3</v>
      </c>
    </row>
    <row r="769" spans="3:4" x14ac:dyDescent="0.3">
      <c r="C769">
        <v>121.88</v>
      </c>
      <c r="D769">
        <v>8.7814134567058052E-3</v>
      </c>
    </row>
    <row r="770" spans="3:4" x14ac:dyDescent="0.3">
      <c r="C770">
        <v>121.91500000000001</v>
      </c>
      <c r="D770">
        <v>9.6740390008798211E-3</v>
      </c>
    </row>
    <row r="771" spans="3:4" x14ac:dyDescent="0.3">
      <c r="C771">
        <v>121.95</v>
      </c>
      <c r="D771">
        <v>1.0616401136654489E-2</v>
      </c>
    </row>
    <row r="772" spans="3:4" x14ac:dyDescent="0.3">
      <c r="C772">
        <v>121.985</v>
      </c>
      <c r="D772">
        <v>1.1594043032498258E-2</v>
      </c>
    </row>
    <row r="773" spans="3:4" x14ac:dyDescent="0.3">
      <c r="C773">
        <v>122.02</v>
      </c>
      <c r="D773">
        <v>1.2589567501432484E-2</v>
      </c>
    </row>
    <row r="774" spans="3:4" x14ac:dyDescent="0.3">
      <c r="C774">
        <v>122.05500000000001</v>
      </c>
      <c r="D774">
        <v>1.3583016650439412E-2</v>
      </c>
    </row>
    <row r="775" spans="3:4" x14ac:dyDescent="0.3">
      <c r="C775">
        <v>122.09</v>
      </c>
      <c r="D775">
        <v>1.4552428998943752E-2</v>
      </c>
    </row>
    <row r="776" spans="3:4" x14ac:dyDescent="0.3">
      <c r="C776">
        <v>122.125</v>
      </c>
      <c r="D776">
        <v>1.547455856732005E-2</v>
      </c>
    </row>
    <row r="777" spans="3:4" x14ac:dyDescent="0.3">
      <c r="C777">
        <v>122.16</v>
      </c>
      <c r="D777">
        <v>1.6325727067051432E-2</v>
      </c>
    </row>
    <row r="778" spans="3:4" x14ac:dyDescent="0.3">
      <c r="C778">
        <v>122.19500000000001</v>
      </c>
      <c r="D778">
        <v>1.7082768033527929E-2</v>
      </c>
    </row>
    <row r="779" spans="3:4" x14ac:dyDescent="0.3">
      <c r="C779">
        <v>122.23</v>
      </c>
      <c r="D779">
        <v>1.7724011768441655E-2</v>
      </c>
    </row>
    <row r="780" spans="3:4" x14ac:dyDescent="0.3">
      <c r="C780">
        <v>122.265</v>
      </c>
      <c r="D780">
        <v>1.8230253409423778E-2</v>
      </c>
    </row>
    <row r="781" spans="3:4" x14ac:dyDescent="0.3">
      <c r="C781">
        <v>122.3</v>
      </c>
      <c r="D781">
        <v>1.8585644163135736E-2</v>
      </c>
    </row>
    <row r="782" spans="3:4" x14ac:dyDescent="0.3">
      <c r="C782">
        <v>122.33500000000001</v>
      </c>
      <c r="D782">
        <v>1.877844818993361E-2</v>
      </c>
    </row>
    <row r="783" spans="3:4" x14ac:dyDescent="0.3">
      <c r="C783">
        <v>122.37</v>
      </c>
      <c r="D783">
        <v>1.8801614826603304E-2</v>
      </c>
    </row>
    <row r="784" spans="3:4" x14ac:dyDescent="0.3">
      <c r="C784">
        <v>122.405</v>
      </c>
      <c r="D784">
        <v>1.8653127315529573E-2</v>
      </c>
    </row>
    <row r="785" spans="3:4" x14ac:dyDescent="0.3">
      <c r="C785">
        <v>122.44</v>
      </c>
      <c r="D785">
        <v>1.8336119510769588E-2</v>
      </c>
    </row>
    <row r="786" spans="3:4" x14ac:dyDescent="0.3">
      <c r="C786">
        <v>122.47500000000001</v>
      </c>
      <c r="D786">
        <v>1.7858662440917699E-2</v>
      </c>
    </row>
    <row r="787" spans="3:4" x14ac:dyDescent="0.3">
      <c r="C787">
        <v>122.51</v>
      </c>
      <c r="D787">
        <v>1.723345539250791E-2</v>
      </c>
    </row>
    <row r="788" spans="3:4" x14ac:dyDescent="0.3">
      <c r="C788">
        <v>122.545</v>
      </c>
      <c r="D788">
        <v>1.6477154758291288E-2</v>
      </c>
    </row>
    <row r="789" spans="3:4" x14ac:dyDescent="0.3">
      <c r="C789">
        <v>122.58</v>
      </c>
      <c r="D789">
        <v>1.5609599197026553E-2</v>
      </c>
    </row>
    <row r="790" spans="3:4" x14ac:dyDescent="0.3">
      <c r="C790">
        <v>122.61500000000001</v>
      </c>
      <c r="D790">
        <v>1.4652897779718966E-2</v>
      </c>
    </row>
    <row r="791" spans="3:4" x14ac:dyDescent="0.3">
      <c r="C791">
        <v>122.65</v>
      </c>
      <c r="D791">
        <v>1.3630453564490828E-2</v>
      </c>
    </row>
    <row r="792" spans="3:4" x14ac:dyDescent="0.3">
      <c r="C792">
        <v>122.685</v>
      </c>
      <c r="D792">
        <v>1.2565982472511159E-2</v>
      </c>
    </row>
    <row r="793" spans="3:4" x14ac:dyDescent="0.3">
      <c r="C793">
        <v>122.72</v>
      </c>
      <c r="D793">
        <v>1.1482584128279084E-2</v>
      </c>
    </row>
    <row r="794" spans="3:4" x14ac:dyDescent="0.3">
      <c r="C794">
        <v>122.75500000000001</v>
      </c>
      <c r="D794">
        <v>1.0401913995985059E-2</v>
      </c>
    </row>
    <row r="795" spans="3:4" x14ac:dyDescent="0.3">
      <c r="C795">
        <v>122.79</v>
      </c>
      <c r="D795">
        <v>9.3434955974780777E-3</v>
      </c>
    </row>
    <row r="796" spans="3:4" x14ac:dyDescent="0.3">
      <c r="C796">
        <v>122.825</v>
      </c>
      <c r="D796">
        <v>8.3241989826325878E-3</v>
      </c>
    </row>
    <row r="797" spans="3:4" x14ac:dyDescent="0.3">
      <c r="C797">
        <v>122.86</v>
      </c>
      <c r="D797">
        <v>7.3578981869472301E-3</v>
      </c>
    </row>
    <row r="798" spans="3:4" x14ac:dyDescent="0.3">
      <c r="C798">
        <v>122.895</v>
      </c>
      <c r="D798">
        <v>6.4553073649094538E-3</v>
      </c>
    </row>
    <row r="799" spans="3:4" x14ac:dyDescent="0.3">
      <c r="C799">
        <v>122.93</v>
      </c>
      <c r="D799">
        <v>5.6239836848162202E-3</v>
      </c>
    </row>
    <row r="800" spans="3:4" x14ac:dyDescent="0.3">
      <c r="C800">
        <v>122.965</v>
      </c>
      <c r="D800">
        <v>4.868475716527312E-3</v>
      </c>
    </row>
    <row r="801" spans="3:4" x14ac:dyDescent="0.3">
      <c r="C801">
        <v>123</v>
      </c>
      <c r="D801">
        <v>4.1905894409255033E-3</v>
      </c>
    </row>
    <row r="802" spans="3:4" x14ac:dyDescent="0.3">
      <c r="C802">
        <v>123.035</v>
      </c>
      <c r="D802">
        <v>3.5897403451505333E-3</v>
      </c>
    </row>
    <row r="803" spans="3:4" x14ac:dyDescent="0.3">
      <c r="C803">
        <v>123.07000000000001</v>
      </c>
      <c r="D803">
        <v>3.063377109587052E-3</v>
      </c>
    </row>
    <row r="804" spans="3:4" x14ac:dyDescent="0.3">
      <c r="C804">
        <v>123.105</v>
      </c>
      <c r="D804">
        <v>2.6073582772816735E-3</v>
      </c>
    </row>
    <row r="805" spans="3:4" x14ac:dyDescent="0.3">
      <c r="C805">
        <v>123.14</v>
      </c>
      <c r="D805">
        <v>2.216445559087901E-3</v>
      </c>
    </row>
    <row r="806" spans="3:4" x14ac:dyDescent="0.3">
      <c r="C806">
        <v>123.175</v>
      </c>
      <c r="D806">
        <v>1.8846678877822071E-3</v>
      </c>
    </row>
    <row r="807" spans="3:4" x14ac:dyDescent="0.3">
      <c r="C807">
        <v>123.21000000000001</v>
      </c>
      <c r="D807">
        <v>1.6056921279171321E-3</v>
      </c>
    </row>
    <row r="808" spans="3:4" x14ac:dyDescent="0.3">
      <c r="C808">
        <v>123.245</v>
      </c>
      <c r="D808">
        <v>1.3731365404866635E-3</v>
      </c>
    </row>
    <row r="809" spans="3:4" x14ac:dyDescent="0.3">
      <c r="C809">
        <v>123.28</v>
      </c>
      <c r="D809">
        <v>1.1808328813816512E-3</v>
      </c>
    </row>
    <row r="810" spans="3:4" x14ac:dyDescent="0.3">
      <c r="C810">
        <v>123.315</v>
      </c>
      <c r="D810">
        <v>1.0230405506243558E-3</v>
      </c>
    </row>
    <row r="811" spans="3:4" x14ac:dyDescent="0.3">
      <c r="C811">
        <v>123.35000000000001</v>
      </c>
      <c r="D811">
        <v>8.9462152308033226E-4</v>
      </c>
    </row>
    <row r="812" spans="3:4" x14ac:dyDescent="0.3">
      <c r="C812">
        <v>123.38500000000001</v>
      </c>
      <c r="D812">
        <v>7.9118928465581387E-4</v>
      </c>
    </row>
    <row r="813" spans="3:4" x14ac:dyDescent="0.3">
      <c r="C813">
        <v>123.42</v>
      </c>
      <c r="D813">
        <v>7.0924846090906005E-4</v>
      </c>
    </row>
    <row r="814" spans="3:4" x14ac:dyDescent="0.3">
      <c r="C814">
        <v>123.455</v>
      </c>
      <c r="D814">
        <v>6.4634393788142114E-4</v>
      </c>
    </row>
    <row r="815" spans="3:4" x14ac:dyDescent="0.3">
      <c r="C815">
        <v>123.49000000000001</v>
      </c>
      <c r="D815">
        <v>6.0123853428258836E-4</v>
      </c>
    </row>
    <row r="816" spans="3:4" x14ac:dyDescent="0.3">
      <c r="C816">
        <v>123.52500000000001</v>
      </c>
      <c r="D816">
        <v>5.7413596652119579E-4</v>
      </c>
    </row>
    <row r="817" spans="3:4" x14ac:dyDescent="0.3">
      <c r="C817">
        <v>123.56</v>
      </c>
      <c r="D817">
        <v>5.6697604466823337E-4</v>
      </c>
    </row>
    <row r="818" spans="3:4" x14ac:dyDescent="0.3">
      <c r="C818">
        <v>123.595</v>
      </c>
      <c r="D818">
        <v>5.8371780211475448E-4</v>
      </c>
    </row>
    <row r="819" spans="3:4" x14ac:dyDescent="0.3">
      <c r="C819">
        <v>123.63000000000001</v>
      </c>
      <c r="D819">
        <v>6.3078811735923211E-4</v>
      </c>
    </row>
    <row r="820" spans="3:4" x14ac:dyDescent="0.3">
      <c r="C820">
        <v>123.66500000000001</v>
      </c>
      <c r="D820">
        <v>7.1742640894149911E-4</v>
      </c>
    </row>
    <row r="821" spans="3:4" x14ac:dyDescent="0.3">
      <c r="C821">
        <v>123.7</v>
      </c>
      <c r="D821">
        <v>8.5602799667752001E-4</v>
      </c>
    </row>
    <row r="822" spans="3:4" x14ac:dyDescent="0.3">
      <c r="C822">
        <v>123.735</v>
      </c>
      <c r="D822">
        <v>1.0623402852292189E-3</v>
      </c>
    </row>
    <row r="823" spans="3:4" x14ac:dyDescent="0.3">
      <c r="C823">
        <v>123.77</v>
      </c>
      <c r="D823">
        <v>1.3554128991939782E-3</v>
      </c>
    </row>
    <row r="824" spans="3:4" x14ac:dyDescent="0.3">
      <c r="C824">
        <v>123.80500000000001</v>
      </c>
      <c r="D824">
        <v>1.757180227842791E-3</v>
      </c>
    </row>
    <row r="825" spans="3:4" x14ac:dyDescent="0.3">
      <c r="C825">
        <v>123.84</v>
      </c>
      <c r="D825">
        <v>2.2915583194011886E-3</v>
      </c>
    </row>
    <row r="826" spans="3:4" x14ac:dyDescent="0.3">
      <c r="C826">
        <v>123.875</v>
      </c>
      <c r="D826">
        <v>2.9829652818270658E-3</v>
      </c>
    </row>
    <row r="827" spans="3:4" x14ac:dyDescent="0.3">
      <c r="C827">
        <v>123.91</v>
      </c>
      <c r="D827">
        <v>3.8542300397482227E-3</v>
      </c>
    </row>
    <row r="828" spans="3:4" x14ac:dyDescent="0.3">
      <c r="C828">
        <v>123.94500000000001</v>
      </c>
      <c r="D828">
        <v>4.9239387912689524E-3</v>
      </c>
    </row>
    <row r="829" spans="3:4" x14ac:dyDescent="0.3">
      <c r="C829">
        <v>123.98</v>
      </c>
      <c r="D829">
        <v>6.2033758054214081E-3</v>
      </c>
    </row>
    <row r="830" spans="3:4" x14ac:dyDescent="0.3">
      <c r="C830">
        <v>124.015</v>
      </c>
      <c r="D830">
        <v>7.6933320042253681E-3</v>
      </c>
    </row>
    <row r="831" spans="3:4" x14ac:dyDescent="0.3">
      <c r="C831">
        <v>124.05</v>
      </c>
      <c r="D831">
        <v>9.3811610882664157E-3</v>
      </c>
    </row>
    <row r="832" spans="3:4" x14ac:dyDescent="0.3">
      <c r="C832">
        <v>124.08500000000001</v>
      </c>
      <c r="D832">
        <v>1.1238534670435825E-2</v>
      </c>
    </row>
    <row r="833" spans="3:4" x14ac:dyDescent="0.3">
      <c r="C833">
        <v>124.12</v>
      </c>
      <c r="D833">
        <v>1.3220361199977711E-2</v>
      </c>
    </row>
    <row r="834" spans="3:4" x14ac:dyDescent="0.3">
      <c r="C834">
        <v>124.155</v>
      </c>
      <c r="D834">
        <v>1.5265270651357349E-2</v>
      </c>
    </row>
    <row r="835" spans="3:4" x14ac:dyDescent="0.3">
      <c r="C835">
        <v>124.19</v>
      </c>
      <c r="D835">
        <v>1.7297922024836595E-2</v>
      </c>
    </row>
    <row r="836" spans="3:4" x14ac:dyDescent="0.3">
      <c r="C836">
        <v>124.22500000000001</v>
      </c>
      <c r="D836">
        <v>1.9233160542119022E-2</v>
      </c>
    </row>
    <row r="837" spans="3:4" x14ac:dyDescent="0.3">
      <c r="C837">
        <v>124.26</v>
      </c>
      <c r="D837">
        <v>2.0981885279951037E-2</v>
      </c>
    </row>
    <row r="838" spans="3:4" x14ac:dyDescent="0.3">
      <c r="C838">
        <v>124.295</v>
      </c>
      <c r="D838">
        <v>2.2457913391804384E-2</v>
      </c>
    </row>
    <row r="839" spans="3:4" x14ac:dyDescent="0.3">
      <c r="C839">
        <v>124.33</v>
      </c>
      <c r="D839">
        <v>2.3585451550737855E-2</v>
      </c>
    </row>
    <row r="840" spans="3:4" x14ac:dyDescent="0.3">
      <c r="C840">
        <v>124.36500000000001</v>
      </c>
      <c r="D840">
        <v>2.4306062576601055E-2</v>
      </c>
    </row>
    <row r="841" spans="3:4" x14ac:dyDescent="0.3">
      <c r="C841">
        <v>124.4</v>
      </c>
      <c r="D841">
        <v>2.4584385784495441E-2</v>
      </c>
    </row>
    <row r="842" spans="3:4" x14ac:dyDescent="0.3">
      <c r="C842">
        <v>124.435</v>
      </c>
      <c r="D842">
        <v>2.4411852669418588E-2</v>
      </c>
    </row>
    <row r="843" spans="3:4" x14ac:dyDescent="0.3">
      <c r="C843">
        <v>124.47</v>
      </c>
      <c r="D843">
        <v>2.3807903964624649E-2</v>
      </c>
    </row>
    <row r="844" spans="3:4" x14ac:dyDescent="0.3">
      <c r="C844">
        <v>124.50500000000001</v>
      </c>
      <c r="D844">
        <v>2.2818539055096638E-2</v>
      </c>
    </row>
    <row r="845" spans="3:4" x14ac:dyDescent="0.3">
      <c r="C845">
        <v>124.54</v>
      </c>
      <c r="D845">
        <v>2.1512381664099266E-2</v>
      </c>
    </row>
    <row r="846" spans="3:4" x14ac:dyDescent="0.3">
      <c r="C846">
        <v>124.575</v>
      </c>
      <c r="D846">
        <v>1.9974766419116753E-2</v>
      </c>
    </row>
    <row r="847" spans="3:4" x14ac:dyDescent="0.3">
      <c r="C847">
        <v>124.61</v>
      </c>
      <c r="D847">
        <v>1.8300585922963162E-2</v>
      </c>
    </row>
    <row r="848" spans="3:4" x14ac:dyDescent="0.3">
      <c r="C848">
        <v>124.645</v>
      </c>
      <c r="D848">
        <v>1.658675156671665E-2</v>
      </c>
    </row>
    <row r="849" spans="3:4" x14ac:dyDescent="0.3">
      <c r="C849">
        <v>124.68</v>
      </c>
      <c r="D849">
        <v>1.4925102059877104E-2</v>
      </c>
    </row>
    <row r="850" spans="3:4" x14ac:dyDescent="0.3">
      <c r="C850">
        <v>124.715</v>
      </c>
      <c r="D850">
        <v>1.339645524505069E-2</v>
      </c>
    </row>
    <row r="851" spans="3:4" x14ac:dyDescent="0.3">
      <c r="C851">
        <v>124.75</v>
      </c>
      <c r="D851">
        <v>1.2066275457610062E-2</v>
      </c>
    </row>
    <row r="852" spans="3:4" x14ac:dyDescent="0.3">
      <c r="C852">
        <v>124.785</v>
      </c>
      <c r="D852">
        <v>1.098216652271428E-2</v>
      </c>
    </row>
    <row r="853" spans="3:4" x14ac:dyDescent="0.3">
      <c r="C853">
        <v>124.82000000000001</v>
      </c>
      <c r="D853">
        <v>1.0173146886876075E-2</v>
      </c>
    </row>
    <row r="854" spans="3:4" x14ac:dyDescent="0.3">
      <c r="C854">
        <v>124.855</v>
      </c>
      <c r="D854">
        <v>9.6504577183079299E-3</v>
      </c>
    </row>
    <row r="855" spans="3:4" x14ac:dyDescent="0.3">
      <c r="C855">
        <v>124.89</v>
      </c>
      <c r="D855">
        <v>9.4095406755001169E-3</v>
      </c>
    </row>
    <row r="856" spans="3:4" x14ac:dyDescent="0.3">
      <c r="C856">
        <v>124.925</v>
      </c>
      <c r="D856">
        <v>9.4327392733074937E-3</v>
      </c>
    </row>
    <row r="857" spans="3:4" x14ac:dyDescent="0.3">
      <c r="C857">
        <v>124.96000000000001</v>
      </c>
      <c r="D857">
        <v>9.6925425234446038E-3</v>
      </c>
    </row>
    <row r="858" spans="3:4" x14ac:dyDescent="0.3">
      <c r="C858">
        <v>124.995</v>
      </c>
      <c r="D858">
        <v>1.0155537866372919E-2</v>
      </c>
    </row>
    <row r="859" spans="3:4" x14ac:dyDescent="0.3">
      <c r="C859">
        <v>125.03</v>
      </c>
      <c r="D859">
        <v>1.0788804676049495E-2</v>
      </c>
    </row>
    <row r="860" spans="3:4" x14ac:dyDescent="0.3">
      <c r="C860">
        <v>125.065</v>
      </c>
      <c r="D860">
        <v>1.157361899535307E-2</v>
      </c>
    </row>
    <row r="861" spans="3:4" x14ac:dyDescent="0.3">
      <c r="C861">
        <v>125.10000000000001</v>
      </c>
      <c r="D861">
        <v>1.2536470194249588E-2</v>
      </c>
    </row>
    <row r="862" spans="3:4" x14ac:dyDescent="0.3">
      <c r="C862">
        <v>125.13500000000001</v>
      </c>
      <c r="D862">
        <v>1.3810358468187714E-2</v>
      </c>
    </row>
    <row r="863" spans="3:4" x14ac:dyDescent="0.3">
      <c r="C863">
        <v>125.17</v>
      </c>
      <c r="D863">
        <v>1.5727664113843673E-2</v>
      </c>
    </row>
    <row r="864" spans="3:4" x14ac:dyDescent="0.3">
      <c r="C864">
        <v>125.205</v>
      </c>
      <c r="D864">
        <v>1.8902532720503851E-2</v>
      </c>
    </row>
    <row r="865" spans="3:4" x14ac:dyDescent="0.3">
      <c r="C865">
        <v>125.24000000000001</v>
      </c>
      <c r="D865">
        <v>2.4189987570507762E-2</v>
      </c>
    </row>
    <row r="866" spans="3:4" x14ac:dyDescent="0.3">
      <c r="C866">
        <v>125.27500000000001</v>
      </c>
      <c r="D866">
        <v>3.2374862215657843E-2</v>
      </c>
    </row>
    <row r="867" spans="3:4" x14ac:dyDescent="0.3">
      <c r="C867">
        <v>125.31</v>
      </c>
      <c r="D867">
        <v>4.3558728029365397E-2</v>
      </c>
    </row>
    <row r="868" spans="3:4" x14ac:dyDescent="0.3">
      <c r="C868">
        <v>125.345</v>
      </c>
      <c r="D868">
        <v>5.6511655549875563E-2</v>
      </c>
    </row>
    <row r="869" spans="3:4" x14ac:dyDescent="0.3">
      <c r="C869">
        <v>125.38000000000001</v>
      </c>
      <c r="D869">
        <v>6.8533140135245474E-2</v>
      </c>
    </row>
    <row r="870" spans="3:4" x14ac:dyDescent="0.3">
      <c r="C870">
        <v>125.41500000000001</v>
      </c>
      <c r="D870">
        <v>7.6249081200593927E-2</v>
      </c>
    </row>
    <row r="871" spans="3:4" x14ac:dyDescent="0.3">
      <c r="C871">
        <v>125.45</v>
      </c>
      <c r="D871">
        <v>7.7132043695034264E-2</v>
      </c>
    </row>
    <row r="872" spans="3:4" x14ac:dyDescent="0.3">
      <c r="C872">
        <v>125.485</v>
      </c>
      <c r="D872">
        <v>7.083210828916342E-2</v>
      </c>
    </row>
    <row r="873" spans="3:4" x14ac:dyDescent="0.3">
      <c r="C873">
        <v>125.52</v>
      </c>
      <c r="D873">
        <v>5.9372247075561858E-2</v>
      </c>
    </row>
    <row r="874" spans="3:4" x14ac:dyDescent="0.3">
      <c r="C874">
        <v>125.55500000000001</v>
      </c>
      <c r="D874">
        <v>4.6061892000970384E-2</v>
      </c>
    </row>
    <row r="875" spans="3:4" x14ac:dyDescent="0.3">
      <c r="C875">
        <v>125.59</v>
      </c>
      <c r="D875">
        <v>3.3918236531975496E-2</v>
      </c>
    </row>
    <row r="876" spans="3:4" x14ac:dyDescent="0.3">
      <c r="C876">
        <v>125.625</v>
      </c>
      <c r="D876">
        <v>2.4608542482479647E-2</v>
      </c>
    </row>
    <row r="877" spans="3:4" x14ac:dyDescent="0.3">
      <c r="C877">
        <v>125.66</v>
      </c>
      <c r="D877">
        <v>1.8349666278692923E-2</v>
      </c>
    </row>
    <row r="878" spans="3:4" x14ac:dyDescent="0.3">
      <c r="C878">
        <v>125.69500000000001</v>
      </c>
      <c r="D878">
        <v>1.4472976923516642E-2</v>
      </c>
    </row>
    <row r="879" spans="3:4" x14ac:dyDescent="0.3">
      <c r="C879">
        <v>125.73</v>
      </c>
      <c r="D879">
        <v>1.208911743799994E-2</v>
      </c>
    </row>
    <row r="880" spans="3:4" x14ac:dyDescent="0.3">
      <c r="C880">
        <v>125.765</v>
      </c>
      <c r="D880">
        <v>1.0490346190221973E-2</v>
      </c>
    </row>
    <row r="881" spans="3:4" x14ac:dyDescent="0.3">
      <c r="C881">
        <v>125.8</v>
      </c>
      <c r="D881">
        <v>9.2535808826403193E-3</v>
      </c>
    </row>
    <row r="882" spans="3:4" x14ac:dyDescent="0.3">
      <c r="C882">
        <v>125.83500000000001</v>
      </c>
      <c r="D882">
        <v>8.1783010351932414E-3</v>
      </c>
    </row>
    <row r="883" spans="3:4" x14ac:dyDescent="0.3">
      <c r="C883">
        <v>125.87</v>
      </c>
      <c r="D883">
        <v>7.1902630387926346E-3</v>
      </c>
    </row>
    <row r="884" spans="3:4" x14ac:dyDescent="0.3">
      <c r="C884">
        <v>125.905</v>
      </c>
      <c r="D884">
        <v>6.271329152359317E-3</v>
      </c>
    </row>
    <row r="885" spans="3:4" x14ac:dyDescent="0.3">
      <c r="C885">
        <v>125.94</v>
      </c>
      <c r="D885">
        <v>5.4233228083152164E-3</v>
      </c>
    </row>
    <row r="886" spans="3:4" x14ac:dyDescent="0.3">
      <c r="C886">
        <v>125.97500000000001</v>
      </c>
      <c r="D886">
        <v>4.6542540204151566E-3</v>
      </c>
    </row>
    <row r="887" spans="3:4" x14ac:dyDescent="0.3">
      <c r="C887">
        <v>126.01</v>
      </c>
      <c r="D887">
        <v>3.9781103833151704E-3</v>
      </c>
    </row>
    <row r="888" spans="3:4" x14ac:dyDescent="0.3">
      <c r="C888">
        <v>126.045</v>
      </c>
      <c r="D888">
        <v>3.427604211174455E-3</v>
      </c>
    </row>
    <row r="889" spans="3:4" x14ac:dyDescent="0.3">
      <c r="C889">
        <v>126.08</v>
      </c>
      <c r="D889">
        <v>3.0881168639646638E-3</v>
      </c>
    </row>
    <row r="890" spans="3:4" x14ac:dyDescent="0.3">
      <c r="C890">
        <v>126.11500000000001</v>
      </c>
      <c r="D890">
        <v>3.1645756095669011E-3</v>
      </c>
    </row>
    <row r="891" spans="3:4" x14ac:dyDescent="0.3">
      <c r="C891">
        <v>126.15</v>
      </c>
      <c r="D891">
        <v>4.0770827613862224E-3</v>
      </c>
    </row>
    <row r="892" spans="3:4" x14ac:dyDescent="0.3">
      <c r="C892">
        <v>126.185</v>
      </c>
      <c r="D892">
        <v>6.5321026194704894E-3</v>
      </c>
    </row>
    <row r="893" spans="3:4" x14ac:dyDescent="0.3">
      <c r="C893">
        <v>126.22</v>
      </c>
      <c r="D893">
        <v>1.1444674136917183E-2</v>
      </c>
    </row>
    <row r="894" spans="3:4" x14ac:dyDescent="0.3">
      <c r="C894">
        <v>126.25500000000001</v>
      </c>
      <c r="D894">
        <v>1.9570828041735499E-2</v>
      </c>
    </row>
    <row r="895" spans="3:4" x14ac:dyDescent="0.3">
      <c r="C895">
        <v>126.29</v>
      </c>
      <c r="D895">
        <v>3.0859105472078343E-2</v>
      </c>
    </row>
    <row r="896" spans="3:4" x14ac:dyDescent="0.3">
      <c r="C896">
        <v>126.325</v>
      </c>
      <c r="D896">
        <v>4.3847441423669406E-2</v>
      </c>
    </row>
    <row r="897" spans="3:4" x14ac:dyDescent="0.3">
      <c r="C897">
        <v>126.36</v>
      </c>
      <c r="D897">
        <v>5.566730205508625E-2</v>
      </c>
    </row>
    <row r="898" spans="3:4" x14ac:dyDescent="0.3">
      <c r="C898">
        <v>126.395</v>
      </c>
      <c r="D898">
        <v>6.3003363315130873E-2</v>
      </c>
    </row>
    <row r="899" spans="3:4" x14ac:dyDescent="0.3">
      <c r="C899">
        <v>126.43</v>
      </c>
      <c r="D899">
        <v>6.3657619058008388E-2</v>
      </c>
    </row>
    <row r="900" spans="3:4" x14ac:dyDescent="0.3">
      <c r="C900">
        <v>126.465</v>
      </c>
      <c r="D900">
        <v>5.7735594438103208E-2</v>
      </c>
    </row>
    <row r="901" spans="3:4" x14ac:dyDescent="0.3">
      <c r="C901">
        <v>126.5</v>
      </c>
      <c r="D901">
        <v>4.7597778119974822E-2</v>
      </c>
    </row>
    <row r="902" spans="3:4" x14ac:dyDescent="0.3">
      <c r="C902">
        <v>126.535</v>
      </c>
      <c r="D902">
        <v>3.6611585855040894E-2</v>
      </c>
    </row>
    <row r="903" spans="3:4" x14ac:dyDescent="0.3">
      <c r="C903">
        <v>126.57000000000001</v>
      </c>
      <c r="D903">
        <v>2.7599212955835013E-2</v>
      </c>
    </row>
    <row r="904" spans="3:4" x14ac:dyDescent="0.3">
      <c r="C904">
        <v>126.605</v>
      </c>
      <c r="D904">
        <v>2.1941990265134048E-2</v>
      </c>
    </row>
    <row r="905" spans="3:4" x14ac:dyDescent="0.3">
      <c r="C905">
        <v>126.64</v>
      </c>
      <c r="D905">
        <v>1.9644184087115206E-2</v>
      </c>
    </row>
    <row r="906" spans="3:4" x14ac:dyDescent="0.3">
      <c r="C906">
        <v>126.675</v>
      </c>
      <c r="D906">
        <v>1.9985373634331536E-2</v>
      </c>
    </row>
    <row r="907" spans="3:4" x14ac:dyDescent="0.3">
      <c r="C907">
        <v>126.71000000000001</v>
      </c>
      <c r="D907">
        <v>2.2217250393752434E-2</v>
      </c>
    </row>
    <row r="908" spans="3:4" x14ac:dyDescent="0.3">
      <c r="C908">
        <v>126.745</v>
      </c>
      <c r="D908">
        <v>2.6003579380536178E-2</v>
      </c>
    </row>
    <row r="909" spans="3:4" x14ac:dyDescent="0.3">
      <c r="C909">
        <v>126.78</v>
      </c>
      <c r="D909">
        <v>3.1573854464582614E-2</v>
      </c>
    </row>
    <row r="910" spans="3:4" x14ac:dyDescent="0.3">
      <c r="C910">
        <v>126.815</v>
      </c>
      <c r="D910">
        <v>3.9653674733674003E-2</v>
      </c>
    </row>
    <row r="911" spans="3:4" x14ac:dyDescent="0.3">
      <c r="C911">
        <v>126.85000000000001</v>
      </c>
      <c r="D911">
        <v>5.141610185870548E-2</v>
      </c>
    </row>
    <row r="912" spans="3:4" x14ac:dyDescent="0.3">
      <c r="C912">
        <v>126.88500000000001</v>
      </c>
      <c r="D912">
        <v>6.9694685653066635E-2</v>
      </c>
    </row>
    <row r="913" spans="3:4" x14ac:dyDescent="0.3">
      <c r="C913">
        <v>126.92</v>
      </c>
      <c r="D913">
        <v>0.10240587768709536</v>
      </c>
    </row>
    <row r="914" spans="3:4" x14ac:dyDescent="0.3">
      <c r="C914">
        <v>126.955</v>
      </c>
      <c r="D914">
        <v>0.15800801487596461</v>
      </c>
    </row>
    <row r="915" spans="3:4" x14ac:dyDescent="0.3">
      <c r="C915">
        <v>126.99000000000001</v>
      </c>
      <c r="D915">
        <v>0.21900242630350511</v>
      </c>
    </row>
    <row r="916" spans="3:4" x14ac:dyDescent="0.3">
      <c r="C916">
        <v>127.02500000000001</v>
      </c>
      <c r="D916">
        <v>0.23776826415703026</v>
      </c>
    </row>
    <row r="917" spans="3:4" x14ac:dyDescent="0.3">
      <c r="C917">
        <v>127.06</v>
      </c>
      <c r="D917">
        <v>0.19959568984789086</v>
      </c>
    </row>
    <row r="918" spans="3:4" x14ac:dyDescent="0.3">
      <c r="C918">
        <v>127.095</v>
      </c>
      <c r="D918">
        <v>0.14651610179521207</v>
      </c>
    </row>
    <row r="919" spans="3:4" x14ac:dyDescent="0.3">
      <c r="C919">
        <v>127.13000000000001</v>
      </c>
      <c r="D919">
        <v>0.11295056777451574</v>
      </c>
    </row>
    <row r="920" spans="3:4" x14ac:dyDescent="0.3">
      <c r="C920">
        <v>127.16500000000001</v>
      </c>
      <c r="D920">
        <v>9.7714925728691102E-2</v>
      </c>
    </row>
    <row r="921" spans="3:4" x14ac:dyDescent="0.3">
      <c r="C921">
        <v>127.2</v>
      </c>
      <c r="D921">
        <v>9.0618642666851559E-2</v>
      </c>
    </row>
    <row r="922" spans="3:4" x14ac:dyDescent="0.3">
      <c r="C922">
        <v>127.235</v>
      </c>
      <c r="D922">
        <v>8.6851784319426237E-2</v>
      </c>
    </row>
    <row r="923" spans="3:4" x14ac:dyDescent="0.3">
      <c r="C923">
        <v>127.27</v>
      </c>
      <c r="D923">
        <v>8.4700048451741533E-2</v>
      </c>
    </row>
    <row r="924" spans="3:4" x14ac:dyDescent="0.3">
      <c r="C924">
        <v>127.30500000000001</v>
      </c>
      <c r="D924">
        <v>8.3127923833857836E-2</v>
      </c>
    </row>
    <row r="925" spans="3:4" x14ac:dyDescent="0.3">
      <c r="C925">
        <v>127.34</v>
      </c>
      <c r="D925">
        <v>8.1424715305885201E-2</v>
      </c>
    </row>
    <row r="926" spans="3:4" x14ac:dyDescent="0.3">
      <c r="C926">
        <v>127.375</v>
      </c>
      <c r="D926">
        <v>7.9222796951180119E-2</v>
      </c>
    </row>
    <row r="927" spans="3:4" x14ac:dyDescent="0.3">
      <c r="C927">
        <v>127.41</v>
      </c>
      <c r="D927">
        <v>7.6421959665385036E-2</v>
      </c>
    </row>
    <row r="928" spans="3:4" x14ac:dyDescent="0.3">
      <c r="C928">
        <v>127.44500000000001</v>
      </c>
      <c r="D928">
        <v>7.3075743003818E-2</v>
      </c>
    </row>
    <row r="929" spans="3:4" x14ac:dyDescent="0.3">
      <c r="C929">
        <v>127.48</v>
      </c>
      <c r="D929">
        <v>6.9303697143025769E-2</v>
      </c>
    </row>
    <row r="930" spans="3:4" x14ac:dyDescent="0.3">
      <c r="C930">
        <v>127.515</v>
      </c>
      <c r="D930">
        <v>6.5241624731835562E-2</v>
      </c>
    </row>
    <row r="931" spans="3:4" x14ac:dyDescent="0.3">
      <c r="C931">
        <v>127.55</v>
      </c>
      <c r="D931">
        <v>6.1019533087371756E-2</v>
      </c>
    </row>
    <row r="932" spans="3:4" x14ac:dyDescent="0.3">
      <c r="C932">
        <v>127.58500000000001</v>
      </c>
      <c r="D932">
        <v>5.6755190385639816E-2</v>
      </c>
    </row>
    <row r="933" spans="3:4" x14ac:dyDescent="0.3">
      <c r="C933">
        <v>127.62</v>
      </c>
      <c r="D933">
        <v>5.2555522124724148E-2</v>
      </c>
    </row>
    <row r="934" spans="3:4" x14ac:dyDescent="0.3">
      <c r="C934">
        <v>127.655</v>
      </c>
      <c r="D934">
        <v>4.8521602999898314E-2</v>
      </c>
    </row>
    <row r="935" spans="3:4" x14ac:dyDescent="0.3">
      <c r="C935">
        <v>127.69</v>
      </c>
      <c r="D935">
        <v>4.4755431452539428E-2</v>
      </c>
    </row>
    <row r="936" spans="3:4" x14ac:dyDescent="0.3">
      <c r="C936">
        <v>127.72500000000001</v>
      </c>
      <c r="D936">
        <v>4.1367506767158918E-2</v>
      </c>
    </row>
    <row r="937" spans="3:4" x14ac:dyDescent="0.3">
      <c r="C937">
        <v>127.76</v>
      </c>
      <c r="D937">
        <v>3.8484952711764019E-2</v>
      </c>
    </row>
    <row r="938" spans="3:4" x14ac:dyDescent="0.3">
      <c r="C938">
        <v>127.795</v>
      </c>
      <c r="D938">
        <v>3.6259498174189088E-2</v>
      </c>
    </row>
    <row r="939" spans="3:4" x14ac:dyDescent="0.3">
      <c r="C939">
        <v>127.83</v>
      </c>
      <c r="D939">
        <v>3.4873196363566707E-2</v>
      </c>
    </row>
    <row r="940" spans="3:4" x14ac:dyDescent="0.3">
      <c r="C940">
        <v>127.86500000000001</v>
      </c>
      <c r="D940">
        <v>3.4538284325329426E-2</v>
      </c>
    </row>
    <row r="941" spans="3:4" x14ac:dyDescent="0.3">
      <c r="C941">
        <v>127.9</v>
      </c>
      <c r="D941">
        <v>3.5486046330040329E-2</v>
      </c>
    </row>
    <row r="942" spans="3:4" x14ac:dyDescent="0.3">
      <c r="C942">
        <v>127.935</v>
      </c>
      <c r="D942">
        <v>3.7942103466903625E-2</v>
      </c>
    </row>
    <row r="943" spans="3:4" x14ac:dyDescent="0.3">
      <c r="C943">
        <v>127.97</v>
      </c>
      <c r="D943">
        <v>4.2093222299309188E-2</v>
      </c>
    </row>
    <row r="944" spans="3:4" x14ac:dyDescent="0.3">
      <c r="C944">
        <v>128.005</v>
      </c>
      <c r="D944">
        <v>4.8063561936176599E-2</v>
      </c>
    </row>
    <row r="945" spans="3:4" x14ac:dyDescent="0.3">
      <c r="C945">
        <v>128.04</v>
      </c>
      <c r="D945">
        <v>5.5926022682034567E-2</v>
      </c>
    </row>
    <row r="946" spans="3:4" x14ac:dyDescent="0.3">
      <c r="C946">
        <v>128.07500000000002</v>
      </c>
      <c r="D946">
        <v>6.5755857989717406E-2</v>
      </c>
    </row>
    <row r="947" spans="3:4" x14ac:dyDescent="0.3">
      <c r="C947">
        <v>128.11000000000001</v>
      </c>
      <c r="D947">
        <v>7.7673371077006503E-2</v>
      </c>
    </row>
    <row r="948" spans="3:4" x14ac:dyDescent="0.3">
      <c r="C948">
        <v>128.14500000000001</v>
      </c>
      <c r="D948">
        <v>9.1747536056783541E-2</v>
      </c>
    </row>
    <row r="949" spans="3:4" x14ac:dyDescent="0.3">
      <c r="C949">
        <v>128.18</v>
      </c>
      <c r="D949">
        <v>0.10764412652259003</v>
      </c>
    </row>
    <row r="950" spans="3:4" x14ac:dyDescent="0.3">
      <c r="C950">
        <v>128.215</v>
      </c>
      <c r="D950">
        <v>0.12409950457617763</v>
      </c>
    </row>
    <row r="951" spans="3:4" x14ac:dyDescent="0.3">
      <c r="C951">
        <v>128.25</v>
      </c>
      <c r="D951">
        <v>0.13861535365619873</v>
      </c>
    </row>
    <row r="952" spans="3:4" x14ac:dyDescent="0.3">
      <c r="C952">
        <v>128.285</v>
      </c>
      <c r="D952">
        <v>0.14788065152086774</v>
      </c>
    </row>
    <row r="953" spans="3:4" x14ac:dyDescent="0.3">
      <c r="C953">
        <v>128.32</v>
      </c>
      <c r="D953">
        <v>0.14904917954059604</v>
      </c>
    </row>
    <row r="954" spans="3:4" x14ac:dyDescent="0.3">
      <c r="C954">
        <v>128.35499999999999</v>
      </c>
      <c r="D954">
        <v>0.14145759903985311</v>
      </c>
    </row>
    <row r="955" spans="3:4" x14ac:dyDescent="0.3">
      <c r="C955">
        <v>128.39000000000001</v>
      </c>
      <c r="D955">
        <v>0.1288473419127395</v>
      </c>
    </row>
    <row r="956" spans="3:4" x14ac:dyDescent="0.3">
      <c r="C956">
        <v>128.42500000000001</v>
      </c>
      <c r="D956">
        <v>0.12272882601084532</v>
      </c>
    </row>
    <row r="957" spans="3:4" x14ac:dyDescent="0.3">
      <c r="C957">
        <v>128.46</v>
      </c>
      <c r="D957">
        <v>0.13885521540937737</v>
      </c>
    </row>
    <row r="958" spans="3:4" x14ac:dyDescent="0.3">
      <c r="C958">
        <v>128.495</v>
      </c>
      <c r="D958">
        <v>0.17092043747840416</v>
      </c>
    </row>
    <row r="959" spans="3:4" x14ac:dyDescent="0.3">
      <c r="C959">
        <v>128.53</v>
      </c>
      <c r="D959">
        <v>0.17668138797503347</v>
      </c>
    </row>
    <row r="960" spans="3:4" x14ac:dyDescent="0.3">
      <c r="C960">
        <v>128.565</v>
      </c>
      <c r="D960">
        <v>0.13393704171794726</v>
      </c>
    </row>
    <row r="961" spans="3:4" x14ac:dyDescent="0.3">
      <c r="C961">
        <v>128.6</v>
      </c>
      <c r="D961">
        <v>7.7728864961736907E-2</v>
      </c>
    </row>
    <row r="962" spans="3:4" x14ac:dyDescent="0.3">
      <c r="C962">
        <v>128.63499999999999</v>
      </c>
      <c r="D962">
        <v>4.3210850490931908E-2</v>
      </c>
    </row>
    <row r="963" spans="3:4" x14ac:dyDescent="0.3">
      <c r="C963">
        <v>128.67000000000002</v>
      </c>
      <c r="D963">
        <v>2.9260150316721651E-2</v>
      </c>
    </row>
    <row r="964" spans="3:4" x14ac:dyDescent="0.3">
      <c r="C964">
        <v>128.70500000000001</v>
      </c>
      <c r="D964">
        <v>2.3382034464367353E-2</v>
      </c>
    </row>
    <row r="965" spans="3:4" x14ac:dyDescent="0.3">
      <c r="C965">
        <v>128.74</v>
      </c>
      <c r="D965">
        <v>1.9619312285797399E-2</v>
      </c>
    </row>
    <row r="966" spans="3:4" x14ac:dyDescent="0.3">
      <c r="C966">
        <v>128.77500000000001</v>
      </c>
      <c r="D966">
        <v>1.6695670115117023E-2</v>
      </c>
    </row>
    <row r="967" spans="3:4" x14ac:dyDescent="0.3">
      <c r="C967">
        <v>128.81</v>
      </c>
      <c r="D967">
        <v>1.4501037604936463E-2</v>
      </c>
    </row>
    <row r="968" spans="3:4" x14ac:dyDescent="0.3">
      <c r="C968">
        <v>128.845</v>
      </c>
      <c r="D968">
        <v>1.3090732644040958E-2</v>
      </c>
    </row>
    <row r="969" spans="3:4" x14ac:dyDescent="0.3">
      <c r="C969">
        <v>128.88</v>
      </c>
      <c r="D969">
        <v>1.2560777826661033E-2</v>
      </c>
    </row>
    <row r="970" spans="3:4" x14ac:dyDescent="0.3">
      <c r="C970">
        <v>128.91499999999999</v>
      </c>
      <c r="D970">
        <v>1.3054742500854944E-2</v>
      </c>
    </row>
    <row r="971" spans="3:4" x14ac:dyDescent="0.3">
      <c r="C971">
        <v>128.95000000000002</v>
      </c>
      <c r="D971">
        <v>1.4778404871519395E-2</v>
      </c>
    </row>
    <row r="972" spans="3:4" x14ac:dyDescent="0.3">
      <c r="C972">
        <v>128.98500000000001</v>
      </c>
      <c r="D972">
        <v>1.8001011570367174E-2</v>
      </c>
    </row>
    <row r="973" spans="3:4" x14ac:dyDescent="0.3">
      <c r="C973">
        <v>129.02000000000001</v>
      </c>
      <c r="D973">
        <v>2.3028035036269334E-2</v>
      </c>
    </row>
    <row r="974" spans="3:4" x14ac:dyDescent="0.3">
      <c r="C974">
        <v>129.05500000000001</v>
      </c>
      <c r="D974">
        <v>3.0134371279683957E-2</v>
      </c>
    </row>
    <row r="975" spans="3:4" x14ac:dyDescent="0.3">
      <c r="C975">
        <v>129.09</v>
      </c>
      <c r="D975">
        <v>3.9457520839019211E-2</v>
      </c>
    </row>
    <row r="976" spans="3:4" x14ac:dyDescent="0.3">
      <c r="C976">
        <v>129.125</v>
      </c>
      <c r="D976">
        <v>5.0868292437888665E-2</v>
      </c>
    </row>
    <row r="977" spans="3:4" x14ac:dyDescent="0.3">
      <c r="C977">
        <v>129.16</v>
      </c>
      <c r="D977">
        <v>6.3857919214803424E-2</v>
      </c>
    </row>
    <row r="978" spans="3:4" x14ac:dyDescent="0.3">
      <c r="C978">
        <v>129.19499999999999</v>
      </c>
      <c r="D978">
        <v>7.7492300009939216E-2</v>
      </c>
    </row>
    <row r="979" spans="3:4" x14ac:dyDescent="0.3">
      <c r="C979">
        <v>129.22999999999999</v>
      </c>
      <c r="D979">
        <v>9.0478132959138688E-2</v>
      </c>
    </row>
    <row r="980" spans="3:4" x14ac:dyDescent="0.3">
      <c r="C980">
        <v>129.26500000000001</v>
      </c>
      <c r="D980">
        <v>0.10135480922233486</v>
      </c>
    </row>
    <row r="981" spans="3:4" x14ac:dyDescent="0.3">
      <c r="C981">
        <v>129.30000000000001</v>
      </c>
      <c r="D981">
        <v>0.10877945184933573</v>
      </c>
    </row>
    <row r="982" spans="3:4" x14ac:dyDescent="0.3">
      <c r="C982">
        <v>129.33500000000001</v>
      </c>
      <c r="D982">
        <v>0.11182804331815961</v>
      </c>
    </row>
    <row r="983" spans="3:4" x14ac:dyDescent="0.3">
      <c r="C983">
        <v>129.37</v>
      </c>
      <c r="D983">
        <v>0.11021683286741726</v>
      </c>
    </row>
    <row r="984" spans="3:4" x14ac:dyDescent="0.3">
      <c r="C984">
        <v>129.405</v>
      </c>
      <c r="D984">
        <v>0.10436790240978956</v>
      </c>
    </row>
    <row r="985" spans="3:4" x14ac:dyDescent="0.3">
      <c r="C985">
        <v>129.44</v>
      </c>
      <c r="D985">
        <v>9.5295668898878041E-2</v>
      </c>
    </row>
    <row r="986" spans="3:4" x14ac:dyDescent="0.3">
      <c r="C986">
        <v>129.47499999999999</v>
      </c>
      <c r="D986">
        <v>8.4354418793585573E-2</v>
      </c>
    </row>
    <row r="987" spans="3:4" x14ac:dyDescent="0.3">
      <c r="C987">
        <v>129.51</v>
      </c>
      <c r="D987">
        <v>7.2932300288398588E-2</v>
      </c>
    </row>
    <row r="988" spans="3:4" x14ac:dyDescent="0.3">
      <c r="C988">
        <v>129.54500000000002</v>
      </c>
      <c r="D988">
        <v>6.2185861588591629E-2</v>
      </c>
    </row>
    <row r="989" spans="3:4" x14ac:dyDescent="0.3">
      <c r="C989">
        <v>129.58000000000001</v>
      </c>
      <c r="D989">
        <v>5.2881313785836645E-2</v>
      </c>
    </row>
    <row r="990" spans="3:4" x14ac:dyDescent="0.3">
      <c r="C990">
        <v>129.61500000000001</v>
      </c>
      <c r="D990">
        <v>4.5361929472371637E-2</v>
      </c>
    </row>
    <row r="991" spans="3:4" x14ac:dyDescent="0.3">
      <c r="C991">
        <v>129.65</v>
      </c>
      <c r="D991">
        <v>3.9616757186322481E-2</v>
      </c>
    </row>
    <row r="992" spans="3:4" x14ac:dyDescent="0.3">
      <c r="C992">
        <v>129.685</v>
      </c>
      <c r="D992">
        <v>3.5402589826606878E-2</v>
      </c>
    </row>
    <row r="993" spans="3:4" x14ac:dyDescent="0.3">
      <c r="C993">
        <v>129.72</v>
      </c>
      <c r="D993">
        <v>3.2370715270095274E-2</v>
      </c>
    </row>
    <row r="994" spans="3:4" x14ac:dyDescent="0.3">
      <c r="C994">
        <v>129.755</v>
      </c>
      <c r="D994">
        <v>3.0165342610654115E-2</v>
      </c>
    </row>
    <row r="995" spans="3:4" x14ac:dyDescent="0.3">
      <c r="C995">
        <v>129.79</v>
      </c>
      <c r="D995">
        <v>2.8482425311253525E-2</v>
      </c>
    </row>
    <row r="996" spans="3:4" x14ac:dyDescent="0.3">
      <c r="C996">
        <v>129.82500000000002</v>
      </c>
      <c r="D996">
        <v>2.709238677535657E-2</v>
      </c>
    </row>
    <row r="997" spans="3:4" x14ac:dyDescent="0.3">
      <c r="C997">
        <v>129.86000000000001</v>
      </c>
      <c r="D997">
        <v>2.5838798678848481E-2</v>
      </c>
    </row>
    <row r="998" spans="3:4" x14ac:dyDescent="0.3">
      <c r="C998">
        <v>129.89500000000001</v>
      </c>
      <c r="D998">
        <v>2.4625681749622451E-2</v>
      </c>
    </row>
    <row r="999" spans="3:4" x14ac:dyDescent="0.3">
      <c r="C999">
        <v>129.93</v>
      </c>
      <c r="D999">
        <v>2.3402050343413024E-2</v>
      </c>
    </row>
    <row r="1000" spans="3:4" x14ac:dyDescent="0.3">
      <c r="C1000">
        <v>129.965</v>
      </c>
      <c r="D1000">
        <v>2.21485851277505E-2</v>
      </c>
    </row>
    <row r="1001" spans="3:4" x14ac:dyDescent="0.3">
      <c r="C1001">
        <v>130</v>
      </c>
      <c r="D1001">
        <v>2.0867731158727573E-2</v>
      </c>
    </row>
    <row r="1002" spans="3:4" x14ac:dyDescent="0.3">
      <c r="C1002">
        <v>130.035</v>
      </c>
      <c r="D1002">
        <v>1.9576853255988888E-2</v>
      </c>
    </row>
    <row r="1003" spans="3:4" x14ac:dyDescent="0.3">
      <c r="C1003">
        <v>130.07</v>
      </c>
      <c r="D1003">
        <v>1.8303525569197628E-2</v>
      </c>
    </row>
    <row r="1004" spans="3:4" x14ac:dyDescent="0.3">
      <c r="C1004">
        <v>130.10499999999999</v>
      </c>
      <c r="D1004">
        <v>1.7082156109828738E-2</v>
      </c>
    </row>
    <row r="1005" spans="3:4" x14ac:dyDescent="0.3">
      <c r="C1005">
        <v>130.14000000000001</v>
      </c>
      <c r="D1005">
        <v>1.5951471674453991E-2</v>
      </c>
    </row>
    <row r="1006" spans="3:4" x14ac:dyDescent="0.3">
      <c r="C1006">
        <v>130.17500000000001</v>
      </c>
      <c r="D1006">
        <v>1.495278200285073E-2</v>
      </c>
    </row>
    <row r="1007" spans="3:4" x14ac:dyDescent="0.3">
      <c r="C1007">
        <v>130.21</v>
      </c>
      <c r="D1007">
        <v>1.4128855055506102E-2</v>
      </c>
    </row>
    <row r="1008" spans="3:4" x14ac:dyDescent="0.3">
      <c r="C1008">
        <v>130.245</v>
      </c>
      <c r="D1008">
        <v>1.3523569426929866E-2</v>
      </c>
    </row>
    <row r="1009" spans="3:4" x14ac:dyDescent="0.3">
      <c r="C1009">
        <v>130.28</v>
      </c>
      <c r="D1009">
        <v>1.3182312367219926E-2</v>
      </c>
    </row>
    <row r="1010" spans="3:4" x14ac:dyDescent="0.3">
      <c r="C1010">
        <v>130.315</v>
      </c>
      <c r="D1010">
        <v>1.3152718432827318E-2</v>
      </c>
    </row>
    <row r="1011" spans="3:4" x14ac:dyDescent="0.3">
      <c r="C1011">
        <v>130.35</v>
      </c>
      <c r="D1011">
        <v>1.3485414444594414E-2</v>
      </c>
    </row>
    <row r="1012" spans="3:4" x14ac:dyDescent="0.3">
      <c r="C1012">
        <v>130.38499999999999</v>
      </c>
      <c r="D1012">
        <v>1.4234074770760505E-2</v>
      </c>
    </row>
    <row r="1013" spans="3:4" x14ac:dyDescent="0.3">
      <c r="C1013">
        <v>130.42000000000002</v>
      </c>
      <c r="D1013">
        <v>1.5453998075594309E-2</v>
      </c>
    </row>
    <row r="1014" spans="3:4" x14ac:dyDescent="0.3">
      <c r="C1014">
        <v>130.45500000000001</v>
      </c>
      <c r="D1014">
        <v>1.7198444619810339E-2</v>
      </c>
    </row>
    <row r="1015" spans="3:4" x14ac:dyDescent="0.3">
      <c r="C1015">
        <v>130.49</v>
      </c>
      <c r="D1015">
        <v>1.9512232846444419E-2</v>
      </c>
    </row>
    <row r="1016" spans="3:4" x14ac:dyDescent="0.3">
      <c r="C1016">
        <v>130.52500000000001</v>
      </c>
      <c r="D1016">
        <v>2.2422622186372212E-2</v>
      </c>
    </row>
    <row r="1017" spans="3:4" x14ac:dyDescent="0.3">
      <c r="C1017">
        <v>130.56</v>
      </c>
      <c r="D1017">
        <v>2.5928270392601507E-2</v>
      </c>
    </row>
    <row r="1018" spans="3:4" x14ac:dyDescent="0.3">
      <c r="C1018">
        <v>130.595</v>
      </c>
      <c r="D1018">
        <v>2.9987916018631728E-2</v>
      </c>
    </row>
    <row r="1019" spans="3:4" x14ac:dyDescent="0.3">
      <c r="C1019">
        <v>130.63</v>
      </c>
      <c r="D1019">
        <v>3.4511200886393215E-2</v>
      </c>
    </row>
    <row r="1020" spans="3:4" x14ac:dyDescent="0.3">
      <c r="C1020">
        <v>130.66499999999999</v>
      </c>
      <c r="D1020">
        <v>3.9354227154098968E-2</v>
      </c>
    </row>
    <row r="1021" spans="3:4" x14ac:dyDescent="0.3">
      <c r="C1021">
        <v>130.70000000000002</v>
      </c>
      <c r="D1021">
        <v>4.4322619459441874E-2</v>
      </c>
    </row>
    <row r="1022" spans="3:4" x14ac:dyDescent="0.3">
      <c r="C1022">
        <v>130.73500000000001</v>
      </c>
      <c r="D1022">
        <v>4.9183033645490239E-2</v>
      </c>
    </row>
    <row r="1023" spans="3:4" x14ac:dyDescent="0.3">
      <c r="C1023">
        <v>130.77000000000001</v>
      </c>
      <c r="D1023">
        <v>5.3683263327643581E-2</v>
      </c>
    </row>
    <row r="1024" spans="3:4" x14ac:dyDescent="0.3">
      <c r="C1024">
        <v>130.80500000000001</v>
      </c>
      <c r="D1024">
        <v>5.7578609709632023E-2</v>
      </c>
    </row>
    <row r="1025" spans="3:4" x14ac:dyDescent="0.3">
      <c r="C1025">
        <v>130.84</v>
      </c>
      <c r="D1025">
        <v>6.0660694082511998E-2</v>
      </c>
    </row>
    <row r="1026" spans="3:4" x14ac:dyDescent="0.3">
      <c r="C1026">
        <v>130.875</v>
      </c>
      <c r="D1026">
        <v>6.2783860275872613E-2</v>
      </c>
    </row>
    <row r="1027" spans="3:4" x14ac:dyDescent="0.3">
      <c r="C1027">
        <v>130.91</v>
      </c>
      <c r="D1027">
        <v>6.3884989575624787E-2</v>
      </c>
    </row>
    <row r="1028" spans="3:4" x14ac:dyDescent="0.3">
      <c r="C1028">
        <v>130.94499999999999</v>
      </c>
      <c r="D1028">
        <v>6.3993389869170178E-2</v>
      </c>
    </row>
    <row r="1029" spans="3:4" x14ac:dyDescent="0.3">
      <c r="C1029">
        <v>130.97999999999999</v>
      </c>
      <c r="D1029">
        <v>6.3230093173151508E-2</v>
      </c>
    </row>
    <row r="1030" spans="3:4" x14ac:dyDescent="0.3">
      <c r="C1030">
        <v>131.01500000000001</v>
      </c>
      <c r="D1030">
        <v>6.179842620076207E-2</v>
      </c>
    </row>
    <row r="1031" spans="3:4" x14ac:dyDescent="0.3">
      <c r="C1031">
        <v>131.05000000000001</v>
      </c>
      <c r="D1031">
        <v>5.9968431619707468E-2</v>
      </c>
    </row>
    <row r="1032" spans="3:4" x14ac:dyDescent="0.3">
      <c r="C1032">
        <v>131.08500000000001</v>
      </c>
      <c r="D1032">
        <v>5.8058382677617648E-2</v>
      </c>
    </row>
    <row r="1033" spans="3:4" x14ac:dyDescent="0.3">
      <c r="C1033">
        <v>131.12</v>
      </c>
      <c r="D1033">
        <v>5.6413986262125994E-2</v>
      </c>
    </row>
    <row r="1034" spans="3:4" x14ac:dyDescent="0.3">
      <c r="C1034">
        <v>131.155</v>
      </c>
      <c r="D1034">
        <v>5.5383212736549385E-2</v>
      </c>
    </row>
    <row r="1035" spans="3:4" x14ac:dyDescent="0.3">
      <c r="C1035">
        <v>131.19</v>
      </c>
      <c r="D1035">
        <v>5.5282686973163547E-2</v>
      </c>
    </row>
    <row r="1036" spans="3:4" x14ac:dyDescent="0.3">
      <c r="C1036">
        <v>131.22499999999999</v>
      </c>
      <c r="D1036">
        <v>5.6352317069325787E-2</v>
      </c>
    </row>
    <row r="1037" spans="3:4" x14ac:dyDescent="0.3">
      <c r="C1037">
        <v>131.26</v>
      </c>
      <c r="D1037">
        <v>5.870056042874941E-2</v>
      </c>
    </row>
    <row r="1038" spans="3:4" x14ac:dyDescent="0.3">
      <c r="C1038">
        <v>131.29500000000002</v>
      </c>
      <c r="D1038">
        <v>6.2251947446872978E-2</v>
      </c>
    </row>
    <row r="1039" spans="3:4" x14ac:dyDescent="0.3">
      <c r="C1039">
        <v>131.33000000000001</v>
      </c>
      <c r="D1039">
        <v>6.6717103663418459E-2</v>
      </c>
    </row>
    <row r="1040" spans="3:4" x14ac:dyDescent="0.3">
      <c r="C1040">
        <v>131.36500000000001</v>
      </c>
      <c r="D1040">
        <v>7.1613929411409274E-2</v>
      </c>
    </row>
    <row r="1041" spans="3:4" x14ac:dyDescent="0.3">
      <c r="C1041">
        <v>131.4</v>
      </c>
      <c r="D1041">
        <v>7.6438932226673667E-2</v>
      </c>
    </row>
    <row r="1042" spans="3:4" x14ac:dyDescent="0.3">
      <c r="C1042">
        <v>131.435</v>
      </c>
      <c r="D1042">
        <v>8.1590616190287901E-2</v>
      </c>
    </row>
    <row r="1043" spans="3:4" x14ac:dyDescent="0.3">
      <c r="C1043">
        <v>131.47</v>
      </c>
      <c r="D1043">
        <v>9.1651707689441364E-2</v>
      </c>
    </row>
    <row r="1044" spans="3:4" x14ac:dyDescent="0.3">
      <c r="C1044">
        <v>131.505</v>
      </c>
      <c r="D1044">
        <v>0.118281341550431</v>
      </c>
    </row>
    <row r="1045" spans="3:4" x14ac:dyDescent="0.3">
      <c r="C1045">
        <v>131.54</v>
      </c>
      <c r="D1045">
        <v>0.16545940944302395</v>
      </c>
    </row>
    <row r="1046" spans="3:4" x14ac:dyDescent="0.3">
      <c r="C1046">
        <v>131.57500000000002</v>
      </c>
      <c r="D1046">
        <v>0.20192848686426357</v>
      </c>
    </row>
    <row r="1047" spans="3:4" x14ac:dyDescent="0.3">
      <c r="C1047">
        <v>131.61000000000001</v>
      </c>
      <c r="D1047">
        <v>0.18836119687998734</v>
      </c>
    </row>
    <row r="1048" spans="3:4" x14ac:dyDescent="0.3">
      <c r="C1048">
        <v>131.64500000000001</v>
      </c>
      <c r="D1048">
        <v>0.14020530626404235</v>
      </c>
    </row>
    <row r="1049" spans="3:4" x14ac:dyDescent="0.3">
      <c r="C1049">
        <v>131.68</v>
      </c>
      <c r="D1049">
        <v>0.10289018693434249</v>
      </c>
    </row>
    <row r="1050" spans="3:4" x14ac:dyDescent="0.3">
      <c r="C1050">
        <v>131.715</v>
      </c>
      <c r="D1050">
        <v>9.0463960566744106E-2</v>
      </c>
    </row>
    <row r="1051" spans="3:4" x14ac:dyDescent="0.3">
      <c r="C1051">
        <v>131.75</v>
      </c>
      <c r="D1051">
        <v>9.1862265691185316E-2</v>
      </c>
    </row>
    <row r="1052" spans="3:4" x14ac:dyDescent="0.3">
      <c r="C1052">
        <v>131.785</v>
      </c>
      <c r="D1052">
        <v>9.7986227677270138E-2</v>
      </c>
    </row>
    <row r="1053" spans="3:4" x14ac:dyDescent="0.3">
      <c r="C1053">
        <v>131.82</v>
      </c>
      <c r="D1053">
        <v>0.106138948636725</v>
      </c>
    </row>
    <row r="1054" spans="3:4" x14ac:dyDescent="0.3">
      <c r="C1054">
        <v>131.85499999999999</v>
      </c>
      <c r="D1054">
        <v>0.11759872793837077</v>
      </c>
    </row>
    <row r="1055" spans="3:4" x14ac:dyDescent="0.3">
      <c r="C1055">
        <v>131.89000000000001</v>
      </c>
      <c r="D1055">
        <v>0.14004249628432019</v>
      </c>
    </row>
    <row r="1056" spans="3:4" x14ac:dyDescent="0.3">
      <c r="C1056">
        <v>131.92500000000001</v>
      </c>
      <c r="D1056">
        <v>0.18559004460563089</v>
      </c>
    </row>
    <row r="1057" spans="3:4" x14ac:dyDescent="0.3">
      <c r="C1057">
        <v>131.96</v>
      </c>
      <c r="D1057">
        <v>0.24653397879633462</v>
      </c>
    </row>
    <row r="1058" spans="3:4" x14ac:dyDescent="0.3">
      <c r="C1058">
        <v>131.995</v>
      </c>
      <c r="D1058">
        <v>0.28299197643536</v>
      </c>
    </row>
    <row r="1059" spans="3:4" x14ac:dyDescent="0.3">
      <c r="C1059">
        <v>132.03</v>
      </c>
      <c r="D1059">
        <v>0.27737034446198816</v>
      </c>
    </row>
    <row r="1060" spans="3:4" x14ac:dyDescent="0.3">
      <c r="C1060">
        <v>132.065</v>
      </c>
      <c r="D1060">
        <v>0.26513219133449517</v>
      </c>
    </row>
    <row r="1061" spans="3:4" x14ac:dyDescent="0.3">
      <c r="C1061">
        <v>132.1</v>
      </c>
      <c r="D1061">
        <v>0.27255308932198546</v>
      </c>
    </row>
    <row r="1062" spans="3:4" x14ac:dyDescent="0.3">
      <c r="C1062">
        <v>132.13499999999999</v>
      </c>
      <c r="D1062">
        <v>0.28502262230694098</v>
      </c>
    </row>
    <row r="1063" spans="3:4" x14ac:dyDescent="0.3">
      <c r="C1063">
        <v>132.17000000000002</v>
      </c>
      <c r="D1063">
        <v>0.28357574111160744</v>
      </c>
    </row>
    <row r="1064" spans="3:4" x14ac:dyDescent="0.3">
      <c r="C1064">
        <v>132.20500000000001</v>
      </c>
      <c r="D1064">
        <v>0.26813776243155585</v>
      </c>
    </row>
    <row r="1065" spans="3:4" x14ac:dyDescent="0.3">
      <c r="C1065">
        <v>132.24</v>
      </c>
      <c r="D1065">
        <v>0.24855062559491981</v>
      </c>
    </row>
    <row r="1066" spans="3:4" x14ac:dyDescent="0.3">
      <c r="C1066">
        <v>132.27500000000001</v>
      </c>
      <c r="D1066">
        <v>0.23143497007808675</v>
      </c>
    </row>
    <row r="1067" spans="3:4" x14ac:dyDescent="0.3">
      <c r="C1067">
        <v>132.31</v>
      </c>
      <c r="D1067">
        <v>0.21749093435823516</v>
      </c>
    </row>
    <row r="1068" spans="3:4" x14ac:dyDescent="0.3">
      <c r="C1068">
        <v>132.345</v>
      </c>
      <c r="D1068">
        <v>0.20534766072672109</v>
      </c>
    </row>
    <row r="1069" spans="3:4" x14ac:dyDescent="0.3">
      <c r="C1069">
        <v>132.38</v>
      </c>
      <c r="D1069">
        <v>0.19435543908369268</v>
      </c>
    </row>
    <row r="1070" spans="3:4" x14ac:dyDescent="0.3">
      <c r="C1070">
        <v>132.41499999999999</v>
      </c>
      <c r="D1070">
        <v>0.18456434503703401</v>
      </c>
    </row>
    <row r="1071" spans="3:4" x14ac:dyDescent="0.3">
      <c r="C1071">
        <v>132.45000000000002</v>
      </c>
      <c r="D1071">
        <v>0.17594417770918519</v>
      </c>
    </row>
    <row r="1072" spans="3:4" x14ac:dyDescent="0.3">
      <c r="C1072">
        <v>132.48500000000001</v>
      </c>
      <c r="D1072">
        <v>0.16817996326033785</v>
      </c>
    </row>
    <row r="1073" spans="3:4" x14ac:dyDescent="0.3">
      <c r="C1073">
        <v>132.52000000000001</v>
      </c>
      <c r="D1073">
        <v>0.16091642089632471</v>
      </c>
    </row>
    <row r="1074" spans="3:4" x14ac:dyDescent="0.3">
      <c r="C1074">
        <v>132.55500000000001</v>
      </c>
      <c r="D1074">
        <v>0.15398661105123071</v>
      </c>
    </row>
    <row r="1075" spans="3:4" x14ac:dyDescent="0.3">
      <c r="C1075">
        <v>132.59</v>
      </c>
      <c r="D1075">
        <v>0.14743976030062617</v>
      </c>
    </row>
    <row r="1076" spans="3:4" x14ac:dyDescent="0.3">
      <c r="C1076">
        <v>132.625</v>
      </c>
      <c r="D1076">
        <v>0.14143162213269536</v>
      </c>
    </row>
    <row r="1077" spans="3:4" x14ac:dyDescent="0.3">
      <c r="C1077">
        <v>132.66</v>
      </c>
      <c r="D1077">
        <v>0.13609878802583814</v>
      </c>
    </row>
    <row r="1078" spans="3:4" x14ac:dyDescent="0.3">
      <c r="C1078">
        <v>132.69499999999999</v>
      </c>
      <c r="D1078">
        <v>0.13148868375239706</v>
      </c>
    </row>
    <row r="1079" spans="3:4" x14ac:dyDescent="0.3">
      <c r="C1079">
        <v>132.72999999999999</v>
      </c>
      <c r="D1079">
        <v>0.12755339134510649</v>
      </c>
    </row>
    <row r="1080" spans="3:4" x14ac:dyDescent="0.3">
      <c r="C1080">
        <v>132.76500000000001</v>
      </c>
      <c r="D1080">
        <v>0.12418167352449438</v>
      </c>
    </row>
    <row r="1081" spans="3:4" x14ac:dyDescent="0.3">
      <c r="C1081">
        <v>132.80000000000001</v>
      </c>
      <c r="D1081">
        <v>0.12123967397901499</v>
      </c>
    </row>
    <row r="1082" spans="3:4" x14ac:dyDescent="0.3">
      <c r="C1082">
        <v>132.83500000000001</v>
      </c>
      <c r="D1082">
        <v>0.1186018568052907</v>
      </c>
    </row>
    <row r="1083" spans="3:4" x14ac:dyDescent="0.3">
      <c r="C1083">
        <v>132.87</v>
      </c>
      <c r="D1083">
        <v>0.11616693123543101</v>
      </c>
    </row>
    <row r="1084" spans="3:4" x14ac:dyDescent="0.3">
      <c r="C1084">
        <v>132.905</v>
      </c>
      <c r="D1084">
        <v>0.1138616723782585</v>
      </c>
    </row>
    <row r="1085" spans="3:4" x14ac:dyDescent="0.3">
      <c r="C1085">
        <v>132.94</v>
      </c>
      <c r="D1085">
        <v>0.11163924323270033</v>
      </c>
    </row>
    <row r="1086" spans="3:4" x14ac:dyDescent="0.3">
      <c r="C1086">
        <v>132.97499999999999</v>
      </c>
      <c r="D1086">
        <v>0.10947678387953753</v>
      </c>
    </row>
    <row r="1087" spans="3:4" x14ac:dyDescent="0.3">
      <c r="C1087">
        <v>133.01</v>
      </c>
      <c r="D1087">
        <v>0.10737500793140164</v>
      </c>
    </row>
    <row r="1088" spans="3:4" x14ac:dyDescent="0.3">
      <c r="C1088">
        <v>133.04500000000002</v>
      </c>
      <c r="D1088">
        <v>0.10535950748152483</v>
      </c>
    </row>
    <row r="1089" spans="3:4" x14ac:dyDescent="0.3">
      <c r="C1089">
        <v>133.08000000000001</v>
      </c>
      <c r="D1089">
        <v>0.10348250915732081</v>
      </c>
    </row>
    <row r="1090" spans="3:4" x14ac:dyDescent="0.3">
      <c r="C1090">
        <v>133.11500000000001</v>
      </c>
      <c r="D1090">
        <v>0.10182283849616321</v>
      </c>
    </row>
    <row r="1091" spans="3:4" x14ac:dyDescent="0.3">
      <c r="C1091">
        <v>133.15</v>
      </c>
      <c r="D1091">
        <v>0.10048232265516178</v>
      </c>
    </row>
    <row r="1092" spans="3:4" x14ac:dyDescent="0.3">
      <c r="C1092">
        <v>133.185</v>
      </c>
      <c r="D1092">
        <v>9.9577897146844702E-2</v>
      </c>
    </row>
    <row r="1093" spans="3:4" x14ac:dyDescent="0.3">
      <c r="C1093">
        <v>133.22</v>
      </c>
      <c r="D1093">
        <v>9.9229116497885392E-2</v>
      </c>
    </row>
    <row r="1094" spans="3:4" x14ac:dyDescent="0.3">
      <c r="C1094">
        <v>133.255</v>
      </c>
      <c r="D1094">
        <v>9.9541708649147159E-2</v>
      </c>
    </row>
    <row r="1095" spans="3:4" x14ac:dyDescent="0.3">
      <c r="C1095">
        <v>133.29</v>
      </c>
      <c r="D1095">
        <v>0.10058919168040104</v>
      </c>
    </row>
    <row r="1096" spans="3:4" x14ac:dyDescent="0.3">
      <c r="C1096">
        <v>133.32500000000002</v>
      </c>
      <c r="D1096">
        <v>0.10239473772617987</v>
      </c>
    </row>
    <row r="1097" spans="3:4" x14ac:dyDescent="0.3">
      <c r="C1097">
        <v>133.36000000000001</v>
      </c>
      <c r="D1097">
        <v>0.10491623385192957</v>
      </c>
    </row>
    <row r="1098" spans="3:4" x14ac:dyDescent="0.3">
      <c r="C1098">
        <v>133.39500000000001</v>
      </c>
      <c r="D1098">
        <v>0.10803794663332397</v>
      </c>
    </row>
    <row r="1099" spans="3:4" x14ac:dyDescent="0.3">
      <c r="C1099">
        <v>133.43</v>
      </c>
      <c r="D1099">
        <v>0.11157123633731818</v>
      </c>
    </row>
    <row r="1100" spans="3:4" x14ac:dyDescent="0.3">
      <c r="C1100">
        <v>133.465</v>
      </c>
      <c r="D1100">
        <v>0.1152659062096989</v>
      </c>
    </row>
    <row r="1101" spans="3:4" x14ac:dyDescent="0.3">
      <c r="C1101">
        <v>133.5</v>
      </c>
      <c r="D1101">
        <v>0.11883185166901422</v>
      </c>
    </row>
    <row r="1102" spans="3:4" x14ac:dyDescent="0.3">
      <c r="C1102">
        <v>133.535</v>
      </c>
      <c r="D1102">
        <v>0.12196867343181633</v>
      </c>
    </row>
    <row r="1103" spans="3:4" x14ac:dyDescent="0.3">
      <c r="C1103">
        <v>133.57</v>
      </c>
      <c r="D1103">
        <v>0.12439887234079818</v>
      </c>
    </row>
    <row r="1104" spans="3:4" x14ac:dyDescent="0.3">
      <c r="C1104">
        <v>133.60499999999999</v>
      </c>
      <c r="D1104">
        <v>0.12589944173109374</v>
      </c>
    </row>
    <row r="1105" spans="3:4" x14ac:dyDescent="0.3">
      <c r="C1105">
        <v>133.64000000000001</v>
      </c>
      <c r="D1105">
        <v>0.12632630172067069</v>
      </c>
    </row>
    <row r="1106" spans="3:4" x14ac:dyDescent="0.3">
      <c r="C1106">
        <v>133.67500000000001</v>
      </c>
      <c r="D1106">
        <v>0.12562749379531157</v>
      </c>
    </row>
    <row r="1107" spans="3:4" x14ac:dyDescent="0.3">
      <c r="C1107">
        <v>133.71</v>
      </c>
      <c r="D1107">
        <v>0.12384328457523176</v>
      </c>
    </row>
    <row r="1108" spans="3:4" x14ac:dyDescent="0.3">
      <c r="C1108">
        <v>133.745</v>
      </c>
      <c r="D1108">
        <v>0.12109362243372795</v>
      </c>
    </row>
    <row r="1109" spans="3:4" x14ac:dyDescent="0.3">
      <c r="C1109">
        <v>133.78</v>
      </c>
      <c r="D1109">
        <v>0.1175564917333258</v>
      </c>
    </row>
    <row r="1110" spans="3:4" x14ac:dyDescent="0.3">
      <c r="C1110">
        <v>133.815</v>
      </c>
      <c r="D1110">
        <v>0.11344147437445466</v>
      </c>
    </row>
    <row r="1111" spans="3:4" x14ac:dyDescent="0.3">
      <c r="C1111">
        <v>133.85</v>
      </c>
      <c r="D1111">
        <v>0.10896378733832994</v>
      </c>
    </row>
    <row r="1112" spans="3:4" x14ac:dyDescent="0.3">
      <c r="C1112">
        <v>133.88499999999999</v>
      </c>
      <c r="D1112">
        <v>0.10432292565234019</v>
      </c>
    </row>
    <row r="1113" spans="3:4" x14ac:dyDescent="0.3">
      <c r="C1113">
        <v>133.92000000000002</v>
      </c>
      <c r="D1113">
        <v>9.9688531404676761E-2</v>
      </c>
    </row>
    <row r="1114" spans="3:4" x14ac:dyDescent="0.3">
      <c r="C1114">
        <v>133.95500000000001</v>
      </c>
      <c r="D1114">
        <v>9.5194242514659008E-2</v>
      </c>
    </row>
    <row r="1115" spans="3:4" x14ac:dyDescent="0.3">
      <c r="C1115">
        <v>133.99</v>
      </c>
      <c r="D1115">
        <v>9.0938270585595837E-2</v>
      </c>
    </row>
    <row r="1116" spans="3:4" x14ac:dyDescent="0.3">
      <c r="C1116">
        <v>134.02500000000001</v>
      </c>
      <c r="D1116">
        <v>8.6988543312177799E-2</v>
      </c>
    </row>
    <row r="1117" spans="3:4" x14ac:dyDescent="0.3">
      <c r="C1117">
        <v>134.06</v>
      </c>
      <c r="D1117">
        <v>8.3389835175595298E-2</v>
      </c>
    </row>
    <row r="1118" spans="3:4" x14ac:dyDescent="0.3">
      <c r="C1118">
        <v>134.095</v>
      </c>
      <c r="D1118">
        <v>8.0170401771645722E-2</v>
      </c>
    </row>
    <row r="1119" spans="3:4" x14ac:dyDescent="0.3">
      <c r="C1119">
        <v>134.13</v>
      </c>
      <c r="D1119">
        <v>7.7346674910869676E-2</v>
      </c>
    </row>
    <row r="1120" spans="3:4" x14ac:dyDescent="0.3">
      <c r="C1120">
        <v>134.16499999999999</v>
      </c>
      <c r="D1120">
        <v>7.4925368215434177E-2</v>
      </c>
    </row>
    <row r="1121" spans="3:4" x14ac:dyDescent="0.3">
      <c r="C1121">
        <v>134.20000000000002</v>
      </c>
      <c r="D1121">
        <v>7.2903101335888135E-2</v>
      </c>
    </row>
    <row r="1122" spans="3:4" x14ac:dyDescent="0.3">
      <c r="C1122">
        <v>134.23500000000001</v>
      </c>
      <c r="D1122">
        <v>7.1264438797078181E-2</v>
      </c>
    </row>
    <row r="1123" spans="3:4" x14ac:dyDescent="0.3">
      <c r="C1123">
        <v>134.27000000000001</v>
      </c>
      <c r="D1123">
        <v>6.9979445407872029E-2</v>
      </c>
    </row>
    <row r="1124" spans="3:4" x14ac:dyDescent="0.3">
      <c r="C1124">
        <v>134.30500000000001</v>
      </c>
      <c r="D1124">
        <v>6.9001944247465224E-2</v>
      </c>
    </row>
    <row r="1125" spans="3:4" x14ac:dyDescent="0.3">
      <c r="C1125">
        <v>134.34</v>
      </c>
      <c r="D1125">
        <v>6.8269254797833065E-2</v>
      </c>
    </row>
    <row r="1126" spans="3:4" x14ac:dyDescent="0.3">
      <c r="C1126">
        <v>134.375</v>
      </c>
      <c r="D1126">
        <v>6.7704149784009446E-2</v>
      </c>
    </row>
    <row r="1127" spans="3:4" x14ac:dyDescent="0.3">
      <c r="C1127">
        <v>134.41</v>
      </c>
      <c r="D1127">
        <v>6.7218949459122393E-2</v>
      </c>
    </row>
    <row r="1128" spans="3:4" x14ac:dyDescent="0.3">
      <c r="C1128">
        <v>134.44499999999999</v>
      </c>
      <c r="D1128">
        <v>6.6721580287253002E-2</v>
      </c>
    </row>
    <row r="1129" spans="3:4" x14ac:dyDescent="0.3">
      <c r="C1129">
        <v>134.47999999999999</v>
      </c>
      <c r="D1129">
        <v>6.6122765783804507E-2</v>
      </c>
    </row>
    <row r="1130" spans="3:4" x14ac:dyDescent="0.3">
      <c r="C1130">
        <v>134.51500000000001</v>
      </c>
      <c r="D1130">
        <v>6.5343537761915926E-2</v>
      </c>
    </row>
    <row r="1131" spans="3:4" x14ac:dyDescent="0.3">
      <c r="C1131">
        <v>134.55000000000001</v>
      </c>
      <c r="D1131">
        <v>6.4322162295514559E-2</v>
      </c>
    </row>
    <row r="1132" spans="3:4" x14ac:dyDescent="0.3">
      <c r="C1132">
        <v>134.58500000000001</v>
      </c>
      <c r="D1132">
        <v>6.3019386975573882E-2</v>
      </c>
    </row>
    <row r="1133" spans="3:4" x14ac:dyDescent="0.3">
      <c r="C1133">
        <v>134.62</v>
      </c>
      <c r="D1133">
        <v>6.1421430123851498E-2</v>
      </c>
    </row>
    <row r="1134" spans="3:4" x14ac:dyDescent="0.3">
      <c r="C1134">
        <v>134.655</v>
      </c>
      <c r="D1134">
        <v>5.9540345123690157E-2</v>
      </c>
    </row>
    <row r="1135" spans="3:4" x14ac:dyDescent="0.3">
      <c r="C1135">
        <v>134.69</v>
      </c>
      <c r="D1135">
        <v>5.7411581316536293E-2</v>
      </c>
    </row>
    <row r="1136" spans="3:4" x14ac:dyDescent="0.3">
      <c r="C1136">
        <v>134.72499999999999</v>
      </c>
      <c r="D1136">
        <v>5.5089546669626663E-2</v>
      </c>
    </row>
    <row r="1137" spans="3:4" x14ac:dyDescent="0.3">
      <c r="C1137">
        <v>134.76</v>
      </c>
      <c r="D1137">
        <v>5.2641175643326585E-2</v>
      </c>
    </row>
    <row r="1138" spans="3:4" x14ac:dyDescent="0.3">
      <c r="C1138">
        <v>134.79500000000002</v>
      </c>
      <c r="D1138">
        <v>5.0139008564716356E-2</v>
      </c>
    </row>
    <row r="1139" spans="3:4" x14ac:dyDescent="0.3">
      <c r="C1139">
        <v>134.83000000000001</v>
      </c>
      <c r="D1139">
        <v>4.7654241522597049E-2</v>
      </c>
    </row>
    <row r="1140" spans="3:4" x14ac:dyDescent="0.3">
      <c r="C1140">
        <v>134.86500000000001</v>
      </c>
      <c r="D1140">
        <v>4.5250743798128379E-2</v>
      </c>
    </row>
    <row r="1141" spans="3:4" x14ac:dyDescent="0.3">
      <c r="C1141">
        <v>134.9</v>
      </c>
      <c r="D1141">
        <v>4.2980642217011041E-2</v>
      </c>
    </row>
    <row r="1142" spans="3:4" x14ac:dyDescent="0.3">
      <c r="C1142">
        <v>134.935</v>
      </c>
      <c r="D1142">
        <v>4.0881861974726222E-2</v>
      </c>
    </row>
    <row r="1143" spans="3:4" x14ac:dyDescent="0.3">
      <c r="C1143">
        <v>134.97</v>
      </c>
      <c r="D1143">
        <v>3.8977750573578537E-2</v>
      </c>
    </row>
    <row r="1144" spans="3:4" x14ac:dyDescent="0.3">
      <c r="C1144">
        <v>135.005</v>
      </c>
      <c r="D1144">
        <v>3.7278668926142927E-2</v>
      </c>
    </row>
    <row r="1145" spans="3:4" x14ac:dyDescent="0.3">
      <c r="C1145">
        <v>135.04</v>
      </c>
      <c r="D1145">
        <v>3.5785233457260736E-2</v>
      </c>
    </row>
    <row r="1146" spans="3:4" x14ac:dyDescent="0.3">
      <c r="C1146">
        <v>135.07500000000002</v>
      </c>
      <c r="D1146">
        <v>3.449273897955249E-2</v>
      </c>
    </row>
    <row r="1147" spans="3:4" x14ac:dyDescent="0.3">
      <c r="C1147">
        <v>135.11000000000001</v>
      </c>
      <c r="D1147">
        <v>3.3396173513776994E-2</v>
      </c>
    </row>
    <row r="1148" spans="3:4" x14ac:dyDescent="0.3">
      <c r="C1148">
        <v>135.14500000000001</v>
      </c>
      <c r="D1148">
        <v>3.2495137705493365E-2</v>
      </c>
    </row>
    <row r="1149" spans="3:4" x14ac:dyDescent="0.3">
      <c r="C1149">
        <v>135.18</v>
      </c>
      <c r="D1149">
        <v>3.1797896630977103E-2</v>
      </c>
    </row>
    <row r="1150" spans="3:4" x14ac:dyDescent="0.3">
      <c r="C1150">
        <v>135.215</v>
      </c>
      <c r="D1150">
        <v>3.1323736004790707E-2</v>
      </c>
    </row>
    <row r="1151" spans="3:4" x14ac:dyDescent="0.3">
      <c r="C1151">
        <v>135.25</v>
      </c>
      <c r="D1151">
        <v>3.1102811589306043E-2</v>
      </c>
    </row>
    <row r="1152" spans="3:4" x14ac:dyDescent="0.3">
      <c r="C1152">
        <v>135.285</v>
      </c>
      <c r="D1152">
        <v>3.1172825486959443E-2</v>
      </c>
    </row>
    <row r="1153" spans="3:4" x14ac:dyDescent="0.3">
      <c r="C1153">
        <v>135.32</v>
      </c>
      <c r="D1153">
        <v>3.1572293364121692E-2</v>
      </c>
    </row>
    <row r="1154" spans="3:4" x14ac:dyDescent="0.3">
      <c r="C1154">
        <v>135.35499999999999</v>
      </c>
      <c r="D1154">
        <v>3.2330526382874022E-2</v>
      </c>
    </row>
    <row r="1155" spans="3:4" x14ac:dyDescent="0.3">
      <c r="C1155">
        <v>135.39000000000001</v>
      </c>
      <c r="D1155">
        <v>3.3455647153641341E-2</v>
      </c>
    </row>
    <row r="1156" spans="3:4" x14ac:dyDescent="0.3">
      <c r="C1156">
        <v>135.42500000000001</v>
      </c>
      <c r="D1156">
        <v>3.4922350865291441E-2</v>
      </c>
    </row>
    <row r="1157" spans="3:4" x14ac:dyDescent="0.3">
      <c r="C1157">
        <v>135.46</v>
      </c>
      <c r="D1157">
        <v>3.6662072645054028E-2</v>
      </c>
    </row>
    <row r="1158" spans="3:4" x14ac:dyDescent="0.3">
      <c r="C1158">
        <v>135.495</v>
      </c>
      <c r="D1158">
        <v>3.8558338329824894E-2</v>
      </c>
    </row>
    <row r="1159" spans="3:4" x14ac:dyDescent="0.3">
      <c r="C1159">
        <v>135.53</v>
      </c>
      <c r="D1159">
        <v>4.0449655535634017E-2</v>
      </c>
    </row>
    <row r="1160" spans="3:4" x14ac:dyDescent="0.3">
      <c r="C1160">
        <v>135.565</v>
      </c>
      <c r="D1160">
        <v>4.2141121694882655E-2</v>
      </c>
    </row>
    <row r="1161" spans="3:4" x14ac:dyDescent="0.3">
      <c r="C1161">
        <v>135.6</v>
      </c>
      <c r="D1161">
        <v>4.342428250489503E-2</v>
      </c>
    </row>
    <row r="1162" spans="3:4" x14ac:dyDescent="0.3">
      <c r="C1162">
        <v>135.63499999999999</v>
      </c>
      <c r="D1162">
        <v>4.4102484960627901E-2</v>
      </c>
    </row>
    <row r="1163" spans="3:4" x14ac:dyDescent="0.3">
      <c r="C1163">
        <v>135.67000000000002</v>
      </c>
      <c r="D1163">
        <v>4.4017900945851861E-2</v>
      </c>
    </row>
    <row r="1164" spans="3:4" x14ac:dyDescent="0.3">
      <c r="C1164">
        <v>135.70500000000001</v>
      </c>
      <c r="D1164">
        <v>4.3075031034235364E-2</v>
      </c>
    </row>
    <row r="1165" spans="3:4" x14ac:dyDescent="0.3">
      <c r="C1165">
        <v>135.74</v>
      </c>
      <c r="D1165">
        <v>4.1255916431947551E-2</v>
      </c>
    </row>
    <row r="1166" spans="3:4" x14ac:dyDescent="0.3">
      <c r="C1166">
        <v>135.77500000000001</v>
      </c>
      <c r="D1166">
        <v>3.862417713923405E-2</v>
      </c>
    </row>
    <row r="1167" spans="3:4" x14ac:dyDescent="0.3">
      <c r="C1167">
        <v>135.81</v>
      </c>
      <c r="D1167">
        <v>3.5316721265539849E-2</v>
      </c>
    </row>
    <row r="1168" spans="3:4" x14ac:dyDescent="0.3">
      <c r="C1168">
        <v>135.845</v>
      </c>
      <c r="D1168">
        <v>3.1524899408066034E-2</v>
      </c>
    </row>
    <row r="1169" spans="3:4" x14ac:dyDescent="0.3">
      <c r="C1169">
        <v>135.88</v>
      </c>
      <c r="D1169">
        <v>2.746883897269406E-2</v>
      </c>
    </row>
    <row r="1170" spans="3:4" x14ac:dyDescent="0.3">
      <c r="C1170">
        <v>135.91499999999999</v>
      </c>
      <c r="D1170">
        <v>2.3369829894085748E-2</v>
      </c>
    </row>
    <row r="1171" spans="3:4" x14ac:dyDescent="0.3">
      <c r="C1171">
        <v>135.95000000000002</v>
      </c>
      <c r="D1171">
        <v>1.9425762647544531E-2</v>
      </c>
    </row>
    <row r="1172" spans="3:4" x14ac:dyDescent="0.3">
      <c r="C1172">
        <v>135.98500000000001</v>
      </c>
      <c r="D1172">
        <v>1.5792946228613186E-2</v>
      </c>
    </row>
    <row r="1173" spans="3:4" x14ac:dyDescent="0.3">
      <c r="C1173">
        <v>136.02000000000001</v>
      </c>
      <c r="D1173">
        <v>1.2576719189152413E-2</v>
      </c>
    </row>
    <row r="1174" spans="3:4" x14ac:dyDescent="0.3">
      <c r="C1174">
        <v>136.05500000000001</v>
      </c>
      <c r="D1174">
        <v>9.8305348958200034E-3</v>
      </c>
    </row>
    <row r="1175" spans="3:4" x14ac:dyDescent="0.3">
      <c r="C1175">
        <v>136.09</v>
      </c>
      <c r="D1175">
        <v>7.5619812646887151E-3</v>
      </c>
    </row>
    <row r="1176" spans="3:4" x14ac:dyDescent="0.3">
      <c r="C1176">
        <v>136.125</v>
      </c>
      <c r="D1176">
        <v>5.7432528980381082E-3</v>
      </c>
    </row>
    <row r="1177" spans="3:4" x14ac:dyDescent="0.3">
      <c r="C1177">
        <v>136.16</v>
      </c>
      <c r="D1177">
        <v>4.3233478845684592E-3</v>
      </c>
    </row>
    <row r="1178" spans="3:4" x14ac:dyDescent="0.3">
      <c r="C1178">
        <v>136.19499999999999</v>
      </c>
      <c r="D1178">
        <v>3.2396825977744348E-3</v>
      </c>
    </row>
    <row r="1179" spans="3:4" x14ac:dyDescent="0.3">
      <c r="C1179">
        <v>136.22999999999999</v>
      </c>
      <c r="D1179">
        <v>2.4275750728659446E-3</v>
      </c>
    </row>
    <row r="1180" spans="3:4" x14ac:dyDescent="0.3">
      <c r="C1180">
        <v>136.26500000000001</v>
      </c>
      <c r="D1180">
        <v>1.8268875595798826E-3</v>
      </c>
    </row>
    <row r="1181" spans="3:4" x14ac:dyDescent="0.3">
      <c r="C1181">
        <v>136.30000000000001</v>
      </c>
      <c r="D1181">
        <v>1.3858316457652385E-3</v>
      </c>
    </row>
    <row r="1182" spans="3:4" x14ac:dyDescent="0.3">
      <c r="C1182">
        <v>136.33500000000001</v>
      </c>
      <c r="D1182">
        <v>1.0624117647619834E-3</v>
      </c>
    </row>
    <row r="1183" spans="3:4" x14ac:dyDescent="0.3">
      <c r="C1183">
        <v>136.37</v>
      </c>
      <c r="D1183">
        <v>8.2419698210640002E-4</v>
      </c>
    </row>
    <row r="1184" spans="3:4" x14ac:dyDescent="0.3">
      <c r="C1184">
        <v>136.405</v>
      </c>
      <c r="D1184">
        <v>6.4711585449288864E-4</v>
      </c>
    </row>
    <row r="1185" spans="3:4" x14ac:dyDescent="0.3">
      <c r="C1185">
        <v>136.44</v>
      </c>
      <c r="D1185">
        <v>5.1384416558284947E-4</v>
      </c>
    </row>
    <row r="1186" spans="3:4" x14ac:dyDescent="0.3">
      <c r="C1186">
        <v>136.47499999999999</v>
      </c>
      <c r="D1186">
        <v>4.1217838455428357E-4</v>
      </c>
    </row>
    <row r="1187" spans="3:4" x14ac:dyDescent="0.3">
      <c r="C1187">
        <v>136.51</v>
      </c>
      <c r="D1187">
        <v>3.3361645042121141E-4</v>
      </c>
    </row>
    <row r="1188" spans="3:4" x14ac:dyDescent="0.3">
      <c r="C1188">
        <v>136.54500000000002</v>
      </c>
      <c r="D1188">
        <v>2.7223369885498661E-4</v>
      </c>
    </row>
    <row r="1189" spans="3:4" x14ac:dyDescent="0.3">
      <c r="C1189">
        <v>136.58000000000001</v>
      </c>
      <c r="D1189">
        <v>2.2385480861691838E-4</v>
      </c>
    </row>
    <row r="1190" spans="3:4" x14ac:dyDescent="0.3">
      <c r="C1190">
        <v>136.61500000000001</v>
      </c>
      <c r="D1190">
        <v>1.8547744211834373E-4</v>
      </c>
    </row>
    <row r="1191" spans="3:4" x14ac:dyDescent="0.3">
      <c r="C1191">
        <v>136.65</v>
      </c>
      <c r="D1191">
        <v>1.5488817154843488E-4</v>
      </c>
    </row>
    <row r="1192" spans="3:4" x14ac:dyDescent="0.3">
      <c r="C1192">
        <v>136.685</v>
      </c>
      <c r="D1192">
        <v>1.3041404930899734E-4</v>
      </c>
    </row>
    <row r="1193" spans="3:4" x14ac:dyDescent="0.3">
      <c r="C1193">
        <v>136.72</v>
      </c>
      <c r="D1193">
        <v>1.1076402826038942E-4</v>
      </c>
    </row>
    <row r="1194" spans="3:4" x14ac:dyDescent="0.3">
      <c r="C1194">
        <v>136.755</v>
      </c>
      <c r="D1194">
        <v>9.4927029363860404E-5</v>
      </c>
    </row>
    <row r="1195" spans="3:4" x14ac:dyDescent="0.3">
      <c r="C1195">
        <v>136.79</v>
      </c>
      <c r="D1195">
        <v>8.209390081995761E-5</v>
      </c>
    </row>
    <row r="1196" spans="3:4" x14ac:dyDescent="0.3">
      <c r="C1196">
        <v>136.82500000000002</v>
      </c>
      <c r="D1196">
        <v>7.1659645626777192E-5</v>
      </c>
    </row>
    <row r="1197" spans="3:4" x14ac:dyDescent="0.3">
      <c r="C1197">
        <v>136.86000000000001</v>
      </c>
      <c r="D1197">
        <v>6.3101804566722603E-5</v>
      </c>
    </row>
    <row r="1198" spans="3:4" x14ac:dyDescent="0.3">
      <c r="C1198">
        <v>136.89500000000001</v>
      </c>
      <c r="D1198">
        <v>5.6026833707950172E-5</v>
      </c>
    </row>
    <row r="1199" spans="3:4" x14ac:dyDescent="0.3">
      <c r="C1199">
        <v>136.93</v>
      </c>
      <c r="D1199">
        <v>5.0124061396698065E-5</v>
      </c>
    </row>
    <row r="1200" spans="3:4" x14ac:dyDescent="0.3">
      <c r="C1200">
        <v>136.965</v>
      </c>
      <c r="D1200">
        <v>4.5149605169016466E-5</v>
      </c>
    </row>
    <row r="1201" spans="3:4" x14ac:dyDescent="0.3">
      <c r="C1201">
        <v>137</v>
      </c>
      <c r="D1201">
        <v>4.0912909523079048E-5</v>
      </c>
    </row>
    <row r="1202" spans="3:4" x14ac:dyDescent="0.3">
      <c r="C1202">
        <v>137.035</v>
      </c>
      <c r="D1202">
        <v>3.7265629022798031E-5</v>
      </c>
    </row>
    <row r="1203" spans="3:4" x14ac:dyDescent="0.3">
      <c r="C1203">
        <v>137.07</v>
      </c>
      <c r="D1203">
        <v>3.4092562912120242E-5</v>
      </c>
    </row>
    <row r="1204" spans="3:4" x14ac:dyDescent="0.3">
      <c r="C1204">
        <v>137.10500000000002</v>
      </c>
      <c r="D1204">
        <v>3.1304348769081104E-5</v>
      </c>
    </row>
    <row r="1205" spans="3:4" x14ac:dyDescent="0.3">
      <c r="C1205">
        <v>137.14000000000001</v>
      </c>
      <c r="D1205">
        <v>2.8831637794534646E-5</v>
      </c>
    </row>
    <row r="1206" spans="3:4" x14ac:dyDescent="0.3">
      <c r="C1206">
        <v>137.17500000000001</v>
      </c>
      <c r="D1206">
        <v>2.6620498127790842E-5</v>
      </c>
    </row>
    <row r="1207" spans="3:4" x14ac:dyDescent="0.3">
      <c r="C1207">
        <v>137.21</v>
      </c>
      <c r="D1207">
        <v>2.4628821118903464E-5</v>
      </c>
    </row>
    <row r="1208" spans="3:4" x14ac:dyDescent="0.3">
      <c r="C1208">
        <v>137.245</v>
      </c>
      <c r="D1208">
        <v>2.2823535729045335E-5</v>
      </c>
    </row>
    <row r="1209" spans="3:4" x14ac:dyDescent="0.3">
      <c r="C1209">
        <v>137.28</v>
      </c>
      <c r="D1209">
        <v>2.1178466000015309E-5</v>
      </c>
    </row>
    <row r="1210" spans="3:4" x14ac:dyDescent="0.3">
      <c r="C1210">
        <v>137.315</v>
      </c>
      <c r="D1210">
        <v>1.9672694384695713E-5</v>
      </c>
    </row>
    <row r="1211" spans="3:4" x14ac:dyDescent="0.3">
      <c r="C1211">
        <v>137.35</v>
      </c>
      <c r="D1211">
        <v>1.8289318804726796E-5</v>
      </c>
    </row>
    <row r="1212" spans="3:4" x14ac:dyDescent="0.3">
      <c r="C1212">
        <v>137.38499999999999</v>
      </c>
      <c r="D1212">
        <v>1.7014513193440831E-5</v>
      </c>
    </row>
    <row r="1213" spans="3:4" x14ac:dyDescent="0.3">
      <c r="C1213">
        <v>137.42000000000002</v>
      </c>
      <c r="D1213">
        <v>1.5824019679297965E-5</v>
      </c>
    </row>
    <row r="1214" spans="3:4" x14ac:dyDescent="0.3">
      <c r="C1214">
        <v>137.45500000000001</v>
      </c>
      <c r="D1214">
        <v>1.4738589936547157E-5</v>
      </c>
    </row>
    <row r="1215" spans="3:4" x14ac:dyDescent="0.3">
      <c r="C1215">
        <v>137.49</v>
      </c>
      <c r="D1215">
        <v>1.3708516999280455E-5</v>
      </c>
    </row>
    <row r="1216" spans="3:4" x14ac:dyDescent="0.3">
      <c r="C1216">
        <v>137.52500000000001</v>
      </c>
      <c r="D1216">
        <v>1.2778137622995747E-5</v>
      </c>
    </row>
    <row r="1217" spans="3:4" x14ac:dyDescent="0.3">
      <c r="C1217">
        <v>137.56</v>
      </c>
      <c r="D1217">
        <v>1.1911398650163326E-5</v>
      </c>
    </row>
    <row r="1218" spans="3:4" x14ac:dyDescent="0.3">
      <c r="C1218">
        <v>137.595</v>
      </c>
      <c r="D1218">
        <v>1.1103641607995522E-5</v>
      </c>
    </row>
    <row r="1219" spans="3:4" x14ac:dyDescent="0.3">
      <c r="C1219">
        <v>137.63</v>
      </c>
      <c r="D1219">
        <v>1.0350595873347198E-5</v>
      </c>
    </row>
    <row r="1220" spans="3:4" x14ac:dyDescent="0.3">
      <c r="C1220">
        <v>137.66499999999999</v>
      </c>
      <c r="D1220">
        <v>9.648341896850039E-6</v>
      </c>
    </row>
    <row r="1221" spans="3:4" x14ac:dyDescent="0.3">
      <c r="C1221">
        <v>137.70000000000002</v>
      </c>
      <c r="D1221">
        <v>8.9932781348886998E-6</v>
      </c>
    </row>
    <row r="1222" spans="3:4" x14ac:dyDescent="0.3">
      <c r="C1222">
        <v>137.73500000000001</v>
      </c>
      <c r="D1222">
        <v>8.3693282207593574E-6</v>
      </c>
    </row>
    <row r="1223" spans="3:4" x14ac:dyDescent="0.3">
      <c r="C1223">
        <v>137.77000000000001</v>
      </c>
      <c r="D1223">
        <v>7.8015537480883145E-6</v>
      </c>
    </row>
    <row r="1224" spans="3:4" x14ac:dyDescent="0.3">
      <c r="C1224">
        <v>137.80500000000001</v>
      </c>
      <c r="D1224">
        <v>7.271281508552675E-6</v>
      </c>
    </row>
    <row r="1225" spans="3:4" x14ac:dyDescent="0.3">
      <c r="C1225">
        <v>137.84</v>
      </c>
      <c r="D1225">
        <v>6.7760101444951919E-6</v>
      </c>
    </row>
    <row r="1226" spans="3:4" x14ac:dyDescent="0.3">
      <c r="C1226">
        <v>137.875</v>
      </c>
      <c r="D1226">
        <v>6.3134171762416941E-6</v>
      </c>
    </row>
    <row r="1227" spans="3:4" x14ac:dyDescent="0.3">
      <c r="C1227">
        <v>137.91</v>
      </c>
      <c r="D1227">
        <v>5.881344675478529E-6</v>
      </c>
    </row>
    <row r="1228" spans="3:4" x14ac:dyDescent="0.3">
      <c r="C1228">
        <v>137.94499999999999</v>
      </c>
      <c r="D1228">
        <v>5.4777861780830159E-6</v>
      </c>
    </row>
    <row r="1229" spans="3:4" x14ac:dyDescent="0.3">
      <c r="C1229">
        <v>137.98000000000002</v>
      </c>
      <c r="D1229">
        <v>5.1008747333184508E-6</v>
      </c>
    </row>
    <row r="1230" spans="3:4" x14ac:dyDescent="0.3">
      <c r="C1230">
        <v>138.01500000000001</v>
      </c>
      <c r="D1230">
        <v>4.7488719931065507E-6</v>
      </c>
    </row>
    <row r="1231" spans="3:4" x14ac:dyDescent="0.3">
      <c r="C1231">
        <v>138.05000000000001</v>
      </c>
      <c r="D1231">
        <v>4.4201582517307327E-6</v>
      </c>
    </row>
    <row r="1232" spans="3:4" x14ac:dyDescent="0.3">
      <c r="C1232">
        <v>138.08500000000001</v>
      </c>
      <c r="D1232">
        <v>4.1132233527834308E-6</v>
      </c>
    </row>
    <row r="1233" spans="3:4" x14ac:dyDescent="0.3">
      <c r="C1233">
        <v>138.12</v>
      </c>
      <c r="D1233">
        <v>3.826658386374041E-6</v>
      </c>
    </row>
    <row r="1234" spans="3:4" x14ac:dyDescent="0.3">
      <c r="C1234">
        <v>138.155</v>
      </c>
      <c r="D1234">
        <v>3.5591481055722773E-6</v>
      </c>
    </row>
    <row r="1235" spans="3:4" x14ac:dyDescent="0.3">
      <c r="C1235">
        <v>138.19</v>
      </c>
      <c r="D1235">
        <v>3.3094639967273176E-6</v>
      </c>
    </row>
    <row r="1236" spans="3:4" x14ac:dyDescent="0.3">
      <c r="C1236">
        <v>138.22499999999999</v>
      </c>
      <c r="D1236">
        <v>3.0764579436730834E-6</v>
      </c>
    </row>
    <row r="1237" spans="3:4" x14ac:dyDescent="0.3">
      <c r="C1237">
        <v>138.26</v>
      </c>
      <c r="D1237">
        <v>2.8590564308927198E-6</v>
      </c>
    </row>
    <row r="1238" spans="3:4" x14ac:dyDescent="0.3">
      <c r="C1238">
        <v>138.29500000000002</v>
      </c>
      <c r="D1238">
        <v>2.6562552354671148E-6</v>
      </c>
    </row>
    <row r="1239" spans="3:4" x14ac:dyDescent="0.3">
      <c r="C1239">
        <v>138.33000000000001</v>
      </c>
      <c r="D1239">
        <v>2.4671145620748961E-6</v>
      </c>
    </row>
    <row r="1240" spans="3:4" x14ac:dyDescent="0.3">
      <c r="C1240">
        <v>138.36500000000001</v>
      </c>
      <c r="D1240">
        <v>2.290754579442719E-6</v>
      </c>
    </row>
    <row r="1241" spans="3:4" x14ac:dyDescent="0.3">
      <c r="C1241">
        <v>138.4</v>
      </c>
      <c r="D1241">
        <v>2.1135665916881766E-6</v>
      </c>
    </row>
    <row r="1242" spans="3:4" x14ac:dyDescent="0.3">
      <c r="C1242">
        <v>138.435</v>
      </c>
      <c r="D1242">
        <v>1.9624492262494382E-6</v>
      </c>
    </row>
    <row r="1243" spans="3:4" x14ac:dyDescent="0.3">
      <c r="C1243">
        <v>138.47</v>
      </c>
      <c r="D1243">
        <v>1.8214591042796718E-6</v>
      </c>
    </row>
    <row r="1244" spans="3:4" x14ac:dyDescent="0.3">
      <c r="C1244">
        <v>138.505</v>
      </c>
      <c r="D1244">
        <v>1.6899697169989995E-6</v>
      </c>
    </row>
    <row r="1245" spans="3:4" x14ac:dyDescent="0.3">
      <c r="C1245">
        <v>138.54</v>
      </c>
      <c r="D1245">
        <v>1.567389460238187E-6</v>
      </c>
    </row>
    <row r="1246" spans="3:4" x14ac:dyDescent="0.3">
      <c r="C1246">
        <v>138.57500000000002</v>
      </c>
      <c r="D1246">
        <v>1.4531599625997698E-6</v>
      </c>
    </row>
    <row r="1247" spans="3:4" x14ac:dyDescent="0.3">
      <c r="C1247">
        <v>138.61000000000001</v>
      </c>
      <c r="D1247">
        <v>1.3467544750717745E-6</v>
      </c>
    </row>
    <row r="1248" spans="3:4" x14ac:dyDescent="0.3">
      <c r="C1248">
        <v>138.64500000000001</v>
      </c>
      <c r="D1248">
        <v>1.2476763210958298E-6</v>
      </c>
    </row>
    <row r="1249" spans="3:4" x14ac:dyDescent="0.3">
      <c r="C1249">
        <v>138.68</v>
      </c>
      <c r="D1249">
        <v>1.1554574060156649E-6</v>
      </c>
    </row>
    <row r="1250" spans="3:4" x14ac:dyDescent="0.3">
      <c r="C1250">
        <v>138.715</v>
      </c>
      <c r="D1250">
        <v>1.0696567847584988E-6</v>
      </c>
    </row>
    <row r="1251" spans="3:4" x14ac:dyDescent="0.3">
      <c r="C1251">
        <v>138.75</v>
      </c>
      <c r="D1251">
        <v>9.8985928654203094E-7</v>
      </c>
    </row>
    <row r="1252" spans="3:4" x14ac:dyDescent="0.3">
      <c r="C1252">
        <v>138.785</v>
      </c>
      <c r="D1252">
        <v>9.156741953452759E-7</v>
      </c>
    </row>
    <row r="1253" spans="3:4" x14ac:dyDescent="0.3">
      <c r="C1253">
        <v>138.82</v>
      </c>
      <c r="D1253">
        <v>8.4673398483544957E-7</v>
      </c>
    </row>
    <row r="1254" spans="3:4" x14ac:dyDescent="0.3">
      <c r="C1254">
        <v>138.85500000000002</v>
      </c>
      <c r="D1254">
        <v>7.8269310640393669E-7</v>
      </c>
    </row>
    <row r="1255" spans="3:4" x14ac:dyDescent="0.3">
      <c r="C1255">
        <v>138.89000000000001</v>
      </c>
      <c r="D1255">
        <v>7.2322682893253291E-7</v>
      </c>
    </row>
    <row r="1256" spans="3:4" x14ac:dyDescent="0.3">
      <c r="C1256">
        <v>138.92500000000001</v>
      </c>
      <c r="D1256">
        <v>6.6803012888419336E-7</v>
      </c>
    </row>
    <row r="1257" spans="3:4" x14ac:dyDescent="0.3">
      <c r="C1257">
        <v>138.96</v>
      </c>
      <c r="D1257">
        <v>6.16816629294355E-7</v>
      </c>
    </row>
    <row r="1258" spans="3:4" x14ac:dyDescent="0.3">
      <c r="C1258">
        <v>138.995</v>
      </c>
      <c r="D1258">
        <v>5.6931758622269708E-7</v>
      </c>
    </row>
    <row r="1259" spans="3:4" x14ac:dyDescent="0.3">
      <c r="C1259">
        <v>139.03</v>
      </c>
      <c r="D1259">
        <v>5.2528092121729901E-7</v>
      </c>
    </row>
    <row r="1260" spans="3:4" x14ac:dyDescent="0.3">
      <c r="C1260">
        <v>139.065</v>
      </c>
      <c r="D1260">
        <v>4.8447029833828687E-7</v>
      </c>
    </row>
    <row r="1261" spans="3:4" x14ac:dyDescent="0.3">
      <c r="C1261">
        <v>139.1</v>
      </c>
      <c r="D1261">
        <v>4.4666424428846993E-7</v>
      </c>
    </row>
    <row r="1262" spans="3:4" x14ac:dyDescent="0.3">
      <c r="C1262">
        <v>139.13499999999999</v>
      </c>
      <c r="D1262">
        <v>4.1165531020264369E-7</v>
      </c>
    </row>
    <row r="1263" spans="3:4" x14ac:dyDescent="0.3">
      <c r="C1263">
        <v>139.17000000000002</v>
      </c>
      <c r="D1263">
        <v>3.7924927365540802E-7</v>
      </c>
    </row>
    <row r="1264" spans="3:4" x14ac:dyDescent="0.3">
      <c r="C1264">
        <v>139.20500000000001</v>
      </c>
      <c r="D1264">
        <v>3.4926437945910001E-7</v>
      </c>
    </row>
    <row r="1265" spans="3:4" x14ac:dyDescent="0.3">
      <c r="C1265">
        <v>139.24</v>
      </c>
      <c r="D1265">
        <v>3.2153061783767118E-7</v>
      </c>
    </row>
    <row r="1266" spans="3:4" x14ac:dyDescent="0.3">
      <c r="C1266">
        <v>139.27500000000001</v>
      </c>
      <c r="D1266">
        <v>2.9588903858089926E-7</v>
      </c>
    </row>
    <row r="1267" spans="3:4" x14ac:dyDescent="0.3">
      <c r="C1267">
        <v>139.31</v>
      </c>
      <c r="D1267">
        <v>2.7219109980268952E-7</v>
      </c>
    </row>
    <row r="1268" spans="3:4" x14ac:dyDescent="0.3">
      <c r="C1268">
        <v>139.345</v>
      </c>
      <c r="D1268">
        <v>2.5029804995028412E-7</v>
      </c>
    </row>
    <row r="1269" spans="3:4" x14ac:dyDescent="0.3">
      <c r="C1269">
        <v>139.38</v>
      </c>
      <c r="D1269">
        <v>2.3008034173574751E-7</v>
      </c>
    </row>
    <row r="1270" spans="3:4" x14ac:dyDescent="0.3">
      <c r="C1270">
        <v>139.41499999999999</v>
      </c>
      <c r="D1270">
        <v>2.1141707668749734E-7</v>
      </c>
    </row>
    <row r="1271" spans="3:4" x14ac:dyDescent="0.3">
      <c r="C1271">
        <v>139.45000000000002</v>
      </c>
      <c r="D1271">
        <v>1.941954790477912E-7</v>
      </c>
    </row>
    <row r="1272" spans="3:4" x14ac:dyDescent="0.3">
      <c r="C1272">
        <v>139.48500000000001</v>
      </c>
      <c r="D1272">
        <v>1.7831039777154727E-7</v>
      </c>
    </row>
    <row r="1273" spans="3:4" x14ac:dyDescent="0.3">
      <c r="C1273">
        <v>139.52000000000001</v>
      </c>
      <c r="D1273">
        <v>1.6366383541225709E-7</v>
      </c>
    </row>
    <row r="1274" spans="3:4" x14ac:dyDescent="0.3">
      <c r="C1274">
        <v>139.55500000000001</v>
      </c>
      <c r="D1274">
        <v>1.5016450271278605E-7</v>
      </c>
    </row>
    <row r="1275" spans="3:4" x14ac:dyDescent="0.3">
      <c r="C1275">
        <v>139.59</v>
      </c>
      <c r="D1275">
        <v>1.3772739775079554E-7</v>
      </c>
    </row>
    <row r="1276" spans="3:4" x14ac:dyDescent="0.3">
      <c r="C1276">
        <v>139.625</v>
      </c>
      <c r="D1276">
        <v>1.2627340852180009E-7</v>
      </c>
    </row>
    <row r="1277" spans="3:4" x14ac:dyDescent="0.3">
      <c r="C1277">
        <v>139.66</v>
      </c>
      <c r="D1277">
        <v>1.1572893787630392E-7</v>
      </c>
    </row>
    <row r="1278" spans="3:4" x14ac:dyDescent="0.3">
      <c r="C1278">
        <v>139.69499999999999</v>
      </c>
      <c r="D1278">
        <v>1.0602554976125099E-7</v>
      </c>
    </row>
    <row r="1279" spans="3:4" x14ac:dyDescent="0.3">
      <c r="C1279">
        <v>139.73000000000002</v>
      </c>
      <c r="D1279">
        <v>9.7099635750065226E-8</v>
      </c>
    </row>
    <row r="1280" spans="3:4" x14ac:dyDescent="0.3">
      <c r="C1280">
        <v>139.76500000000001</v>
      </c>
      <c r="D1280">
        <v>8.8892100879639247E-8</v>
      </c>
    </row>
    <row r="1281" spans="3:4" x14ac:dyDescent="0.3">
      <c r="C1281">
        <v>139.80000000000001</v>
      </c>
      <c r="D1281">
        <v>8.134806784653288E-8</v>
      </c>
    </row>
    <row r="1282" spans="3:4" x14ac:dyDescent="0.3">
      <c r="C1282">
        <v>139.83500000000001</v>
      </c>
      <c r="D1282">
        <v>7.4416598648746288E-8</v>
      </c>
    </row>
    <row r="1283" spans="3:4" x14ac:dyDescent="0.3">
      <c r="C1283">
        <v>139.87</v>
      </c>
      <c r="D1283">
        <v>6.8050432792806556E-8</v>
      </c>
    </row>
    <row r="1284" spans="3:4" x14ac:dyDescent="0.3">
      <c r="C1284">
        <v>139.905</v>
      </c>
      <c r="D1284">
        <v>6.2205741219332559E-8</v>
      </c>
    </row>
    <row r="1285" spans="3:4" x14ac:dyDescent="0.3">
      <c r="C1285">
        <v>139.94</v>
      </c>
      <c r="D1285">
        <v>5.6841895133076648E-8</v>
      </c>
    </row>
    <row r="1286" spans="3:4" x14ac:dyDescent="0.3">
      <c r="C1286">
        <v>139.97499999999999</v>
      </c>
      <c r="D1286">
        <v>5.1921248955810545E-8</v>
      </c>
    </row>
    <row r="1287" spans="3:4" x14ac:dyDescent="0.3">
      <c r="C1287">
        <v>140.01</v>
      </c>
      <c r="D1287">
        <v>4.740893665228526E-8</v>
      </c>
    </row>
    <row r="1288" spans="3:4" x14ac:dyDescent="0.3">
      <c r="C1288">
        <v>140.04500000000002</v>
      </c>
      <c r="D1288">
        <v>4.3272680710703673E-8</v>
      </c>
    </row>
    <row r="1289" spans="3:4" x14ac:dyDescent="0.3">
      <c r="C1289">
        <v>140.08000000000001</v>
      </c>
      <c r="D1289">
        <v>3.948261308977537E-8</v>
      </c>
    </row>
    <row r="1290" spans="3:4" x14ac:dyDescent="0.3">
      <c r="C1290">
        <v>140.11500000000001</v>
      </c>
      <c r="D1290">
        <v>3.6011107474228311E-8</v>
      </c>
    </row>
    <row r="1291" spans="3:4" x14ac:dyDescent="0.3">
      <c r="C1291">
        <v>140.15</v>
      </c>
      <c r="D1291">
        <v>3.2832622209955538E-8</v>
      </c>
    </row>
    <row r="1292" spans="3:4" x14ac:dyDescent="0.3">
      <c r="C1292">
        <v>140.185</v>
      </c>
      <c r="D1292">
        <v>2.9923553318250769E-8</v>
      </c>
    </row>
    <row r="1293" spans="3:4" x14ac:dyDescent="0.3">
      <c r="C1293">
        <v>140.22</v>
      </c>
      <c r="D1293">
        <v>2.7262097016300964E-8</v>
      </c>
    </row>
    <row r="1294" spans="3:4" x14ac:dyDescent="0.3">
      <c r="C1294">
        <v>140.255</v>
      </c>
      <c r="D1294">
        <v>2.4828121197896769E-8</v>
      </c>
    </row>
    <row r="1295" spans="3:4" x14ac:dyDescent="0.3">
      <c r="C1295">
        <v>140.29</v>
      </c>
      <c r="D1295">
        <v>2.2603045354344744E-8</v>
      </c>
    </row>
    <row r="1296" spans="3:4" x14ac:dyDescent="0.3">
      <c r="C1296">
        <v>140.32500000000002</v>
      </c>
      <c r="D1296">
        <v>2.0569728440739758E-8</v>
      </c>
    </row>
    <row r="1297" spans="3:4" x14ac:dyDescent="0.3">
      <c r="C1297">
        <v>140.36000000000001</v>
      </c>
      <c r="D1297">
        <v>1.871236421712325E-8</v>
      </c>
    </row>
    <row r="1298" spans="3:4" x14ac:dyDescent="0.3">
      <c r="C1298">
        <v>140.39500000000001</v>
      </c>
      <c r="D1298">
        <v>1.7016383617523214E-8</v>
      </c>
    </row>
    <row r="1299" spans="3:4" x14ac:dyDescent="0.3">
      <c r="C1299">
        <v>140.43</v>
      </c>
      <c r="D1299">
        <v>1.54683637226093E-8</v>
      </c>
    </row>
    <row r="1300" spans="3:4" x14ac:dyDescent="0.3">
      <c r="C1300">
        <v>140.465</v>
      </c>
      <c r="D1300">
        <v>0</v>
      </c>
    </row>
    <row r="1301" spans="3:4" x14ac:dyDescent="0.3">
      <c r="C1301">
        <v>140.5</v>
      </c>
      <c r="D1301">
        <v>0</v>
      </c>
    </row>
    <row r="1302" spans="3:4" x14ac:dyDescent="0.3">
      <c r="C1302">
        <v>140.535</v>
      </c>
      <c r="D1302">
        <v>0</v>
      </c>
    </row>
    <row r="1303" spans="3:4" x14ac:dyDescent="0.3">
      <c r="C1303">
        <v>140.57</v>
      </c>
      <c r="D1303">
        <v>0</v>
      </c>
    </row>
    <row r="1304" spans="3:4" x14ac:dyDescent="0.3">
      <c r="C1304">
        <v>140.60500000000002</v>
      </c>
      <c r="D1304">
        <v>0</v>
      </c>
    </row>
    <row r="1305" spans="3:4" x14ac:dyDescent="0.3">
      <c r="C1305">
        <v>140.64000000000001</v>
      </c>
      <c r="D1305">
        <v>0</v>
      </c>
    </row>
    <row r="1306" spans="3:4" x14ac:dyDescent="0.3">
      <c r="C1306">
        <v>140.67500000000001</v>
      </c>
      <c r="D1306">
        <v>0</v>
      </c>
    </row>
    <row r="1307" spans="3:4" x14ac:dyDescent="0.3">
      <c r="C1307">
        <v>140.71</v>
      </c>
      <c r="D1307">
        <v>0</v>
      </c>
    </row>
    <row r="1308" spans="3:4" x14ac:dyDescent="0.3">
      <c r="C1308">
        <v>140.745</v>
      </c>
      <c r="D1308">
        <v>0</v>
      </c>
    </row>
    <row r="1309" spans="3:4" x14ac:dyDescent="0.3">
      <c r="C1309">
        <v>140.78</v>
      </c>
      <c r="D1309">
        <v>0</v>
      </c>
    </row>
    <row r="1310" spans="3:4" x14ac:dyDescent="0.3">
      <c r="C1310">
        <v>140.815</v>
      </c>
      <c r="D1310">
        <v>0</v>
      </c>
    </row>
    <row r="1311" spans="3:4" x14ac:dyDescent="0.3">
      <c r="C1311">
        <v>140.85</v>
      </c>
      <c r="D1311">
        <v>0</v>
      </c>
    </row>
    <row r="1312" spans="3:4" x14ac:dyDescent="0.3">
      <c r="C1312">
        <v>140.88499999999999</v>
      </c>
      <c r="D1312">
        <v>0</v>
      </c>
    </row>
    <row r="1313" spans="3:4" x14ac:dyDescent="0.3">
      <c r="C1313">
        <v>140.92000000000002</v>
      </c>
      <c r="D1313">
        <v>0</v>
      </c>
    </row>
    <row r="1314" spans="3:4" x14ac:dyDescent="0.3">
      <c r="C1314">
        <v>140.95500000000001</v>
      </c>
      <c r="D1314">
        <v>0</v>
      </c>
    </row>
    <row r="1315" spans="3:4" x14ac:dyDescent="0.3">
      <c r="C1315">
        <v>140.99</v>
      </c>
      <c r="D1315">
        <v>0</v>
      </c>
    </row>
    <row r="1316" spans="3:4" x14ac:dyDescent="0.3">
      <c r="C1316">
        <v>141.02500000000001</v>
      </c>
      <c r="D1316">
        <v>0</v>
      </c>
    </row>
    <row r="1317" spans="3:4" x14ac:dyDescent="0.3">
      <c r="C1317">
        <v>141.06</v>
      </c>
      <c r="D1317">
        <v>0</v>
      </c>
    </row>
    <row r="1318" spans="3:4" x14ac:dyDescent="0.3">
      <c r="C1318">
        <v>141.095</v>
      </c>
      <c r="D1318">
        <v>0</v>
      </c>
    </row>
    <row r="1319" spans="3:4" x14ac:dyDescent="0.3">
      <c r="C1319">
        <v>141.13</v>
      </c>
      <c r="D1319">
        <v>0</v>
      </c>
    </row>
    <row r="1320" spans="3:4" x14ac:dyDescent="0.3">
      <c r="C1320">
        <v>141.16499999999999</v>
      </c>
      <c r="D1320">
        <v>0</v>
      </c>
    </row>
    <row r="1321" spans="3:4" x14ac:dyDescent="0.3">
      <c r="C1321">
        <v>141.20000000000002</v>
      </c>
      <c r="D1321">
        <v>0</v>
      </c>
    </row>
    <row r="1322" spans="3:4" x14ac:dyDescent="0.3">
      <c r="C1322">
        <v>141.23500000000001</v>
      </c>
      <c r="D1322">
        <v>1.5907581785731258E-8</v>
      </c>
    </row>
    <row r="1323" spans="3:4" x14ac:dyDescent="0.3">
      <c r="C1323">
        <v>141.27000000000001</v>
      </c>
      <c r="D1323">
        <v>1.7082435441486642E-8</v>
      </c>
    </row>
    <row r="1324" spans="3:4" x14ac:dyDescent="0.3">
      <c r="C1324">
        <v>141.30500000000001</v>
      </c>
      <c r="D1324">
        <v>1.8340156972918819E-8</v>
      </c>
    </row>
    <row r="1325" spans="3:4" x14ac:dyDescent="0.3">
      <c r="C1325">
        <v>141.34</v>
      </c>
      <c r="D1325">
        <v>1.9686293056098452E-8</v>
      </c>
    </row>
    <row r="1326" spans="3:4" x14ac:dyDescent="0.3">
      <c r="C1326">
        <v>141.375</v>
      </c>
      <c r="D1326">
        <v>2.1126739642415126E-8</v>
      </c>
    </row>
    <row r="1327" spans="3:4" x14ac:dyDescent="0.3">
      <c r="C1327">
        <v>141.41</v>
      </c>
      <c r="D1327">
        <v>2.2667762396196748E-8</v>
      </c>
    </row>
    <row r="1328" spans="3:4" x14ac:dyDescent="0.3">
      <c r="C1328">
        <v>141.44499999999999</v>
      </c>
      <c r="D1328">
        <v>2.4316018222648615E-8</v>
      </c>
    </row>
    <row r="1329" spans="3:4" x14ac:dyDescent="0.3">
      <c r="C1329">
        <v>141.48000000000002</v>
      </c>
      <c r="D1329">
        <v>2.6078577937426486E-8</v>
      </c>
    </row>
    <row r="1330" spans="3:4" x14ac:dyDescent="0.3">
      <c r="C1330">
        <v>141.51500000000001</v>
      </c>
      <c r="D1330">
        <v>2.7962950131137526E-8</v>
      </c>
    </row>
    <row r="1331" spans="3:4" x14ac:dyDescent="0.3">
      <c r="C1331">
        <v>141.55000000000001</v>
      </c>
      <c r="D1331">
        <v>2.997710628412697E-8</v>
      </c>
    </row>
    <row r="1332" spans="3:4" x14ac:dyDescent="0.3">
      <c r="C1332">
        <v>141.58500000000001</v>
      </c>
      <c r="D1332">
        <v>3.2129507188954775E-8</v>
      </c>
    </row>
    <row r="1333" spans="3:4" x14ac:dyDescent="0.3">
      <c r="C1333">
        <v>141.62</v>
      </c>
      <c r="D1333">
        <v>3.4429130740149346E-8</v>
      </c>
    </row>
    <row r="1334" spans="3:4" x14ac:dyDescent="0.3">
      <c r="C1334">
        <v>141.655</v>
      </c>
      <c r="D1334">
        <v>3.6885501152989317E-8</v>
      </c>
    </row>
    <row r="1335" spans="3:4" x14ac:dyDescent="0.3">
      <c r="C1335">
        <v>141.69</v>
      </c>
      <c r="D1335">
        <v>3.9508719675312872E-8</v>
      </c>
    </row>
    <row r="1336" spans="3:4" x14ac:dyDescent="0.3">
      <c r="C1336">
        <v>141.72499999999999</v>
      </c>
      <c r="D1336">
        <v>4.230949685863547E-8</v>
      </c>
    </row>
    <row r="1337" spans="3:4" x14ac:dyDescent="0.3">
      <c r="C1337">
        <v>141.76</v>
      </c>
      <c r="D1337">
        <v>4.5299186457192837E-8</v>
      </c>
    </row>
    <row r="1338" spans="3:4" x14ac:dyDescent="0.3">
      <c r="C1338">
        <v>141.79500000000002</v>
      </c>
      <c r="D1338">
        <v>4.8489821025909923E-8</v>
      </c>
    </row>
    <row r="1339" spans="3:4" x14ac:dyDescent="0.3">
      <c r="C1339">
        <v>141.83000000000001</v>
      </c>
      <c r="D1339">
        <v>5.1894149290692925E-8</v>
      </c>
    </row>
    <row r="1340" spans="3:4" x14ac:dyDescent="0.3">
      <c r="C1340">
        <v>141.86500000000001</v>
      </c>
      <c r="D1340">
        <v>5.5525675366973229E-8</v>
      </c>
    </row>
    <row r="1341" spans="3:4" x14ac:dyDescent="0.3">
      <c r="C1341">
        <v>141.9</v>
      </c>
      <c r="D1341">
        <v>5.9398699904836462E-8</v>
      </c>
    </row>
    <row r="1342" spans="3:4" x14ac:dyDescent="0.3">
      <c r="C1342">
        <v>141.935</v>
      </c>
      <c r="D1342">
        <v>6.3528363241712754E-8</v>
      </c>
    </row>
    <row r="1343" spans="3:4" x14ac:dyDescent="0.3">
      <c r="C1343">
        <v>141.97</v>
      </c>
      <c r="D1343">
        <v>6.7930690646127798E-8</v>
      </c>
    </row>
    <row r="1344" spans="3:4" x14ac:dyDescent="0.3">
      <c r="C1344">
        <v>142.005</v>
      </c>
      <c r="D1344">
        <v>7.2622639738646229E-8</v>
      </c>
    </row>
    <row r="1345" spans="3:4" x14ac:dyDescent="0.3">
      <c r="C1345">
        <v>142.04</v>
      </c>
      <c r="D1345">
        <v>7.7622150178782152E-8</v>
      </c>
    </row>
    <row r="1346" spans="3:4" x14ac:dyDescent="0.3">
      <c r="C1346">
        <v>142.07500000000002</v>
      </c>
      <c r="D1346">
        <v>8.294819570933349E-8</v>
      </c>
    </row>
    <row r="1347" spans="3:4" x14ac:dyDescent="0.3">
      <c r="C1347">
        <v>142.11000000000001</v>
      </c>
      <c r="D1347">
        <v>8.8620838652250896E-8</v>
      </c>
    </row>
    <row r="1348" spans="3:4" x14ac:dyDescent="0.3">
      <c r="C1348">
        <v>142.14500000000001</v>
      </c>
      <c r="D1348">
        <v>9.4661286952979889E-8</v>
      </c>
    </row>
    <row r="1349" spans="3:4" x14ac:dyDescent="0.3">
      <c r="C1349">
        <v>142.18</v>
      </c>
      <c r="D1349">
        <v>1.0109195387278021E-7</v>
      </c>
    </row>
    <row r="1350" spans="3:4" x14ac:dyDescent="0.3">
      <c r="C1350">
        <v>142.215</v>
      </c>
      <c r="D1350">
        <v>1.0793652043143404E-7</v>
      </c>
    </row>
    <row r="1351" spans="3:4" x14ac:dyDescent="0.3">
      <c r="C1351">
        <v>142.25</v>
      </c>
      <c r="D1351">
        <v>1.1522000070542076E-7</v>
      </c>
    </row>
    <row r="1352" spans="3:4" x14ac:dyDescent="0.3">
      <c r="C1352">
        <v>142.285</v>
      </c>
      <c r="D1352">
        <v>1.2296881008941713E-7</v>
      </c>
    </row>
    <row r="1353" spans="3:4" x14ac:dyDescent="0.3">
      <c r="C1353">
        <v>142.32</v>
      </c>
      <c r="D1353">
        <v>1.3121083663173584E-7</v>
      </c>
    </row>
    <row r="1354" spans="3:4" x14ac:dyDescent="0.3">
      <c r="C1354">
        <v>142.35500000000002</v>
      </c>
      <c r="D1354">
        <v>1.559260162534417E-7</v>
      </c>
    </row>
    <row r="1355" spans="3:4" x14ac:dyDescent="0.3">
      <c r="C1355">
        <v>142.39000000000001</v>
      </c>
      <c r="D1355">
        <v>1.6707398301064842E-7</v>
      </c>
    </row>
    <row r="1356" spans="3:4" x14ac:dyDescent="0.3">
      <c r="C1356">
        <v>142.42500000000001</v>
      </c>
      <c r="D1356">
        <v>1.7900880551326241E-7</v>
      </c>
    </row>
    <row r="1357" spans="3:4" x14ac:dyDescent="0.3">
      <c r="C1357">
        <v>142.46</v>
      </c>
      <c r="D1357">
        <v>1.9178586515537388E-7</v>
      </c>
    </row>
    <row r="1358" spans="3:4" x14ac:dyDescent="0.3">
      <c r="C1358">
        <v>142.495</v>
      </c>
      <c r="D1358">
        <v>2.0546445923893583E-7</v>
      </c>
    </row>
    <row r="1359" spans="3:4" x14ac:dyDescent="0.3">
      <c r="C1359">
        <v>142.53</v>
      </c>
      <c r="D1359">
        <v>2.2010807841976554E-7</v>
      </c>
    </row>
    <row r="1360" spans="3:4" x14ac:dyDescent="0.3">
      <c r="C1360">
        <v>142.565</v>
      </c>
      <c r="D1360">
        <v>2.3578470345959846E-7</v>
      </c>
    </row>
    <row r="1361" spans="3:4" x14ac:dyDescent="0.3">
      <c r="C1361">
        <v>142.6</v>
      </c>
      <c r="D1361">
        <v>2.5256712254784506E-7</v>
      </c>
    </row>
    <row r="1362" spans="3:4" x14ac:dyDescent="0.3">
      <c r="C1362">
        <v>142.63499999999999</v>
      </c>
      <c r="D1362">
        <v>2.7053327052846648E-7</v>
      </c>
    </row>
    <row r="1363" spans="3:4" x14ac:dyDescent="0.3">
      <c r="C1363">
        <v>142.67000000000002</v>
      </c>
      <c r="D1363">
        <v>2.8976659144202917E-7</v>
      </c>
    </row>
    <row r="1364" spans="3:4" x14ac:dyDescent="0.3">
      <c r="C1364">
        <v>142.70500000000001</v>
      </c>
      <c r="D1364">
        <v>3.1035642587041803E-7</v>
      </c>
    </row>
    <row r="1365" spans="3:4" x14ac:dyDescent="0.3">
      <c r="C1365">
        <v>142.74</v>
      </c>
      <c r="D1365">
        <v>3.3239842465238598E-7</v>
      </c>
    </row>
    <row r="1366" spans="3:4" x14ac:dyDescent="0.3">
      <c r="C1366">
        <v>142.77500000000001</v>
      </c>
      <c r="D1366">
        <v>3.5599499062072353E-7</v>
      </c>
    </row>
    <row r="1367" spans="3:4" x14ac:dyDescent="0.3">
      <c r="C1367">
        <v>142.81</v>
      </c>
      <c r="D1367">
        <v>3.8125575009834275E-7</v>
      </c>
    </row>
    <row r="1368" spans="3:4" x14ac:dyDescent="0.3">
      <c r="C1368">
        <v>142.845</v>
      </c>
      <c r="D1368">
        <v>4.0829805597882652E-7</v>
      </c>
    </row>
    <row r="1369" spans="3:4" x14ac:dyDescent="0.3">
      <c r="C1369">
        <v>142.88</v>
      </c>
      <c r="D1369">
        <v>4.3724752430830066E-7</v>
      </c>
    </row>
    <row r="1370" spans="3:4" x14ac:dyDescent="0.3">
      <c r="C1370">
        <v>142.91499999999999</v>
      </c>
      <c r="D1370">
        <v>4.682386063791619E-7</v>
      </c>
    </row>
    <row r="1371" spans="3:4" x14ac:dyDescent="0.3">
      <c r="C1371">
        <v>142.95000000000002</v>
      </c>
      <c r="D1371">
        <v>5.0141519844212224E-7</v>
      </c>
    </row>
    <row r="1372" spans="3:4" x14ac:dyDescent="0.3">
      <c r="C1372">
        <v>142.98500000000001</v>
      </c>
      <c r="D1372">
        <v>5.3693129124101306E-7</v>
      </c>
    </row>
    <row r="1373" spans="3:4" x14ac:dyDescent="0.3">
      <c r="C1373">
        <v>143.02000000000001</v>
      </c>
      <c r="D1373">
        <v>5.7495166167537641E-7</v>
      </c>
    </row>
    <row r="1374" spans="3:4" x14ac:dyDescent="0.3">
      <c r="C1374">
        <v>143.05500000000001</v>
      </c>
      <c r="D1374">
        <v>6.1565260899666579E-7</v>
      </c>
    </row>
    <row r="1375" spans="3:4" x14ac:dyDescent="0.3">
      <c r="C1375">
        <v>143.09</v>
      </c>
      <c r="D1375">
        <v>6.5922273804802357E-7</v>
      </c>
    </row>
    <row r="1376" spans="3:4" x14ac:dyDescent="0.3">
      <c r="C1376">
        <v>143.125</v>
      </c>
      <c r="D1376">
        <v>7.0586379216131799E-7</v>
      </c>
    </row>
    <row r="1377" spans="3:4" x14ac:dyDescent="0.3">
      <c r="C1377">
        <v>143.16</v>
      </c>
      <c r="D1377">
        <v>7.5579153843041517E-7</v>
      </c>
    </row>
    <row r="1378" spans="3:4" x14ac:dyDescent="0.3">
      <c r="C1378">
        <v>143.19499999999999</v>
      </c>
      <c r="D1378">
        <v>8.0923670818515556E-7</v>
      </c>
    </row>
    <row r="1379" spans="3:4" x14ac:dyDescent="0.3">
      <c r="C1379">
        <v>143.23000000000002</v>
      </c>
      <c r="D1379">
        <v>8.6644599559596323E-7</v>
      </c>
    </row>
    <row r="1380" spans="3:4" x14ac:dyDescent="0.3">
      <c r="C1380">
        <v>143.26500000000001</v>
      </c>
      <c r="D1380">
        <v>9.2768311744374318E-7</v>
      </c>
    </row>
    <row r="1381" spans="3:4" x14ac:dyDescent="0.3">
      <c r="C1381">
        <v>143.30000000000001</v>
      </c>
      <c r="D1381">
        <v>9.9322993719463985E-7</v>
      </c>
    </row>
    <row r="1382" spans="3:4" x14ac:dyDescent="0.3">
      <c r="C1382">
        <v>143.33500000000001</v>
      </c>
      <c r="D1382">
        <v>1.063387656620031E-6</v>
      </c>
    </row>
    <row r="1383" spans="3:4" x14ac:dyDescent="0.3">
      <c r="C1383">
        <v>143.37</v>
      </c>
      <c r="D1383">
        <v>1.1384780783040002E-6</v>
      </c>
    </row>
    <row r="1384" spans="3:4" x14ac:dyDescent="0.3">
      <c r="C1384">
        <v>143.405</v>
      </c>
      <c r="D1384">
        <v>1.2188449424769061E-6</v>
      </c>
    </row>
    <row r="1385" spans="3:4" x14ac:dyDescent="0.3">
      <c r="C1385">
        <v>143.44</v>
      </c>
      <c r="D1385">
        <v>1.3048553417078683E-6</v>
      </c>
    </row>
    <row r="1386" spans="3:4" x14ac:dyDescent="0.3">
      <c r="C1386">
        <v>143.47499999999999</v>
      </c>
      <c r="D1386">
        <v>1.3969012170784319E-6</v>
      </c>
    </row>
    <row r="1387" spans="3:4" x14ac:dyDescent="0.3">
      <c r="C1387">
        <v>143.51</v>
      </c>
      <c r="D1387">
        <v>1.495400939543914E-6</v>
      </c>
    </row>
    <row r="1388" spans="3:4" x14ac:dyDescent="0.3">
      <c r="C1388">
        <v>143.54500000000002</v>
      </c>
      <c r="D1388">
        <v>1.600800980267433E-6</v>
      </c>
    </row>
    <row r="1389" spans="3:4" x14ac:dyDescent="0.3">
      <c r="C1389">
        <v>143.58000000000001</v>
      </c>
      <c r="D1389">
        <v>1.7135776737821672E-6</v>
      </c>
    </row>
    <row r="1390" spans="3:4" x14ac:dyDescent="0.3">
      <c r="C1390">
        <v>143.61500000000001</v>
      </c>
      <c r="D1390">
        <v>1.8530572586769772E-6</v>
      </c>
    </row>
    <row r="1391" spans="3:4" x14ac:dyDescent="0.3">
      <c r="C1391">
        <v>143.65</v>
      </c>
      <c r="D1391">
        <v>1.9915533442377823E-6</v>
      </c>
    </row>
    <row r="1392" spans="3:4" x14ac:dyDescent="0.3">
      <c r="C1392">
        <v>143.685</v>
      </c>
      <c r="D1392">
        <v>2.1434959569490835E-6</v>
      </c>
    </row>
    <row r="1393" spans="3:4" x14ac:dyDescent="0.3">
      <c r="C1393">
        <v>143.72</v>
      </c>
      <c r="D1393">
        <v>2.3114677543904055E-6</v>
      </c>
    </row>
    <row r="1394" spans="3:4" x14ac:dyDescent="0.3">
      <c r="C1394">
        <v>143.755</v>
      </c>
      <c r="D1394">
        <v>2.4989007048766223E-6</v>
      </c>
    </row>
    <row r="1395" spans="3:4" x14ac:dyDescent="0.3">
      <c r="C1395">
        <v>143.79</v>
      </c>
      <c r="D1395">
        <v>2.7103833804735323E-6</v>
      </c>
    </row>
    <row r="1396" spans="3:4" x14ac:dyDescent="0.3">
      <c r="C1396">
        <v>143.82500000000002</v>
      </c>
      <c r="D1396">
        <v>2.952071452164074E-6</v>
      </c>
    </row>
    <row r="1397" spans="3:4" x14ac:dyDescent="0.3">
      <c r="C1397">
        <v>143.86000000000001</v>
      </c>
      <c r="D1397">
        <v>3.23223154904719E-6</v>
      </c>
    </row>
    <row r="1398" spans="3:4" x14ac:dyDescent="0.3">
      <c r="C1398">
        <v>143.89500000000001</v>
      </c>
      <c r="D1398">
        <v>3.5619557170404701E-6</v>
      </c>
    </row>
    <row r="1399" spans="3:4" x14ac:dyDescent="0.3">
      <c r="C1399">
        <v>143.93</v>
      </c>
      <c r="D1399">
        <v>3.956091826099677E-6</v>
      </c>
    </row>
    <row r="1400" spans="3:4" x14ac:dyDescent="0.3">
      <c r="C1400">
        <v>143.965</v>
      </c>
      <c r="D1400">
        <v>4.4344443599493307E-6</v>
      </c>
    </row>
    <row r="1401" spans="3:4" x14ac:dyDescent="0.3">
      <c r="C1401">
        <v>144</v>
      </c>
      <c r="D1401">
        <v>5.0233099071944977E-6</v>
      </c>
    </row>
    <row r="1402" spans="3:4" x14ac:dyDescent="0.3">
      <c r="C1402">
        <v>144.035</v>
      </c>
      <c r="D1402">
        <v>5.7574220509128697E-6</v>
      </c>
    </row>
    <row r="1403" spans="3:4" x14ac:dyDescent="0.3">
      <c r="C1403">
        <v>144.07</v>
      </c>
      <c r="D1403">
        <v>6.6823907495353053E-6</v>
      </c>
    </row>
    <row r="1404" spans="3:4" x14ac:dyDescent="0.3">
      <c r="C1404">
        <v>144.10500000000002</v>
      </c>
      <c r="D1404">
        <v>7.8577310356558155E-6</v>
      </c>
    </row>
    <row r="1405" spans="3:4" x14ac:dyDescent="0.3">
      <c r="C1405">
        <v>144.14000000000001</v>
      </c>
      <c r="D1405">
        <v>9.3605840177079566E-6</v>
      </c>
    </row>
    <row r="1406" spans="3:4" x14ac:dyDescent="0.3">
      <c r="C1406">
        <v>144.17500000000001</v>
      </c>
      <c r="D1406">
        <v>1.1290238581226908E-5</v>
      </c>
    </row>
    <row r="1407" spans="3:4" x14ac:dyDescent="0.3">
      <c r="C1407">
        <v>144.21</v>
      </c>
      <c r="D1407">
        <v>1.3773563413254361E-5</v>
      </c>
    </row>
    <row r="1408" spans="3:4" x14ac:dyDescent="0.3">
      <c r="C1408">
        <v>144.245</v>
      </c>
      <c r="D1408">
        <v>1.6971454319095464E-5</v>
      </c>
    </row>
    <row r="1409" spans="3:4" x14ac:dyDescent="0.3">
      <c r="C1409">
        <v>144.28</v>
      </c>
      <c r="D1409">
        <v>2.1086389345971571E-5</v>
      </c>
    </row>
    <row r="1410" spans="3:4" x14ac:dyDescent="0.3">
      <c r="C1410">
        <v>144.315</v>
      </c>
      <c r="D1410">
        <v>2.6371161899631321E-5</v>
      </c>
    </row>
    <row r="1411" spans="3:4" x14ac:dyDescent="0.3">
      <c r="C1411">
        <v>144.35</v>
      </c>
      <c r="D1411">
        <v>3.313882771633357E-5</v>
      </c>
    </row>
    <row r="1412" spans="3:4" x14ac:dyDescent="0.3">
      <c r="C1412">
        <v>144.38499999999999</v>
      </c>
      <c r="D1412">
        <v>4.1773853214579773E-5</v>
      </c>
    </row>
    <row r="1413" spans="3:4" x14ac:dyDescent="0.3">
      <c r="C1413">
        <v>144.42000000000002</v>
      </c>
      <c r="D1413">
        <v>5.2744388675866938E-5</v>
      </c>
    </row>
    <row r="1414" spans="3:4" x14ac:dyDescent="0.3">
      <c r="C1414">
        <v>144.45500000000001</v>
      </c>
      <c r="D1414">
        <v>6.6615508702041223E-5</v>
      </c>
    </row>
    <row r="1415" spans="3:4" x14ac:dyDescent="0.3">
      <c r="C1415">
        <v>144.49</v>
      </c>
      <c r="D1415">
        <v>8.4063164084438485E-5</v>
      </c>
    </row>
    <row r="1416" spans="3:4" x14ac:dyDescent="0.3">
      <c r="C1416">
        <v>144.52500000000001</v>
      </c>
      <c r="D1416">
        <v>1.0588847431004949E-4</v>
      </c>
    </row>
    <row r="1417" spans="3:4" x14ac:dyDescent="0.3">
      <c r="C1417">
        <v>144.56</v>
      </c>
      <c r="D1417">
        <v>1.3303186053117356E-4</v>
      </c>
    </row>
    <row r="1418" spans="3:4" x14ac:dyDescent="0.3">
      <c r="C1418">
        <v>144.595</v>
      </c>
      <c r="D1418">
        <v>1.6658637870847098E-4</v>
      </c>
    </row>
    <row r="1419" spans="3:4" x14ac:dyDescent="0.3">
      <c r="C1419">
        <v>144.63</v>
      </c>
      <c r="D1419">
        <v>2.0780946745445244E-4</v>
      </c>
    </row>
    <row r="1420" spans="3:4" x14ac:dyDescent="0.3">
      <c r="C1420">
        <v>144.66499999999999</v>
      </c>
      <c r="D1420">
        <v>2.5813218250507431E-4</v>
      </c>
    </row>
    <row r="1421" spans="3:4" x14ac:dyDescent="0.3">
      <c r="C1421">
        <v>144.70000000000002</v>
      </c>
      <c r="D1421">
        <v>3.1918178360648843E-4</v>
      </c>
    </row>
    <row r="1422" spans="3:4" x14ac:dyDescent="0.3">
      <c r="C1422">
        <v>144.73500000000001</v>
      </c>
      <c r="D1422">
        <v>3.9271762388096219E-4</v>
      </c>
    </row>
    <row r="1423" spans="3:4" x14ac:dyDescent="0.3">
      <c r="C1423">
        <v>144.77000000000001</v>
      </c>
      <c r="D1423">
        <v>4.8072006569323283E-4</v>
      </c>
    </row>
    <row r="1424" spans="3:4" x14ac:dyDescent="0.3">
      <c r="C1424">
        <v>144.80500000000001</v>
      </c>
      <c r="D1424">
        <v>5.8531775018169803E-4</v>
      </c>
    </row>
    <row r="1425" spans="3:4" x14ac:dyDescent="0.3">
      <c r="C1425">
        <v>144.84</v>
      </c>
      <c r="D1425">
        <v>7.0878149784045442E-4</v>
      </c>
    </row>
    <row r="1426" spans="3:4" x14ac:dyDescent="0.3">
      <c r="C1426">
        <v>144.875</v>
      </c>
      <c r="D1426">
        <v>8.5349406741794655E-4</v>
      </c>
    </row>
    <row r="1427" spans="3:4" x14ac:dyDescent="0.3">
      <c r="C1427">
        <v>144.91</v>
      </c>
      <c r="D1427">
        <v>1.0219095031400206E-3</v>
      </c>
    </row>
    <row r="1428" spans="3:4" x14ac:dyDescent="0.3">
      <c r="C1428">
        <v>144.94499999999999</v>
      </c>
      <c r="D1428">
        <v>1.2165014895818313E-3</v>
      </c>
    </row>
    <row r="1429" spans="3:4" x14ac:dyDescent="0.3">
      <c r="C1429">
        <v>144.98000000000002</v>
      </c>
      <c r="D1429">
        <v>1.4397220099299898E-3</v>
      </c>
    </row>
    <row r="1430" spans="3:4" x14ac:dyDescent="0.3">
      <c r="C1430">
        <v>145.01500000000001</v>
      </c>
      <c r="D1430">
        <v>1.6938562678276588E-3</v>
      </c>
    </row>
    <row r="1431" spans="3:4" x14ac:dyDescent="0.3">
      <c r="C1431">
        <v>145.05000000000001</v>
      </c>
      <c r="D1431">
        <v>1.9810335346187942E-3</v>
      </c>
    </row>
    <row r="1432" spans="3:4" x14ac:dyDescent="0.3">
      <c r="C1432">
        <v>145.08500000000001</v>
      </c>
      <c r="D1432">
        <v>2.3030796684060375E-3</v>
      </c>
    </row>
    <row r="1433" spans="3:4" x14ac:dyDescent="0.3">
      <c r="C1433">
        <v>145.12</v>
      </c>
      <c r="D1433">
        <v>2.6614323713843127E-3</v>
      </c>
    </row>
    <row r="1434" spans="3:4" x14ac:dyDescent="0.3">
      <c r="C1434">
        <v>145.155</v>
      </c>
      <c r="D1434">
        <v>3.0570407917014579E-3</v>
      </c>
    </row>
    <row r="1435" spans="3:4" x14ac:dyDescent="0.3">
      <c r="C1435">
        <v>145.19</v>
      </c>
      <c r="D1435">
        <v>3.4902658334583702E-3</v>
      </c>
    </row>
    <row r="1436" spans="3:4" x14ac:dyDescent="0.3">
      <c r="C1436">
        <v>145.22499999999999</v>
      </c>
      <c r="D1436">
        <v>3.9607854643421347E-3</v>
      </c>
    </row>
    <row r="1437" spans="3:4" x14ac:dyDescent="0.3">
      <c r="C1437">
        <v>145.26</v>
      </c>
      <c r="D1437">
        <v>4.4675098071837119E-3</v>
      </c>
    </row>
    <row r="1438" spans="3:4" x14ac:dyDescent="0.3">
      <c r="C1438">
        <v>145.29500000000002</v>
      </c>
      <c r="D1438">
        <v>5.0085111371460664E-3</v>
      </c>
    </row>
    <row r="1439" spans="3:4" x14ac:dyDescent="0.3">
      <c r="C1439">
        <v>145.33000000000001</v>
      </c>
      <c r="D1439">
        <v>5.5809740374833695E-3</v>
      </c>
    </row>
    <row r="1440" spans="3:4" x14ac:dyDescent="0.3">
      <c r="C1440">
        <v>145.36500000000001</v>
      </c>
      <c r="D1440">
        <v>6.1811708567241063E-3</v>
      </c>
    </row>
    <row r="1441" spans="3:4" x14ac:dyDescent="0.3">
      <c r="C1441">
        <v>145.4</v>
      </c>
      <c r="D1441">
        <v>6.8044672298123894E-3</v>
      </c>
    </row>
    <row r="1442" spans="3:4" x14ac:dyDescent="0.3">
      <c r="C1442">
        <v>145.435</v>
      </c>
      <c r="D1442">
        <v>7.4453617569357469E-3</v>
      </c>
    </row>
    <row r="1443" spans="3:4" x14ac:dyDescent="0.3">
      <c r="C1443">
        <v>145.47</v>
      </c>
      <c r="D1443">
        <v>8.0975629703758534E-3</v>
      </c>
    </row>
    <row r="1444" spans="3:4" x14ac:dyDescent="0.3">
      <c r="C1444">
        <v>145.505</v>
      </c>
      <c r="D1444">
        <v>8.754105469075589E-3</v>
      </c>
    </row>
    <row r="1445" spans="3:4" x14ac:dyDescent="0.3">
      <c r="C1445">
        <v>145.54</v>
      </c>
      <c r="D1445">
        <v>9.4075055837759495E-3</v>
      </c>
    </row>
    <row r="1446" spans="3:4" x14ac:dyDescent="0.3">
      <c r="C1446">
        <v>145.57500000000002</v>
      </c>
      <c r="D1446">
        <v>1.0049955187290901E-2</v>
      </c>
    </row>
    <row r="1447" spans="3:4" x14ac:dyDescent="0.3">
      <c r="C1447">
        <v>145.61000000000001</v>
      </c>
      <c r="D1447">
        <v>1.0673550332746624E-2</v>
      </c>
    </row>
    <row r="1448" spans="3:4" x14ac:dyDescent="0.3">
      <c r="C1448">
        <v>145.64500000000001</v>
      </c>
      <c r="D1448">
        <v>1.1270549348160385E-2</v>
      </c>
    </row>
    <row r="1449" spans="3:4" x14ac:dyDescent="0.3">
      <c r="C1449">
        <v>145.68</v>
      </c>
      <c r="D1449">
        <v>1.1833652911629458E-2</v>
      </c>
    </row>
    <row r="1450" spans="3:4" x14ac:dyDescent="0.3">
      <c r="C1450">
        <v>145.715</v>
      </c>
      <c r="D1450">
        <v>1.2356296563120728E-2</v>
      </c>
    </row>
    <row r="1451" spans="3:4" x14ac:dyDescent="0.3">
      <c r="C1451">
        <v>145.75</v>
      </c>
      <c r="D1451">
        <v>1.283294417429273E-2</v>
      </c>
    </row>
    <row r="1452" spans="3:4" x14ac:dyDescent="0.3">
      <c r="C1452">
        <v>145.785</v>
      </c>
      <c r="D1452">
        <v>1.3259369207772412E-2</v>
      </c>
    </row>
    <row r="1453" spans="3:4" x14ac:dyDescent="0.3">
      <c r="C1453">
        <v>145.82</v>
      </c>
      <c r="D1453">
        <v>1.363290927523563E-2</v>
      </c>
    </row>
    <row r="1454" spans="3:4" x14ac:dyDescent="0.3">
      <c r="C1454">
        <v>145.85500000000002</v>
      </c>
      <c r="D1454">
        <v>1.3952678684064924E-2</v>
      </c>
    </row>
    <row r="1455" spans="3:4" x14ac:dyDescent="0.3">
      <c r="C1455">
        <v>145.89000000000001</v>
      </c>
      <c r="D1455">
        <v>1.4219723487296448E-2</v>
      </c>
    </row>
    <row r="1456" spans="3:4" x14ac:dyDescent="0.3">
      <c r="C1456">
        <v>145.92500000000001</v>
      </c>
      <c r="D1456">
        <v>1.443710416360376E-2</v>
      </c>
    </row>
    <row r="1457" spans="3:4" x14ac:dyDescent="0.3">
      <c r="C1457">
        <v>145.96</v>
      </c>
      <c r="D1457">
        <v>1.4609892585412565E-2</v>
      </c>
    </row>
    <row r="1458" spans="3:4" x14ac:dyDescent="0.3">
      <c r="C1458">
        <v>145.995</v>
      </c>
      <c r="D1458">
        <v>1.4745072490601675E-2</v>
      </c>
    </row>
    <row r="1459" spans="3:4" x14ac:dyDescent="0.3">
      <c r="C1459">
        <v>146.03</v>
      </c>
      <c r="D1459">
        <v>1.4851336318567471E-2</v>
      </c>
    </row>
    <row r="1460" spans="3:4" x14ac:dyDescent="0.3">
      <c r="C1460">
        <v>146.065</v>
      </c>
      <c r="D1460">
        <v>1.4938776000326422E-2</v>
      </c>
    </row>
    <row r="1461" spans="3:4" x14ac:dyDescent="0.3">
      <c r="C1461">
        <v>146.1</v>
      </c>
      <c r="D1461">
        <v>1.5018471012126729E-2</v>
      </c>
    </row>
    <row r="1462" spans="3:4" x14ac:dyDescent="0.3">
      <c r="C1462">
        <v>146.13499999999999</v>
      </c>
      <c r="D1462">
        <v>1.5101983513101536E-2</v>
      </c>
    </row>
    <row r="1463" spans="3:4" x14ac:dyDescent="0.3">
      <c r="C1463">
        <v>146.17000000000002</v>
      </c>
      <c r="D1463">
        <v>1.5200777371662514E-2</v>
      </c>
    </row>
    <row r="1464" spans="3:4" x14ac:dyDescent="0.3">
      <c r="C1464">
        <v>146.20500000000001</v>
      </c>
      <c r="D1464">
        <v>1.5325584905658133E-2</v>
      </c>
    </row>
    <row r="1465" spans="3:4" x14ac:dyDescent="0.3">
      <c r="C1465">
        <v>146.24</v>
      </c>
      <c r="D1465">
        <v>1.548575167670699E-2</v>
      </c>
    </row>
    <row r="1466" spans="3:4" x14ac:dyDescent="0.3">
      <c r="C1466">
        <v>146.27500000000001</v>
      </c>
      <c r="D1466">
        <v>1.5688595076051273E-2</v>
      </c>
    </row>
    <row r="1467" spans="3:4" x14ac:dyDescent="0.3">
      <c r="C1467">
        <v>146.31</v>
      </c>
      <c r="D1467">
        <v>1.5938816080909277E-2</v>
      </c>
    </row>
    <row r="1468" spans="3:4" x14ac:dyDescent="0.3">
      <c r="C1468">
        <v>146.345</v>
      </c>
      <c r="D1468">
        <v>1.6238004850231639E-2</v>
      </c>
    </row>
    <row r="1469" spans="3:4" x14ac:dyDescent="0.3">
      <c r="C1469">
        <v>146.38</v>
      </c>
      <c r="D1469">
        <v>1.6584279284269442E-2</v>
      </c>
    </row>
    <row r="1470" spans="3:4" x14ac:dyDescent="0.3">
      <c r="C1470">
        <v>146.41499999999999</v>
      </c>
      <c r="D1470">
        <v>1.697209099892635E-2</v>
      </c>
    </row>
    <row r="1471" spans="3:4" x14ac:dyDescent="0.3">
      <c r="C1471">
        <v>146.45000000000002</v>
      </c>
      <c r="D1471">
        <v>1.7392225323112284E-2</v>
      </c>
    </row>
    <row r="1472" spans="3:4" x14ac:dyDescent="0.3">
      <c r="C1472">
        <v>146.48500000000001</v>
      </c>
      <c r="D1472">
        <v>1.7832011175656113E-2</v>
      </c>
    </row>
    <row r="1473" spans="3:4" x14ac:dyDescent="0.3">
      <c r="C1473">
        <v>146.52000000000001</v>
      </c>
      <c r="D1473">
        <v>1.8275743596716406E-2</v>
      </c>
    </row>
    <row r="1474" spans="3:4" x14ac:dyDescent="0.3">
      <c r="C1474">
        <v>146.55500000000001</v>
      </c>
      <c r="D1474">
        <v>1.8705307176133685E-2</v>
      </c>
    </row>
    <row r="1475" spans="3:4" x14ac:dyDescent="0.3">
      <c r="C1475">
        <v>146.59</v>
      </c>
      <c r="D1475">
        <v>1.910097375980804E-2</v>
      </c>
    </row>
    <row r="1476" spans="3:4" x14ac:dyDescent="0.3">
      <c r="C1476">
        <v>146.625</v>
      </c>
      <c r="D1476">
        <v>1.9442333895751115E-2</v>
      </c>
    </row>
    <row r="1477" spans="3:4" x14ac:dyDescent="0.3">
      <c r="C1477">
        <v>146.66</v>
      </c>
      <c r="D1477">
        <v>1.9709309800899827E-2</v>
      </c>
    </row>
    <row r="1478" spans="3:4" x14ac:dyDescent="0.3">
      <c r="C1478">
        <v>146.69499999999999</v>
      </c>
      <c r="D1478">
        <v>1.9883189372487207E-2</v>
      </c>
    </row>
    <row r="1479" spans="3:4" x14ac:dyDescent="0.3">
      <c r="C1479">
        <v>146.73000000000002</v>
      </c>
      <c r="D1479">
        <v>1.9947616867807477E-2</v>
      </c>
    </row>
    <row r="1480" spans="3:4" x14ac:dyDescent="0.3">
      <c r="C1480">
        <v>146.76500000000001</v>
      </c>
      <c r="D1480">
        <v>1.9889476898271596E-2</v>
      </c>
    </row>
    <row r="1481" spans="3:4" x14ac:dyDescent="0.3">
      <c r="C1481">
        <v>146.80000000000001</v>
      </c>
      <c r="D1481">
        <v>1.9699614439713693E-2</v>
      </c>
    </row>
    <row r="1482" spans="3:4" x14ac:dyDescent="0.3">
      <c r="C1482">
        <v>146.83500000000001</v>
      </c>
      <c r="D1482">
        <v>1.9373344275733687E-2</v>
      </c>
    </row>
    <row r="1483" spans="3:4" x14ac:dyDescent="0.3">
      <c r="C1483">
        <v>146.87</v>
      </c>
      <c r="D1483">
        <v>1.8910717823354795E-2</v>
      </c>
    </row>
    <row r="1484" spans="3:4" x14ac:dyDescent="0.3">
      <c r="C1484">
        <v>146.905</v>
      </c>
      <c r="D1484">
        <v>1.8316532410395957E-2</v>
      </c>
    </row>
    <row r="1485" spans="3:4" x14ac:dyDescent="0.3">
      <c r="C1485">
        <v>146.94</v>
      </c>
      <c r="D1485">
        <v>1.7600086287242307E-2</v>
      </c>
    </row>
    <row r="1486" spans="3:4" x14ac:dyDescent="0.3">
      <c r="C1486">
        <v>146.97499999999999</v>
      </c>
      <c r="D1486">
        <v>1.6774700360512231E-2</v>
      </c>
    </row>
    <row r="1487" spans="3:4" x14ac:dyDescent="0.3">
      <c r="C1487">
        <v>147.01</v>
      </c>
      <c r="D1487">
        <v>1.5857043294247943E-2</v>
      </c>
    </row>
    <row r="1488" spans="3:4" x14ac:dyDescent="0.3">
      <c r="C1488">
        <v>147.04500000000002</v>
      </c>
      <c r="D1488">
        <v>1.486630892326952E-2</v>
      </c>
    </row>
    <row r="1489" spans="3:4" x14ac:dyDescent="0.3">
      <c r="C1489">
        <v>147.08000000000001</v>
      </c>
      <c r="D1489">
        <v>1.3823302910490162E-2</v>
      </c>
    </row>
    <row r="1490" spans="3:4" x14ac:dyDescent="0.3">
      <c r="C1490">
        <v>147.11500000000001</v>
      </c>
      <c r="D1490">
        <v>1.2749498751423829E-2</v>
      </c>
    </row>
    <row r="1491" spans="3:4" x14ac:dyDescent="0.3">
      <c r="C1491">
        <v>147.15</v>
      </c>
      <c r="D1491">
        <v>1.1666121564674631E-2</v>
      </c>
    </row>
    <row r="1492" spans="3:4" x14ac:dyDescent="0.3">
      <c r="C1492">
        <v>147.185</v>
      </c>
      <c r="D1492">
        <v>1.0593312048176956E-2</v>
      </c>
    </row>
    <row r="1493" spans="3:4" x14ac:dyDescent="0.3">
      <c r="C1493">
        <v>147.22</v>
      </c>
      <c r="D1493">
        <v>9.5494133571626671E-3</v>
      </c>
    </row>
    <row r="1494" spans="3:4" x14ac:dyDescent="0.3">
      <c r="C1494">
        <v>147.255</v>
      </c>
      <c r="D1494">
        <v>8.5504115765345622E-3</v>
      </c>
    </row>
    <row r="1495" spans="3:4" x14ac:dyDescent="0.3">
      <c r="C1495">
        <v>147.29</v>
      </c>
      <c r="D1495">
        <v>7.6095471628647741E-3</v>
      </c>
    </row>
    <row r="1496" spans="3:4" x14ac:dyDescent="0.3">
      <c r="C1496">
        <v>147.32500000000002</v>
      </c>
      <c r="D1496">
        <v>6.7371014645272271E-3</v>
      </c>
    </row>
    <row r="1497" spans="3:4" x14ac:dyDescent="0.3">
      <c r="C1497">
        <v>147.36000000000001</v>
      </c>
      <c r="D1497">
        <v>5.9403503093799995E-3</v>
      </c>
    </row>
    <row r="1498" spans="3:4" x14ac:dyDescent="0.3">
      <c r="C1498">
        <v>147.39500000000001</v>
      </c>
      <c r="D1498">
        <v>5.2236665659488079E-3</v>
      </c>
    </row>
    <row r="1499" spans="3:4" x14ac:dyDescent="0.3">
      <c r="C1499">
        <v>147.43</v>
      </c>
      <c r="D1499">
        <v>4.5887461309937613E-3</v>
      </c>
    </row>
    <row r="1500" spans="3:4" x14ac:dyDescent="0.3">
      <c r="C1500">
        <v>147.465</v>
      </c>
      <c r="D1500">
        <v>4.0349272503714699E-3</v>
      </c>
    </row>
    <row r="1501" spans="3:4" x14ac:dyDescent="0.3">
      <c r="C1501">
        <v>147.5</v>
      </c>
      <c r="D1501">
        <v>3.5595714136518975E-3</v>
      </c>
    </row>
    <row r="1502" spans="3:4" x14ac:dyDescent="0.3">
      <c r="C1502">
        <v>147.535</v>
      </c>
      <c r="D1502">
        <v>3.1584749888022112E-3</v>
      </c>
    </row>
    <row r="1503" spans="3:4" x14ac:dyDescent="0.3">
      <c r="C1503">
        <v>147.57</v>
      </c>
      <c r="D1503">
        <v>2.8262838016682532E-3</v>
      </c>
    </row>
    <row r="1504" spans="3:4" x14ac:dyDescent="0.3">
      <c r="C1504">
        <v>147.60500000000002</v>
      </c>
      <c r="D1504">
        <v>2.5568874212668073E-3</v>
      </c>
    </row>
    <row r="1505" spans="3:4" x14ac:dyDescent="0.3">
      <c r="C1505">
        <v>147.64000000000001</v>
      </c>
      <c r="D1505">
        <v>2.3437753541758278E-3</v>
      </c>
    </row>
    <row r="1506" spans="3:4" x14ac:dyDescent="0.3">
      <c r="C1506">
        <v>147.67500000000001</v>
      </c>
      <c r="D1506">
        <v>2.180343079250485E-3</v>
      </c>
    </row>
    <row r="1507" spans="3:4" x14ac:dyDescent="0.3">
      <c r="C1507">
        <v>147.71</v>
      </c>
      <c r="D1507">
        <v>2.0601413520596914E-3</v>
      </c>
    </row>
    <row r="1508" spans="3:4" x14ac:dyDescent="0.3">
      <c r="C1508">
        <v>147.745</v>
      </c>
      <c r="D1508">
        <v>1.9770670806786594E-3</v>
      </c>
    </row>
    <row r="1509" spans="3:4" x14ac:dyDescent="0.3">
      <c r="C1509">
        <v>147.78</v>
      </c>
      <c r="D1509">
        <v>1.9254980592345559E-3</v>
      </c>
    </row>
    <row r="1510" spans="3:4" x14ac:dyDescent="0.3">
      <c r="C1510">
        <v>147.815</v>
      </c>
      <c r="D1510">
        <v>1.900376813793468E-3</v>
      </c>
    </row>
    <row r="1511" spans="3:4" x14ac:dyDescent="0.3">
      <c r="C1511">
        <v>147.85</v>
      </c>
      <c r="D1511">
        <v>1.8972507546976137E-3</v>
      </c>
    </row>
    <row r="1512" spans="3:4" x14ac:dyDescent="0.3">
      <c r="C1512">
        <v>147.88499999999999</v>
      </c>
      <c r="D1512">
        <v>1.9122768207188573E-3</v>
      </c>
    </row>
    <row r="1513" spans="3:4" x14ac:dyDescent="0.3">
      <c r="C1513">
        <v>147.92000000000002</v>
      </c>
      <c r="D1513">
        <v>1.9421989876722931E-3</v>
      </c>
    </row>
    <row r="1514" spans="3:4" x14ac:dyDescent="0.3">
      <c r="C1514">
        <v>147.95500000000001</v>
      </c>
      <c r="D1514">
        <v>1.9843065769182652E-3</v>
      </c>
    </row>
    <row r="1515" spans="3:4" x14ac:dyDescent="0.3">
      <c r="C1515">
        <v>147.99</v>
      </c>
      <c r="D1515">
        <v>2.0363804266740576E-3</v>
      </c>
    </row>
    <row r="1516" spans="3:4" x14ac:dyDescent="0.3">
      <c r="C1516">
        <v>148.02500000000001</v>
      </c>
      <c r="D1516">
        <v>2.0966328599314201E-3</v>
      </c>
    </row>
    <row r="1517" spans="3:4" x14ac:dyDescent="0.3">
      <c r="C1517">
        <v>148.06</v>
      </c>
      <c r="D1517">
        <v>2.1636461511385739E-3</v>
      </c>
    </row>
    <row r="1518" spans="3:4" x14ac:dyDescent="0.3">
      <c r="C1518">
        <v>148.095</v>
      </c>
      <c r="D1518">
        <v>2.2363129812819366E-3</v>
      </c>
    </row>
    <row r="1519" spans="3:4" x14ac:dyDescent="0.3">
      <c r="C1519">
        <v>148.13</v>
      </c>
      <c r="D1519">
        <v>2.3137812642538649E-3</v>
      </c>
    </row>
    <row r="1520" spans="3:4" x14ac:dyDescent="0.3">
      <c r="C1520">
        <v>148.16499999999999</v>
      </c>
      <c r="D1520">
        <v>2.3954047798156511E-3</v>
      </c>
    </row>
    <row r="1521" spans="3:4" x14ac:dyDescent="0.3">
      <c r="C1521">
        <v>148.20000000000002</v>
      </c>
      <c r="D1521">
        <v>2.4807002847661939E-3</v>
      </c>
    </row>
    <row r="1522" spans="3:4" x14ac:dyDescent="0.3">
      <c r="C1522">
        <v>148.23500000000001</v>
      </c>
      <c r="D1522">
        <v>2.5693111962340302E-3</v>
      </c>
    </row>
    <row r="1523" spans="3:4" x14ac:dyDescent="0.3">
      <c r="C1523">
        <v>148.27000000000001</v>
      </c>
      <c r="D1523">
        <v>2.6609646493525323E-3</v>
      </c>
    </row>
    <row r="1524" spans="3:4" x14ac:dyDescent="0.3">
      <c r="C1524">
        <v>148.30500000000001</v>
      </c>
      <c r="D1524">
        <v>2.7555030734533743E-3</v>
      </c>
    </row>
    <row r="1525" spans="3:4" x14ac:dyDescent="0.3">
      <c r="C1525">
        <v>148.34</v>
      </c>
      <c r="D1525">
        <v>2.8527728410745429E-3</v>
      </c>
    </row>
    <row r="1526" spans="3:4" x14ac:dyDescent="0.3">
      <c r="C1526">
        <v>148.375</v>
      </c>
      <c r="D1526">
        <v>2.9526772627016637E-3</v>
      </c>
    </row>
    <row r="1527" spans="3:4" x14ac:dyDescent="0.3">
      <c r="C1527">
        <v>148.41</v>
      </c>
      <c r="D1527">
        <v>3.0551455639280657E-3</v>
      </c>
    </row>
    <row r="1528" spans="3:4" x14ac:dyDescent="0.3">
      <c r="C1528">
        <v>148.44499999999999</v>
      </c>
      <c r="D1528">
        <v>3.1601241051013333E-3</v>
      </c>
    </row>
    <row r="1529" spans="3:4" x14ac:dyDescent="0.3">
      <c r="C1529">
        <v>148.48000000000002</v>
      </c>
      <c r="D1529">
        <v>3.2675698152333961E-3</v>
      </c>
    </row>
    <row r="1530" spans="3:4" x14ac:dyDescent="0.3">
      <c r="C1530">
        <v>148.51500000000001</v>
      </c>
      <c r="D1530">
        <v>3.3774453399322544E-3</v>
      </c>
    </row>
    <row r="1531" spans="3:4" x14ac:dyDescent="0.3">
      <c r="C1531">
        <v>148.55000000000001</v>
      </c>
      <c r="D1531">
        <v>3.4897154917539787E-3</v>
      </c>
    </row>
    <row r="1532" spans="3:4" x14ac:dyDescent="0.3">
      <c r="C1532">
        <v>148.58500000000001</v>
      </c>
      <c r="D1532">
        <v>3.6043446734253942E-3</v>
      </c>
    </row>
    <row r="1533" spans="3:4" x14ac:dyDescent="0.3">
      <c r="C1533">
        <v>148.62</v>
      </c>
      <c r="D1533">
        <v>3.7212950164986713E-3</v>
      </c>
    </row>
    <row r="1534" spans="3:4" x14ac:dyDescent="0.3">
      <c r="C1534">
        <v>148.655</v>
      </c>
      <c r="D1534">
        <v>3.8405101856685418E-3</v>
      </c>
    </row>
    <row r="1535" spans="3:4" x14ac:dyDescent="0.3">
      <c r="C1535">
        <v>148.69</v>
      </c>
      <c r="D1535">
        <v>3.9619964592757899E-3</v>
      </c>
    </row>
    <row r="1536" spans="3:4" x14ac:dyDescent="0.3">
      <c r="C1536">
        <v>148.72499999999999</v>
      </c>
      <c r="D1536">
        <v>4.0856485990637785E-3</v>
      </c>
    </row>
    <row r="1537" spans="3:4" x14ac:dyDescent="0.3">
      <c r="C1537">
        <v>148.76</v>
      </c>
      <c r="D1537">
        <v>4.2114247139663063E-3</v>
      </c>
    </row>
    <row r="1538" spans="3:4" x14ac:dyDescent="0.3">
      <c r="C1538">
        <v>148.79500000000002</v>
      </c>
      <c r="D1538">
        <v>4.339262099215333E-3</v>
      </c>
    </row>
    <row r="1539" spans="3:4" x14ac:dyDescent="0.3">
      <c r="C1539">
        <v>148.83000000000001</v>
      </c>
      <c r="D1539">
        <v>4.4690913301157417E-3</v>
      </c>
    </row>
    <row r="1540" spans="3:4" x14ac:dyDescent="0.3">
      <c r="C1540">
        <v>148.86500000000001</v>
      </c>
      <c r="D1540">
        <v>4.6008361318023716E-3</v>
      </c>
    </row>
    <row r="1541" spans="3:4" x14ac:dyDescent="0.3">
      <c r="C1541">
        <v>148.9</v>
      </c>
      <c r="D1541">
        <v>4.7344132684934625E-3</v>
      </c>
    </row>
    <row r="1542" spans="3:4" x14ac:dyDescent="0.3">
      <c r="C1542">
        <v>148.935</v>
      </c>
      <c r="D1542">
        <v>4.8697324538266203E-3</v>
      </c>
    </row>
    <row r="1543" spans="3:4" x14ac:dyDescent="0.3">
      <c r="C1543">
        <v>148.97</v>
      </c>
      <c r="D1543">
        <v>5.0066962838225216E-3</v>
      </c>
    </row>
    <row r="1544" spans="3:4" x14ac:dyDescent="0.3">
      <c r="C1544">
        <v>149.005</v>
      </c>
      <c r="D1544">
        <v>5.1452001939710718E-3</v>
      </c>
    </row>
    <row r="1545" spans="3:4" x14ac:dyDescent="0.3">
      <c r="C1545">
        <v>149.04</v>
      </c>
      <c r="D1545">
        <v>5.2851324418705546E-3</v>
      </c>
    </row>
    <row r="1546" spans="3:4" x14ac:dyDescent="0.3">
      <c r="C1546">
        <v>149.07500000000002</v>
      </c>
      <c r="D1546">
        <v>5.4263741167734679E-3</v>
      </c>
    </row>
    <row r="1547" spans="3:4" x14ac:dyDescent="0.3">
      <c r="C1547">
        <v>149.11000000000001</v>
      </c>
      <c r="D1547">
        <v>5.5687991773020204E-3</v>
      </c>
    </row>
    <row r="1548" spans="3:4" x14ac:dyDescent="0.3">
      <c r="C1548">
        <v>149.14500000000001</v>
      </c>
      <c r="D1548">
        <v>5.7122745184958858E-3</v>
      </c>
    </row>
    <row r="1549" spans="3:4" x14ac:dyDescent="0.3">
      <c r="C1549">
        <v>149.18</v>
      </c>
      <c r="D1549">
        <v>5.8566600692353662E-3</v>
      </c>
    </row>
    <row r="1550" spans="3:4" x14ac:dyDescent="0.3">
      <c r="C1550">
        <v>149.215</v>
      </c>
      <c r="D1550">
        <v>6.0018089209593036E-3</v>
      </c>
    </row>
    <row r="1551" spans="3:4" x14ac:dyDescent="0.3">
      <c r="C1551">
        <v>149.25</v>
      </c>
      <c r="D1551">
        <v>6.1475674884549723E-3</v>
      </c>
    </row>
    <row r="1552" spans="3:4" x14ac:dyDescent="0.3">
      <c r="C1552">
        <v>149.285</v>
      </c>
      <c r="D1552">
        <v>6.2937757033469707E-3</v>
      </c>
    </row>
    <row r="1553" spans="3:4" x14ac:dyDescent="0.3">
      <c r="C1553">
        <v>149.32</v>
      </c>
      <c r="D1553">
        <v>6.4402672407502378E-3</v>
      </c>
    </row>
    <row r="1554" spans="3:4" x14ac:dyDescent="0.3">
      <c r="C1554">
        <v>149.35500000000002</v>
      </c>
      <c r="D1554">
        <v>6.5868697793809066E-3</v>
      </c>
    </row>
    <row r="1555" spans="3:4" x14ac:dyDescent="0.3">
      <c r="C1555">
        <v>149.39000000000001</v>
      </c>
      <c r="D1555">
        <v>6.7334052952373472E-3</v>
      </c>
    </row>
    <row r="1556" spans="3:4" x14ac:dyDescent="0.3">
      <c r="C1556">
        <v>149.42500000000001</v>
      </c>
      <c r="D1556">
        <v>6.8796903887778258E-3</v>
      </c>
    </row>
    <row r="1557" spans="3:4" x14ac:dyDescent="0.3">
      <c r="C1557">
        <v>149.46</v>
      </c>
      <c r="D1557">
        <v>7.0255366453218521E-3</v>
      </c>
    </row>
    <row r="1558" spans="3:4" x14ac:dyDescent="0.3">
      <c r="C1558">
        <v>149.495</v>
      </c>
      <c r="D1558">
        <v>7.1707510282057966E-3</v>
      </c>
    </row>
    <row r="1559" spans="3:4" x14ac:dyDescent="0.3">
      <c r="C1559">
        <v>149.53</v>
      </c>
      <c r="D1559">
        <v>7.3151363040159208E-3</v>
      </c>
    </row>
    <row r="1560" spans="3:4" x14ac:dyDescent="0.3">
      <c r="C1560">
        <v>149.565</v>
      </c>
      <c r="D1560">
        <v>7.458491499015207E-3</v>
      </c>
    </row>
    <row r="1561" spans="3:4" x14ac:dyDescent="0.3">
      <c r="C1561">
        <v>149.6</v>
      </c>
      <c r="D1561">
        <v>7.600612385671314E-3</v>
      </c>
    </row>
    <row r="1562" spans="3:4" x14ac:dyDescent="0.3">
      <c r="C1562">
        <v>149.63500000000002</v>
      </c>
      <c r="D1562">
        <v>7.7412919979844893E-3</v>
      </c>
    </row>
    <row r="1563" spans="3:4" x14ac:dyDescent="0.3">
      <c r="C1563">
        <v>149.67000000000002</v>
      </c>
      <c r="D1563">
        <v>7.8803211741067195E-3</v>
      </c>
    </row>
    <row r="1564" spans="3:4" x14ac:dyDescent="0.3">
      <c r="C1564">
        <v>149.70500000000001</v>
      </c>
      <c r="D1564">
        <v>8.0174891245425577E-3</v>
      </c>
    </row>
    <row r="1565" spans="3:4" x14ac:dyDescent="0.3">
      <c r="C1565">
        <v>149.74</v>
      </c>
      <c r="D1565">
        <v>8.1525840240200525E-3</v>
      </c>
    </row>
    <row r="1566" spans="3:4" x14ac:dyDescent="0.3">
      <c r="C1566">
        <v>149.77500000000001</v>
      </c>
      <c r="D1566">
        <v>8.2853936249329026E-3</v>
      </c>
    </row>
    <row r="1567" spans="3:4" x14ac:dyDescent="0.3">
      <c r="C1567">
        <v>149.81</v>
      </c>
      <c r="D1567">
        <v>8.41570589006993E-3</v>
      </c>
    </row>
    <row r="1568" spans="3:4" x14ac:dyDescent="0.3">
      <c r="C1568">
        <v>149.845</v>
      </c>
      <c r="D1568">
        <v>8.5433096421759711E-3</v>
      </c>
    </row>
    <row r="1569" spans="3:4" x14ac:dyDescent="0.3">
      <c r="C1569">
        <v>149.88</v>
      </c>
      <c r="D1569">
        <v>8.66799522772734E-3</v>
      </c>
    </row>
    <row r="1570" spans="3:4" x14ac:dyDescent="0.3">
      <c r="C1570">
        <v>149.91499999999999</v>
      </c>
      <c r="D1570">
        <v>8.7895551921571141E-3</v>
      </c>
    </row>
    <row r="1571" spans="3:4" x14ac:dyDescent="0.3">
      <c r="C1571">
        <v>149.95000000000002</v>
      </c>
      <c r="D1571">
        <v>8.907784963632457E-3</v>
      </c>
    </row>
    <row r="1572" spans="3:4" x14ac:dyDescent="0.3">
      <c r="C1572">
        <v>149.98500000000001</v>
      </c>
      <c r="D1572">
        <v>9.0224835423684396E-3</v>
      </c>
    </row>
    <row r="1573" spans="3:4" x14ac:dyDescent="0.3">
      <c r="C1573">
        <v>150.02000000000001</v>
      </c>
      <c r="D1573">
        <v>9.1334541923646876E-3</v>
      </c>
    </row>
    <row r="1574" spans="3:4" x14ac:dyDescent="0.3">
      <c r="C1574">
        <v>150.05500000000001</v>
      </c>
      <c r="D1574">
        <v>9.2405051323663986E-3</v>
      </c>
    </row>
    <row r="1575" spans="3:4" x14ac:dyDescent="0.3">
      <c r="C1575">
        <v>150.09</v>
      </c>
      <c r="D1575">
        <v>9.3434502227922357E-3</v>
      </c>
    </row>
    <row r="1576" spans="3:4" x14ac:dyDescent="0.3">
      <c r="C1576">
        <v>150.125</v>
      </c>
      <c r="D1576">
        <v>9.4421096453274709E-3</v>
      </c>
    </row>
    <row r="1577" spans="3:4" x14ac:dyDescent="0.3">
      <c r="C1577">
        <v>150.16</v>
      </c>
      <c r="D1577">
        <v>9.5363105718602736E-3</v>
      </c>
    </row>
    <row r="1578" spans="3:4" x14ac:dyDescent="0.3">
      <c r="C1578">
        <v>150.19499999999999</v>
      </c>
      <c r="D1578">
        <v>9.6258878194388862E-3</v>
      </c>
    </row>
    <row r="1579" spans="3:4" x14ac:dyDescent="0.3">
      <c r="C1579">
        <v>150.23000000000002</v>
      </c>
      <c r="D1579">
        <v>9.7106844879495269E-3</v>
      </c>
    </row>
    <row r="1580" spans="3:4" x14ac:dyDescent="0.3">
      <c r="C1580">
        <v>150.26500000000001</v>
      </c>
      <c r="D1580">
        <v>9.7905525772579074E-3</v>
      </c>
    </row>
    <row r="1581" spans="3:4" x14ac:dyDescent="0.3">
      <c r="C1581">
        <v>150.30000000000001</v>
      </c>
      <c r="D1581">
        <v>9.8653535806244082E-3</v>
      </c>
    </row>
    <row r="1582" spans="3:4" x14ac:dyDescent="0.3">
      <c r="C1582">
        <v>150.33500000000001</v>
      </c>
      <c r="D1582">
        <v>9.9349590512876219E-3</v>
      </c>
    </row>
    <row r="1583" spans="3:4" x14ac:dyDescent="0.3">
      <c r="C1583">
        <v>150.37</v>
      </c>
      <c r="D1583">
        <v>9.9992511392219471E-3</v>
      </c>
    </row>
    <row r="1584" spans="3:4" x14ac:dyDescent="0.3">
      <c r="C1584">
        <v>150.405</v>
      </c>
      <c r="D1584">
        <v>1.0058123095202483E-2</v>
      </c>
    </row>
    <row r="1585" spans="3:4" x14ac:dyDescent="0.3">
      <c r="C1585">
        <v>150.44</v>
      </c>
      <c r="D1585">
        <v>1.0111479739459944E-2</v>
      </c>
    </row>
    <row r="1586" spans="3:4" x14ac:dyDescent="0.3">
      <c r="C1586">
        <v>150.47499999999999</v>
      </c>
      <c r="D1586">
        <v>1.0159237892376183E-2</v>
      </c>
    </row>
    <row r="1587" spans="3:4" x14ac:dyDescent="0.3">
      <c r="C1587">
        <v>150.51000000000002</v>
      </c>
      <c r="D1587">
        <v>1.0201326764856572E-2</v>
      </c>
    </row>
    <row r="1588" spans="3:4" x14ac:dyDescent="0.3">
      <c r="C1588">
        <v>150.54500000000002</v>
      </c>
      <c r="D1588">
        <v>1.0237688306217539E-2</v>
      </c>
    </row>
    <row r="1589" spans="3:4" x14ac:dyDescent="0.3">
      <c r="C1589">
        <v>150.58000000000001</v>
      </c>
      <c r="D1589">
        <v>1.0268277507645501E-2</v>
      </c>
    </row>
    <row r="1590" spans="3:4" x14ac:dyDescent="0.3">
      <c r="C1590">
        <v>150.61500000000001</v>
      </c>
      <c r="D1590">
        <v>1.0293062659513007E-2</v>
      </c>
    </row>
    <row r="1591" spans="3:4" x14ac:dyDescent="0.3">
      <c r="C1591">
        <v>150.65</v>
      </c>
      <c r="D1591">
        <v>1.0312025561081769E-2</v>
      </c>
    </row>
    <row r="1592" spans="3:4" x14ac:dyDescent="0.3">
      <c r="C1592">
        <v>150.685</v>
      </c>
      <c r="D1592">
        <v>1.0325161681373908E-2</v>
      </c>
    </row>
    <row r="1593" spans="3:4" x14ac:dyDescent="0.3">
      <c r="C1593">
        <v>150.72</v>
      </c>
      <c r="D1593">
        <v>1.0332480270253816E-2</v>
      </c>
    </row>
    <row r="1594" spans="3:4" x14ac:dyDescent="0.3">
      <c r="C1594">
        <v>150.755</v>
      </c>
      <c r="D1594">
        <v>1.0334004419029506E-2</v>
      </c>
    </row>
    <row r="1595" spans="3:4" x14ac:dyDescent="0.3">
      <c r="C1595">
        <v>150.79</v>
      </c>
      <c r="D1595">
        <v>1.0329771070153209E-2</v>
      </c>
    </row>
    <row r="1596" spans="3:4" x14ac:dyDescent="0.3">
      <c r="C1596">
        <v>150.82500000000002</v>
      </c>
      <c r="D1596">
        <v>1.0319830975873696E-2</v>
      </c>
    </row>
    <row r="1597" spans="3:4" x14ac:dyDescent="0.3">
      <c r="C1597">
        <v>150.86000000000001</v>
      </c>
      <c r="D1597">
        <v>1.0304248605965455E-2</v>
      </c>
    </row>
    <row r="1598" spans="3:4" x14ac:dyDescent="0.3">
      <c r="C1598">
        <v>150.89500000000001</v>
      </c>
      <c r="D1598">
        <v>1.0283102004930243E-2</v>
      </c>
    </row>
    <row r="1599" spans="3:4" x14ac:dyDescent="0.3">
      <c r="C1599">
        <v>150.93</v>
      </c>
      <c r="D1599">
        <v>1.0256482599332881E-2</v>
      </c>
    </row>
    <row r="1600" spans="3:4" x14ac:dyDescent="0.3">
      <c r="C1600">
        <v>150.965</v>
      </c>
      <c r="D1600">
        <v>1.0224494956193046E-2</v>
      </c>
    </row>
    <row r="1601" spans="3:4" x14ac:dyDescent="0.3">
      <c r="C1601">
        <v>151</v>
      </c>
      <c r="D1601">
        <v>1.0187256493606573E-2</v>
      </c>
    </row>
    <row r="1602" spans="3:4" x14ac:dyDescent="0.3">
      <c r="C1602">
        <v>151.035</v>
      </c>
      <c r="D1602">
        <v>1.014489714501156E-2</v>
      </c>
    </row>
    <row r="1603" spans="3:4" x14ac:dyDescent="0.3">
      <c r="C1603">
        <v>151.07</v>
      </c>
      <c r="D1603">
        <v>1.009755897874442E-2</v>
      </c>
    </row>
    <row r="1604" spans="3:4" x14ac:dyDescent="0.3">
      <c r="C1604">
        <v>151.10500000000002</v>
      </c>
      <c r="D1604">
        <v>1.0045395774747412E-2</v>
      </c>
    </row>
    <row r="1605" spans="3:4" x14ac:dyDescent="0.3">
      <c r="C1605">
        <v>151.14000000000001</v>
      </c>
      <c r="D1605">
        <v>9.9885725604910627E-3</v>
      </c>
    </row>
    <row r="1606" spans="3:4" x14ac:dyDescent="0.3">
      <c r="C1606">
        <v>151.17500000000001</v>
      </c>
      <c r="D1606">
        <v>9.9272651083589982E-3</v>
      </c>
    </row>
    <row r="1607" spans="3:4" x14ac:dyDescent="0.3">
      <c r="C1607">
        <v>151.21</v>
      </c>
      <c r="D1607">
        <v>9.8616593969121247E-3</v>
      </c>
    </row>
    <row r="1608" spans="3:4" x14ac:dyDescent="0.3">
      <c r="C1608">
        <v>151.245</v>
      </c>
      <c r="D1608">
        <v>9.791951038596489E-3</v>
      </c>
    </row>
    <row r="1609" spans="3:4" x14ac:dyDescent="0.3">
      <c r="C1609">
        <v>151.28</v>
      </c>
      <c r="D1609">
        <v>9.7183446765901522E-3</v>
      </c>
    </row>
    <row r="1610" spans="3:4" x14ac:dyDescent="0.3">
      <c r="C1610">
        <v>151.315</v>
      </c>
      <c r="D1610">
        <v>9.6410533535937377E-3</v>
      </c>
    </row>
    <row r="1611" spans="3:4" x14ac:dyDescent="0.3">
      <c r="C1611">
        <v>151.35</v>
      </c>
      <c r="D1611">
        <v>9.5602978554588276E-3</v>
      </c>
    </row>
    <row r="1612" spans="3:4" x14ac:dyDescent="0.3">
      <c r="C1612">
        <v>151.38500000000002</v>
      </c>
      <c r="D1612">
        <v>9.4763060326171177E-3</v>
      </c>
    </row>
    <row r="1613" spans="3:4" x14ac:dyDescent="0.3">
      <c r="C1613">
        <v>151.42000000000002</v>
      </c>
      <c r="D1613">
        <v>9.3893121023215318E-3</v>
      </c>
    </row>
    <row r="1614" spans="3:4" x14ac:dyDescent="0.3">
      <c r="C1614">
        <v>151.45500000000001</v>
      </c>
      <c r="D1614">
        <v>9.2995559347366086E-3</v>
      </c>
    </row>
    <row r="1615" spans="3:4" x14ac:dyDescent="0.3">
      <c r="C1615">
        <v>151.49</v>
      </c>
      <c r="D1615">
        <v>9.2072823259248676E-3</v>
      </c>
    </row>
    <row r="1616" spans="3:4" x14ac:dyDescent="0.3">
      <c r="C1616">
        <v>151.52500000000001</v>
      </c>
      <c r="D1616">
        <v>9.1127402607609816E-3</v>
      </c>
    </row>
    <row r="1617" spans="3:4" x14ac:dyDescent="0.3">
      <c r="C1617">
        <v>151.56</v>
      </c>
      <c r="D1617">
        <v>9.0161821687752622E-3</v>
      </c>
    </row>
    <row r="1618" spans="3:4" x14ac:dyDescent="0.3">
      <c r="C1618">
        <v>151.595</v>
      </c>
      <c r="D1618">
        <v>8.9178631758778191E-3</v>
      </c>
    </row>
    <row r="1619" spans="3:4" x14ac:dyDescent="0.3">
      <c r="C1619">
        <v>151.63</v>
      </c>
      <c r="D1619">
        <v>8.8180403548477563E-3</v>
      </c>
    </row>
    <row r="1620" spans="3:4" x14ac:dyDescent="0.3">
      <c r="C1620">
        <v>151.66499999999999</v>
      </c>
      <c r="D1620">
        <v>8.7169719773889914E-3</v>
      </c>
    </row>
    <row r="1621" spans="3:4" x14ac:dyDescent="0.3">
      <c r="C1621">
        <v>151.70000000000002</v>
      </c>
      <c r="D1621">
        <v>8.6149167704565443E-3</v>
      </c>
    </row>
    <row r="1622" spans="3:4" x14ac:dyDescent="0.3">
      <c r="C1622">
        <v>151.73500000000001</v>
      </c>
      <c r="D1622">
        <v>8.5121331794470057E-3</v>
      </c>
    </row>
    <row r="1623" spans="3:4" x14ac:dyDescent="0.3">
      <c r="C1623">
        <v>151.77000000000001</v>
      </c>
      <c r="D1623">
        <v>8.4088786407224819E-3</v>
      </c>
    </row>
    <row r="1624" spans="3:4" x14ac:dyDescent="0.3">
      <c r="C1624">
        <v>151.80500000000001</v>
      </c>
      <c r="D1624">
        <v>8.3054088658075821E-3</v>
      </c>
    </row>
    <row r="1625" spans="3:4" x14ac:dyDescent="0.3">
      <c r="C1625">
        <v>151.84</v>
      </c>
      <c r="D1625">
        <v>8.2019771394548704E-3</v>
      </c>
    </row>
    <row r="1626" spans="3:4" x14ac:dyDescent="0.3">
      <c r="C1626">
        <v>151.875</v>
      </c>
      <c r="D1626">
        <v>8.0988336336277351E-3</v>
      </c>
    </row>
    <row r="1627" spans="3:4" x14ac:dyDescent="0.3">
      <c r="C1627">
        <v>151.91</v>
      </c>
      <c r="D1627">
        <v>7.9962247392959818E-3</v>
      </c>
    </row>
    <row r="1628" spans="3:4" x14ac:dyDescent="0.3">
      <c r="C1628">
        <v>151.94499999999999</v>
      </c>
      <c r="D1628">
        <v>7.894392417782746E-3</v>
      </c>
    </row>
    <row r="1629" spans="3:4" x14ac:dyDescent="0.3">
      <c r="C1629">
        <v>151.98000000000002</v>
      </c>
      <c r="D1629">
        <v>7.7935735732427942E-3</v>
      </c>
    </row>
    <row r="1630" spans="3:4" x14ac:dyDescent="0.3">
      <c r="C1630">
        <v>152.01500000000001</v>
      </c>
      <c r="D1630">
        <v>7.6939994476942801E-3</v>
      </c>
    </row>
    <row r="1631" spans="3:4" x14ac:dyDescent="0.3">
      <c r="C1631">
        <v>152.05000000000001</v>
      </c>
      <c r="D1631">
        <v>7.5958950398671652E-3</v>
      </c>
    </row>
    <row r="1632" spans="3:4" x14ac:dyDescent="0.3">
      <c r="C1632">
        <v>152.08500000000001</v>
      </c>
      <c r="D1632">
        <v>7.499478548980104E-3</v>
      </c>
    </row>
    <row r="1633" spans="3:4" x14ac:dyDescent="0.3">
      <c r="C1633">
        <v>152.12</v>
      </c>
      <c r="D1633">
        <v>7.4049608444049049E-3</v>
      </c>
    </row>
    <row r="1634" spans="3:4" x14ac:dyDescent="0.3">
      <c r="C1634">
        <v>152.155</v>
      </c>
      <c r="D1634">
        <v>7.3125635649749993E-3</v>
      </c>
    </row>
    <row r="1635" spans="3:4" x14ac:dyDescent="0.3">
      <c r="C1635">
        <v>152.19</v>
      </c>
      <c r="D1635">
        <v>7.222470295696475E-3</v>
      </c>
    </row>
    <row r="1636" spans="3:4" x14ac:dyDescent="0.3">
      <c r="C1636">
        <v>152.22499999999999</v>
      </c>
      <c r="D1636">
        <v>7.1348931241670402E-3</v>
      </c>
    </row>
    <row r="1637" spans="3:4" x14ac:dyDescent="0.3">
      <c r="C1637">
        <v>152.26000000000002</v>
      </c>
      <c r="D1637">
        <v>7.0500482324615948E-3</v>
      </c>
    </row>
    <row r="1638" spans="3:4" x14ac:dyDescent="0.3">
      <c r="C1638">
        <v>152.29500000000002</v>
      </c>
      <c r="D1638">
        <v>6.968183730561045E-3</v>
      </c>
    </row>
    <row r="1639" spans="3:4" x14ac:dyDescent="0.3">
      <c r="C1639">
        <v>152.33000000000001</v>
      </c>
      <c r="D1639">
        <v>6.8896177603209215E-3</v>
      </c>
    </row>
    <row r="1640" spans="3:4" x14ac:dyDescent="0.3">
      <c r="C1640">
        <v>152.36500000000001</v>
      </c>
      <c r="D1640">
        <v>6.8148069714368343E-3</v>
      </c>
    </row>
    <row r="1641" spans="3:4" x14ac:dyDescent="0.3">
      <c r="C1641">
        <v>152.4</v>
      </c>
      <c r="D1641">
        <v>6.7444644538841745E-3</v>
      </c>
    </row>
    <row r="1642" spans="3:4" x14ac:dyDescent="0.3">
      <c r="C1642">
        <v>152.435</v>
      </c>
      <c r="D1642">
        <v>6.6797542308714326E-3</v>
      </c>
    </row>
    <row r="1643" spans="3:4" x14ac:dyDescent="0.3">
      <c r="C1643">
        <v>152.47</v>
      </c>
      <c r="D1643">
        <v>6.6225977739032106E-3</v>
      </c>
    </row>
    <row r="1644" spans="3:4" x14ac:dyDescent="0.3">
      <c r="C1644">
        <v>152.505</v>
      </c>
      <c r="D1644">
        <v>6.5761341077736988E-3</v>
      </c>
    </row>
    <row r="1645" spans="3:4" x14ac:dyDescent="0.3">
      <c r="C1645">
        <v>152.54</v>
      </c>
      <c r="D1645">
        <v>6.5453744803571513E-3</v>
      </c>
    </row>
    <row r="1646" spans="3:4" x14ac:dyDescent="0.3">
      <c r="C1646">
        <v>152.57500000000002</v>
      </c>
      <c r="D1646">
        <v>6.5380789440320584E-3</v>
      </c>
    </row>
    <row r="1647" spans="3:4" x14ac:dyDescent="0.3">
      <c r="C1647">
        <v>152.61000000000001</v>
      </c>
      <c r="D1647">
        <v>6.5658481062239177E-3</v>
      </c>
    </row>
    <row r="1648" spans="3:4" x14ac:dyDescent="0.3">
      <c r="C1648">
        <v>152.64500000000001</v>
      </c>
      <c r="D1648">
        <v>6.6453622745286274E-3</v>
      </c>
    </row>
    <row r="1649" spans="3:4" x14ac:dyDescent="0.3">
      <c r="C1649">
        <v>152.68</v>
      </c>
      <c r="D1649">
        <v>6.7996101388800292E-3</v>
      </c>
    </row>
    <row r="1650" spans="3:4" x14ac:dyDescent="0.3">
      <c r="C1650">
        <v>152.715</v>
      </c>
      <c r="D1650">
        <v>7.0588366696414462E-3</v>
      </c>
    </row>
    <row r="1651" spans="3:4" x14ac:dyDescent="0.3">
      <c r="C1651">
        <v>152.75</v>
      </c>
      <c r="D1651">
        <v>7.4608246475464752E-3</v>
      </c>
    </row>
    <row r="1652" spans="3:4" x14ac:dyDescent="0.3">
      <c r="C1652">
        <v>152.785</v>
      </c>
      <c r="D1652">
        <v>8.0500404320440564E-3</v>
      </c>
    </row>
    <row r="1653" spans="3:4" x14ac:dyDescent="0.3">
      <c r="C1653">
        <v>152.82</v>
      </c>
      <c r="D1653">
        <v>8.8751680419015492E-3</v>
      </c>
    </row>
    <row r="1654" spans="3:4" x14ac:dyDescent="0.3">
      <c r="C1654">
        <v>152.85500000000002</v>
      </c>
      <c r="D1654">
        <v>9.9846739113814385E-3</v>
      </c>
    </row>
    <row r="1655" spans="3:4" x14ac:dyDescent="0.3">
      <c r="C1655">
        <v>152.89000000000001</v>
      </c>
      <c r="D1655">
        <v>1.1420320555301507E-2</v>
      </c>
    </row>
    <row r="1656" spans="3:4" x14ac:dyDescent="0.3">
      <c r="C1656">
        <v>152.92500000000001</v>
      </c>
      <c r="D1656">
        <v>1.3208978861681608E-2</v>
      </c>
    </row>
    <row r="1657" spans="3:4" x14ac:dyDescent="0.3">
      <c r="C1657">
        <v>152.96</v>
      </c>
      <c r="D1657">
        <v>1.535362239739684E-2</v>
      </c>
    </row>
    <row r="1658" spans="3:4" x14ac:dyDescent="0.3">
      <c r="C1658">
        <v>152.995</v>
      </c>
      <c r="D1658">
        <v>1.7824913111061109E-2</v>
      </c>
    </row>
    <row r="1659" spans="3:4" x14ac:dyDescent="0.3">
      <c r="C1659">
        <v>153.03</v>
      </c>
      <c r="D1659">
        <v>2.0555154202835837E-2</v>
      </c>
    </row>
    <row r="1660" spans="3:4" x14ac:dyDescent="0.3">
      <c r="C1660">
        <v>153.065</v>
      </c>
      <c r="D1660">
        <v>2.3436434530156432E-2</v>
      </c>
    </row>
    <row r="1661" spans="3:4" x14ac:dyDescent="0.3">
      <c r="C1661">
        <v>153.1</v>
      </c>
      <c r="D1661">
        <v>2.6324406615054835E-2</v>
      </c>
    </row>
    <row r="1662" spans="3:4" x14ac:dyDescent="0.3">
      <c r="C1662">
        <v>153.13500000000002</v>
      </c>
      <c r="D1662">
        <v>2.9048310807541309E-2</v>
      </c>
    </row>
    <row r="1663" spans="3:4" x14ac:dyDescent="0.3">
      <c r="C1663">
        <v>153.17000000000002</v>
      </c>
      <c r="D1663">
        <v>3.1426694133580069E-2</v>
      </c>
    </row>
    <row r="1664" spans="3:4" x14ac:dyDescent="0.3">
      <c r="C1664">
        <v>153.20500000000001</v>
      </c>
      <c r="D1664">
        <v>3.3287010355135392E-2</v>
      </c>
    </row>
    <row r="1665" spans="3:4" x14ac:dyDescent="0.3">
      <c r="C1665">
        <v>153.24</v>
      </c>
      <c r="D1665">
        <v>3.4486238612968831E-2</v>
      </c>
    </row>
    <row r="1666" spans="3:4" x14ac:dyDescent="0.3">
      <c r="C1666">
        <v>153.27500000000001</v>
      </c>
      <c r="D1666">
        <v>3.4929122093216934E-2</v>
      </c>
    </row>
    <row r="1667" spans="3:4" x14ac:dyDescent="0.3">
      <c r="C1667">
        <v>153.31</v>
      </c>
      <c r="D1667">
        <v>3.4580800568383682E-2</v>
      </c>
    </row>
    <row r="1668" spans="3:4" x14ac:dyDescent="0.3">
      <c r="C1668">
        <v>153.345</v>
      </c>
      <c r="D1668">
        <v>3.3471509328346132E-2</v>
      </c>
    </row>
    <row r="1669" spans="3:4" x14ac:dyDescent="0.3">
      <c r="C1669">
        <v>153.38</v>
      </c>
      <c r="D1669">
        <v>3.1692462072192451E-2</v>
      </c>
    </row>
    <row r="1670" spans="3:4" x14ac:dyDescent="0.3">
      <c r="C1670">
        <v>153.41499999999999</v>
      </c>
      <c r="D1670">
        <v>2.9383691547452646E-2</v>
      </c>
    </row>
    <row r="1671" spans="3:4" x14ac:dyDescent="0.3">
      <c r="C1671">
        <v>153.45000000000002</v>
      </c>
      <c r="D1671">
        <v>2.6716092664830448E-2</v>
      </c>
    </row>
    <row r="1672" spans="3:4" x14ac:dyDescent="0.3">
      <c r="C1672">
        <v>153.48500000000001</v>
      </c>
      <c r="D1672">
        <v>2.3870855782960453E-2</v>
      </c>
    </row>
    <row r="1673" spans="3:4" x14ac:dyDescent="0.3">
      <c r="C1673">
        <v>153.52000000000001</v>
      </c>
      <c r="D1673">
        <v>2.1019700567166885E-2</v>
      </c>
    </row>
    <row r="1674" spans="3:4" x14ac:dyDescent="0.3">
      <c r="C1674">
        <v>153.55500000000001</v>
      </c>
      <c r="D1674">
        <v>1.830882790743758E-2</v>
      </c>
    </row>
    <row r="1675" spans="3:4" x14ac:dyDescent="0.3">
      <c r="C1675">
        <v>153.59</v>
      </c>
      <c r="D1675">
        <v>1.5848483883279241E-2</v>
      </c>
    </row>
    <row r="1676" spans="3:4" x14ac:dyDescent="0.3">
      <c r="C1676">
        <v>153.625</v>
      </c>
      <c r="D1676">
        <v>1.3708771910240706E-2</v>
      </c>
    </row>
    <row r="1677" spans="3:4" x14ac:dyDescent="0.3">
      <c r="C1677">
        <v>153.66</v>
      </c>
      <c r="D1677">
        <v>1.192117003802118E-2</v>
      </c>
    </row>
    <row r="1678" spans="3:4" x14ac:dyDescent="0.3">
      <c r="C1678">
        <v>153.69499999999999</v>
      </c>
      <c r="D1678">
        <v>1.0484353435078338E-2</v>
      </c>
    </row>
    <row r="1679" spans="3:4" x14ac:dyDescent="0.3">
      <c r="C1679">
        <v>153.73000000000002</v>
      </c>
      <c r="D1679">
        <v>9.3725090252231216E-3</v>
      </c>
    </row>
    <row r="1680" spans="3:4" x14ac:dyDescent="0.3">
      <c r="C1680">
        <v>153.76500000000001</v>
      </c>
      <c r="D1680">
        <v>8.5443517000141148E-3</v>
      </c>
    </row>
    <row r="1681" spans="3:4" x14ac:dyDescent="0.3">
      <c r="C1681">
        <v>153.80000000000001</v>
      </c>
      <c r="D1681">
        <v>7.9514013722157099E-3</v>
      </c>
    </row>
    <row r="1682" spans="3:4" x14ac:dyDescent="0.3">
      <c r="C1682">
        <v>153.83500000000001</v>
      </c>
      <c r="D1682">
        <v>7.5446004995572491E-3</v>
      </c>
    </row>
    <row r="1683" spans="3:4" x14ac:dyDescent="0.3">
      <c r="C1683">
        <v>153.87</v>
      </c>
      <c r="D1683">
        <v>7.2788888863470989E-3</v>
      </c>
    </row>
    <row r="1684" spans="3:4" x14ac:dyDescent="0.3">
      <c r="C1684">
        <v>153.905</v>
      </c>
      <c r="D1684">
        <v>7.115793204294292E-3</v>
      </c>
    </row>
    <row r="1685" spans="3:4" x14ac:dyDescent="0.3">
      <c r="C1685">
        <v>153.94</v>
      </c>
      <c r="D1685">
        <v>7.0243755246800418E-3</v>
      </c>
    </row>
    <row r="1686" spans="3:4" x14ac:dyDescent="0.3">
      <c r="C1686">
        <v>153.97499999999999</v>
      </c>
      <c r="D1686">
        <v>6.9810132498311006E-3</v>
      </c>
    </row>
    <row r="1687" spans="3:4" x14ac:dyDescent="0.3">
      <c r="C1687">
        <v>154.01000000000002</v>
      </c>
      <c r="D1687">
        <v>6.9684832354518682E-3</v>
      </c>
    </row>
    <row r="1688" spans="3:4" x14ac:dyDescent="0.3">
      <c r="C1688">
        <v>154.04500000000002</v>
      </c>
      <c r="D1688">
        <v>6.9747427411522281E-3</v>
      </c>
    </row>
    <row r="1689" spans="3:4" x14ac:dyDescent="0.3">
      <c r="C1689">
        <v>154.08000000000001</v>
      </c>
      <c r="D1689">
        <v>6.9916854609895357E-3</v>
      </c>
    </row>
    <row r="1690" spans="3:4" x14ac:dyDescent="0.3">
      <c r="C1690">
        <v>154.11500000000001</v>
      </c>
      <c r="D1690">
        <v>7.0140374613560765E-3</v>
      </c>
    </row>
    <row r="1691" spans="3:4" x14ac:dyDescent="0.3">
      <c r="C1691">
        <v>154.15</v>
      </c>
      <c r="D1691">
        <v>7.0384659394708534E-3</v>
      </c>
    </row>
    <row r="1692" spans="3:4" x14ac:dyDescent="0.3">
      <c r="C1692">
        <v>154.185</v>
      </c>
      <c r="D1692">
        <v>7.0629107314315832E-3</v>
      </c>
    </row>
    <row r="1693" spans="3:4" x14ac:dyDescent="0.3">
      <c r="C1693">
        <v>154.22</v>
      </c>
      <c r="D1693">
        <v>7.0861127804660558E-3</v>
      </c>
    </row>
    <row r="1694" spans="3:4" x14ac:dyDescent="0.3">
      <c r="C1694">
        <v>154.255</v>
      </c>
      <c r="D1694">
        <v>7.1072990133682788E-3</v>
      </c>
    </row>
    <row r="1695" spans="3:4" x14ac:dyDescent="0.3">
      <c r="C1695">
        <v>154.29</v>
      </c>
      <c r="D1695">
        <v>7.1259818240102272E-3</v>
      </c>
    </row>
    <row r="1696" spans="3:4" x14ac:dyDescent="0.3">
      <c r="C1696">
        <v>154.32500000000002</v>
      </c>
      <c r="D1696">
        <v>7.1418371816513466E-3</v>
      </c>
    </row>
    <row r="1697" spans="3:4" x14ac:dyDescent="0.3">
      <c r="C1697">
        <v>154.36000000000001</v>
      </c>
      <c r="D1697">
        <v>7.1546336884125376E-3</v>
      </c>
    </row>
    <row r="1698" spans="3:4" x14ac:dyDescent="0.3">
      <c r="C1698">
        <v>154.39500000000001</v>
      </c>
      <c r="D1698">
        <v>7.1641930019781122E-3</v>
      </c>
    </row>
    <row r="1699" spans="3:4" x14ac:dyDescent="0.3">
      <c r="C1699">
        <v>154.43</v>
      </c>
      <c r="D1699">
        <v>7.1703606617685061E-3</v>
      </c>
    </row>
    <row r="1700" spans="3:4" x14ac:dyDescent="0.3">
      <c r="C1700">
        <v>154.465</v>
      </c>
      <c r="D1700">
        <v>7.1730321669216286E-3</v>
      </c>
    </row>
    <row r="1701" spans="3:4" x14ac:dyDescent="0.3">
      <c r="C1701">
        <v>154.5</v>
      </c>
      <c r="D1701">
        <v>7.1720821872563968E-3</v>
      </c>
    </row>
    <row r="1702" spans="3:4" x14ac:dyDescent="0.3">
      <c r="C1702">
        <v>154.535</v>
      </c>
      <c r="D1702">
        <v>7.167416277653587E-3</v>
      </c>
    </row>
    <row r="1703" spans="3:4" x14ac:dyDescent="0.3">
      <c r="C1703">
        <v>154.57</v>
      </c>
      <c r="D1703">
        <v>7.1589514056845981E-3</v>
      </c>
    </row>
    <row r="1704" spans="3:4" x14ac:dyDescent="0.3">
      <c r="C1704">
        <v>154.60500000000002</v>
      </c>
      <c r="D1704">
        <v>7.146616179362764E-3</v>
      </c>
    </row>
    <row r="1705" spans="3:4" x14ac:dyDescent="0.3">
      <c r="C1705">
        <v>154.64000000000001</v>
      </c>
      <c r="D1705">
        <v>7.130351029907802E-3</v>
      </c>
    </row>
    <row r="1706" spans="3:4" x14ac:dyDescent="0.3">
      <c r="C1706">
        <v>154.67500000000001</v>
      </c>
      <c r="D1706">
        <v>7.1101083485649932E-3</v>
      </c>
    </row>
    <row r="1707" spans="3:4" x14ac:dyDescent="0.3">
      <c r="C1707">
        <v>154.71</v>
      </c>
      <c r="D1707">
        <v>7.0858525767595803E-3</v>
      </c>
    </row>
    <row r="1708" spans="3:4" x14ac:dyDescent="0.3">
      <c r="C1708">
        <v>154.745</v>
      </c>
      <c r="D1708">
        <v>7.0575602491127149E-3</v>
      </c>
    </row>
    <row r="1709" spans="3:4" x14ac:dyDescent="0.3">
      <c r="C1709">
        <v>154.78</v>
      </c>
      <c r="D1709">
        <v>7.0252199890975175E-3</v>
      </c>
    </row>
    <row r="1710" spans="3:4" x14ac:dyDescent="0.3">
      <c r="C1710">
        <v>154.815</v>
      </c>
      <c r="D1710">
        <v>6.9888324573697007E-3</v>
      </c>
    </row>
    <row r="1711" spans="3:4" x14ac:dyDescent="0.3">
      <c r="C1711">
        <v>154.85</v>
      </c>
      <c r="D1711">
        <v>6.9484102530650675E-3</v>
      </c>
    </row>
    <row r="1712" spans="3:4" x14ac:dyDescent="0.3">
      <c r="C1712">
        <v>154.88500000000002</v>
      </c>
      <c r="D1712">
        <v>6.9039777686138873E-3</v>
      </c>
    </row>
    <row r="1713" spans="3:4" x14ac:dyDescent="0.3">
      <c r="C1713">
        <v>154.92000000000002</v>
      </c>
      <c r="D1713">
        <v>6.855570998878179E-3</v>
      </c>
    </row>
    <row r="1714" spans="3:4" x14ac:dyDescent="0.3">
      <c r="C1714">
        <v>154.95500000000001</v>
      </c>
      <c r="D1714">
        <v>6.8032373056686399E-3</v>
      </c>
    </row>
    <row r="1715" spans="3:4" x14ac:dyDescent="0.3">
      <c r="C1715">
        <v>154.99</v>
      </c>
      <c r="D1715">
        <v>6.7470351389447977E-3</v>
      </c>
    </row>
    <row r="1716" spans="3:4" x14ac:dyDescent="0.3">
      <c r="C1716">
        <v>155.02500000000001</v>
      </c>
      <c r="D1716">
        <v>6.6870337162381931E-3</v>
      </c>
    </row>
    <row r="1717" spans="3:4" x14ac:dyDescent="0.3">
      <c r="C1717">
        <v>155.06</v>
      </c>
      <c r="D1717">
        <v>6.6233126620668034E-3</v>
      </c>
    </row>
    <row r="1718" spans="3:4" x14ac:dyDescent="0.3">
      <c r="C1718">
        <v>155.095</v>
      </c>
      <c r="D1718">
        <v>6.5559616093247494E-3</v>
      </c>
    </row>
    <row r="1719" spans="3:4" x14ac:dyDescent="0.3">
      <c r="C1719">
        <v>155.13</v>
      </c>
      <c r="D1719">
        <v>6.4850797648340923E-3</v>
      </c>
    </row>
    <row r="1720" spans="3:4" x14ac:dyDescent="0.3">
      <c r="C1720">
        <v>155.16499999999999</v>
      </c>
      <c r="D1720">
        <v>6.4107754414335508E-3</v>
      </c>
    </row>
    <row r="1721" spans="3:4" x14ac:dyDescent="0.3">
      <c r="C1721">
        <v>155.20000000000002</v>
      </c>
      <c r="D1721">
        <v>6.3331655591505991E-3</v>
      </c>
    </row>
    <row r="1722" spans="3:4" x14ac:dyDescent="0.3">
      <c r="C1722">
        <v>155.23500000000001</v>
      </c>
      <c r="D1722">
        <v>6.2523751181581492E-3</v>
      </c>
    </row>
    <row r="1723" spans="3:4" x14ac:dyDescent="0.3">
      <c r="C1723">
        <v>155.27000000000001</v>
      </c>
      <c r="D1723">
        <v>6.168536646351367E-3</v>
      </c>
    </row>
    <row r="1724" spans="3:4" x14ac:dyDescent="0.3">
      <c r="C1724">
        <v>155.30500000000001</v>
      </c>
      <c r="D1724">
        <v>6.0817896244985872E-3</v>
      </c>
    </row>
    <row r="1725" spans="3:4" x14ac:dyDescent="0.3">
      <c r="C1725">
        <v>155.34</v>
      </c>
      <c r="D1725">
        <v>5.9922798920139554E-3</v>
      </c>
    </row>
    <row r="1726" spans="3:4" x14ac:dyDescent="0.3">
      <c r="C1726">
        <v>155.375</v>
      </c>
      <c r="D1726">
        <v>5.9001590364758825E-3</v>
      </c>
    </row>
    <row r="1727" spans="3:4" x14ac:dyDescent="0.3">
      <c r="C1727">
        <v>155.41</v>
      </c>
      <c r="D1727">
        <v>5.8055837700687844E-3</v>
      </c>
    </row>
    <row r="1728" spans="3:4" x14ac:dyDescent="0.3">
      <c r="C1728">
        <v>155.44499999999999</v>
      </c>
      <c r="D1728">
        <v>5.7087152961580265E-3</v>
      </c>
    </row>
    <row r="1729" spans="3:4" x14ac:dyDescent="0.3">
      <c r="C1729">
        <v>155.48000000000002</v>
      </c>
      <c r="D1729">
        <v>5.6097186692189594E-3</v>
      </c>
    </row>
    <row r="1730" spans="3:4" x14ac:dyDescent="0.3">
      <c r="C1730">
        <v>155.51500000000001</v>
      </c>
      <c r="D1730">
        <v>5.5087621513310783E-3</v>
      </c>
    </row>
    <row r="1731" spans="3:4" x14ac:dyDescent="0.3">
      <c r="C1731">
        <v>155.55000000000001</v>
      </c>
      <c r="D1731">
        <v>5.4060165684155495E-3</v>
      </c>
    </row>
    <row r="1732" spans="3:4" x14ac:dyDescent="0.3">
      <c r="C1732">
        <v>155.58500000000001</v>
      </c>
      <c r="D1732">
        <v>5.301654669345326E-3</v>
      </c>
    </row>
    <row r="1733" spans="3:4" x14ac:dyDescent="0.3">
      <c r="C1733">
        <v>155.62</v>
      </c>
      <c r="D1733">
        <v>5.1958504909830738E-3</v>
      </c>
    </row>
    <row r="1734" spans="3:4" x14ac:dyDescent="0.3">
      <c r="C1734">
        <v>155.655</v>
      </c>
      <c r="D1734">
        <v>5.0887787321133868E-3</v>
      </c>
    </row>
    <row r="1735" spans="3:4" x14ac:dyDescent="0.3">
      <c r="C1735">
        <v>155.69</v>
      </c>
      <c r="D1735">
        <v>4.980614139127211E-3</v>
      </c>
    </row>
    <row r="1736" spans="3:4" x14ac:dyDescent="0.3">
      <c r="C1736">
        <v>155.72499999999999</v>
      </c>
      <c r="D1736">
        <v>4.8715309061914628E-3</v>
      </c>
    </row>
    <row r="1737" spans="3:4" x14ac:dyDescent="0.3">
      <c r="C1737">
        <v>155.76000000000002</v>
      </c>
      <c r="D1737">
        <v>4.7617020924963921E-3</v>
      </c>
    </row>
    <row r="1738" spans="3:4" x14ac:dyDescent="0.3">
      <c r="C1738">
        <v>155.79500000000002</v>
      </c>
      <c r="D1738">
        <v>4.6512990590192697E-3</v>
      </c>
    </row>
    <row r="1739" spans="3:4" x14ac:dyDescent="0.3">
      <c r="C1739">
        <v>155.83000000000001</v>
      </c>
      <c r="D1739">
        <v>4.5404909270738382E-3</v>
      </c>
    </row>
    <row r="1740" spans="3:4" x14ac:dyDescent="0.3">
      <c r="C1740">
        <v>155.86500000000001</v>
      </c>
      <c r="D1740">
        <v>4.4294440607395933E-3</v>
      </c>
    </row>
    <row r="1741" spans="3:4" x14ac:dyDescent="0.3">
      <c r="C1741">
        <v>155.9</v>
      </c>
      <c r="D1741">
        <v>4.3183215750738592E-3</v>
      </c>
    </row>
    <row r="1742" spans="3:4" x14ac:dyDescent="0.3">
      <c r="C1742">
        <v>155.935</v>
      </c>
      <c r="D1742">
        <v>4.2072828718153522E-3</v>
      </c>
    </row>
    <row r="1743" spans="3:4" x14ac:dyDescent="0.3">
      <c r="C1743">
        <v>155.97</v>
      </c>
      <c r="D1743">
        <v>4.0964832040850732E-3</v>
      </c>
    </row>
    <row r="1744" spans="3:4" x14ac:dyDescent="0.3">
      <c r="C1744">
        <v>156.005</v>
      </c>
      <c r="D1744">
        <v>3.9860732713834206E-3</v>
      </c>
    </row>
    <row r="1745" spans="3:4" x14ac:dyDescent="0.3">
      <c r="C1745">
        <v>156.04</v>
      </c>
      <c r="D1745">
        <v>3.8761988459724808E-3</v>
      </c>
    </row>
    <row r="1746" spans="3:4" x14ac:dyDescent="0.3">
      <c r="C1746">
        <v>156.07500000000002</v>
      </c>
      <c r="D1746">
        <v>3.7670004315211122E-3</v>
      </c>
    </row>
    <row r="1747" spans="3:4" x14ac:dyDescent="0.3">
      <c r="C1747">
        <v>156.11000000000001</v>
      </c>
      <c r="D1747">
        <v>3.6586129546800367E-3</v>
      </c>
    </row>
    <row r="1748" spans="3:4" x14ac:dyDescent="0.3">
      <c r="C1748">
        <v>156.14500000000001</v>
      </c>
      <c r="D1748">
        <v>3.5511654900432146E-3</v>
      </c>
    </row>
    <row r="1749" spans="3:4" x14ac:dyDescent="0.3">
      <c r="C1749">
        <v>156.18</v>
      </c>
      <c r="D1749">
        <v>3.4447810187490913E-3</v>
      </c>
    </row>
    <row r="1750" spans="3:4" x14ac:dyDescent="0.3">
      <c r="C1750">
        <v>156.215</v>
      </c>
      <c r="D1750">
        <v>3.3395917254768993E-3</v>
      </c>
    </row>
    <row r="1751" spans="3:4" x14ac:dyDescent="0.3">
      <c r="C1751">
        <v>156.25</v>
      </c>
      <c r="D1751">
        <v>3.2356835725561675E-3</v>
      </c>
    </row>
    <row r="1752" spans="3:4" x14ac:dyDescent="0.3">
      <c r="C1752">
        <v>156.285</v>
      </c>
      <c r="D1752">
        <v>3.1331716831134804E-3</v>
      </c>
    </row>
    <row r="1753" spans="3:4" x14ac:dyDescent="0.3">
      <c r="C1753">
        <v>156.32</v>
      </c>
      <c r="D1753">
        <v>3.0321540086058539E-3</v>
      </c>
    </row>
    <row r="1754" spans="3:4" x14ac:dyDescent="0.3">
      <c r="C1754">
        <v>156.35500000000002</v>
      </c>
      <c r="D1754">
        <v>2.9327220939880196E-3</v>
      </c>
    </row>
    <row r="1755" spans="3:4" x14ac:dyDescent="0.3">
      <c r="C1755">
        <v>156.39000000000001</v>
      </c>
      <c r="D1755">
        <v>2.8349611642202511E-3</v>
      </c>
    </row>
    <row r="1756" spans="3:4" x14ac:dyDescent="0.3">
      <c r="C1756">
        <v>156.42500000000001</v>
      </c>
      <c r="D1756">
        <v>2.7389502806057084E-3</v>
      </c>
    </row>
    <row r="1757" spans="3:4" x14ac:dyDescent="0.3">
      <c r="C1757">
        <v>156.46</v>
      </c>
      <c r="D1757">
        <v>2.6447625762729791E-3</v>
      </c>
    </row>
    <row r="1758" spans="3:4" x14ac:dyDescent="0.3">
      <c r="C1758">
        <v>156.495</v>
      </c>
      <c r="D1758">
        <v>2.5524655822417295E-3</v>
      </c>
    </row>
    <row r="1759" spans="3:4" x14ac:dyDescent="0.3">
      <c r="C1759">
        <v>156.53</v>
      </c>
      <c r="D1759">
        <v>2.4621216579756022E-3</v>
      </c>
    </row>
    <row r="1760" spans="3:4" x14ac:dyDescent="0.3">
      <c r="C1760">
        <v>156.565</v>
      </c>
      <c r="D1760">
        <v>2.3737885431277571E-3</v>
      </c>
    </row>
    <row r="1761" spans="3:4" x14ac:dyDescent="0.3">
      <c r="C1761">
        <v>156.6</v>
      </c>
      <c r="D1761">
        <v>2.2875200503016495E-3</v>
      </c>
    </row>
    <row r="1762" spans="3:4" x14ac:dyDescent="0.3">
      <c r="C1762">
        <v>156.63500000000002</v>
      </c>
      <c r="D1762">
        <v>2.2033669220339618E-3</v>
      </c>
    </row>
    <row r="1763" spans="3:4" x14ac:dyDescent="0.3">
      <c r="C1763">
        <v>156.67000000000002</v>
      </c>
      <c r="D1763">
        <v>2.121377878777309E-3</v>
      </c>
    </row>
    <row r="1764" spans="3:4" x14ac:dyDescent="0.3">
      <c r="C1764">
        <v>156.70500000000001</v>
      </c>
      <c r="D1764">
        <v>2.041600888292556E-3</v>
      </c>
    </row>
    <row r="1765" spans="3:4" x14ac:dyDescent="0.3">
      <c r="C1765">
        <v>156.74</v>
      </c>
      <c r="D1765">
        <v>1.9640846903894913E-3</v>
      </c>
    </row>
    <row r="1766" spans="3:4" x14ac:dyDescent="0.3">
      <c r="C1766">
        <v>156.77500000000001</v>
      </c>
      <c r="D1766">
        <v>1.8888806141449568E-3</v>
      </c>
    </row>
    <row r="1767" spans="3:4" x14ac:dyDescent="0.3">
      <c r="C1767">
        <v>156.81</v>
      </c>
      <c r="D1767">
        <v>1.8160315974433581E-3</v>
      </c>
    </row>
    <row r="1768" spans="3:4" x14ac:dyDescent="0.3">
      <c r="C1768">
        <v>156.845</v>
      </c>
      <c r="D1768">
        <v>1.745629039263121E-3</v>
      </c>
    </row>
    <row r="1769" spans="3:4" x14ac:dyDescent="0.3">
      <c r="C1769">
        <v>156.88</v>
      </c>
      <c r="D1769">
        <v>1.6777312872100611E-3</v>
      </c>
    </row>
    <row r="1770" spans="3:4" x14ac:dyDescent="0.3">
      <c r="C1770">
        <v>156.91499999999999</v>
      </c>
      <c r="D1770">
        <v>1.6124254929134323E-3</v>
      </c>
    </row>
    <row r="1771" spans="3:4" x14ac:dyDescent="0.3">
      <c r="C1771">
        <v>156.95000000000002</v>
      </c>
      <c r="D1771">
        <v>1.5498162793772241E-3</v>
      </c>
    </row>
    <row r="1772" spans="3:4" x14ac:dyDescent="0.3">
      <c r="C1772">
        <v>156.98500000000001</v>
      </c>
      <c r="D1772">
        <v>1.4900301437301166E-3</v>
      </c>
    </row>
    <row r="1773" spans="3:4" x14ac:dyDescent="0.3">
      <c r="C1773">
        <v>157.02000000000001</v>
      </c>
      <c r="D1773">
        <v>1.4332203970397472E-3</v>
      </c>
    </row>
    <row r="1774" spans="3:4" x14ac:dyDescent="0.3">
      <c r="C1774">
        <v>157.05500000000001</v>
      </c>
      <c r="D1774">
        <v>1.3795726443193237E-3</v>
      </c>
    </row>
    <row r="1775" spans="3:4" x14ac:dyDescent="0.3">
      <c r="C1775">
        <v>157.09</v>
      </c>
      <c r="D1775">
        <v>1.3293107883246415E-3</v>
      </c>
    </row>
    <row r="1776" spans="3:4" x14ac:dyDescent="0.3">
      <c r="C1776">
        <v>157.125</v>
      </c>
      <c r="D1776">
        <v>1.2827035161043995E-3</v>
      </c>
    </row>
    <row r="1777" spans="3:4" x14ac:dyDescent="0.3">
      <c r="C1777">
        <v>157.16</v>
      </c>
      <c r="D1777">
        <v>1.2400711972622316E-3</v>
      </c>
    </row>
    <row r="1778" spans="3:4" x14ac:dyDescent="0.3">
      <c r="C1778">
        <v>157.19499999999999</v>
      </c>
      <c r="D1778">
        <v>1.2017930874797308E-3</v>
      </c>
    </row>
    <row r="1779" spans="3:4" x14ac:dyDescent="0.3">
      <c r="C1779">
        <v>157.23000000000002</v>
      </c>
      <c r="D1779">
        <v>1.1683146902860396E-3</v>
      </c>
    </row>
    <row r="1780" spans="3:4" x14ac:dyDescent="0.3">
      <c r="C1780">
        <v>157.26500000000001</v>
      </c>
      <c r="D1780">
        <v>1.1401550849454913E-3</v>
      </c>
    </row>
    <row r="1781" spans="3:4" x14ac:dyDescent="0.3">
      <c r="C1781">
        <v>157.30000000000001</v>
      </c>
      <c r="D1781">
        <v>1.1179139796861155E-3</v>
      </c>
    </row>
    <row r="1782" spans="3:4" x14ac:dyDescent="0.3">
      <c r="C1782">
        <v>157.33500000000001</v>
      </c>
      <c r="D1782">
        <v>1.1022781987889663E-3</v>
      </c>
    </row>
    <row r="1783" spans="3:4" x14ac:dyDescent="0.3">
      <c r="C1783">
        <v>157.37</v>
      </c>
      <c r="D1783">
        <v>1.0940272612690078E-3</v>
      </c>
    </row>
    <row r="1784" spans="3:4" x14ac:dyDescent="0.3">
      <c r="C1784">
        <v>157.405</v>
      </c>
      <c r="D1784">
        <v>1.0940376604769975E-3</v>
      </c>
    </row>
    <row r="1785" spans="3:4" x14ac:dyDescent="0.3">
      <c r="C1785">
        <v>157.44</v>
      </c>
      <c r="D1785">
        <v>1.1032854108831828E-3</v>
      </c>
    </row>
    <row r="1786" spans="3:4" x14ac:dyDescent="0.3">
      <c r="C1786">
        <v>157.47499999999999</v>
      </c>
      <c r="D1786">
        <v>1.1228463939312054E-3</v>
      </c>
    </row>
    <row r="1787" spans="3:4" x14ac:dyDescent="0.3">
      <c r="C1787">
        <v>157.51000000000002</v>
      </c>
      <c r="D1787">
        <v>1.1538940128500888E-3</v>
      </c>
    </row>
    <row r="1788" spans="3:4" x14ac:dyDescent="0.3">
      <c r="C1788">
        <v>157.54500000000002</v>
      </c>
      <c r="D1788">
        <v>1.1976936605267844E-3</v>
      </c>
    </row>
    <row r="1789" spans="3:4" x14ac:dyDescent="0.3">
      <c r="C1789">
        <v>157.58000000000001</v>
      </c>
      <c r="D1789">
        <v>1.2555935187931976E-3</v>
      </c>
    </row>
    <row r="1790" spans="3:4" x14ac:dyDescent="0.3">
      <c r="C1790">
        <v>157.61500000000001</v>
      </c>
      <c r="D1790">
        <v>1.329011245335437E-3</v>
      </c>
    </row>
    <row r="1791" spans="3:4" x14ac:dyDescent="0.3">
      <c r="C1791">
        <v>157.65</v>
      </c>
      <c r="D1791">
        <v>1.4194161689433506E-3</v>
      </c>
    </row>
    <row r="1792" spans="3:4" x14ac:dyDescent="0.3">
      <c r="C1792">
        <v>157.685</v>
      </c>
      <c r="D1792">
        <v>1.5283067072305505E-3</v>
      </c>
    </row>
    <row r="1793" spans="3:4" x14ac:dyDescent="0.3">
      <c r="C1793">
        <v>157.72</v>
      </c>
      <c r="D1793">
        <v>1.6571828444245209E-3</v>
      </c>
    </row>
    <row r="1794" spans="3:4" x14ac:dyDescent="0.3">
      <c r="C1794">
        <v>157.755</v>
      </c>
      <c r="D1794">
        <v>1.8075136601305086E-3</v>
      </c>
    </row>
    <row r="1795" spans="3:4" x14ac:dyDescent="0.3">
      <c r="C1795">
        <v>157.79</v>
      </c>
      <c r="D1795">
        <v>1.9807000812685251E-3</v>
      </c>
    </row>
    <row r="1796" spans="3:4" x14ac:dyDescent="0.3">
      <c r="C1796">
        <v>157.82500000000002</v>
      </c>
      <c r="D1796">
        <v>2.178033235015898E-3</v>
      </c>
    </row>
    <row r="1797" spans="3:4" x14ac:dyDescent="0.3">
      <c r="C1797">
        <v>157.86000000000001</v>
      </c>
      <c r="D1797">
        <v>2.4006490049830816E-3</v>
      </c>
    </row>
    <row r="1798" spans="3:4" x14ac:dyDescent="0.3">
      <c r="C1798">
        <v>157.89500000000001</v>
      </c>
      <c r="D1798">
        <v>2.6494796285141575E-3</v>
      </c>
    </row>
    <row r="1799" spans="3:4" x14ac:dyDescent="0.3">
      <c r="C1799">
        <v>157.93</v>
      </c>
      <c r="D1799">
        <v>2.9252034106101751E-3</v>
      </c>
    </row>
    <row r="1800" spans="3:4" x14ac:dyDescent="0.3">
      <c r="C1800">
        <v>157.965</v>
      </c>
      <c r="D1800">
        <v>3.2281938586657148E-3</v>
      </c>
    </row>
    <row r="1801" spans="3:4" x14ac:dyDescent="0.3">
      <c r="C1801">
        <v>158</v>
      </c>
      <c r="D1801">
        <v>3.5584697499063344E-3</v>
      </c>
    </row>
    <row r="1802" spans="3:4" x14ac:dyDescent="0.3">
      <c r="C1802">
        <v>158.035</v>
      </c>
      <c r="D1802">
        <v>3.9156478174012877E-3</v>
      </c>
    </row>
    <row r="1803" spans="3:4" x14ac:dyDescent="0.3">
      <c r="C1803">
        <v>158.07</v>
      </c>
      <c r="D1803">
        <v>4.2988998680316935E-3</v>
      </c>
    </row>
    <row r="1804" spans="3:4" x14ac:dyDescent="0.3">
      <c r="C1804">
        <v>158.10500000000002</v>
      </c>
      <c r="D1804">
        <v>4.7069162147418912E-3</v>
      </c>
    </row>
    <row r="1805" spans="3:4" x14ac:dyDescent="0.3">
      <c r="C1805">
        <v>158.14000000000001</v>
      </c>
      <c r="D1805">
        <v>5.1378773051724315E-3</v>
      </c>
    </row>
    <row r="1806" spans="3:4" x14ac:dyDescent="0.3">
      <c r="C1806">
        <v>158.17500000000001</v>
      </c>
      <c r="D1806">
        <v>5.5894353510139681E-3</v>
      </c>
    </row>
    <row r="1807" spans="3:4" x14ac:dyDescent="0.3">
      <c r="C1807">
        <v>158.21</v>
      </c>
      <c r="D1807">
        <v>6.0587076017348147E-3</v>
      </c>
    </row>
    <row r="1808" spans="3:4" x14ac:dyDescent="0.3">
      <c r="C1808">
        <v>158.245</v>
      </c>
      <c r="D1808">
        <v>6.5422826610388157E-3</v>
      </c>
    </row>
    <row r="1809" spans="3:4" x14ac:dyDescent="0.3">
      <c r="C1809">
        <v>158.28</v>
      </c>
      <c r="D1809">
        <v>7.0362409168818378E-3</v>
      </c>
    </row>
    <row r="1810" spans="3:4" x14ac:dyDescent="0.3">
      <c r="C1810">
        <v>158.315</v>
      </c>
      <c r="D1810">
        <v>7.536175676108172E-3</v>
      </c>
    </row>
    <row r="1811" spans="3:4" x14ac:dyDescent="0.3">
      <c r="C1811">
        <v>158.35</v>
      </c>
      <c r="D1811">
        <v>8.0373011276343199E-3</v>
      </c>
    </row>
    <row r="1812" spans="3:4" x14ac:dyDescent="0.3">
      <c r="C1812">
        <v>158.38500000000002</v>
      </c>
      <c r="D1812">
        <v>8.5344282129383182E-3</v>
      </c>
    </row>
    <row r="1813" spans="3:4" x14ac:dyDescent="0.3">
      <c r="C1813">
        <v>158.42000000000002</v>
      </c>
      <c r="D1813">
        <v>9.0221042975749868E-3</v>
      </c>
    </row>
    <row r="1814" spans="3:4" x14ac:dyDescent="0.3">
      <c r="C1814">
        <v>158.45500000000001</v>
      </c>
      <c r="D1814">
        <v>9.4946885453312275E-3</v>
      </c>
    </row>
    <row r="1815" spans="3:4" x14ac:dyDescent="0.3">
      <c r="C1815">
        <v>158.49</v>
      </c>
      <c r="D1815">
        <v>9.946453452574916E-3</v>
      </c>
    </row>
    <row r="1816" spans="3:4" x14ac:dyDescent="0.3">
      <c r="C1816">
        <v>158.52500000000001</v>
      </c>
      <c r="D1816">
        <v>1.037169441214331E-2</v>
      </c>
    </row>
    <row r="1817" spans="3:4" x14ac:dyDescent="0.3">
      <c r="C1817">
        <v>158.56</v>
      </c>
      <c r="D1817">
        <v>1.0764844455245155E-2</v>
      </c>
    </row>
    <row r="1818" spans="3:4" x14ac:dyDescent="0.3">
      <c r="C1818">
        <v>158.595</v>
      </c>
      <c r="D1818">
        <v>1.1120590989809899E-2</v>
      </c>
    </row>
    <row r="1819" spans="3:4" x14ac:dyDescent="0.3">
      <c r="C1819">
        <v>158.63</v>
      </c>
      <c r="D1819">
        <v>1.1433991134216897E-2</v>
      </c>
    </row>
    <row r="1820" spans="3:4" x14ac:dyDescent="0.3">
      <c r="C1820">
        <v>158.66499999999999</v>
      </c>
      <c r="D1820">
        <v>1.1700582151408524E-2</v>
      </c>
    </row>
    <row r="1821" spans="3:4" x14ac:dyDescent="0.3">
      <c r="C1821">
        <v>158.70000000000002</v>
      </c>
      <c r="D1821">
        <v>1.1916483529494131E-2</v>
      </c>
    </row>
    <row r="1822" spans="3:4" x14ac:dyDescent="0.3">
      <c r="C1822">
        <v>158.73500000000001</v>
      </c>
      <c r="D1822">
        <v>1.207848743423004E-2</v>
      </c>
    </row>
    <row r="1823" spans="3:4" x14ac:dyDescent="0.3">
      <c r="C1823">
        <v>158.77000000000001</v>
      </c>
      <c r="D1823">
        <v>1.2184134572645125E-2</v>
      </c>
    </row>
    <row r="1824" spans="3:4" x14ac:dyDescent="0.3">
      <c r="C1824">
        <v>158.80500000000001</v>
      </c>
      <c r="D1824">
        <v>1.2231772945243623E-2</v>
      </c>
    </row>
    <row r="1825" spans="3:4" x14ac:dyDescent="0.3">
      <c r="C1825">
        <v>158.84</v>
      </c>
      <c r="D1825">
        <v>1.2220597510002594E-2</v>
      </c>
    </row>
    <row r="1826" spans="3:4" x14ac:dyDescent="0.3">
      <c r="C1826">
        <v>158.875</v>
      </c>
      <c r="D1826">
        <v>1.2150669412493181E-2</v>
      </c>
    </row>
    <row r="1827" spans="3:4" x14ac:dyDescent="0.3">
      <c r="C1827">
        <v>158.91</v>
      </c>
      <c r="D1827">
        <v>1.2022914126137499E-2</v>
      </c>
    </row>
    <row r="1828" spans="3:4" x14ac:dyDescent="0.3">
      <c r="C1828">
        <v>158.94499999999999</v>
      </c>
      <c r="D1828">
        <v>1.1839098564980072E-2</v>
      </c>
    </row>
    <row r="1829" spans="3:4" x14ac:dyDescent="0.3">
      <c r="C1829">
        <v>158.98000000000002</v>
      </c>
      <c r="D1829">
        <v>1.1601787946995915E-2</v>
      </c>
    </row>
    <row r="1830" spans="3:4" x14ac:dyDescent="0.3">
      <c r="C1830">
        <v>159.01500000000001</v>
      </c>
      <c r="D1830">
        <v>1.1314283867613208E-2</v>
      </c>
    </row>
    <row r="1831" spans="3:4" x14ac:dyDescent="0.3">
      <c r="C1831">
        <v>159.05000000000001</v>
      </c>
      <c r="D1831">
        <v>1.0980545661337883E-2</v>
      </c>
    </row>
    <row r="1832" spans="3:4" x14ac:dyDescent="0.3">
      <c r="C1832">
        <v>159.08500000000001</v>
      </c>
      <c r="D1832">
        <v>1.0605097658059035E-2</v>
      </c>
    </row>
    <row r="1833" spans="3:4" x14ac:dyDescent="0.3">
      <c r="C1833">
        <v>159.12</v>
      </c>
      <c r="D1833">
        <v>1.0192925358383131E-2</v>
      </c>
    </row>
    <row r="1834" spans="3:4" x14ac:dyDescent="0.3">
      <c r="C1834">
        <v>159.155</v>
      </c>
      <c r="D1834">
        <v>9.7493638435915981E-3</v>
      </c>
    </row>
    <row r="1835" spans="3:4" x14ac:dyDescent="0.3">
      <c r="C1835">
        <v>159.19</v>
      </c>
      <c r="D1835">
        <v>9.279981891356431E-3</v>
      </c>
    </row>
    <row r="1836" spans="3:4" x14ac:dyDescent="0.3">
      <c r="C1836">
        <v>159.22499999999999</v>
      </c>
      <c r="D1836">
        <v>8.7904652857832138E-3</v>
      </c>
    </row>
    <row r="1837" spans="3:4" x14ac:dyDescent="0.3">
      <c r="C1837">
        <v>159.26000000000002</v>
      </c>
      <c r="D1837">
        <v>8.2865026939508823E-3</v>
      </c>
    </row>
    <row r="1838" spans="3:4" x14ac:dyDescent="0.3">
      <c r="C1838">
        <v>159.29500000000002</v>
      </c>
      <c r="D1838">
        <v>7.773677241368372E-3</v>
      </c>
    </row>
    <row r="1839" spans="3:4" x14ac:dyDescent="0.3">
      <c r="C1839">
        <v>159.33000000000001</v>
      </c>
      <c r="D1839">
        <v>7.2573665715442845E-3</v>
      </c>
    </row>
    <row r="1840" spans="3:4" x14ac:dyDescent="0.3">
      <c r="C1840">
        <v>159.36500000000001</v>
      </c>
      <c r="D1840">
        <v>6.7426537404226038E-3</v>
      </c>
    </row>
    <row r="1841" spans="3:4" x14ac:dyDescent="0.3">
      <c r="C1841">
        <v>159.4</v>
      </c>
      <c r="D1841">
        <v>6.2342507980047857E-3</v>
      </c>
    </row>
    <row r="1842" spans="3:4" x14ac:dyDescent="0.3">
      <c r="C1842">
        <v>159.435</v>
      </c>
      <c r="D1842">
        <v>5.7364363720737287E-3</v>
      </c>
    </row>
    <row r="1843" spans="3:4" x14ac:dyDescent="0.3">
      <c r="C1843">
        <v>159.47</v>
      </c>
      <c r="D1843">
        <v>5.2530080177805531E-3</v>
      </c>
    </row>
    <row r="1844" spans="3:4" x14ac:dyDescent="0.3">
      <c r="C1844">
        <v>159.505</v>
      </c>
      <c r="D1844">
        <v>4.7872495561889286E-3</v>
      </c>
    </row>
    <row r="1845" spans="3:4" x14ac:dyDescent="0.3">
      <c r="C1845">
        <v>159.54</v>
      </c>
      <c r="D1845">
        <v>4.3419131167039045E-3</v>
      </c>
    </row>
    <row r="1846" spans="3:4" x14ac:dyDescent="0.3">
      <c r="C1846">
        <v>159.57500000000002</v>
      </c>
      <c r="D1846">
        <v>3.9192151414755554E-3</v>
      </c>
    </row>
    <row r="1847" spans="3:4" x14ac:dyDescent="0.3">
      <c r="C1847">
        <v>159.61000000000001</v>
      </c>
      <c r="D1847">
        <v>3.5208452192990775E-3</v>
      </c>
    </row>
    <row r="1848" spans="3:4" x14ac:dyDescent="0.3">
      <c r="C1848">
        <v>159.64500000000001</v>
      </c>
      <c r="D1848">
        <v>3.1479863028107246E-3</v>
      </c>
    </row>
    <row r="1849" spans="3:4" x14ac:dyDescent="0.3">
      <c r="C1849">
        <v>159.68</v>
      </c>
      <c r="D1849">
        <v>2.8013446320153917E-3</v>
      </c>
    </row>
    <row r="1850" spans="3:4" x14ac:dyDescent="0.3">
      <c r="C1850">
        <v>159.715</v>
      </c>
      <c r="D1850">
        <v>2.4811875410108934E-3</v>
      </c>
    </row>
    <row r="1851" spans="3:4" x14ac:dyDescent="0.3">
      <c r="C1851">
        <v>159.75</v>
      </c>
      <c r="D1851">
        <v>2.1873872608464367E-3</v>
      </c>
    </row>
    <row r="1852" spans="3:4" x14ac:dyDescent="0.3">
      <c r="C1852">
        <v>159.785</v>
      </c>
      <c r="D1852">
        <v>1.9194688438037048E-3</v>
      </c>
    </row>
    <row r="1853" spans="3:4" x14ac:dyDescent="0.3">
      <c r="C1853">
        <v>159.82</v>
      </c>
      <c r="D1853">
        <v>1.6766604142227945E-3</v>
      </c>
    </row>
    <row r="1854" spans="3:4" x14ac:dyDescent="0.3">
      <c r="C1854">
        <v>159.85500000000002</v>
      </c>
      <c r="D1854">
        <v>1.4579440873841783E-3</v>
      </c>
    </row>
    <row r="1855" spans="3:4" x14ac:dyDescent="0.3">
      <c r="C1855">
        <v>159.89000000000001</v>
      </c>
      <c r="D1855">
        <v>1.2621060786520454E-3</v>
      </c>
    </row>
    <row r="1856" spans="3:4" x14ac:dyDescent="0.3">
      <c r="C1856">
        <v>159.92500000000001</v>
      </c>
      <c r="D1856">
        <v>1.0877847372692856E-3</v>
      </c>
    </row>
    <row r="1857" spans="3:4" x14ac:dyDescent="0.3">
      <c r="C1857">
        <v>159.96</v>
      </c>
      <c r="D1857">
        <v>9.335154702289376E-4</v>
      </c>
    </row>
    <row r="1858" spans="3:4" x14ac:dyDescent="0.3">
      <c r="C1858">
        <v>159.995</v>
      </c>
      <c r="D1858">
        <v>7.9777175961887341E-4</v>
      </c>
    </row>
    <row r="1859" spans="3:4" x14ac:dyDescent="0.3">
      <c r="C1859">
        <v>160.03</v>
      </c>
      <c r="D1859">
        <v>6.790017111367924E-4</v>
      </c>
    </row>
    <row r="1860" spans="3:4" x14ac:dyDescent="0.3">
      <c r="C1860">
        <v>160.065</v>
      </c>
      <c r="D1860">
        <v>5.7565979307287523E-4</v>
      </c>
    </row>
    <row r="1861" spans="3:4" x14ac:dyDescent="0.3">
      <c r="C1861">
        <v>160.1</v>
      </c>
      <c r="D1861">
        <v>4.8623362679172256E-4</v>
      </c>
    </row>
    <row r="1862" spans="3:4" x14ac:dyDescent="0.3">
      <c r="C1862">
        <v>160.13500000000002</v>
      </c>
      <c r="D1862">
        <v>4.0926586637248397E-4</v>
      </c>
    </row>
    <row r="1863" spans="3:4" x14ac:dyDescent="0.3">
      <c r="C1863">
        <v>160.17000000000002</v>
      </c>
      <c r="D1863">
        <v>3.4337135325517986E-4</v>
      </c>
    </row>
    <row r="1864" spans="3:4" x14ac:dyDescent="0.3">
      <c r="C1864">
        <v>160.20500000000001</v>
      </c>
      <c r="D1864">
        <v>2.8724984994159866E-4</v>
      </c>
    </row>
    <row r="1865" spans="3:4" x14ac:dyDescent="0.3">
      <c r="C1865">
        <v>160.24</v>
      </c>
      <c r="D1865">
        <v>2.3969474505014122E-4</v>
      </c>
    </row>
    <row r="1866" spans="3:4" x14ac:dyDescent="0.3">
      <c r="C1866">
        <v>160.27500000000001</v>
      </c>
      <c r="D1866">
        <v>1.9959818168073032E-4</v>
      </c>
    </row>
    <row r="1867" spans="3:4" x14ac:dyDescent="0.3">
      <c r="C1867">
        <v>160.31</v>
      </c>
      <c r="D1867">
        <v>1.6595309452418702E-4</v>
      </c>
    </row>
    <row r="1868" spans="3:4" x14ac:dyDescent="0.3">
      <c r="C1868">
        <v>160.345</v>
      </c>
      <c r="D1868">
        <v>1.3785265160517072E-4</v>
      </c>
    </row>
    <row r="1869" spans="3:4" x14ac:dyDescent="0.3">
      <c r="C1869">
        <v>160.38</v>
      </c>
      <c r="D1869">
        <v>1.144875876109249E-4</v>
      </c>
    </row>
    <row r="1870" spans="3:4" x14ac:dyDescent="0.3">
      <c r="C1870">
        <v>160.41499999999999</v>
      </c>
      <c r="D1870">
        <v>9.5141891269574503E-5</v>
      </c>
    </row>
    <row r="1871" spans="3:4" x14ac:dyDescent="0.3">
      <c r="C1871">
        <v>160.45000000000002</v>
      </c>
      <c r="D1871">
        <v>7.91872730289995E-5</v>
      </c>
    </row>
    <row r="1872" spans="3:4" x14ac:dyDescent="0.3">
      <c r="C1872">
        <v>160.48500000000001</v>
      </c>
      <c r="D1872">
        <v>6.6076794982134954E-5</v>
      </c>
    </row>
    <row r="1873" spans="3:4" x14ac:dyDescent="0.3">
      <c r="C1873">
        <v>160.52000000000001</v>
      </c>
      <c r="D1873">
        <v>5.5337995884062481E-5</v>
      </c>
    </row>
    <row r="1874" spans="3:4" x14ac:dyDescent="0.3">
      <c r="C1874">
        <v>160.55500000000001</v>
      </c>
      <c r="D1874">
        <v>4.6565793080352284E-5</v>
      </c>
    </row>
    <row r="1875" spans="3:4" x14ac:dyDescent="0.3">
      <c r="C1875">
        <v>160.59</v>
      </c>
      <c r="D1875">
        <v>3.9415392599439179E-5</v>
      </c>
    </row>
    <row r="1876" spans="3:4" x14ac:dyDescent="0.3">
      <c r="C1876">
        <v>160.625</v>
      </c>
      <c r="D1876">
        <v>3.3595390441627921E-5</v>
      </c>
    </row>
    <row r="1877" spans="3:4" x14ac:dyDescent="0.3">
      <c r="C1877">
        <v>160.66</v>
      </c>
      <c r="D1877">
        <v>2.8861203619202571E-5</v>
      </c>
    </row>
    <row r="1878" spans="3:4" x14ac:dyDescent="0.3">
      <c r="C1878">
        <v>160.69499999999999</v>
      </c>
      <c r="D1878">
        <v>2.5008929709051016E-5</v>
      </c>
    </row>
    <row r="1879" spans="3:4" x14ac:dyDescent="0.3">
      <c r="C1879">
        <v>160.73000000000002</v>
      </c>
      <c r="D1879">
        <v>2.1869699110406651E-5</v>
      </c>
    </row>
    <row r="1880" spans="3:4" x14ac:dyDescent="0.3">
      <c r="C1880">
        <v>160.76500000000001</v>
      </c>
      <c r="D1880">
        <v>1.9304555053000696E-5</v>
      </c>
    </row>
    <row r="1881" spans="3:4" x14ac:dyDescent="0.3">
      <c r="C1881">
        <v>160.80000000000001</v>
      </c>
      <c r="D1881">
        <v>1.7186399878507112E-5</v>
      </c>
    </row>
    <row r="1882" spans="3:4" x14ac:dyDescent="0.3">
      <c r="C1882">
        <v>160.83500000000001</v>
      </c>
      <c r="D1882">
        <v>1.5451691911482968E-5</v>
      </c>
    </row>
    <row r="1883" spans="3:4" x14ac:dyDescent="0.3">
      <c r="C1883">
        <v>160.87</v>
      </c>
      <c r="D1883">
        <v>1.4010255833399351E-5</v>
      </c>
    </row>
    <row r="1884" spans="3:4" x14ac:dyDescent="0.3">
      <c r="C1884">
        <v>160.905</v>
      </c>
      <c r="D1884">
        <v>1.2802204247817873E-5</v>
      </c>
    </row>
    <row r="1885" spans="3:4" x14ac:dyDescent="0.3">
      <c r="C1885">
        <v>160.94</v>
      </c>
      <c r="D1885">
        <v>1.1779705040156467E-5</v>
      </c>
    </row>
    <row r="1886" spans="3:4" x14ac:dyDescent="0.3">
      <c r="C1886">
        <v>160.97499999999999</v>
      </c>
      <c r="D1886">
        <v>1.0904757828397299E-5</v>
      </c>
    </row>
    <row r="1887" spans="3:4" x14ac:dyDescent="0.3">
      <c r="C1887">
        <v>161.01000000000002</v>
      </c>
      <c r="D1887">
        <v>1.0147324862703268E-5</v>
      </c>
    </row>
    <row r="1888" spans="3:4" x14ac:dyDescent="0.3">
      <c r="C1888">
        <v>161.04500000000002</v>
      </c>
      <c r="D1888">
        <v>9.483773517418802E-6</v>
      </c>
    </row>
    <row r="1889" spans="3:4" x14ac:dyDescent="0.3">
      <c r="C1889">
        <v>161.08000000000001</v>
      </c>
      <c r="D1889">
        <v>8.8955893056896335E-6</v>
      </c>
    </row>
    <row r="1890" spans="3:4" x14ac:dyDescent="0.3">
      <c r="C1890">
        <v>161.11500000000001</v>
      </c>
      <c r="D1890">
        <v>8.36832105521492E-6</v>
      </c>
    </row>
    <row r="1891" spans="3:4" x14ac:dyDescent="0.3">
      <c r="C1891">
        <v>161.15</v>
      </c>
      <c r="D1891">
        <v>7.8907231717248086E-6</v>
      </c>
    </row>
    <row r="1892" spans="3:4" x14ac:dyDescent="0.3">
      <c r="C1892">
        <v>161.185</v>
      </c>
      <c r="D1892">
        <v>7.4540635080863708E-6</v>
      </c>
    </row>
    <row r="1893" spans="3:4" x14ac:dyDescent="0.3">
      <c r="C1893">
        <v>161.22</v>
      </c>
      <c r="D1893">
        <v>7.0515690354096268E-6</v>
      </c>
    </row>
    <row r="1894" spans="3:4" x14ac:dyDescent="0.3">
      <c r="C1894">
        <v>161.255</v>
      </c>
      <c r="D1894">
        <v>6.6779851165375195E-6</v>
      </c>
    </row>
    <row r="1895" spans="3:4" x14ac:dyDescent="0.3">
      <c r="C1895">
        <v>161.29000000000002</v>
      </c>
      <c r="D1895">
        <v>6.3292275972965729E-6</v>
      </c>
    </row>
    <row r="1896" spans="3:4" x14ac:dyDescent="0.3">
      <c r="C1896">
        <v>161.32500000000002</v>
      </c>
      <c r="D1896">
        <v>6.0021100817356195E-6</v>
      </c>
    </row>
    <row r="1897" spans="3:4" x14ac:dyDescent="0.3">
      <c r="C1897">
        <v>161.36000000000001</v>
      </c>
      <c r="D1897">
        <v>5.6941316010725128E-6</v>
      </c>
    </row>
    <row r="1898" spans="3:4" x14ac:dyDescent="0.3">
      <c r="C1898">
        <v>161.39500000000001</v>
      </c>
      <c r="D1898">
        <v>5.4033124039366073E-6</v>
      </c>
    </row>
    <row r="1899" spans="3:4" x14ac:dyDescent="0.3">
      <c r="C1899">
        <v>161.43</v>
      </c>
      <c r="D1899">
        <v>5.113508417237086E-6</v>
      </c>
    </row>
    <row r="1900" spans="3:4" x14ac:dyDescent="0.3">
      <c r="C1900">
        <v>161.465</v>
      </c>
      <c r="D1900">
        <v>4.8570342000666156E-6</v>
      </c>
    </row>
    <row r="1901" spans="3:4" x14ac:dyDescent="0.3">
      <c r="C1901">
        <v>161.5</v>
      </c>
      <c r="D1901">
        <v>4.6124427091875008E-6</v>
      </c>
    </row>
    <row r="1902" spans="3:4" x14ac:dyDescent="0.3">
      <c r="C1902">
        <v>161.535</v>
      </c>
      <c r="D1902">
        <v>4.3792369579011385E-6</v>
      </c>
    </row>
    <row r="1903" spans="3:4" x14ac:dyDescent="0.3">
      <c r="C1903">
        <v>161.57</v>
      </c>
      <c r="D1903">
        <v>4.1569379571357653E-6</v>
      </c>
    </row>
    <row r="1904" spans="3:4" x14ac:dyDescent="0.3">
      <c r="C1904">
        <v>161.60500000000002</v>
      </c>
      <c r="D1904">
        <v>3.9450842025673035E-6</v>
      </c>
    </row>
    <row r="1905" spans="3:4" x14ac:dyDescent="0.3">
      <c r="C1905">
        <v>161.64000000000001</v>
      </c>
      <c r="D1905">
        <v>3.7432311696076101E-6</v>
      </c>
    </row>
    <row r="1906" spans="3:4" x14ac:dyDescent="0.3">
      <c r="C1906">
        <v>161.67500000000001</v>
      </c>
      <c r="D1906">
        <v>3.5509508164861688E-6</v>
      </c>
    </row>
    <row r="1907" spans="3:4" x14ac:dyDescent="0.3">
      <c r="C1907">
        <v>161.71</v>
      </c>
      <c r="D1907">
        <v>3.3678310956336205E-6</v>
      </c>
    </row>
    <row r="1908" spans="3:4" x14ac:dyDescent="0.3">
      <c r="C1908">
        <v>161.745</v>
      </c>
      <c r="D1908">
        <v>3.1934754735473326E-6</v>
      </c>
    </row>
    <row r="1909" spans="3:4" x14ac:dyDescent="0.3">
      <c r="C1909">
        <v>161.78</v>
      </c>
      <c r="D1909">
        <v>3.0275024593009118E-6</v>
      </c>
    </row>
    <row r="1910" spans="3:4" x14ac:dyDescent="0.3">
      <c r="C1910">
        <v>161.815</v>
      </c>
      <c r="D1910">
        <v>2.8695451418376317E-6</v>
      </c>
    </row>
    <row r="1911" spans="3:4" x14ac:dyDescent="0.3">
      <c r="C1911">
        <v>161.85</v>
      </c>
      <c r="D1911">
        <v>2.7192507361680657E-6</v>
      </c>
    </row>
    <row r="1912" spans="3:4" x14ac:dyDescent="0.3">
      <c r="C1912">
        <v>161.88500000000002</v>
      </c>
      <c r="D1912">
        <v>2.5762801385727014E-6</v>
      </c>
    </row>
    <row r="1913" spans="3:4" x14ac:dyDescent="0.3">
      <c r="C1913">
        <v>161.92000000000002</v>
      </c>
      <c r="D1913">
        <v>2.4403074908930396E-6</v>
      </c>
    </row>
    <row r="1914" spans="3:4" x14ac:dyDescent="0.3">
      <c r="C1914">
        <v>161.95500000000001</v>
      </c>
      <c r="D1914">
        <v>2.3110197539746833E-6</v>
      </c>
    </row>
    <row r="1915" spans="3:4" x14ac:dyDescent="0.3">
      <c r="C1915">
        <v>161.99</v>
      </c>
      <c r="D1915">
        <v>2.1881162903132365E-6</v>
      </c>
    </row>
    <row r="1916" spans="3:4" x14ac:dyDescent="0.3">
      <c r="C1916">
        <v>162.02500000000001</v>
      </c>
      <c r="D1916">
        <v>2.0713084559339811E-6</v>
      </c>
    </row>
    <row r="1917" spans="3:4" x14ac:dyDescent="0.3">
      <c r="C1917">
        <v>162.06</v>
      </c>
      <c r="D1917">
        <v>1.960319201523553E-6</v>
      </c>
    </row>
    <row r="1918" spans="3:4" x14ac:dyDescent="0.3">
      <c r="C1918">
        <v>162.095</v>
      </c>
      <c r="D1918">
        <v>1.854882682816712E-6</v>
      </c>
    </row>
    <row r="1919" spans="3:4" x14ac:dyDescent="0.3">
      <c r="C1919">
        <v>162.13</v>
      </c>
      <c r="D1919">
        <v>1.7547438802279286E-6</v>
      </c>
    </row>
    <row r="1920" spans="3:4" x14ac:dyDescent="0.3">
      <c r="C1920">
        <v>162.16500000000002</v>
      </c>
      <c r="D1920">
        <v>1.6596582277044324E-6</v>
      </c>
    </row>
    <row r="1921" spans="3:4" x14ac:dyDescent="0.3">
      <c r="C1921">
        <v>162.20000000000002</v>
      </c>
      <c r="D1921">
        <v>1.5693912507659327E-6</v>
      </c>
    </row>
    <row r="1922" spans="3:4" x14ac:dyDescent="0.3">
      <c r="C1922">
        <v>162.23500000000001</v>
      </c>
      <c r="D1922">
        <v>1.4837182136831909E-6</v>
      </c>
    </row>
    <row r="1923" spans="3:4" x14ac:dyDescent="0.3">
      <c r="C1923">
        <v>162.27000000000001</v>
      </c>
      <c r="D1923">
        <v>1.4024237757395113E-6</v>
      </c>
    </row>
    <row r="1924" spans="3:4" x14ac:dyDescent="0.3">
      <c r="C1924">
        <v>162.30500000000001</v>
      </c>
      <c r="D1924">
        <v>1.3253016565066556E-6</v>
      </c>
    </row>
    <row r="1925" spans="3:4" x14ac:dyDescent="0.3">
      <c r="C1925">
        <v>162.34</v>
      </c>
      <c r="D1925">
        <v>1.2521543100587594E-6</v>
      </c>
    </row>
    <row r="1926" spans="3:4" x14ac:dyDescent="0.3">
      <c r="C1926">
        <v>162.375</v>
      </c>
      <c r="D1926">
        <v>1.1827926080386618E-6</v>
      </c>
    </row>
    <row r="1927" spans="3:4" x14ac:dyDescent="0.3">
      <c r="C1927">
        <v>162.41</v>
      </c>
      <c r="D1927">
        <v>1.1170355314830221E-6</v>
      </c>
    </row>
    <row r="1928" spans="3:4" x14ac:dyDescent="0.3">
      <c r="C1928">
        <v>162.44499999999999</v>
      </c>
      <c r="D1928">
        <v>1.054709871305011E-6</v>
      </c>
    </row>
    <row r="1929" spans="3:4" x14ac:dyDescent="0.3">
      <c r="C1929">
        <v>162.48000000000002</v>
      </c>
      <c r="D1929">
        <v>9.9564993732643806E-7</v>
      </c>
    </row>
    <row r="1930" spans="3:4" x14ac:dyDescent="0.3">
      <c r="C1930">
        <v>162.51500000000001</v>
      </c>
      <c r="D1930">
        <v>9.3969727574514943E-7</v>
      </c>
    </row>
    <row r="1931" spans="3:4" x14ac:dyDescent="0.3">
      <c r="C1931">
        <v>162.55000000000001</v>
      </c>
      <c r="D1931">
        <v>8.8670039491665055E-7</v>
      </c>
    </row>
    <row r="1932" spans="3:4" x14ac:dyDescent="0.3">
      <c r="C1932">
        <v>162.58500000000001</v>
      </c>
      <c r="D1932">
        <v>8.3651449932534263E-7</v>
      </c>
    </row>
    <row r="1933" spans="3:4" x14ac:dyDescent="0.3">
      <c r="C1933">
        <v>162.62</v>
      </c>
      <c r="D1933">
        <v>7.8900123161422647E-7</v>
      </c>
    </row>
    <row r="1934" spans="3:4" x14ac:dyDescent="0.3">
      <c r="C1934">
        <v>162.655</v>
      </c>
      <c r="D1934">
        <v>7.4402842253865956E-7</v>
      </c>
    </row>
    <row r="1935" spans="3:4" x14ac:dyDescent="0.3">
      <c r="C1935">
        <v>162.69</v>
      </c>
      <c r="D1935">
        <v>7.0146984870558361E-7</v>
      </c>
    </row>
    <row r="1936" spans="3:4" x14ac:dyDescent="0.3">
      <c r="C1936">
        <v>162.72499999999999</v>
      </c>
      <c r="D1936">
        <v>6.6120499795621087E-7</v>
      </c>
    </row>
    <row r="1937" spans="3:4" x14ac:dyDescent="0.3">
      <c r="C1937">
        <v>162.76000000000002</v>
      </c>
      <c r="D1937">
        <v>6.2311884224725778E-7</v>
      </c>
    </row>
    <row r="1938" spans="3:4" x14ac:dyDescent="0.3">
      <c r="C1938">
        <v>162.79500000000002</v>
      </c>
      <c r="D1938">
        <v>5.8710161788340623E-7</v>
      </c>
    </row>
    <row r="1939" spans="3:4" x14ac:dyDescent="0.3">
      <c r="C1939">
        <v>162.83000000000001</v>
      </c>
      <c r="D1939">
        <v>5.5304861295080866E-7</v>
      </c>
    </row>
    <row r="1940" spans="3:4" x14ac:dyDescent="0.3">
      <c r="C1940">
        <v>162.86500000000001</v>
      </c>
      <c r="D1940">
        <v>5.2085996180087885E-7</v>
      </c>
    </row>
    <row r="1941" spans="3:4" x14ac:dyDescent="0.3">
      <c r="C1941">
        <v>162.9</v>
      </c>
      <c r="D1941">
        <v>4.9044044643087758E-7</v>
      </c>
    </row>
    <row r="1942" spans="3:4" x14ac:dyDescent="0.3">
      <c r="C1942">
        <v>162.935</v>
      </c>
      <c r="D1942">
        <v>4.6169930460754145E-7</v>
      </c>
    </row>
    <row r="1943" spans="3:4" x14ac:dyDescent="0.3">
      <c r="C1943">
        <v>162.97</v>
      </c>
      <c r="D1943">
        <v>4.3455004457884277E-7</v>
      </c>
    </row>
    <row r="1944" spans="3:4" x14ac:dyDescent="0.3">
      <c r="C1944">
        <v>163.005</v>
      </c>
      <c r="D1944">
        <v>4.0891026621857938E-7</v>
      </c>
    </row>
    <row r="1945" spans="3:4" x14ac:dyDescent="0.3">
      <c r="C1945">
        <v>163.04000000000002</v>
      </c>
      <c r="D1945">
        <v>3.8470148844827064E-7</v>
      </c>
    </row>
    <row r="1946" spans="3:4" x14ac:dyDescent="0.3">
      <c r="C1946">
        <v>163.07500000000002</v>
      </c>
      <c r="D1946">
        <v>3.6184898278100354E-7</v>
      </c>
    </row>
    <row r="1947" spans="3:4" x14ac:dyDescent="0.3">
      <c r="C1947">
        <v>163.11000000000001</v>
      </c>
      <c r="D1947">
        <v>3.4028161283178339E-7</v>
      </c>
    </row>
    <row r="1948" spans="3:4" x14ac:dyDescent="0.3">
      <c r="C1948">
        <v>163.14500000000001</v>
      </c>
      <c r="D1948">
        <v>3.1993167964022661E-7</v>
      </c>
    </row>
    <row r="1949" spans="3:4" x14ac:dyDescent="0.3">
      <c r="C1949">
        <v>163.18</v>
      </c>
      <c r="D1949">
        <v>3.0073477265144295E-7</v>
      </c>
    </row>
    <row r="1950" spans="3:4" x14ac:dyDescent="0.3">
      <c r="C1950">
        <v>163.215</v>
      </c>
      <c r="D1950">
        <v>2.8262962620242976E-7</v>
      </c>
    </row>
    <row r="1951" spans="3:4" x14ac:dyDescent="0.3">
      <c r="C1951">
        <v>163.25</v>
      </c>
      <c r="D1951">
        <v>2.6555798136228736E-7</v>
      </c>
    </row>
    <row r="1952" spans="3:4" x14ac:dyDescent="0.3">
      <c r="C1952">
        <v>163.285</v>
      </c>
      <c r="D1952">
        <v>2.4946445297595503E-7</v>
      </c>
    </row>
    <row r="1953" spans="3:4" x14ac:dyDescent="0.3">
      <c r="C1953">
        <v>163.32</v>
      </c>
      <c r="D1953">
        <v>2.3429640176270414E-7</v>
      </c>
    </row>
    <row r="1954" spans="3:4" x14ac:dyDescent="0.3">
      <c r="C1954">
        <v>163.35500000000002</v>
      </c>
      <c r="D1954">
        <v>2.2000381132227048E-7</v>
      </c>
    </row>
    <row r="1955" spans="3:4" x14ac:dyDescent="0.3">
      <c r="C1955">
        <v>163.39000000000001</v>
      </c>
      <c r="D1955">
        <v>2.0653916990341003E-7</v>
      </c>
    </row>
    <row r="1956" spans="3:4" x14ac:dyDescent="0.3">
      <c r="C1956">
        <v>163.42500000000001</v>
      </c>
      <c r="D1956">
        <v>1.9385735679138628E-7</v>
      </c>
    </row>
    <row r="1957" spans="3:4" x14ac:dyDescent="0.3">
      <c r="C1957">
        <v>163.46</v>
      </c>
      <c r="D1957">
        <v>1.8191553317333534E-7</v>
      </c>
    </row>
    <row r="1958" spans="3:4" x14ac:dyDescent="0.3">
      <c r="C1958">
        <v>163.495</v>
      </c>
      <c r="D1958">
        <v>1.7067303734224897E-7</v>
      </c>
    </row>
    <row r="1959" spans="3:4" x14ac:dyDescent="0.3">
      <c r="C1959">
        <v>163.53</v>
      </c>
      <c r="D1959">
        <v>1.600912841028185E-7</v>
      </c>
    </row>
    <row r="1960" spans="3:4" x14ac:dyDescent="0.3">
      <c r="C1960">
        <v>163.565</v>
      </c>
      <c r="D1960">
        <v>1.5013366824464395E-7</v>
      </c>
    </row>
    <row r="1961" spans="3:4" x14ac:dyDescent="0.3">
      <c r="C1961">
        <v>163.6</v>
      </c>
      <c r="D1961">
        <v>1.4076547195078058E-7</v>
      </c>
    </row>
    <row r="1962" spans="3:4" x14ac:dyDescent="0.3">
      <c r="C1962">
        <v>163.63500000000002</v>
      </c>
      <c r="D1962">
        <v>1.3195377601206527E-7</v>
      </c>
    </row>
    <row r="1963" spans="3:4" x14ac:dyDescent="0.3">
      <c r="C1963">
        <v>163.67000000000002</v>
      </c>
      <c r="D1963">
        <v>1.2366737472027492E-7</v>
      </c>
    </row>
    <row r="1964" spans="3:4" x14ac:dyDescent="0.3">
      <c r="C1964">
        <v>163.70500000000001</v>
      </c>
      <c r="D1964">
        <v>1.1587669431564498E-7</v>
      </c>
    </row>
    <row r="1965" spans="3:4" x14ac:dyDescent="0.3">
      <c r="C1965">
        <v>163.74</v>
      </c>
      <c r="D1965">
        <v>1.0855371486714604E-7</v>
      </c>
    </row>
    <row r="1966" spans="3:4" x14ac:dyDescent="0.3">
      <c r="C1966">
        <v>163.77500000000001</v>
      </c>
      <c r="D1966">
        <v>1.0167189546637842E-7</v>
      </c>
    </row>
    <row r="1967" spans="3:4" x14ac:dyDescent="0.3">
      <c r="C1967">
        <v>163.81</v>
      </c>
      <c r="D1967">
        <v>9.5206102618788364E-8</v>
      </c>
    </row>
    <row r="1968" spans="3:4" x14ac:dyDescent="0.3">
      <c r="C1968">
        <v>163.845</v>
      </c>
      <c r="D1968">
        <v>8.9132541718598093E-8</v>
      </c>
    </row>
    <row r="1969" spans="3:4" x14ac:dyDescent="0.3">
      <c r="C1969">
        <v>163.88</v>
      </c>
      <c r="D1969">
        <v>8.342869149659791E-8</v>
      </c>
    </row>
    <row r="1970" spans="3:4" x14ac:dyDescent="0.3">
      <c r="C1970">
        <v>163.91500000000002</v>
      </c>
      <c r="D1970">
        <v>7.807324133269878E-8</v>
      </c>
    </row>
    <row r="1971" spans="3:4" x14ac:dyDescent="0.3">
      <c r="C1971">
        <v>163.95000000000002</v>
      </c>
      <c r="D1971">
        <v>7.3046031327922636E-8</v>
      </c>
    </row>
    <row r="1972" spans="3:4" x14ac:dyDescent="0.3">
      <c r="C1972">
        <v>163.98500000000001</v>
      </c>
      <c r="D1972">
        <v>6.8327995033192677E-8</v>
      </c>
    </row>
    <row r="1973" spans="3:4" x14ac:dyDescent="0.3">
      <c r="C1973">
        <v>164.02</v>
      </c>
      <c r="D1973">
        <v>6.3901104735162094E-8</v>
      </c>
    </row>
    <row r="1974" spans="3:4" x14ac:dyDescent="0.3">
      <c r="C1974">
        <v>164.05500000000001</v>
      </c>
      <c r="D1974">
        <v>5.9748319201921067E-8</v>
      </c>
    </row>
    <row r="1975" spans="3:4" x14ac:dyDescent="0.3">
      <c r="C1975">
        <v>164.09</v>
      </c>
      <c r="D1975">
        <v>5.5853533794225894E-8</v>
      </c>
    </row>
    <row r="1976" spans="3:4" x14ac:dyDescent="0.3">
      <c r="C1976">
        <v>164.125</v>
      </c>
      <c r="D1976">
        <v>5.2201532850560148E-8</v>
      </c>
    </row>
    <row r="1977" spans="3:4" x14ac:dyDescent="0.3">
      <c r="C1977">
        <v>164.16</v>
      </c>
      <c r="D1977">
        <v>4.877794425702519E-8</v>
      </c>
    </row>
    <row r="1978" spans="3:4" x14ac:dyDescent="0.3">
      <c r="C1978">
        <v>164.19499999999999</v>
      </c>
      <c r="D1978">
        <v>4.5569196115698585E-8</v>
      </c>
    </row>
    <row r="1979" spans="3:4" x14ac:dyDescent="0.3">
      <c r="C1979">
        <v>164.23000000000002</v>
      </c>
      <c r="D1979">
        <v>4.2562475427713869E-8</v>
      </c>
    </row>
    <row r="1980" spans="3:4" x14ac:dyDescent="0.3">
      <c r="C1980">
        <v>164.26500000000001</v>
      </c>
      <c r="D1980">
        <v>3.9745688709923377E-8</v>
      </c>
    </row>
    <row r="1981" spans="3:4" x14ac:dyDescent="0.3">
      <c r="C1981">
        <v>164.3</v>
      </c>
      <c r="D1981">
        <v>3.7107424466490755E-8</v>
      </c>
    </row>
    <row r="1982" spans="3:4" x14ac:dyDescent="0.3">
      <c r="C1982">
        <v>164.33500000000001</v>
      </c>
      <c r="D1982">
        <v>3.4636917439367363E-8</v>
      </c>
    </row>
    <row r="1983" spans="3:4" x14ac:dyDescent="0.3">
      <c r="C1983">
        <v>164.37</v>
      </c>
      <c r="D1983">
        <v>3.2324014563980493E-8</v>
      </c>
    </row>
    <row r="1984" spans="3:4" x14ac:dyDescent="0.3">
      <c r="C1984">
        <v>164.405</v>
      </c>
      <c r="D1984">
        <v>3.0159142558943593E-8</v>
      </c>
    </row>
    <row r="1985" spans="3:4" x14ac:dyDescent="0.3">
      <c r="C1985">
        <v>164.44</v>
      </c>
      <c r="D1985">
        <v>2.8133277080966308E-8</v>
      </c>
    </row>
    <row r="1986" spans="3:4" x14ac:dyDescent="0.3">
      <c r="C1986">
        <v>164.47499999999999</v>
      </c>
      <c r="D1986">
        <v>2.6237913378478145E-8</v>
      </c>
    </row>
    <row r="1987" spans="3:4" x14ac:dyDescent="0.3">
      <c r="C1987">
        <v>164.51000000000002</v>
      </c>
      <c r="D1987">
        <v>2.4465038379768843E-8</v>
      </c>
    </row>
    <row r="1988" spans="3:4" x14ac:dyDescent="0.3">
      <c r="C1988">
        <v>164.54500000000002</v>
      </c>
      <c r="D1988">
        <v>2.2807104153705779E-8</v>
      </c>
    </row>
    <row r="1989" spans="3:4" x14ac:dyDescent="0.3">
      <c r="C1989">
        <v>164.58</v>
      </c>
      <c r="D1989">
        <v>2.1257002683245525E-8</v>
      </c>
    </row>
    <row r="1990" spans="3:4" x14ac:dyDescent="0.3">
      <c r="C1990">
        <v>164.61500000000001</v>
      </c>
      <c r="D1990">
        <v>1.9808041894157395E-8</v>
      </c>
    </row>
    <row r="1991" spans="3:4" x14ac:dyDescent="0.3">
      <c r="C1991">
        <v>164.65</v>
      </c>
      <c r="D1991">
        <v>1.8453922883416294E-8</v>
      </c>
    </row>
    <row r="1992" spans="3:4" x14ac:dyDescent="0.3">
      <c r="C1992">
        <v>164.685</v>
      </c>
      <c r="D1992">
        <v>1.7188718293796841E-8</v>
      </c>
    </row>
    <row r="1993" spans="3:4" x14ac:dyDescent="0.3">
      <c r="C1993">
        <v>164.72</v>
      </c>
      <c r="D1993">
        <v>1.6006851783184346E-8</v>
      </c>
    </row>
    <row r="1994" spans="3:4" x14ac:dyDescent="0.3">
      <c r="C1994">
        <v>164.755</v>
      </c>
      <c r="D1994">
        <v>0</v>
      </c>
    </row>
    <row r="1995" spans="3:4" x14ac:dyDescent="0.3">
      <c r="C1995">
        <v>164.79000000000002</v>
      </c>
      <c r="D1995">
        <v>0</v>
      </c>
    </row>
    <row r="1996" spans="3:4" x14ac:dyDescent="0.3">
      <c r="C1996">
        <v>164.82500000000002</v>
      </c>
      <c r="D1996">
        <v>0</v>
      </c>
    </row>
    <row r="1997" spans="3:4" x14ac:dyDescent="0.3">
      <c r="C1997">
        <v>164.86</v>
      </c>
      <c r="D1997">
        <v>0</v>
      </c>
    </row>
    <row r="1998" spans="3:4" x14ac:dyDescent="0.3">
      <c r="C1998">
        <v>164.89500000000001</v>
      </c>
      <c r="D1998">
        <v>0</v>
      </c>
    </row>
    <row r="1999" spans="3:4" x14ac:dyDescent="0.3">
      <c r="C1999">
        <v>164.93</v>
      </c>
      <c r="D1999">
        <v>0</v>
      </c>
    </row>
    <row r="2000" spans="3:4" x14ac:dyDescent="0.3">
      <c r="C2000">
        <v>164.965</v>
      </c>
      <c r="D2000">
        <v>0</v>
      </c>
    </row>
    <row r="2001" spans="3:4" x14ac:dyDescent="0.3">
      <c r="C2001" t="s">
        <v>889</v>
      </c>
      <c r="D2001" t="s">
        <v>889</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ilha6"/>
  <dimension ref="A1:H2001"/>
  <sheetViews>
    <sheetView workbookViewId="0"/>
  </sheetViews>
  <sheetFormatPr defaultRowHeight="14.4" x14ac:dyDescent="0.3"/>
  <cols>
    <col min="1" max="1" width="14.88671875" style="6" bestFit="1" customWidth="1"/>
    <col min="2" max="2" width="14.109375" style="3" bestFit="1" customWidth="1"/>
  </cols>
  <sheetData>
    <row r="1" spans="1:8" x14ac:dyDescent="0.3">
      <c r="A1" s="6" t="s">
        <v>891</v>
      </c>
      <c r="B1" s="3" t="s">
        <v>914</v>
      </c>
      <c r="C1">
        <v>95</v>
      </c>
      <c r="D1">
        <v>0</v>
      </c>
      <c r="E1">
        <v>110.75</v>
      </c>
      <c r="F1">
        <v>0</v>
      </c>
      <c r="G1">
        <v>95</v>
      </c>
      <c r="H1">
        <v>0</v>
      </c>
    </row>
    <row r="2" spans="1:8" x14ac:dyDescent="0.3">
      <c r="A2" s="6" t="s">
        <v>893</v>
      </c>
      <c r="B2" s="3" t="s">
        <v>911</v>
      </c>
      <c r="C2">
        <v>95.034999999999997</v>
      </c>
      <c r="D2">
        <v>0</v>
      </c>
      <c r="E2">
        <v>112.5</v>
      </c>
      <c r="F2">
        <v>0</v>
      </c>
      <c r="G2">
        <v>164.965</v>
      </c>
      <c r="H2">
        <v>0</v>
      </c>
    </row>
    <row r="3" spans="1:8" x14ac:dyDescent="0.3">
      <c r="A3" s="6" t="s">
        <v>895</v>
      </c>
      <c r="B3" s="40">
        <v>16</v>
      </c>
      <c r="C3">
        <v>95.07</v>
      </c>
      <c r="D3">
        <v>0</v>
      </c>
      <c r="E3">
        <v>112.5</v>
      </c>
      <c r="F3">
        <v>1</v>
      </c>
    </row>
    <row r="4" spans="1:8" x14ac:dyDescent="0.3">
      <c r="A4" s="6" t="s">
        <v>896</v>
      </c>
      <c r="B4" s="40">
        <v>9</v>
      </c>
      <c r="C4">
        <v>95.105000000000004</v>
      </c>
      <c r="D4">
        <v>0</v>
      </c>
      <c r="E4">
        <v>110.75</v>
      </c>
      <c r="F4">
        <v>1</v>
      </c>
    </row>
    <row r="5" spans="1:8" x14ac:dyDescent="0.3">
      <c r="A5" s="6" t="s">
        <v>897</v>
      </c>
      <c r="B5" s="40">
        <v>2</v>
      </c>
      <c r="C5">
        <v>95.14</v>
      </c>
      <c r="D5">
        <v>0</v>
      </c>
      <c r="E5">
        <v>110.75</v>
      </c>
      <c r="F5">
        <v>0</v>
      </c>
    </row>
    <row r="6" spans="1:8" x14ac:dyDescent="0.3">
      <c r="A6" s="6" t="s">
        <v>898</v>
      </c>
      <c r="B6" s="40" t="b">
        <v>1</v>
      </c>
      <c r="C6">
        <v>95.174999999999997</v>
      </c>
      <c r="D6">
        <v>0</v>
      </c>
      <c r="E6" t="s">
        <v>890</v>
      </c>
      <c r="F6" t="s">
        <v>890</v>
      </c>
    </row>
    <row r="7" spans="1:8" x14ac:dyDescent="0.3">
      <c r="A7" s="6" t="s">
        <v>899</v>
      </c>
      <c r="B7" s="40">
        <v>1</v>
      </c>
      <c r="C7">
        <v>95.21</v>
      </c>
      <c r="D7">
        <v>0</v>
      </c>
      <c r="E7">
        <v>119.5</v>
      </c>
      <c r="F7">
        <v>0</v>
      </c>
    </row>
    <row r="8" spans="1:8" x14ac:dyDescent="0.3">
      <c r="A8" s="6" t="s">
        <v>900</v>
      </c>
      <c r="B8" s="40" t="b">
        <v>0</v>
      </c>
      <c r="C8">
        <v>95.245000000000005</v>
      </c>
      <c r="D8">
        <v>0</v>
      </c>
      <c r="E8">
        <v>121.25</v>
      </c>
      <c r="F8">
        <v>0</v>
      </c>
    </row>
    <row r="9" spans="1:8" x14ac:dyDescent="0.3">
      <c r="A9" s="6" t="s">
        <v>901</v>
      </c>
      <c r="B9" s="40" t="b">
        <v>1</v>
      </c>
      <c r="C9">
        <v>95.28</v>
      </c>
      <c r="D9">
        <v>0</v>
      </c>
      <c r="E9">
        <v>121.25</v>
      </c>
      <c r="F9">
        <v>1</v>
      </c>
    </row>
    <row r="10" spans="1:8" x14ac:dyDescent="0.3">
      <c r="A10" s="6" t="s">
        <v>902</v>
      </c>
      <c r="B10" s="40" t="b">
        <v>0</v>
      </c>
      <c r="C10">
        <v>95.314999999999998</v>
      </c>
      <c r="D10">
        <v>0</v>
      </c>
      <c r="E10">
        <v>119.5</v>
      </c>
      <c r="F10">
        <v>1</v>
      </c>
    </row>
    <row r="11" spans="1:8" x14ac:dyDescent="0.3">
      <c r="A11" s="6" t="s">
        <v>903</v>
      </c>
      <c r="B11" s="40" t="b">
        <v>0</v>
      </c>
      <c r="C11">
        <v>95.35</v>
      </c>
      <c r="D11">
        <v>0</v>
      </c>
      <c r="E11">
        <v>119.5</v>
      </c>
      <c r="F11">
        <v>0</v>
      </c>
    </row>
    <row r="12" spans="1:8" x14ac:dyDescent="0.3">
      <c r="A12" s="6" t="s">
        <v>904</v>
      </c>
      <c r="B12" s="40" t="s">
        <v>915</v>
      </c>
      <c r="C12">
        <v>95.385000000000005</v>
      </c>
      <c r="D12">
        <v>0</v>
      </c>
      <c r="E12" t="s">
        <v>890</v>
      </c>
      <c r="F12" t="s">
        <v>890</v>
      </c>
    </row>
    <row r="13" spans="1:8" x14ac:dyDescent="0.3">
      <c r="A13" s="6" t="s">
        <v>905</v>
      </c>
      <c r="B13" s="40" t="b">
        <v>1</v>
      </c>
      <c r="C13">
        <v>95.42</v>
      </c>
      <c r="D13">
        <v>0</v>
      </c>
      <c r="E13">
        <v>121.25</v>
      </c>
      <c r="F13">
        <v>0</v>
      </c>
    </row>
    <row r="14" spans="1:8" x14ac:dyDescent="0.3">
      <c r="A14" s="6" t="s">
        <v>906</v>
      </c>
      <c r="B14" s="40" t="b">
        <v>0</v>
      </c>
      <c r="C14">
        <v>95.454999999999998</v>
      </c>
      <c r="D14">
        <v>0</v>
      </c>
      <c r="E14">
        <v>123</v>
      </c>
      <c r="F14">
        <v>0</v>
      </c>
    </row>
    <row r="15" spans="1:8" x14ac:dyDescent="0.3">
      <c r="A15" s="6" t="s">
        <v>907</v>
      </c>
      <c r="B15" s="40" t="b">
        <v>0</v>
      </c>
      <c r="C15">
        <v>95.49</v>
      </c>
      <c r="D15">
        <v>0</v>
      </c>
      <c r="E15">
        <v>123</v>
      </c>
      <c r="F15">
        <v>1</v>
      </c>
    </row>
    <row r="16" spans="1:8" x14ac:dyDescent="0.3">
      <c r="A16" s="6" t="s">
        <v>908</v>
      </c>
      <c r="B16" s="40">
        <v>1</v>
      </c>
      <c r="C16">
        <v>95.525000000000006</v>
      </c>
      <c r="D16">
        <v>0</v>
      </c>
      <c r="E16">
        <v>121.25</v>
      </c>
      <c r="F16">
        <v>1</v>
      </c>
    </row>
    <row r="17" spans="3:6" x14ac:dyDescent="0.3">
      <c r="C17">
        <v>95.56</v>
      </c>
      <c r="D17">
        <v>0</v>
      </c>
      <c r="E17">
        <v>121.25</v>
      </c>
      <c r="F17">
        <v>0</v>
      </c>
    </row>
    <row r="18" spans="3:6" x14ac:dyDescent="0.3">
      <c r="C18">
        <v>95.594999999999999</v>
      </c>
      <c r="D18">
        <v>0</v>
      </c>
      <c r="E18" t="s">
        <v>890</v>
      </c>
      <c r="F18" t="s">
        <v>890</v>
      </c>
    </row>
    <row r="19" spans="3:6" x14ac:dyDescent="0.3">
      <c r="C19">
        <v>95.63</v>
      </c>
      <c r="D19">
        <v>0</v>
      </c>
      <c r="E19">
        <v>124.75</v>
      </c>
      <c r="F19">
        <v>0</v>
      </c>
    </row>
    <row r="20" spans="3:6" x14ac:dyDescent="0.3">
      <c r="C20">
        <v>95.665000000000006</v>
      </c>
      <c r="D20">
        <v>0</v>
      </c>
      <c r="E20">
        <v>126.5</v>
      </c>
      <c r="F20">
        <v>0</v>
      </c>
    </row>
    <row r="21" spans="3:6" x14ac:dyDescent="0.3">
      <c r="C21">
        <v>95.7</v>
      </c>
      <c r="D21">
        <v>0</v>
      </c>
      <c r="E21">
        <v>126.5</v>
      </c>
      <c r="F21">
        <v>1</v>
      </c>
    </row>
    <row r="22" spans="3:6" x14ac:dyDescent="0.3">
      <c r="C22">
        <v>95.734999999999999</v>
      </c>
      <c r="D22">
        <v>0</v>
      </c>
      <c r="E22">
        <v>124.75</v>
      </c>
      <c r="F22">
        <v>1</v>
      </c>
    </row>
    <row r="23" spans="3:6" x14ac:dyDescent="0.3">
      <c r="C23">
        <v>95.77</v>
      </c>
      <c r="D23">
        <v>0</v>
      </c>
      <c r="E23">
        <v>124.75</v>
      </c>
      <c r="F23">
        <v>0</v>
      </c>
    </row>
    <row r="24" spans="3:6" x14ac:dyDescent="0.3">
      <c r="C24">
        <v>95.805000000000007</v>
      </c>
      <c r="D24">
        <v>0</v>
      </c>
      <c r="E24" t="s">
        <v>890</v>
      </c>
      <c r="F24" t="s">
        <v>890</v>
      </c>
    </row>
    <row r="25" spans="3:6" x14ac:dyDescent="0.3">
      <c r="C25">
        <v>95.84</v>
      </c>
      <c r="D25">
        <v>0</v>
      </c>
      <c r="E25">
        <v>126.5</v>
      </c>
      <c r="F25">
        <v>0</v>
      </c>
    </row>
    <row r="26" spans="3:6" x14ac:dyDescent="0.3">
      <c r="C26">
        <v>95.875</v>
      </c>
      <c r="D26">
        <v>0</v>
      </c>
      <c r="E26">
        <v>128.25</v>
      </c>
      <c r="F26">
        <v>0</v>
      </c>
    </row>
    <row r="27" spans="3:6" x14ac:dyDescent="0.3">
      <c r="C27">
        <v>95.91</v>
      </c>
      <c r="D27">
        <v>0</v>
      </c>
      <c r="E27">
        <v>128.25</v>
      </c>
      <c r="F27">
        <v>3</v>
      </c>
    </row>
    <row r="28" spans="3:6" x14ac:dyDescent="0.3">
      <c r="C28">
        <v>95.944999999999993</v>
      </c>
      <c r="D28">
        <v>0</v>
      </c>
      <c r="E28">
        <v>126.5</v>
      </c>
      <c r="F28">
        <v>3</v>
      </c>
    </row>
    <row r="29" spans="3:6" x14ac:dyDescent="0.3">
      <c r="C29">
        <v>95.98</v>
      </c>
      <c r="D29">
        <v>0</v>
      </c>
      <c r="E29">
        <v>126.5</v>
      </c>
      <c r="F29">
        <v>0</v>
      </c>
    </row>
    <row r="30" spans="3:6" x14ac:dyDescent="0.3">
      <c r="C30">
        <v>96.015000000000001</v>
      </c>
      <c r="D30">
        <v>0</v>
      </c>
      <c r="E30" t="s">
        <v>890</v>
      </c>
      <c r="F30" t="s">
        <v>890</v>
      </c>
    </row>
    <row r="31" spans="3:6" x14ac:dyDescent="0.3">
      <c r="C31">
        <v>96.05</v>
      </c>
      <c r="D31">
        <v>0</v>
      </c>
      <c r="E31">
        <v>128.25</v>
      </c>
      <c r="F31">
        <v>0</v>
      </c>
    </row>
    <row r="32" spans="3:6" x14ac:dyDescent="0.3">
      <c r="C32">
        <v>96.084999999999994</v>
      </c>
      <c r="D32">
        <v>0</v>
      </c>
      <c r="E32">
        <v>130</v>
      </c>
      <c r="F32">
        <v>0</v>
      </c>
    </row>
    <row r="33" spans="3:6" x14ac:dyDescent="0.3">
      <c r="C33">
        <v>96.12</v>
      </c>
      <c r="D33">
        <v>0</v>
      </c>
      <c r="E33">
        <v>130</v>
      </c>
      <c r="F33">
        <v>3</v>
      </c>
    </row>
    <row r="34" spans="3:6" x14ac:dyDescent="0.3">
      <c r="C34">
        <v>96.155000000000001</v>
      </c>
      <c r="D34">
        <v>0</v>
      </c>
      <c r="E34">
        <v>128.25</v>
      </c>
      <c r="F34">
        <v>3</v>
      </c>
    </row>
    <row r="35" spans="3:6" x14ac:dyDescent="0.3">
      <c r="C35">
        <v>96.19</v>
      </c>
      <c r="D35">
        <v>0</v>
      </c>
      <c r="E35">
        <v>128.25</v>
      </c>
      <c r="F35">
        <v>0</v>
      </c>
    </row>
    <row r="36" spans="3:6" x14ac:dyDescent="0.3">
      <c r="C36">
        <v>96.224999999999994</v>
      </c>
      <c r="D36">
        <v>0</v>
      </c>
      <c r="E36" t="s">
        <v>890</v>
      </c>
      <c r="F36" t="s">
        <v>890</v>
      </c>
    </row>
    <row r="37" spans="3:6" x14ac:dyDescent="0.3">
      <c r="C37">
        <v>96.26</v>
      </c>
      <c r="D37">
        <v>0</v>
      </c>
      <c r="E37">
        <v>130</v>
      </c>
      <c r="F37">
        <v>0</v>
      </c>
    </row>
    <row r="38" spans="3:6" x14ac:dyDescent="0.3">
      <c r="C38">
        <v>96.295000000000002</v>
      </c>
      <c r="D38">
        <v>0</v>
      </c>
      <c r="E38">
        <v>131.75</v>
      </c>
      <c r="F38">
        <v>0</v>
      </c>
    </row>
    <row r="39" spans="3:6" x14ac:dyDescent="0.3">
      <c r="C39">
        <v>96.33</v>
      </c>
      <c r="D39">
        <v>0</v>
      </c>
      <c r="E39">
        <v>131.75</v>
      </c>
      <c r="F39">
        <v>5</v>
      </c>
    </row>
    <row r="40" spans="3:6" x14ac:dyDescent="0.3">
      <c r="C40">
        <v>96.364999999999995</v>
      </c>
      <c r="D40">
        <v>0</v>
      </c>
      <c r="E40">
        <v>130</v>
      </c>
      <c r="F40">
        <v>5</v>
      </c>
    </row>
    <row r="41" spans="3:6" x14ac:dyDescent="0.3">
      <c r="C41">
        <v>96.4</v>
      </c>
      <c r="D41">
        <v>0</v>
      </c>
      <c r="E41">
        <v>130</v>
      </c>
      <c r="F41">
        <v>0</v>
      </c>
    </row>
    <row r="42" spans="3:6" x14ac:dyDescent="0.3">
      <c r="C42">
        <v>96.435000000000002</v>
      </c>
      <c r="D42">
        <v>0</v>
      </c>
      <c r="E42" t="s">
        <v>890</v>
      </c>
      <c r="F42" t="s">
        <v>890</v>
      </c>
    </row>
    <row r="43" spans="3:6" x14ac:dyDescent="0.3">
      <c r="C43">
        <v>96.47</v>
      </c>
      <c r="D43">
        <v>0</v>
      </c>
      <c r="E43">
        <v>131.75</v>
      </c>
      <c r="F43">
        <v>0</v>
      </c>
    </row>
    <row r="44" spans="3:6" x14ac:dyDescent="0.3">
      <c r="C44">
        <v>96.504999999999995</v>
      </c>
      <c r="D44">
        <v>0</v>
      </c>
      <c r="E44">
        <v>133.5</v>
      </c>
      <c r="F44">
        <v>0</v>
      </c>
    </row>
    <row r="45" spans="3:6" x14ac:dyDescent="0.3">
      <c r="C45">
        <v>96.54</v>
      </c>
      <c r="D45">
        <v>0</v>
      </c>
      <c r="E45">
        <v>133.5</v>
      </c>
      <c r="F45">
        <v>14</v>
      </c>
    </row>
    <row r="46" spans="3:6" x14ac:dyDescent="0.3">
      <c r="C46">
        <v>96.575000000000003</v>
      </c>
      <c r="D46">
        <v>0</v>
      </c>
      <c r="E46">
        <v>131.75</v>
      </c>
      <c r="F46">
        <v>14</v>
      </c>
    </row>
    <row r="47" spans="3:6" x14ac:dyDescent="0.3">
      <c r="C47">
        <v>96.61</v>
      </c>
      <c r="D47">
        <v>0</v>
      </c>
      <c r="E47">
        <v>131.75</v>
      </c>
      <c r="F47">
        <v>0</v>
      </c>
    </row>
    <row r="48" spans="3:6" x14ac:dyDescent="0.3">
      <c r="C48">
        <v>96.644999999999996</v>
      </c>
      <c r="D48">
        <v>0</v>
      </c>
      <c r="E48" t="s">
        <v>890</v>
      </c>
      <c r="F48" t="s">
        <v>890</v>
      </c>
    </row>
    <row r="49" spans="3:6" x14ac:dyDescent="0.3">
      <c r="C49">
        <v>96.68</v>
      </c>
      <c r="D49">
        <v>0</v>
      </c>
      <c r="E49">
        <v>133.5</v>
      </c>
      <c r="F49">
        <v>0</v>
      </c>
    </row>
    <row r="50" spans="3:6" x14ac:dyDescent="0.3">
      <c r="C50">
        <v>96.715000000000003</v>
      </c>
      <c r="D50">
        <v>0</v>
      </c>
      <c r="E50">
        <v>135.25</v>
      </c>
      <c r="F50">
        <v>0</v>
      </c>
    </row>
    <row r="51" spans="3:6" x14ac:dyDescent="0.3">
      <c r="C51">
        <v>96.75</v>
      </c>
      <c r="D51">
        <v>0</v>
      </c>
      <c r="E51">
        <v>135.25</v>
      </c>
      <c r="F51">
        <v>6</v>
      </c>
    </row>
    <row r="52" spans="3:6" x14ac:dyDescent="0.3">
      <c r="C52">
        <v>96.784999999999997</v>
      </c>
      <c r="D52">
        <v>0</v>
      </c>
      <c r="E52">
        <v>133.5</v>
      </c>
      <c r="F52">
        <v>6</v>
      </c>
    </row>
    <row r="53" spans="3:6" x14ac:dyDescent="0.3">
      <c r="C53">
        <v>96.82</v>
      </c>
      <c r="D53">
        <v>0</v>
      </c>
      <c r="E53">
        <v>133.5</v>
      </c>
      <c r="F53">
        <v>0</v>
      </c>
    </row>
    <row r="54" spans="3:6" x14ac:dyDescent="0.3">
      <c r="C54">
        <v>96.855000000000004</v>
      </c>
      <c r="D54">
        <v>0</v>
      </c>
      <c r="E54" t="s">
        <v>890</v>
      </c>
      <c r="F54" t="s">
        <v>890</v>
      </c>
    </row>
    <row r="55" spans="3:6" x14ac:dyDescent="0.3">
      <c r="C55">
        <v>96.89</v>
      </c>
      <c r="D55">
        <v>0</v>
      </c>
      <c r="E55">
        <v>135.25</v>
      </c>
      <c r="F55">
        <v>0</v>
      </c>
    </row>
    <row r="56" spans="3:6" x14ac:dyDescent="0.3">
      <c r="C56">
        <v>96.924999999999997</v>
      </c>
      <c r="D56">
        <v>0</v>
      </c>
      <c r="E56">
        <v>137</v>
      </c>
      <c r="F56">
        <v>0</v>
      </c>
    </row>
    <row r="57" spans="3:6" x14ac:dyDescent="0.3">
      <c r="C57">
        <v>96.96</v>
      </c>
      <c r="D57">
        <v>0</v>
      </c>
      <c r="E57">
        <v>137</v>
      </c>
      <c r="F57">
        <v>2</v>
      </c>
    </row>
    <row r="58" spans="3:6" x14ac:dyDescent="0.3">
      <c r="C58">
        <v>96.995000000000005</v>
      </c>
      <c r="D58">
        <v>0</v>
      </c>
      <c r="E58">
        <v>135.25</v>
      </c>
      <c r="F58">
        <v>2</v>
      </c>
    </row>
    <row r="59" spans="3:6" x14ac:dyDescent="0.3">
      <c r="C59">
        <v>97.03</v>
      </c>
      <c r="D59">
        <v>0</v>
      </c>
      <c r="E59">
        <v>135.25</v>
      </c>
      <c r="F59">
        <v>0</v>
      </c>
    </row>
    <row r="60" spans="3:6" x14ac:dyDescent="0.3">
      <c r="C60">
        <v>97.064999999999998</v>
      </c>
      <c r="D60">
        <v>0</v>
      </c>
      <c r="E60" t="s">
        <v>890</v>
      </c>
      <c r="F60" t="s">
        <v>890</v>
      </c>
    </row>
    <row r="61" spans="3:6" x14ac:dyDescent="0.3">
      <c r="C61">
        <v>97.1</v>
      </c>
      <c r="D61">
        <v>0</v>
      </c>
      <c r="E61">
        <v>145.75</v>
      </c>
      <c r="F61">
        <v>0</v>
      </c>
    </row>
    <row r="62" spans="3:6" x14ac:dyDescent="0.3">
      <c r="C62">
        <v>97.135000000000005</v>
      </c>
      <c r="D62">
        <v>0</v>
      </c>
      <c r="E62">
        <v>147.5</v>
      </c>
      <c r="F62">
        <v>0</v>
      </c>
    </row>
    <row r="63" spans="3:6" x14ac:dyDescent="0.3">
      <c r="C63">
        <v>97.17</v>
      </c>
      <c r="D63">
        <v>0</v>
      </c>
      <c r="E63">
        <v>147.5</v>
      </c>
      <c r="F63">
        <v>2</v>
      </c>
    </row>
    <row r="64" spans="3:6" x14ac:dyDescent="0.3">
      <c r="C64">
        <v>97.204999999999998</v>
      </c>
      <c r="D64">
        <v>0</v>
      </c>
      <c r="E64">
        <v>145.75</v>
      </c>
      <c r="F64">
        <v>2</v>
      </c>
    </row>
    <row r="65" spans="3:6" x14ac:dyDescent="0.3">
      <c r="C65">
        <v>97.24</v>
      </c>
      <c r="D65">
        <v>0</v>
      </c>
      <c r="E65">
        <v>145.75</v>
      </c>
      <c r="F65">
        <v>0</v>
      </c>
    </row>
    <row r="66" spans="3:6" x14ac:dyDescent="0.3">
      <c r="C66">
        <v>97.275000000000006</v>
      </c>
      <c r="D66">
        <v>0</v>
      </c>
      <c r="E66" t="s">
        <v>890</v>
      </c>
      <c r="F66" t="s">
        <v>890</v>
      </c>
    </row>
    <row r="67" spans="3:6" x14ac:dyDescent="0.3">
      <c r="C67">
        <v>97.31</v>
      </c>
      <c r="D67">
        <v>0</v>
      </c>
      <c r="E67">
        <v>149.25</v>
      </c>
      <c r="F67">
        <v>0</v>
      </c>
    </row>
    <row r="68" spans="3:6" x14ac:dyDescent="0.3">
      <c r="C68">
        <v>97.344999999999999</v>
      </c>
      <c r="D68">
        <v>0</v>
      </c>
      <c r="E68">
        <v>151</v>
      </c>
      <c r="F68">
        <v>0</v>
      </c>
    </row>
    <row r="69" spans="3:6" x14ac:dyDescent="0.3">
      <c r="C69">
        <v>97.38</v>
      </c>
      <c r="D69">
        <v>0</v>
      </c>
      <c r="E69">
        <v>151</v>
      </c>
      <c r="F69">
        <v>2</v>
      </c>
    </row>
    <row r="70" spans="3:6" x14ac:dyDescent="0.3">
      <c r="C70">
        <v>97.415000000000006</v>
      </c>
      <c r="D70">
        <v>0</v>
      </c>
      <c r="E70">
        <v>149.25</v>
      </c>
      <c r="F70">
        <v>2</v>
      </c>
    </row>
    <row r="71" spans="3:6" x14ac:dyDescent="0.3">
      <c r="C71">
        <v>97.45</v>
      </c>
      <c r="D71">
        <v>0</v>
      </c>
      <c r="E71">
        <v>149.25</v>
      </c>
      <c r="F71">
        <v>0</v>
      </c>
    </row>
    <row r="72" spans="3:6" x14ac:dyDescent="0.3">
      <c r="C72">
        <v>97.484999999999999</v>
      </c>
      <c r="D72">
        <v>0</v>
      </c>
      <c r="E72" t="s">
        <v>890</v>
      </c>
      <c r="F72" t="s">
        <v>890</v>
      </c>
    </row>
    <row r="73" spans="3:6" x14ac:dyDescent="0.3">
      <c r="C73">
        <v>97.52</v>
      </c>
      <c r="D73">
        <v>0</v>
      </c>
      <c r="E73">
        <v>152.75</v>
      </c>
      <c r="F73">
        <v>0</v>
      </c>
    </row>
    <row r="74" spans="3:6" x14ac:dyDescent="0.3">
      <c r="C74">
        <v>97.555000000000007</v>
      </c>
      <c r="D74">
        <v>0</v>
      </c>
      <c r="E74">
        <v>154.5</v>
      </c>
      <c r="F74">
        <v>0</v>
      </c>
    </row>
    <row r="75" spans="3:6" x14ac:dyDescent="0.3">
      <c r="C75">
        <v>97.59</v>
      </c>
      <c r="D75">
        <v>0</v>
      </c>
      <c r="E75">
        <v>154.5</v>
      </c>
      <c r="F75">
        <v>2</v>
      </c>
    </row>
    <row r="76" spans="3:6" x14ac:dyDescent="0.3">
      <c r="C76">
        <v>97.625</v>
      </c>
      <c r="D76">
        <v>0</v>
      </c>
      <c r="E76">
        <v>152.75</v>
      </c>
      <c r="F76">
        <v>2</v>
      </c>
    </row>
    <row r="77" spans="3:6" x14ac:dyDescent="0.3">
      <c r="C77">
        <v>97.66</v>
      </c>
      <c r="D77">
        <v>0</v>
      </c>
      <c r="E77">
        <v>152.75</v>
      </c>
      <c r="F77">
        <v>0</v>
      </c>
    </row>
    <row r="78" spans="3:6" x14ac:dyDescent="0.3">
      <c r="C78">
        <v>97.694999999999993</v>
      </c>
      <c r="D78">
        <v>0</v>
      </c>
      <c r="E78" t="s">
        <v>890</v>
      </c>
      <c r="F78" t="s">
        <v>890</v>
      </c>
    </row>
    <row r="79" spans="3:6" x14ac:dyDescent="0.3">
      <c r="C79">
        <v>97.73</v>
      </c>
      <c r="D79">
        <v>0</v>
      </c>
      <c r="E79">
        <v>154.5</v>
      </c>
      <c r="F79">
        <v>0</v>
      </c>
    </row>
    <row r="80" spans="3:6" x14ac:dyDescent="0.3">
      <c r="C80">
        <v>97.765000000000001</v>
      </c>
      <c r="D80">
        <v>0</v>
      </c>
      <c r="E80">
        <v>156.25</v>
      </c>
      <c r="F80">
        <v>0</v>
      </c>
    </row>
    <row r="81" spans="3:6" x14ac:dyDescent="0.3">
      <c r="C81">
        <v>97.8</v>
      </c>
      <c r="D81">
        <v>0</v>
      </c>
      <c r="E81">
        <v>156.25</v>
      </c>
      <c r="F81">
        <v>1</v>
      </c>
    </row>
    <row r="82" spans="3:6" x14ac:dyDescent="0.3">
      <c r="C82">
        <v>97.834999999999994</v>
      </c>
      <c r="D82">
        <v>0</v>
      </c>
      <c r="E82">
        <v>154.5</v>
      </c>
      <c r="F82">
        <v>1</v>
      </c>
    </row>
    <row r="83" spans="3:6" x14ac:dyDescent="0.3">
      <c r="C83">
        <v>97.87</v>
      </c>
      <c r="D83">
        <v>0</v>
      </c>
      <c r="E83">
        <v>154.5</v>
      </c>
      <c r="F83">
        <v>0</v>
      </c>
    </row>
    <row r="84" spans="3:6" x14ac:dyDescent="0.3">
      <c r="C84">
        <v>97.905000000000001</v>
      </c>
      <c r="D84">
        <v>0</v>
      </c>
      <c r="E84" t="s">
        <v>890</v>
      </c>
      <c r="F84" t="s">
        <v>890</v>
      </c>
    </row>
    <row r="85" spans="3:6" x14ac:dyDescent="0.3">
      <c r="C85">
        <v>97.94</v>
      </c>
      <c r="D85">
        <v>0</v>
      </c>
      <c r="E85">
        <v>158</v>
      </c>
      <c r="F85">
        <v>0</v>
      </c>
    </row>
    <row r="86" spans="3:6" x14ac:dyDescent="0.3">
      <c r="C86">
        <v>97.974999999999994</v>
      </c>
      <c r="D86">
        <v>0</v>
      </c>
      <c r="E86">
        <v>159.75</v>
      </c>
      <c r="F86">
        <v>0</v>
      </c>
    </row>
    <row r="87" spans="3:6" x14ac:dyDescent="0.3">
      <c r="C87">
        <v>98.01</v>
      </c>
      <c r="D87">
        <v>0</v>
      </c>
      <c r="E87">
        <v>159.75</v>
      </c>
      <c r="F87">
        <v>1</v>
      </c>
    </row>
    <row r="88" spans="3:6" x14ac:dyDescent="0.3">
      <c r="C88">
        <v>98.045000000000002</v>
      </c>
      <c r="D88">
        <v>0</v>
      </c>
      <c r="E88">
        <v>158</v>
      </c>
      <c r="F88">
        <v>1</v>
      </c>
    </row>
    <row r="89" spans="3:6" x14ac:dyDescent="0.3">
      <c r="C89">
        <v>98.08</v>
      </c>
      <c r="D89">
        <v>0</v>
      </c>
      <c r="E89">
        <v>158</v>
      </c>
      <c r="F89">
        <v>0</v>
      </c>
    </row>
    <row r="90" spans="3:6" x14ac:dyDescent="0.3">
      <c r="C90">
        <v>98.114999999999995</v>
      </c>
      <c r="D90">
        <v>0</v>
      </c>
      <c r="E90" t="s">
        <v>890</v>
      </c>
      <c r="F90" t="s">
        <v>890</v>
      </c>
    </row>
    <row r="91" spans="3:6" x14ac:dyDescent="0.3">
      <c r="C91">
        <v>98.15</v>
      </c>
      <c r="D91">
        <v>0</v>
      </c>
    </row>
    <row r="92" spans="3:6" x14ac:dyDescent="0.3">
      <c r="C92">
        <v>98.185000000000002</v>
      </c>
      <c r="D92">
        <v>0</v>
      </c>
    </row>
    <row r="93" spans="3:6" x14ac:dyDescent="0.3">
      <c r="C93">
        <v>98.22</v>
      </c>
      <c r="D93">
        <v>0</v>
      </c>
    </row>
    <row r="94" spans="3:6" x14ac:dyDescent="0.3">
      <c r="C94">
        <v>98.254999999999995</v>
      </c>
      <c r="D94">
        <v>0</v>
      </c>
    </row>
    <row r="95" spans="3:6" x14ac:dyDescent="0.3">
      <c r="C95">
        <v>98.29</v>
      </c>
      <c r="D95">
        <v>0</v>
      </c>
    </row>
    <row r="96" spans="3:6" x14ac:dyDescent="0.3">
      <c r="C96">
        <v>98.325000000000003</v>
      </c>
      <c r="D96">
        <v>0</v>
      </c>
    </row>
    <row r="97" spans="3:4" x14ac:dyDescent="0.3">
      <c r="C97">
        <v>98.36</v>
      </c>
      <c r="D97">
        <v>0</v>
      </c>
    </row>
    <row r="98" spans="3:4" x14ac:dyDescent="0.3">
      <c r="C98">
        <v>98.394999999999996</v>
      </c>
      <c r="D98">
        <v>0</v>
      </c>
    </row>
    <row r="99" spans="3:4" x14ac:dyDescent="0.3">
      <c r="C99">
        <v>98.43</v>
      </c>
      <c r="D99">
        <v>0</v>
      </c>
    </row>
    <row r="100" spans="3:4" x14ac:dyDescent="0.3">
      <c r="C100">
        <v>98.465000000000003</v>
      </c>
      <c r="D100">
        <v>0</v>
      </c>
    </row>
    <row r="101" spans="3:4" x14ac:dyDescent="0.3">
      <c r="C101">
        <v>98.5</v>
      </c>
      <c r="D101">
        <v>0</v>
      </c>
    </row>
    <row r="102" spans="3:4" x14ac:dyDescent="0.3">
      <c r="C102">
        <v>98.534999999999997</v>
      </c>
      <c r="D102">
        <v>0</v>
      </c>
    </row>
    <row r="103" spans="3:4" x14ac:dyDescent="0.3">
      <c r="C103">
        <v>98.570000000000007</v>
      </c>
      <c r="D103">
        <v>0</v>
      </c>
    </row>
    <row r="104" spans="3:4" x14ac:dyDescent="0.3">
      <c r="C104">
        <v>98.605000000000004</v>
      </c>
      <c r="D104">
        <v>0</v>
      </c>
    </row>
    <row r="105" spans="3:4" x14ac:dyDescent="0.3">
      <c r="C105">
        <v>98.64</v>
      </c>
      <c r="D105">
        <v>0</v>
      </c>
    </row>
    <row r="106" spans="3:4" x14ac:dyDescent="0.3">
      <c r="C106">
        <v>98.674999999999997</v>
      </c>
      <c r="D106">
        <v>0</v>
      </c>
    </row>
    <row r="107" spans="3:4" x14ac:dyDescent="0.3">
      <c r="C107">
        <v>98.71</v>
      </c>
      <c r="D107">
        <v>0</v>
      </c>
    </row>
    <row r="108" spans="3:4" x14ac:dyDescent="0.3">
      <c r="C108">
        <v>98.745000000000005</v>
      </c>
      <c r="D108">
        <v>0</v>
      </c>
    </row>
    <row r="109" spans="3:4" x14ac:dyDescent="0.3">
      <c r="C109">
        <v>98.78</v>
      </c>
      <c r="D109">
        <v>0</v>
      </c>
    </row>
    <row r="110" spans="3:4" x14ac:dyDescent="0.3">
      <c r="C110">
        <v>98.814999999999998</v>
      </c>
      <c r="D110">
        <v>0</v>
      </c>
    </row>
    <row r="111" spans="3:4" x14ac:dyDescent="0.3">
      <c r="C111">
        <v>98.85</v>
      </c>
      <c r="D111">
        <v>0</v>
      </c>
    </row>
    <row r="112" spans="3:4" x14ac:dyDescent="0.3">
      <c r="C112">
        <v>98.885000000000005</v>
      </c>
      <c r="D112">
        <v>0</v>
      </c>
    </row>
    <row r="113" spans="3:4" x14ac:dyDescent="0.3">
      <c r="C113">
        <v>98.92</v>
      </c>
      <c r="D113">
        <v>0</v>
      </c>
    </row>
    <row r="114" spans="3:4" x14ac:dyDescent="0.3">
      <c r="C114">
        <v>98.954999999999998</v>
      </c>
      <c r="D114">
        <v>0</v>
      </c>
    </row>
    <row r="115" spans="3:4" x14ac:dyDescent="0.3">
      <c r="C115">
        <v>98.99</v>
      </c>
      <c r="D115">
        <v>0</v>
      </c>
    </row>
    <row r="116" spans="3:4" x14ac:dyDescent="0.3">
      <c r="C116">
        <v>99.025000000000006</v>
      </c>
      <c r="D116">
        <v>0</v>
      </c>
    </row>
    <row r="117" spans="3:4" x14ac:dyDescent="0.3">
      <c r="C117">
        <v>99.06</v>
      </c>
      <c r="D117">
        <v>0</v>
      </c>
    </row>
    <row r="118" spans="3:4" x14ac:dyDescent="0.3">
      <c r="C118">
        <v>99.094999999999999</v>
      </c>
      <c r="D118">
        <v>0</v>
      </c>
    </row>
    <row r="119" spans="3:4" x14ac:dyDescent="0.3">
      <c r="C119">
        <v>99.13</v>
      </c>
      <c r="D119">
        <v>0</v>
      </c>
    </row>
    <row r="120" spans="3:4" x14ac:dyDescent="0.3">
      <c r="C120">
        <v>99.165000000000006</v>
      </c>
      <c r="D120">
        <v>0</v>
      </c>
    </row>
    <row r="121" spans="3:4" x14ac:dyDescent="0.3">
      <c r="C121">
        <v>99.2</v>
      </c>
      <c r="D121">
        <v>0</v>
      </c>
    </row>
    <row r="122" spans="3:4" x14ac:dyDescent="0.3">
      <c r="C122">
        <v>99.234999999999999</v>
      </c>
      <c r="D122">
        <v>0</v>
      </c>
    </row>
    <row r="123" spans="3:4" x14ac:dyDescent="0.3">
      <c r="C123">
        <v>99.27</v>
      </c>
      <c r="D123">
        <v>0</v>
      </c>
    </row>
    <row r="124" spans="3:4" x14ac:dyDescent="0.3">
      <c r="C124">
        <v>99.305000000000007</v>
      </c>
      <c r="D124">
        <v>0</v>
      </c>
    </row>
    <row r="125" spans="3:4" x14ac:dyDescent="0.3">
      <c r="C125">
        <v>99.34</v>
      </c>
      <c r="D125">
        <v>0</v>
      </c>
    </row>
    <row r="126" spans="3:4" x14ac:dyDescent="0.3">
      <c r="C126">
        <v>99.375</v>
      </c>
      <c r="D126">
        <v>0</v>
      </c>
    </row>
    <row r="127" spans="3:4" x14ac:dyDescent="0.3">
      <c r="C127">
        <v>99.41</v>
      </c>
      <c r="D127">
        <v>0</v>
      </c>
    </row>
    <row r="128" spans="3:4" x14ac:dyDescent="0.3">
      <c r="C128">
        <v>99.445000000000007</v>
      </c>
      <c r="D128">
        <v>0</v>
      </c>
    </row>
    <row r="129" spans="3:4" x14ac:dyDescent="0.3">
      <c r="C129">
        <v>99.48</v>
      </c>
      <c r="D129">
        <v>0</v>
      </c>
    </row>
    <row r="130" spans="3:4" x14ac:dyDescent="0.3">
      <c r="C130">
        <v>99.515000000000001</v>
      </c>
      <c r="D130">
        <v>0</v>
      </c>
    </row>
    <row r="131" spans="3:4" x14ac:dyDescent="0.3">
      <c r="C131">
        <v>99.55</v>
      </c>
      <c r="D131">
        <v>0</v>
      </c>
    </row>
    <row r="132" spans="3:4" x14ac:dyDescent="0.3">
      <c r="C132">
        <v>99.584999999999994</v>
      </c>
      <c r="D132">
        <v>0</v>
      </c>
    </row>
    <row r="133" spans="3:4" x14ac:dyDescent="0.3">
      <c r="C133">
        <v>99.62</v>
      </c>
      <c r="D133">
        <v>0</v>
      </c>
    </row>
    <row r="134" spans="3:4" x14ac:dyDescent="0.3">
      <c r="C134">
        <v>99.655000000000001</v>
      </c>
      <c r="D134">
        <v>0</v>
      </c>
    </row>
    <row r="135" spans="3:4" x14ac:dyDescent="0.3">
      <c r="C135">
        <v>99.69</v>
      </c>
      <c r="D135">
        <v>0</v>
      </c>
    </row>
    <row r="136" spans="3:4" x14ac:dyDescent="0.3">
      <c r="C136">
        <v>99.724999999999994</v>
      </c>
      <c r="D136">
        <v>0</v>
      </c>
    </row>
    <row r="137" spans="3:4" x14ac:dyDescent="0.3">
      <c r="C137">
        <v>99.76</v>
      </c>
      <c r="D137">
        <v>0</v>
      </c>
    </row>
    <row r="138" spans="3:4" x14ac:dyDescent="0.3">
      <c r="C138">
        <v>99.795000000000002</v>
      </c>
      <c r="D138">
        <v>0</v>
      </c>
    </row>
    <row r="139" spans="3:4" x14ac:dyDescent="0.3">
      <c r="C139">
        <v>99.83</v>
      </c>
      <c r="D139">
        <v>0</v>
      </c>
    </row>
    <row r="140" spans="3:4" x14ac:dyDescent="0.3">
      <c r="C140">
        <v>99.864999999999995</v>
      </c>
      <c r="D140">
        <v>0</v>
      </c>
    </row>
    <row r="141" spans="3:4" x14ac:dyDescent="0.3">
      <c r="C141">
        <v>99.9</v>
      </c>
      <c r="D141">
        <v>0</v>
      </c>
    </row>
    <row r="142" spans="3:4" x14ac:dyDescent="0.3">
      <c r="C142">
        <v>99.935000000000002</v>
      </c>
      <c r="D142">
        <v>0</v>
      </c>
    </row>
    <row r="143" spans="3:4" x14ac:dyDescent="0.3">
      <c r="C143">
        <v>99.97</v>
      </c>
      <c r="D143">
        <v>0</v>
      </c>
    </row>
    <row r="144" spans="3:4" x14ac:dyDescent="0.3">
      <c r="C144">
        <v>100.005</v>
      </c>
      <c r="D144">
        <v>0</v>
      </c>
    </row>
    <row r="145" spans="3:4" x14ac:dyDescent="0.3">
      <c r="C145">
        <v>100.04</v>
      </c>
      <c r="D145">
        <v>0</v>
      </c>
    </row>
    <row r="146" spans="3:4" x14ac:dyDescent="0.3">
      <c r="C146">
        <v>100.075</v>
      </c>
      <c r="D146">
        <v>0</v>
      </c>
    </row>
    <row r="147" spans="3:4" x14ac:dyDescent="0.3">
      <c r="C147">
        <v>100.11</v>
      </c>
      <c r="D147">
        <v>0</v>
      </c>
    </row>
    <row r="148" spans="3:4" x14ac:dyDescent="0.3">
      <c r="C148">
        <v>100.145</v>
      </c>
      <c r="D148">
        <v>0</v>
      </c>
    </row>
    <row r="149" spans="3:4" x14ac:dyDescent="0.3">
      <c r="C149">
        <v>100.18</v>
      </c>
      <c r="D149">
        <v>0</v>
      </c>
    </row>
    <row r="150" spans="3:4" x14ac:dyDescent="0.3">
      <c r="C150">
        <v>100.215</v>
      </c>
      <c r="D150">
        <v>0</v>
      </c>
    </row>
    <row r="151" spans="3:4" x14ac:dyDescent="0.3">
      <c r="C151">
        <v>100.25</v>
      </c>
      <c r="D151">
        <v>0</v>
      </c>
    </row>
    <row r="152" spans="3:4" x14ac:dyDescent="0.3">
      <c r="C152">
        <v>100.285</v>
      </c>
      <c r="D152">
        <v>0</v>
      </c>
    </row>
    <row r="153" spans="3:4" x14ac:dyDescent="0.3">
      <c r="C153">
        <v>100.32000000000001</v>
      </c>
      <c r="D153">
        <v>0</v>
      </c>
    </row>
    <row r="154" spans="3:4" x14ac:dyDescent="0.3">
      <c r="C154">
        <v>100.355</v>
      </c>
      <c r="D154">
        <v>0</v>
      </c>
    </row>
    <row r="155" spans="3:4" x14ac:dyDescent="0.3">
      <c r="C155">
        <v>100.39</v>
      </c>
      <c r="D155">
        <v>0</v>
      </c>
    </row>
    <row r="156" spans="3:4" x14ac:dyDescent="0.3">
      <c r="C156">
        <v>100.425</v>
      </c>
      <c r="D156">
        <v>0</v>
      </c>
    </row>
    <row r="157" spans="3:4" x14ac:dyDescent="0.3">
      <c r="C157">
        <v>100.46</v>
      </c>
      <c r="D157">
        <v>0</v>
      </c>
    </row>
    <row r="158" spans="3:4" x14ac:dyDescent="0.3">
      <c r="C158">
        <v>100.495</v>
      </c>
      <c r="D158">
        <v>0</v>
      </c>
    </row>
    <row r="159" spans="3:4" x14ac:dyDescent="0.3">
      <c r="C159">
        <v>100.53</v>
      </c>
      <c r="D159">
        <v>0</v>
      </c>
    </row>
    <row r="160" spans="3:4" x14ac:dyDescent="0.3">
      <c r="C160">
        <v>100.565</v>
      </c>
      <c r="D160">
        <v>0</v>
      </c>
    </row>
    <row r="161" spans="3:4" x14ac:dyDescent="0.3">
      <c r="C161">
        <v>100.6</v>
      </c>
      <c r="D161">
        <v>0</v>
      </c>
    </row>
    <row r="162" spans="3:4" x14ac:dyDescent="0.3">
      <c r="C162">
        <v>100.63500000000001</v>
      </c>
      <c r="D162">
        <v>0</v>
      </c>
    </row>
    <row r="163" spans="3:4" x14ac:dyDescent="0.3">
      <c r="C163">
        <v>100.67</v>
      </c>
      <c r="D163">
        <v>0</v>
      </c>
    </row>
    <row r="164" spans="3:4" x14ac:dyDescent="0.3">
      <c r="C164">
        <v>100.705</v>
      </c>
      <c r="D164">
        <v>0</v>
      </c>
    </row>
    <row r="165" spans="3:4" x14ac:dyDescent="0.3">
      <c r="C165">
        <v>100.74</v>
      </c>
      <c r="D165">
        <v>0</v>
      </c>
    </row>
    <row r="166" spans="3:4" x14ac:dyDescent="0.3">
      <c r="C166">
        <v>100.77500000000001</v>
      </c>
      <c r="D166">
        <v>0</v>
      </c>
    </row>
    <row r="167" spans="3:4" x14ac:dyDescent="0.3">
      <c r="C167">
        <v>100.81</v>
      </c>
      <c r="D167">
        <v>0</v>
      </c>
    </row>
    <row r="168" spans="3:4" x14ac:dyDescent="0.3">
      <c r="C168">
        <v>100.845</v>
      </c>
      <c r="D168">
        <v>0</v>
      </c>
    </row>
    <row r="169" spans="3:4" x14ac:dyDescent="0.3">
      <c r="C169">
        <v>100.88</v>
      </c>
      <c r="D169">
        <v>0</v>
      </c>
    </row>
    <row r="170" spans="3:4" x14ac:dyDescent="0.3">
      <c r="C170">
        <v>100.91500000000001</v>
      </c>
      <c r="D170">
        <v>0</v>
      </c>
    </row>
    <row r="171" spans="3:4" x14ac:dyDescent="0.3">
      <c r="C171">
        <v>100.95</v>
      </c>
      <c r="D171">
        <v>0</v>
      </c>
    </row>
    <row r="172" spans="3:4" x14ac:dyDescent="0.3">
      <c r="C172">
        <v>100.985</v>
      </c>
      <c r="D172">
        <v>0</v>
      </c>
    </row>
    <row r="173" spans="3:4" x14ac:dyDescent="0.3">
      <c r="C173">
        <v>101.02</v>
      </c>
      <c r="D173">
        <v>0</v>
      </c>
    </row>
    <row r="174" spans="3:4" x14ac:dyDescent="0.3">
      <c r="C174">
        <v>101.05500000000001</v>
      </c>
      <c r="D174">
        <v>0</v>
      </c>
    </row>
    <row r="175" spans="3:4" x14ac:dyDescent="0.3">
      <c r="C175">
        <v>101.09</v>
      </c>
      <c r="D175">
        <v>0</v>
      </c>
    </row>
    <row r="176" spans="3:4" x14ac:dyDescent="0.3">
      <c r="C176">
        <v>101.125</v>
      </c>
      <c r="D176">
        <v>0</v>
      </c>
    </row>
    <row r="177" spans="3:4" x14ac:dyDescent="0.3">
      <c r="C177">
        <v>101.16</v>
      </c>
      <c r="D177">
        <v>0</v>
      </c>
    </row>
    <row r="178" spans="3:4" x14ac:dyDescent="0.3">
      <c r="C178">
        <v>101.19500000000001</v>
      </c>
      <c r="D178">
        <v>0</v>
      </c>
    </row>
    <row r="179" spans="3:4" x14ac:dyDescent="0.3">
      <c r="C179">
        <v>101.23</v>
      </c>
      <c r="D179">
        <v>0</v>
      </c>
    </row>
    <row r="180" spans="3:4" x14ac:dyDescent="0.3">
      <c r="C180">
        <v>101.265</v>
      </c>
      <c r="D180">
        <v>0</v>
      </c>
    </row>
    <row r="181" spans="3:4" x14ac:dyDescent="0.3">
      <c r="C181">
        <v>101.3</v>
      </c>
      <c r="D181">
        <v>0</v>
      </c>
    </row>
    <row r="182" spans="3:4" x14ac:dyDescent="0.3">
      <c r="C182">
        <v>101.33499999999999</v>
      </c>
      <c r="D182">
        <v>0</v>
      </c>
    </row>
    <row r="183" spans="3:4" x14ac:dyDescent="0.3">
      <c r="C183">
        <v>101.37</v>
      </c>
      <c r="D183">
        <v>0</v>
      </c>
    </row>
    <row r="184" spans="3:4" x14ac:dyDescent="0.3">
      <c r="C184">
        <v>101.405</v>
      </c>
      <c r="D184">
        <v>0</v>
      </c>
    </row>
    <row r="185" spans="3:4" x14ac:dyDescent="0.3">
      <c r="C185">
        <v>101.44</v>
      </c>
      <c r="D185">
        <v>0</v>
      </c>
    </row>
    <row r="186" spans="3:4" x14ac:dyDescent="0.3">
      <c r="C186">
        <v>101.47499999999999</v>
      </c>
      <c r="D186">
        <v>0</v>
      </c>
    </row>
    <row r="187" spans="3:4" x14ac:dyDescent="0.3">
      <c r="C187">
        <v>101.51</v>
      </c>
      <c r="D187">
        <v>0</v>
      </c>
    </row>
    <row r="188" spans="3:4" x14ac:dyDescent="0.3">
      <c r="C188">
        <v>101.545</v>
      </c>
      <c r="D188">
        <v>0</v>
      </c>
    </row>
    <row r="189" spans="3:4" x14ac:dyDescent="0.3">
      <c r="C189">
        <v>101.58</v>
      </c>
      <c r="D189">
        <v>0</v>
      </c>
    </row>
    <row r="190" spans="3:4" x14ac:dyDescent="0.3">
      <c r="C190">
        <v>101.61499999999999</v>
      </c>
      <c r="D190">
        <v>0</v>
      </c>
    </row>
    <row r="191" spans="3:4" x14ac:dyDescent="0.3">
      <c r="C191">
        <v>101.65</v>
      </c>
      <c r="D191">
        <v>0</v>
      </c>
    </row>
    <row r="192" spans="3:4" x14ac:dyDescent="0.3">
      <c r="C192">
        <v>101.685</v>
      </c>
      <c r="D192">
        <v>0</v>
      </c>
    </row>
    <row r="193" spans="3:4" x14ac:dyDescent="0.3">
      <c r="C193">
        <v>101.72</v>
      </c>
      <c r="D193">
        <v>0</v>
      </c>
    </row>
    <row r="194" spans="3:4" x14ac:dyDescent="0.3">
      <c r="C194">
        <v>101.755</v>
      </c>
      <c r="D194">
        <v>0</v>
      </c>
    </row>
    <row r="195" spans="3:4" x14ac:dyDescent="0.3">
      <c r="C195">
        <v>101.79</v>
      </c>
      <c r="D195">
        <v>0</v>
      </c>
    </row>
    <row r="196" spans="3:4" x14ac:dyDescent="0.3">
      <c r="C196">
        <v>101.825</v>
      </c>
      <c r="D196">
        <v>0</v>
      </c>
    </row>
    <row r="197" spans="3:4" x14ac:dyDescent="0.3">
      <c r="C197">
        <v>101.86</v>
      </c>
      <c r="D197">
        <v>0</v>
      </c>
    </row>
    <row r="198" spans="3:4" x14ac:dyDescent="0.3">
      <c r="C198">
        <v>101.895</v>
      </c>
      <c r="D198">
        <v>0</v>
      </c>
    </row>
    <row r="199" spans="3:4" x14ac:dyDescent="0.3">
      <c r="C199">
        <v>101.93</v>
      </c>
      <c r="D199">
        <v>0</v>
      </c>
    </row>
    <row r="200" spans="3:4" x14ac:dyDescent="0.3">
      <c r="C200">
        <v>101.965</v>
      </c>
      <c r="D200">
        <v>0</v>
      </c>
    </row>
    <row r="201" spans="3:4" x14ac:dyDescent="0.3">
      <c r="C201">
        <v>102</v>
      </c>
      <c r="D201">
        <v>0</v>
      </c>
    </row>
    <row r="202" spans="3:4" x14ac:dyDescent="0.3">
      <c r="C202">
        <v>102.035</v>
      </c>
      <c r="D202">
        <v>0</v>
      </c>
    </row>
    <row r="203" spans="3:4" x14ac:dyDescent="0.3">
      <c r="C203">
        <v>102.07000000000001</v>
      </c>
      <c r="D203">
        <v>0</v>
      </c>
    </row>
    <row r="204" spans="3:4" x14ac:dyDescent="0.3">
      <c r="C204">
        <v>102.105</v>
      </c>
      <c r="D204">
        <v>0</v>
      </c>
    </row>
    <row r="205" spans="3:4" x14ac:dyDescent="0.3">
      <c r="C205">
        <v>102.14</v>
      </c>
      <c r="D205">
        <v>0</v>
      </c>
    </row>
    <row r="206" spans="3:4" x14ac:dyDescent="0.3">
      <c r="C206">
        <v>102.175</v>
      </c>
      <c r="D206">
        <v>0</v>
      </c>
    </row>
    <row r="207" spans="3:4" x14ac:dyDescent="0.3">
      <c r="C207">
        <v>102.21</v>
      </c>
      <c r="D207">
        <v>0</v>
      </c>
    </row>
    <row r="208" spans="3:4" x14ac:dyDescent="0.3">
      <c r="C208">
        <v>102.245</v>
      </c>
      <c r="D208">
        <v>0</v>
      </c>
    </row>
    <row r="209" spans="3:4" x14ac:dyDescent="0.3">
      <c r="C209">
        <v>102.28</v>
      </c>
      <c r="D209">
        <v>0</v>
      </c>
    </row>
    <row r="210" spans="3:4" x14ac:dyDescent="0.3">
      <c r="C210">
        <v>102.315</v>
      </c>
      <c r="D210">
        <v>0</v>
      </c>
    </row>
    <row r="211" spans="3:4" x14ac:dyDescent="0.3">
      <c r="C211">
        <v>102.35</v>
      </c>
      <c r="D211">
        <v>0</v>
      </c>
    </row>
    <row r="212" spans="3:4" x14ac:dyDescent="0.3">
      <c r="C212">
        <v>102.38500000000001</v>
      </c>
      <c r="D212">
        <v>0</v>
      </c>
    </row>
    <row r="213" spans="3:4" x14ac:dyDescent="0.3">
      <c r="C213">
        <v>102.42</v>
      </c>
      <c r="D213">
        <v>0</v>
      </c>
    </row>
    <row r="214" spans="3:4" x14ac:dyDescent="0.3">
      <c r="C214">
        <v>102.455</v>
      </c>
      <c r="D214">
        <v>0</v>
      </c>
    </row>
    <row r="215" spans="3:4" x14ac:dyDescent="0.3">
      <c r="C215">
        <v>102.49</v>
      </c>
      <c r="D215">
        <v>0</v>
      </c>
    </row>
    <row r="216" spans="3:4" x14ac:dyDescent="0.3">
      <c r="C216">
        <v>102.52500000000001</v>
      </c>
      <c r="D216">
        <v>0</v>
      </c>
    </row>
    <row r="217" spans="3:4" x14ac:dyDescent="0.3">
      <c r="C217">
        <v>102.56</v>
      </c>
      <c r="D217">
        <v>0</v>
      </c>
    </row>
    <row r="218" spans="3:4" x14ac:dyDescent="0.3">
      <c r="C218">
        <v>102.595</v>
      </c>
      <c r="D218">
        <v>0</v>
      </c>
    </row>
    <row r="219" spans="3:4" x14ac:dyDescent="0.3">
      <c r="C219">
        <v>102.63</v>
      </c>
      <c r="D219">
        <v>0</v>
      </c>
    </row>
    <row r="220" spans="3:4" x14ac:dyDescent="0.3">
      <c r="C220">
        <v>102.66500000000001</v>
      </c>
      <c r="D220">
        <v>0</v>
      </c>
    </row>
    <row r="221" spans="3:4" x14ac:dyDescent="0.3">
      <c r="C221">
        <v>102.7</v>
      </c>
      <c r="D221">
        <v>0</v>
      </c>
    </row>
    <row r="222" spans="3:4" x14ac:dyDescent="0.3">
      <c r="C222">
        <v>102.735</v>
      </c>
      <c r="D222">
        <v>0</v>
      </c>
    </row>
    <row r="223" spans="3:4" x14ac:dyDescent="0.3">
      <c r="C223">
        <v>102.77</v>
      </c>
      <c r="D223">
        <v>0</v>
      </c>
    </row>
    <row r="224" spans="3:4" x14ac:dyDescent="0.3">
      <c r="C224">
        <v>102.80500000000001</v>
      </c>
      <c r="D224">
        <v>0</v>
      </c>
    </row>
    <row r="225" spans="3:4" x14ac:dyDescent="0.3">
      <c r="C225">
        <v>102.84</v>
      </c>
      <c r="D225">
        <v>0</v>
      </c>
    </row>
    <row r="226" spans="3:4" x14ac:dyDescent="0.3">
      <c r="C226">
        <v>102.875</v>
      </c>
      <c r="D226">
        <v>0</v>
      </c>
    </row>
    <row r="227" spans="3:4" x14ac:dyDescent="0.3">
      <c r="C227">
        <v>102.91</v>
      </c>
      <c r="D227">
        <v>0</v>
      </c>
    </row>
    <row r="228" spans="3:4" x14ac:dyDescent="0.3">
      <c r="C228">
        <v>102.94500000000001</v>
      </c>
      <c r="D228">
        <v>0</v>
      </c>
    </row>
    <row r="229" spans="3:4" x14ac:dyDescent="0.3">
      <c r="C229">
        <v>102.98</v>
      </c>
      <c r="D229">
        <v>0</v>
      </c>
    </row>
    <row r="230" spans="3:4" x14ac:dyDescent="0.3">
      <c r="C230">
        <v>103.015</v>
      </c>
      <c r="D230">
        <v>0</v>
      </c>
    </row>
    <row r="231" spans="3:4" x14ac:dyDescent="0.3">
      <c r="C231">
        <v>103.05</v>
      </c>
      <c r="D231">
        <v>0</v>
      </c>
    </row>
    <row r="232" spans="3:4" x14ac:dyDescent="0.3">
      <c r="C232">
        <v>103.08499999999999</v>
      </c>
      <c r="D232">
        <v>0</v>
      </c>
    </row>
    <row r="233" spans="3:4" x14ac:dyDescent="0.3">
      <c r="C233">
        <v>103.12</v>
      </c>
      <c r="D233">
        <v>0</v>
      </c>
    </row>
    <row r="234" spans="3:4" x14ac:dyDescent="0.3">
      <c r="C234">
        <v>103.155</v>
      </c>
      <c r="D234">
        <v>0</v>
      </c>
    </row>
    <row r="235" spans="3:4" x14ac:dyDescent="0.3">
      <c r="C235">
        <v>103.19</v>
      </c>
      <c r="D235">
        <v>0</v>
      </c>
    </row>
    <row r="236" spans="3:4" x14ac:dyDescent="0.3">
      <c r="C236">
        <v>103.22499999999999</v>
      </c>
      <c r="D236">
        <v>0</v>
      </c>
    </row>
    <row r="237" spans="3:4" x14ac:dyDescent="0.3">
      <c r="C237">
        <v>103.26</v>
      </c>
      <c r="D237">
        <v>0</v>
      </c>
    </row>
    <row r="238" spans="3:4" x14ac:dyDescent="0.3">
      <c r="C238">
        <v>103.295</v>
      </c>
      <c r="D238">
        <v>0</v>
      </c>
    </row>
    <row r="239" spans="3:4" x14ac:dyDescent="0.3">
      <c r="C239">
        <v>103.33</v>
      </c>
      <c r="D239">
        <v>0</v>
      </c>
    </row>
    <row r="240" spans="3:4" x14ac:dyDescent="0.3">
      <c r="C240">
        <v>103.36499999999999</v>
      </c>
      <c r="D240">
        <v>0</v>
      </c>
    </row>
    <row r="241" spans="3:4" x14ac:dyDescent="0.3">
      <c r="C241">
        <v>103.4</v>
      </c>
      <c r="D241">
        <v>0</v>
      </c>
    </row>
    <row r="242" spans="3:4" x14ac:dyDescent="0.3">
      <c r="C242">
        <v>103.435</v>
      </c>
      <c r="D242">
        <v>0</v>
      </c>
    </row>
    <row r="243" spans="3:4" x14ac:dyDescent="0.3">
      <c r="C243">
        <v>103.47</v>
      </c>
      <c r="D243">
        <v>0</v>
      </c>
    </row>
    <row r="244" spans="3:4" x14ac:dyDescent="0.3">
      <c r="C244">
        <v>103.505</v>
      </c>
      <c r="D244">
        <v>0</v>
      </c>
    </row>
    <row r="245" spans="3:4" x14ac:dyDescent="0.3">
      <c r="C245">
        <v>103.54</v>
      </c>
      <c r="D245">
        <v>0</v>
      </c>
    </row>
    <row r="246" spans="3:4" x14ac:dyDescent="0.3">
      <c r="C246">
        <v>103.575</v>
      </c>
      <c r="D246">
        <v>0</v>
      </c>
    </row>
    <row r="247" spans="3:4" x14ac:dyDescent="0.3">
      <c r="C247">
        <v>103.61</v>
      </c>
      <c r="D247">
        <v>0</v>
      </c>
    </row>
    <row r="248" spans="3:4" x14ac:dyDescent="0.3">
      <c r="C248">
        <v>103.645</v>
      </c>
      <c r="D248">
        <v>0</v>
      </c>
    </row>
    <row r="249" spans="3:4" x14ac:dyDescent="0.3">
      <c r="C249">
        <v>103.68</v>
      </c>
      <c r="D249">
        <v>0</v>
      </c>
    </row>
    <row r="250" spans="3:4" x14ac:dyDescent="0.3">
      <c r="C250">
        <v>103.715</v>
      </c>
      <c r="D250">
        <v>0</v>
      </c>
    </row>
    <row r="251" spans="3:4" x14ac:dyDescent="0.3">
      <c r="C251">
        <v>103.75</v>
      </c>
      <c r="D251">
        <v>0</v>
      </c>
    </row>
    <row r="252" spans="3:4" x14ac:dyDescent="0.3">
      <c r="C252">
        <v>103.785</v>
      </c>
      <c r="D252">
        <v>0</v>
      </c>
    </row>
    <row r="253" spans="3:4" x14ac:dyDescent="0.3">
      <c r="C253">
        <v>103.82000000000001</v>
      </c>
      <c r="D253">
        <v>0</v>
      </c>
    </row>
    <row r="254" spans="3:4" x14ac:dyDescent="0.3">
      <c r="C254">
        <v>103.855</v>
      </c>
      <c r="D254">
        <v>0</v>
      </c>
    </row>
    <row r="255" spans="3:4" x14ac:dyDescent="0.3">
      <c r="C255">
        <v>103.89</v>
      </c>
      <c r="D255">
        <v>0</v>
      </c>
    </row>
    <row r="256" spans="3:4" x14ac:dyDescent="0.3">
      <c r="C256">
        <v>103.925</v>
      </c>
      <c r="D256">
        <v>0</v>
      </c>
    </row>
    <row r="257" spans="3:4" x14ac:dyDescent="0.3">
      <c r="C257">
        <v>103.96000000000001</v>
      </c>
      <c r="D257">
        <v>0</v>
      </c>
    </row>
    <row r="258" spans="3:4" x14ac:dyDescent="0.3">
      <c r="C258">
        <v>103.995</v>
      </c>
      <c r="D258">
        <v>0</v>
      </c>
    </row>
    <row r="259" spans="3:4" x14ac:dyDescent="0.3">
      <c r="C259">
        <v>104.03</v>
      </c>
      <c r="D259">
        <v>0</v>
      </c>
    </row>
    <row r="260" spans="3:4" x14ac:dyDescent="0.3">
      <c r="C260">
        <v>104.065</v>
      </c>
      <c r="D260">
        <v>0</v>
      </c>
    </row>
    <row r="261" spans="3:4" x14ac:dyDescent="0.3">
      <c r="C261">
        <v>104.1</v>
      </c>
      <c r="D261">
        <v>0</v>
      </c>
    </row>
    <row r="262" spans="3:4" x14ac:dyDescent="0.3">
      <c r="C262">
        <v>104.13500000000001</v>
      </c>
      <c r="D262">
        <v>0</v>
      </c>
    </row>
    <row r="263" spans="3:4" x14ac:dyDescent="0.3">
      <c r="C263">
        <v>104.17</v>
      </c>
      <c r="D263">
        <v>0</v>
      </c>
    </row>
    <row r="264" spans="3:4" x14ac:dyDescent="0.3">
      <c r="C264">
        <v>104.205</v>
      </c>
      <c r="D264">
        <v>0</v>
      </c>
    </row>
    <row r="265" spans="3:4" x14ac:dyDescent="0.3">
      <c r="C265">
        <v>104.24</v>
      </c>
      <c r="D265">
        <v>0</v>
      </c>
    </row>
    <row r="266" spans="3:4" x14ac:dyDescent="0.3">
      <c r="C266">
        <v>104.27500000000001</v>
      </c>
      <c r="D266">
        <v>0</v>
      </c>
    </row>
    <row r="267" spans="3:4" x14ac:dyDescent="0.3">
      <c r="C267">
        <v>104.31</v>
      </c>
      <c r="D267">
        <v>0</v>
      </c>
    </row>
    <row r="268" spans="3:4" x14ac:dyDescent="0.3">
      <c r="C268">
        <v>104.345</v>
      </c>
      <c r="D268">
        <v>0</v>
      </c>
    </row>
    <row r="269" spans="3:4" x14ac:dyDescent="0.3">
      <c r="C269">
        <v>104.38</v>
      </c>
      <c r="D269">
        <v>0</v>
      </c>
    </row>
    <row r="270" spans="3:4" x14ac:dyDescent="0.3">
      <c r="C270">
        <v>104.41500000000001</v>
      </c>
      <c r="D270">
        <v>0</v>
      </c>
    </row>
    <row r="271" spans="3:4" x14ac:dyDescent="0.3">
      <c r="C271">
        <v>104.45</v>
      </c>
      <c r="D271">
        <v>0</v>
      </c>
    </row>
    <row r="272" spans="3:4" x14ac:dyDescent="0.3">
      <c r="C272">
        <v>104.485</v>
      </c>
      <c r="D272">
        <v>0</v>
      </c>
    </row>
    <row r="273" spans="3:4" x14ac:dyDescent="0.3">
      <c r="C273">
        <v>104.52</v>
      </c>
      <c r="D273">
        <v>0</v>
      </c>
    </row>
    <row r="274" spans="3:4" x14ac:dyDescent="0.3">
      <c r="C274">
        <v>104.55500000000001</v>
      </c>
      <c r="D274">
        <v>0</v>
      </c>
    </row>
    <row r="275" spans="3:4" x14ac:dyDescent="0.3">
      <c r="C275">
        <v>104.59</v>
      </c>
      <c r="D275">
        <v>0</v>
      </c>
    </row>
    <row r="276" spans="3:4" x14ac:dyDescent="0.3">
      <c r="C276">
        <v>104.625</v>
      </c>
      <c r="D276">
        <v>0</v>
      </c>
    </row>
    <row r="277" spans="3:4" x14ac:dyDescent="0.3">
      <c r="C277">
        <v>104.66</v>
      </c>
      <c r="D277">
        <v>0</v>
      </c>
    </row>
    <row r="278" spans="3:4" x14ac:dyDescent="0.3">
      <c r="C278">
        <v>104.69500000000001</v>
      </c>
      <c r="D278">
        <v>0</v>
      </c>
    </row>
    <row r="279" spans="3:4" x14ac:dyDescent="0.3">
      <c r="C279">
        <v>104.73</v>
      </c>
      <c r="D279">
        <v>0</v>
      </c>
    </row>
    <row r="280" spans="3:4" x14ac:dyDescent="0.3">
      <c r="C280">
        <v>104.765</v>
      </c>
      <c r="D280">
        <v>0</v>
      </c>
    </row>
    <row r="281" spans="3:4" x14ac:dyDescent="0.3">
      <c r="C281">
        <v>104.8</v>
      </c>
      <c r="D281">
        <v>0</v>
      </c>
    </row>
    <row r="282" spans="3:4" x14ac:dyDescent="0.3">
      <c r="C282">
        <v>104.83500000000001</v>
      </c>
      <c r="D282">
        <v>0</v>
      </c>
    </row>
    <row r="283" spans="3:4" x14ac:dyDescent="0.3">
      <c r="C283">
        <v>104.87</v>
      </c>
      <c r="D283">
        <v>0</v>
      </c>
    </row>
    <row r="284" spans="3:4" x14ac:dyDescent="0.3">
      <c r="C284">
        <v>104.905</v>
      </c>
      <c r="D284">
        <v>0</v>
      </c>
    </row>
    <row r="285" spans="3:4" x14ac:dyDescent="0.3">
      <c r="C285">
        <v>104.94</v>
      </c>
      <c r="D285">
        <v>0</v>
      </c>
    </row>
    <row r="286" spans="3:4" x14ac:dyDescent="0.3">
      <c r="C286">
        <v>104.97499999999999</v>
      </c>
      <c r="D286">
        <v>0</v>
      </c>
    </row>
    <row r="287" spans="3:4" x14ac:dyDescent="0.3">
      <c r="C287">
        <v>105.01</v>
      </c>
      <c r="D287">
        <v>0</v>
      </c>
    </row>
    <row r="288" spans="3:4" x14ac:dyDescent="0.3">
      <c r="C288">
        <v>105.045</v>
      </c>
      <c r="D288">
        <v>0</v>
      </c>
    </row>
    <row r="289" spans="3:4" x14ac:dyDescent="0.3">
      <c r="C289">
        <v>105.08</v>
      </c>
      <c r="D289">
        <v>0</v>
      </c>
    </row>
    <row r="290" spans="3:4" x14ac:dyDescent="0.3">
      <c r="C290">
        <v>105.11499999999999</v>
      </c>
      <c r="D290">
        <v>0</v>
      </c>
    </row>
    <row r="291" spans="3:4" x14ac:dyDescent="0.3">
      <c r="C291">
        <v>105.15</v>
      </c>
      <c r="D291">
        <v>0</v>
      </c>
    </row>
    <row r="292" spans="3:4" x14ac:dyDescent="0.3">
      <c r="C292">
        <v>105.185</v>
      </c>
      <c r="D292">
        <v>0</v>
      </c>
    </row>
    <row r="293" spans="3:4" x14ac:dyDescent="0.3">
      <c r="C293">
        <v>105.22</v>
      </c>
      <c r="D293">
        <v>0</v>
      </c>
    </row>
    <row r="294" spans="3:4" x14ac:dyDescent="0.3">
      <c r="C294">
        <v>105.255</v>
      </c>
      <c r="D294">
        <v>0</v>
      </c>
    </row>
    <row r="295" spans="3:4" x14ac:dyDescent="0.3">
      <c r="C295">
        <v>105.29</v>
      </c>
      <c r="D295">
        <v>0</v>
      </c>
    </row>
    <row r="296" spans="3:4" x14ac:dyDescent="0.3">
      <c r="C296">
        <v>105.325</v>
      </c>
      <c r="D296">
        <v>0</v>
      </c>
    </row>
    <row r="297" spans="3:4" x14ac:dyDescent="0.3">
      <c r="C297">
        <v>105.36</v>
      </c>
      <c r="D297">
        <v>0</v>
      </c>
    </row>
    <row r="298" spans="3:4" x14ac:dyDescent="0.3">
      <c r="C298">
        <v>105.395</v>
      </c>
      <c r="D298">
        <v>0</v>
      </c>
    </row>
    <row r="299" spans="3:4" x14ac:dyDescent="0.3">
      <c r="C299">
        <v>105.43</v>
      </c>
      <c r="D299">
        <v>0</v>
      </c>
    </row>
    <row r="300" spans="3:4" x14ac:dyDescent="0.3">
      <c r="C300">
        <v>105.465</v>
      </c>
      <c r="D300">
        <v>0</v>
      </c>
    </row>
    <row r="301" spans="3:4" x14ac:dyDescent="0.3">
      <c r="C301">
        <v>105.5</v>
      </c>
      <c r="D301">
        <v>0</v>
      </c>
    </row>
    <row r="302" spans="3:4" x14ac:dyDescent="0.3">
      <c r="C302">
        <v>105.535</v>
      </c>
      <c r="D302">
        <v>0</v>
      </c>
    </row>
    <row r="303" spans="3:4" x14ac:dyDescent="0.3">
      <c r="C303">
        <v>105.57000000000001</v>
      </c>
      <c r="D303">
        <v>0</v>
      </c>
    </row>
    <row r="304" spans="3:4" x14ac:dyDescent="0.3">
      <c r="C304">
        <v>105.605</v>
      </c>
      <c r="D304">
        <v>0</v>
      </c>
    </row>
    <row r="305" spans="3:4" x14ac:dyDescent="0.3">
      <c r="C305">
        <v>105.64</v>
      </c>
      <c r="D305">
        <v>0</v>
      </c>
    </row>
    <row r="306" spans="3:4" x14ac:dyDescent="0.3">
      <c r="C306">
        <v>105.675</v>
      </c>
      <c r="D306">
        <v>0</v>
      </c>
    </row>
    <row r="307" spans="3:4" x14ac:dyDescent="0.3">
      <c r="C307">
        <v>105.71000000000001</v>
      </c>
      <c r="D307">
        <v>0</v>
      </c>
    </row>
    <row r="308" spans="3:4" x14ac:dyDescent="0.3">
      <c r="C308">
        <v>105.745</v>
      </c>
      <c r="D308">
        <v>0</v>
      </c>
    </row>
    <row r="309" spans="3:4" x14ac:dyDescent="0.3">
      <c r="C309">
        <v>105.78</v>
      </c>
      <c r="D309">
        <v>0</v>
      </c>
    </row>
    <row r="310" spans="3:4" x14ac:dyDescent="0.3">
      <c r="C310">
        <v>105.815</v>
      </c>
      <c r="D310">
        <v>0</v>
      </c>
    </row>
    <row r="311" spans="3:4" x14ac:dyDescent="0.3">
      <c r="C311">
        <v>105.85</v>
      </c>
      <c r="D311">
        <v>0</v>
      </c>
    </row>
    <row r="312" spans="3:4" x14ac:dyDescent="0.3">
      <c r="C312">
        <v>105.88500000000001</v>
      </c>
      <c r="D312">
        <v>0</v>
      </c>
    </row>
    <row r="313" spans="3:4" x14ac:dyDescent="0.3">
      <c r="C313">
        <v>105.92</v>
      </c>
      <c r="D313">
        <v>0</v>
      </c>
    </row>
    <row r="314" spans="3:4" x14ac:dyDescent="0.3">
      <c r="C314">
        <v>105.955</v>
      </c>
      <c r="D314">
        <v>0</v>
      </c>
    </row>
    <row r="315" spans="3:4" x14ac:dyDescent="0.3">
      <c r="C315">
        <v>105.99</v>
      </c>
      <c r="D315">
        <v>0</v>
      </c>
    </row>
    <row r="316" spans="3:4" x14ac:dyDescent="0.3">
      <c r="C316">
        <v>106.02500000000001</v>
      </c>
      <c r="D316">
        <v>0</v>
      </c>
    </row>
    <row r="317" spans="3:4" x14ac:dyDescent="0.3">
      <c r="C317">
        <v>106.06</v>
      </c>
      <c r="D317">
        <v>0</v>
      </c>
    </row>
    <row r="318" spans="3:4" x14ac:dyDescent="0.3">
      <c r="C318">
        <v>106.095</v>
      </c>
      <c r="D318">
        <v>0</v>
      </c>
    </row>
    <row r="319" spans="3:4" x14ac:dyDescent="0.3">
      <c r="C319">
        <v>106.13</v>
      </c>
      <c r="D319">
        <v>0</v>
      </c>
    </row>
    <row r="320" spans="3:4" x14ac:dyDescent="0.3">
      <c r="C320">
        <v>106.16500000000001</v>
      </c>
      <c r="D320">
        <v>0</v>
      </c>
    </row>
    <row r="321" spans="3:4" x14ac:dyDescent="0.3">
      <c r="C321">
        <v>106.2</v>
      </c>
      <c r="D321">
        <v>0</v>
      </c>
    </row>
    <row r="322" spans="3:4" x14ac:dyDescent="0.3">
      <c r="C322">
        <v>106.235</v>
      </c>
      <c r="D322">
        <v>0</v>
      </c>
    </row>
    <row r="323" spans="3:4" x14ac:dyDescent="0.3">
      <c r="C323">
        <v>106.27</v>
      </c>
      <c r="D323">
        <v>0</v>
      </c>
    </row>
    <row r="324" spans="3:4" x14ac:dyDescent="0.3">
      <c r="C324">
        <v>106.30500000000001</v>
      </c>
      <c r="D324">
        <v>0</v>
      </c>
    </row>
    <row r="325" spans="3:4" x14ac:dyDescent="0.3">
      <c r="C325">
        <v>106.34</v>
      </c>
      <c r="D325">
        <v>0</v>
      </c>
    </row>
    <row r="326" spans="3:4" x14ac:dyDescent="0.3">
      <c r="C326">
        <v>106.375</v>
      </c>
      <c r="D326">
        <v>0</v>
      </c>
    </row>
    <row r="327" spans="3:4" x14ac:dyDescent="0.3">
      <c r="C327">
        <v>106.41</v>
      </c>
      <c r="D327">
        <v>0</v>
      </c>
    </row>
    <row r="328" spans="3:4" x14ac:dyDescent="0.3">
      <c r="C328">
        <v>106.44500000000001</v>
      </c>
      <c r="D328">
        <v>0</v>
      </c>
    </row>
    <row r="329" spans="3:4" x14ac:dyDescent="0.3">
      <c r="C329">
        <v>106.48</v>
      </c>
      <c r="D329">
        <v>0</v>
      </c>
    </row>
    <row r="330" spans="3:4" x14ac:dyDescent="0.3">
      <c r="C330">
        <v>106.515</v>
      </c>
      <c r="D330">
        <v>0</v>
      </c>
    </row>
    <row r="331" spans="3:4" x14ac:dyDescent="0.3">
      <c r="C331">
        <v>106.55</v>
      </c>
      <c r="D331">
        <v>0</v>
      </c>
    </row>
    <row r="332" spans="3:4" x14ac:dyDescent="0.3">
      <c r="C332">
        <v>106.58500000000001</v>
      </c>
      <c r="D332">
        <v>0</v>
      </c>
    </row>
    <row r="333" spans="3:4" x14ac:dyDescent="0.3">
      <c r="C333">
        <v>106.62</v>
      </c>
      <c r="D333">
        <v>0</v>
      </c>
    </row>
    <row r="334" spans="3:4" x14ac:dyDescent="0.3">
      <c r="C334">
        <v>106.655</v>
      </c>
      <c r="D334">
        <v>0</v>
      </c>
    </row>
    <row r="335" spans="3:4" x14ac:dyDescent="0.3">
      <c r="C335">
        <v>106.69</v>
      </c>
      <c r="D335">
        <v>0</v>
      </c>
    </row>
    <row r="336" spans="3:4" x14ac:dyDescent="0.3">
      <c r="C336">
        <v>106.72499999999999</v>
      </c>
      <c r="D336">
        <v>0</v>
      </c>
    </row>
    <row r="337" spans="3:4" x14ac:dyDescent="0.3">
      <c r="C337">
        <v>106.76</v>
      </c>
      <c r="D337">
        <v>0</v>
      </c>
    </row>
    <row r="338" spans="3:4" x14ac:dyDescent="0.3">
      <c r="C338">
        <v>106.795</v>
      </c>
      <c r="D338">
        <v>0</v>
      </c>
    </row>
    <row r="339" spans="3:4" x14ac:dyDescent="0.3">
      <c r="C339">
        <v>106.83</v>
      </c>
      <c r="D339">
        <v>0</v>
      </c>
    </row>
    <row r="340" spans="3:4" x14ac:dyDescent="0.3">
      <c r="C340">
        <v>106.86499999999999</v>
      </c>
      <c r="D340">
        <v>0</v>
      </c>
    </row>
    <row r="341" spans="3:4" x14ac:dyDescent="0.3">
      <c r="C341">
        <v>106.9</v>
      </c>
      <c r="D341">
        <v>0</v>
      </c>
    </row>
    <row r="342" spans="3:4" x14ac:dyDescent="0.3">
      <c r="C342">
        <v>106.935</v>
      </c>
      <c r="D342">
        <v>0</v>
      </c>
    </row>
    <row r="343" spans="3:4" x14ac:dyDescent="0.3">
      <c r="C343">
        <v>106.97</v>
      </c>
      <c r="D343">
        <v>0</v>
      </c>
    </row>
    <row r="344" spans="3:4" x14ac:dyDescent="0.3">
      <c r="C344">
        <v>107.005</v>
      </c>
      <c r="D344">
        <v>0</v>
      </c>
    </row>
    <row r="345" spans="3:4" x14ac:dyDescent="0.3">
      <c r="C345">
        <v>107.04</v>
      </c>
      <c r="D345">
        <v>0</v>
      </c>
    </row>
    <row r="346" spans="3:4" x14ac:dyDescent="0.3">
      <c r="C346">
        <v>107.075</v>
      </c>
      <c r="D346">
        <v>0</v>
      </c>
    </row>
    <row r="347" spans="3:4" x14ac:dyDescent="0.3">
      <c r="C347">
        <v>107.11</v>
      </c>
      <c r="D347">
        <v>0</v>
      </c>
    </row>
    <row r="348" spans="3:4" x14ac:dyDescent="0.3">
      <c r="C348">
        <v>107.145</v>
      </c>
      <c r="D348">
        <v>0</v>
      </c>
    </row>
    <row r="349" spans="3:4" x14ac:dyDescent="0.3">
      <c r="C349">
        <v>107.18</v>
      </c>
      <c r="D349">
        <v>0</v>
      </c>
    </row>
    <row r="350" spans="3:4" x14ac:dyDescent="0.3">
      <c r="C350">
        <v>107.215</v>
      </c>
      <c r="D350">
        <v>0</v>
      </c>
    </row>
    <row r="351" spans="3:4" x14ac:dyDescent="0.3">
      <c r="C351">
        <v>107.25</v>
      </c>
      <c r="D351">
        <v>0</v>
      </c>
    </row>
    <row r="352" spans="3:4" x14ac:dyDescent="0.3">
      <c r="C352">
        <v>107.285</v>
      </c>
      <c r="D352">
        <v>0</v>
      </c>
    </row>
    <row r="353" spans="3:4" x14ac:dyDescent="0.3">
      <c r="C353">
        <v>107.32000000000001</v>
      </c>
      <c r="D353">
        <v>0</v>
      </c>
    </row>
    <row r="354" spans="3:4" x14ac:dyDescent="0.3">
      <c r="C354">
        <v>107.355</v>
      </c>
      <c r="D354">
        <v>0</v>
      </c>
    </row>
    <row r="355" spans="3:4" x14ac:dyDescent="0.3">
      <c r="C355">
        <v>107.39</v>
      </c>
      <c r="D355">
        <v>0</v>
      </c>
    </row>
    <row r="356" spans="3:4" x14ac:dyDescent="0.3">
      <c r="C356">
        <v>107.425</v>
      </c>
      <c r="D356">
        <v>0</v>
      </c>
    </row>
    <row r="357" spans="3:4" x14ac:dyDescent="0.3">
      <c r="C357">
        <v>107.46000000000001</v>
      </c>
      <c r="D357">
        <v>0</v>
      </c>
    </row>
    <row r="358" spans="3:4" x14ac:dyDescent="0.3">
      <c r="C358">
        <v>107.495</v>
      </c>
      <c r="D358">
        <v>0</v>
      </c>
    </row>
    <row r="359" spans="3:4" x14ac:dyDescent="0.3">
      <c r="C359">
        <v>107.53</v>
      </c>
      <c r="D359">
        <v>0</v>
      </c>
    </row>
    <row r="360" spans="3:4" x14ac:dyDescent="0.3">
      <c r="C360">
        <v>107.565</v>
      </c>
      <c r="D360">
        <v>0</v>
      </c>
    </row>
    <row r="361" spans="3:4" x14ac:dyDescent="0.3">
      <c r="C361">
        <v>107.6</v>
      </c>
      <c r="D361">
        <v>0</v>
      </c>
    </row>
    <row r="362" spans="3:4" x14ac:dyDescent="0.3">
      <c r="C362">
        <v>107.63500000000001</v>
      </c>
      <c r="D362">
        <v>0</v>
      </c>
    </row>
    <row r="363" spans="3:4" x14ac:dyDescent="0.3">
      <c r="C363">
        <v>107.67</v>
      </c>
      <c r="D363">
        <v>0</v>
      </c>
    </row>
    <row r="364" spans="3:4" x14ac:dyDescent="0.3">
      <c r="C364">
        <v>107.705</v>
      </c>
      <c r="D364">
        <v>0</v>
      </c>
    </row>
    <row r="365" spans="3:4" x14ac:dyDescent="0.3">
      <c r="C365">
        <v>107.74</v>
      </c>
      <c r="D365">
        <v>0</v>
      </c>
    </row>
    <row r="366" spans="3:4" x14ac:dyDescent="0.3">
      <c r="C366">
        <v>107.77500000000001</v>
      </c>
      <c r="D366">
        <v>0</v>
      </c>
    </row>
    <row r="367" spans="3:4" x14ac:dyDescent="0.3">
      <c r="C367">
        <v>107.81</v>
      </c>
      <c r="D367">
        <v>0</v>
      </c>
    </row>
    <row r="368" spans="3:4" x14ac:dyDescent="0.3">
      <c r="C368">
        <v>107.845</v>
      </c>
      <c r="D368">
        <v>0</v>
      </c>
    </row>
    <row r="369" spans="3:4" x14ac:dyDescent="0.3">
      <c r="C369">
        <v>107.88</v>
      </c>
      <c r="D369">
        <v>0</v>
      </c>
    </row>
    <row r="370" spans="3:4" x14ac:dyDescent="0.3">
      <c r="C370">
        <v>107.91500000000001</v>
      </c>
      <c r="D370">
        <v>0</v>
      </c>
    </row>
    <row r="371" spans="3:4" x14ac:dyDescent="0.3">
      <c r="C371">
        <v>107.95</v>
      </c>
      <c r="D371">
        <v>0</v>
      </c>
    </row>
    <row r="372" spans="3:4" x14ac:dyDescent="0.3">
      <c r="C372">
        <v>107.985</v>
      </c>
      <c r="D372">
        <v>0</v>
      </c>
    </row>
    <row r="373" spans="3:4" x14ac:dyDescent="0.3">
      <c r="C373">
        <v>108.02</v>
      </c>
      <c r="D373">
        <v>0</v>
      </c>
    </row>
    <row r="374" spans="3:4" x14ac:dyDescent="0.3">
      <c r="C374">
        <v>108.05500000000001</v>
      </c>
      <c r="D374">
        <v>0</v>
      </c>
    </row>
    <row r="375" spans="3:4" x14ac:dyDescent="0.3">
      <c r="C375">
        <v>108.09</v>
      </c>
      <c r="D375">
        <v>0</v>
      </c>
    </row>
    <row r="376" spans="3:4" x14ac:dyDescent="0.3">
      <c r="C376">
        <v>108.125</v>
      </c>
      <c r="D376">
        <v>0</v>
      </c>
    </row>
    <row r="377" spans="3:4" x14ac:dyDescent="0.3">
      <c r="C377">
        <v>108.16</v>
      </c>
      <c r="D377">
        <v>0</v>
      </c>
    </row>
    <row r="378" spans="3:4" x14ac:dyDescent="0.3">
      <c r="C378">
        <v>108.19500000000001</v>
      </c>
      <c r="D378">
        <v>0</v>
      </c>
    </row>
    <row r="379" spans="3:4" x14ac:dyDescent="0.3">
      <c r="C379">
        <v>108.23</v>
      </c>
      <c r="D379">
        <v>0</v>
      </c>
    </row>
    <row r="380" spans="3:4" x14ac:dyDescent="0.3">
      <c r="C380">
        <v>108.265</v>
      </c>
      <c r="D380">
        <v>0</v>
      </c>
    </row>
    <row r="381" spans="3:4" x14ac:dyDescent="0.3">
      <c r="C381">
        <v>108.3</v>
      </c>
      <c r="D381">
        <v>0</v>
      </c>
    </row>
    <row r="382" spans="3:4" x14ac:dyDescent="0.3">
      <c r="C382">
        <v>108.33500000000001</v>
      </c>
      <c r="D382">
        <v>0</v>
      </c>
    </row>
    <row r="383" spans="3:4" x14ac:dyDescent="0.3">
      <c r="C383">
        <v>108.37</v>
      </c>
      <c r="D383">
        <v>0</v>
      </c>
    </row>
    <row r="384" spans="3:4" x14ac:dyDescent="0.3">
      <c r="C384">
        <v>108.405</v>
      </c>
      <c r="D384">
        <v>0</v>
      </c>
    </row>
    <row r="385" spans="3:4" x14ac:dyDescent="0.3">
      <c r="C385">
        <v>108.44</v>
      </c>
      <c r="D385">
        <v>0</v>
      </c>
    </row>
    <row r="386" spans="3:4" x14ac:dyDescent="0.3">
      <c r="C386">
        <v>108.47499999999999</v>
      </c>
      <c r="D386">
        <v>0</v>
      </c>
    </row>
    <row r="387" spans="3:4" x14ac:dyDescent="0.3">
      <c r="C387">
        <v>108.51</v>
      </c>
      <c r="D387">
        <v>0</v>
      </c>
    </row>
    <row r="388" spans="3:4" x14ac:dyDescent="0.3">
      <c r="C388">
        <v>108.545</v>
      </c>
      <c r="D388">
        <v>0</v>
      </c>
    </row>
    <row r="389" spans="3:4" x14ac:dyDescent="0.3">
      <c r="C389">
        <v>108.58</v>
      </c>
      <c r="D389">
        <v>0</v>
      </c>
    </row>
    <row r="390" spans="3:4" x14ac:dyDescent="0.3">
      <c r="C390">
        <v>108.61499999999999</v>
      </c>
      <c r="D390">
        <v>0</v>
      </c>
    </row>
    <row r="391" spans="3:4" x14ac:dyDescent="0.3">
      <c r="C391">
        <v>108.65</v>
      </c>
      <c r="D391">
        <v>0</v>
      </c>
    </row>
    <row r="392" spans="3:4" x14ac:dyDescent="0.3">
      <c r="C392">
        <v>108.685</v>
      </c>
      <c r="D392">
        <v>0</v>
      </c>
    </row>
    <row r="393" spans="3:4" x14ac:dyDescent="0.3">
      <c r="C393">
        <v>108.72</v>
      </c>
      <c r="D393">
        <v>0</v>
      </c>
    </row>
    <row r="394" spans="3:4" x14ac:dyDescent="0.3">
      <c r="C394">
        <v>108.755</v>
      </c>
      <c r="D394">
        <v>0</v>
      </c>
    </row>
    <row r="395" spans="3:4" x14ac:dyDescent="0.3">
      <c r="C395">
        <v>108.79</v>
      </c>
      <c r="D395">
        <v>0</v>
      </c>
    </row>
    <row r="396" spans="3:4" x14ac:dyDescent="0.3">
      <c r="C396">
        <v>108.825</v>
      </c>
      <c r="D396">
        <v>0</v>
      </c>
    </row>
    <row r="397" spans="3:4" x14ac:dyDescent="0.3">
      <c r="C397">
        <v>108.86</v>
      </c>
      <c r="D397">
        <v>0</v>
      </c>
    </row>
    <row r="398" spans="3:4" x14ac:dyDescent="0.3">
      <c r="C398">
        <v>108.895</v>
      </c>
      <c r="D398">
        <v>0</v>
      </c>
    </row>
    <row r="399" spans="3:4" x14ac:dyDescent="0.3">
      <c r="C399">
        <v>108.93</v>
      </c>
      <c r="D399">
        <v>0</v>
      </c>
    </row>
    <row r="400" spans="3:4" x14ac:dyDescent="0.3">
      <c r="C400">
        <v>108.965</v>
      </c>
      <c r="D400">
        <v>0</v>
      </c>
    </row>
    <row r="401" spans="3:4" x14ac:dyDescent="0.3">
      <c r="C401">
        <v>109</v>
      </c>
      <c r="D401">
        <v>0</v>
      </c>
    </row>
    <row r="402" spans="3:4" x14ac:dyDescent="0.3">
      <c r="C402">
        <v>109.035</v>
      </c>
      <c r="D402">
        <v>0</v>
      </c>
    </row>
    <row r="403" spans="3:4" x14ac:dyDescent="0.3">
      <c r="C403">
        <v>109.07000000000001</v>
      </c>
      <c r="D403">
        <v>0</v>
      </c>
    </row>
    <row r="404" spans="3:4" x14ac:dyDescent="0.3">
      <c r="C404">
        <v>109.105</v>
      </c>
      <c r="D404">
        <v>0</v>
      </c>
    </row>
    <row r="405" spans="3:4" x14ac:dyDescent="0.3">
      <c r="C405">
        <v>109.14</v>
      </c>
      <c r="D405">
        <v>0</v>
      </c>
    </row>
    <row r="406" spans="3:4" x14ac:dyDescent="0.3">
      <c r="C406">
        <v>109.175</v>
      </c>
      <c r="D406">
        <v>0</v>
      </c>
    </row>
    <row r="407" spans="3:4" x14ac:dyDescent="0.3">
      <c r="C407">
        <v>109.21000000000001</v>
      </c>
      <c r="D407">
        <v>0</v>
      </c>
    </row>
    <row r="408" spans="3:4" x14ac:dyDescent="0.3">
      <c r="C408">
        <v>109.245</v>
      </c>
      <c r="D408">
        <v>0</v>
      </c>
    </row>
    <row r="409" spans="3:4" x14ac:dyDescent="0.3">
      <c r="C409">
        <v>109.28</v>
      </c>
      <c r="D409">
        <v>0</v>
      </c>
    </row>
    <row r="410" spans="3:4" x14ac:dyDescent="0.3">
      <c r="C410">
        <v>109.315</v>
      </c>
      <c r="D410">
        <v>0</v>
      </c>
    </row>
    <row r="411" spans="3:4" x14ac:dyDescent="0.3">
      <c r="C411">
        <v>109.35</v>
      </c>
      <c r="D411">
        <v>0</v>
      </c>
    </row>
    <row r="412" spans="3:4" x14ac:dyDescent="0.3">
      <c r="C412">
        <v>109.38500000000001</v>
      </c>
      <c r="D412">
        <v>0</v>
      </c>
    </row>
    <row r="413" spans="3:4" x14ac:dyDescent="0.3">
      <c r="C413">
        <v>109.42</v>
      </c>
      <c r="D413">
        <v>0</v>
      </c>
    </row>
    <row r="414" spans="3:4" x14ac:dyDescent="0.3">
      <c r="C414">
        <v>109.455</v>
      </c>
      <c r="D414">
        <v>0</v>
      </c>
    </row>
    <row r="415" spans="3:4" x14ac:dyDescent="0.3">
      <c r="C415">
        <v>109.49</v>
      </c>
      <c r="D415">
        <v>0</v>
      </c>
    </row>
    <row r="416" spans="3:4" x14ac:dyDescent="0.3">
      <c r="C416">
        <v>109.52500000000001</v>
      </c>
      <c r="D416">
        <v>0</v>
      </c>
    </row>
    <row r="417" spans="3:4" x14ac:dyDescent="0.3">
      <c r="C417">
        <v>109.56</v>
      </c>
      <c r="D417">
        <v>0</v>
      </c>
    </row>
    <row r="418" spans="3:4" x14ac:dyDescent="0.3">
      <c r="C418">
        <v>109.595</v>
      </c>
      <c r="D418">
        <v>0</v>
      </c>
    </row>
    <row r="419" spans="3:4" x14ac:dyDescent="0.3">
      <c r="C419">
        <v>109.63</v>
      </c>
      <c r="D419">
        <v>0</v>
      </c>
    </row>
    <row r="420" spans="3:4" x14ac:dyDescent="0.3">
      <c r="C420">
        <v>109.66500000000001</v>
      </c>
      <c r="D420">
        <v>0</v>
      </c>
    </row>
    <row r="421" spans="3:4" x14ac:dyDescent="0.3">
      <c r="C421">
        <v>109.7</v>
      </c>
      <c r="D421">
        <v>0</v>
      </c>
    </row>
    <row r="422" spans="3:4" x14ac:dyDescent="0.3">
      <c r="C422">
        <v>109.735</v>
      </c>
      <c r="D422">
        <v>0</v>
      </c>
    </row>
    <row r="423" spans="3:4" x14ac:dyDescent="0.3">
      <c r="C423">
        <v>109.77</v>
      </c>
      <c r="D423">
        <v>0</v>
      </c>
    </row>
    <row r="424" spans="3:4" x14ac:dyDescent="0.3">
      <c r="C424">
        <v>109.80500000000001</v>
      </c>
      <c r="D424">
        <v>0</v>
      </c>
    </row>
    <row r="425" spans="3:4" x14ac:dyDescent="0.3">
      <c r="C425">
        <v>109.84</v>
      </c>
      <c r="D425">
        <v>0</v>
      </c>
    </row>
    <row r="426" spans="3:4" x14ac:dyDescent="0.3">
      <c r="C426">
        <v>109.875</v>
      </c>
      <c r="D426">
        <v>0</v>
      </c>
    </row>
    <row r="427" spans="3:4" x14ac:dyDescent="0.3">
      <c r="C427">
        <v>109.91</v>
      </c>
      <c r="D427">
        <v>0</v>
      </c>
    </row>
    <row r="428" spans="3:4" x14ac:dyDescent="0.3">
      <c r="C428">
        <v>109.94500000000001</v>
      </c>
      <c r="D428">
        <v>0</v>
      </c>
    </row>
    <row r="429" spans="3:4" x14ac:dyDescent="0.3">
      <c r="C429">
        <v>109.98</v>
      </c>
      <c r="D429">
        <v>0</v>
      </c>
    </row>
    <row r="430" spans="3:4" x14ac:dyDescent="0.3">
      <c r="C430">
        <v>110.015</v>
      </c>
      <c r="D430">
        <v>0</v>
      </c>
    </row>
    <row r="431" spans="3:4" x14ac:dyDescent="0.3">
      <c r="C431">
        <v>110.05</v>
      </c>
      <c r="D431">
        <v>0</v>
      </c>
    </row>
    <row r="432" spans="3:4" x14ac:dyDescent="0.3">
      <c r="C432">
        <v>110.08500000000001</v>
      </c>
      <c r="D432">
        <v>0</v>
      </c>
    </row>
    <row r="433" spans="3:4" x14ac:dyDescent="0.3">
      <c r="C433">
        <v>110.12</v>
      </c>
      <c r="D433">
        <v>0</v>
      </c>
    </row>
    <row r="434" spans="3:4" x14ac:dyDescent="0.3">
      <c r="C434">
        <v>110.155</v>
      </c>
      <c r="D434">
        <v>0</v>
      </c>
    </row>
    <row r="435" spans="3:4" x14ac:dyDescent="0.3">
      <c r="C435">
        <v>110.19</v>
      </c>
      <c r="D435">
        <v>0</v>
      </c>
    </row>
    <row r="436" spans="3:4" x14ac:dyDescent="0.3">
      <c r="C436">
        <v>110.22500000000001</v>
      </c>
      <c r="D436">
        <v>0</v>
      </c>
    </row>
    <row r="437" spans="3:4" x14ac:dyDescent="0.3">
      <c r="C437">
        <v>110.26</v>
      </c>
      <c r="D437">
        <v>0</v>
      </c>
    </row>
    <row r="438" spans="3:4" x14ac:dyDescent="0.3">
      <c r="C438">
        <v>110.295</v>
      </c>
      <c r="D438">
        <v>0</v>
      </c>
    </row>
    <row r="439" spans="3:4" x14ac:dyDescent="0.3">
      <c r="C439">
        <v>110.33</v>
      </c>
      <c r="D439">
        <v>0</v>
      </c>
    </row>
    <row r="440" spans="3:4" x14ac:dyDescent="0.3">
      <c r="C440">
        <v>110.36499999999999</v>
      </c>
      <c r="D440">
        <v>0</v>
      </c>
    </row>
    <row r="441" spans="3:4" x14ac:dyDescent="0.3">
      <c r="C441">
        <v>110.4</v>
      </c>
      <c r="D441">
        <v>0</v>
      </c>
    </row>
    <row r="442" spans="3:4" x14ac:dyDescent="0.3">
      <c r="C442">
        <v>110.435</v>
      </c>
      <c r="D442">
        <v>0</v>
      </c>
    </row>
    <row r="443" spans="3:4" x14ac:dyDescent="0.3">
      <c r="C443">
        <v>110.47</v>
      </c>
      <c r="D443">
        <v>0</v>
      </c>
    </row>
    <row r="444" spans="3:4" x14ac:dyDescent="0.3">
      <c r="C444">
        <v>110.505</v>
      </c>
      <c r="D444">
        <v>0</v>
      </c>
    </row>
    <row r="445" spans="3:4" x14ac:dyDescent="0.3">
      <c r="C445">
        <v>110.54</v>
      </c>
      <c r="D445">
        <v>0</v>
      </c>
    </row>
    <row r="446" spans="3:4" x14ac:dyDescent="0.3">
      <c r="C446">
        <v>110.575</v>
      </c>
      <c r="D446">
        <v>0</v>
      </c>
    </row>
    <row r="447" spans="3:4" x14ac:dyDescent="0.3">
      <c r="C447">
        <v>110.61</v>
      </c>
      <c r="D447">
        <v>0</v>
      </c>
    </row>
    <row r="448" spans="3:4" x14ac:dyDescent="0.3">
      <c r="C448">
        <v>110.645</v>
      </c>
      <c r="D448">
        <v>0</v>
      </c>
    </row>
    <row r="449" spans="3:4" x14ac:dyDescent="0.3">
      <c r="C449">
        <v>110.68</v>
      </c>
      <c r="D449">
        <v>0</v>
      </c>
    </row>
    <row r="450" spans="3:4" x14ac:dyDescent="0.3">
      <c r="C450">
        <v>110.715</v>
      </c>
      <c r="D450">
        <v>0</v>
      </c>
    </row>
    <row r="451" spans="3:4" x14ac:dyDescent="0.3">
      <c r="C451">
        <v>110.75</v>
      </c>
      <c r="D451">
        <v>0</v>
      </c>
    </row>
    <row r="452" spans="3:4" x14ac:dyDescent="0.3">
      <c r="C452">
        <v>110.785</v>
      </c>
      <c r="D452">
        <v>0</v>
      </c>
    </row>
    <row r="453" spans="3:4" x14ac:dyDescent="0.3">
      <c r="C453">
        <v>110.82000000000001</v>
      </c>
      <c r="D453">
        <v>0</v>
      </c>
    </row>
    <row r="454" spans="3:4" x14ac:dyDescent="0.3">
      <c r="C454">
        <v>110.855</v>
      </c>
      <c r="D454">
        <v>0</v>
      </c>
    </row>
    <row r="455" spans="3:4" x14ac:dyDescent="0.3">
      <c r="C455">
        <v>110.89</v>
      </c>
      <c r="D455">
        <v>0</v>
      </c>
    </row>
    <row r="456" spans="3:4" x14ac:dyDescent="0.3">
      <c r="C456">
        <v>110.925</v>
      </c>
      <c r="D456">
        <v>3.3405164899720666E-8</v>
      </c>
    </row>
    <row r="457" spans="3:4" x14ac:dyDescent="0.3">
      <c r="C457">
        <v>110.96000000000001</v>
      </c>
      <c r="D457">
        <v>8.3317558150991726E-8</v>
      </c>
    </row>
    <row r="458" spans="3:4" x14ac:dyDescent="0.3">
      <c r="C458">
        <v>110.995</v>
      </c>
      <c r="D458">
        <v>2.0153903655563822E-7</v>
      </c>
    </row>
    <row r="459" spans="3:4" x14ac:dyDescent="0.3">
      <c r="C459">
        <v>111.03</v>
      </c>
      <c r="D459">
        <v>4.7280444891687895E-7</v>
      </c>
    </row>
    <row r="460" spans="3:4" x14ac:dyDescent="0.3">
      <c r="C460">
        <v>111.065</v>
      </c>
      <c r="D460">
        <v>1.0757309458324933E-6</v>
      </c>
    </row>
    <row r="461" spans="3:4" x14ac:dyDescent="0.3">
      <c r="C461">
        <v>111.10000000000001</v>
      </c>
      <c r="D461">
        <v>2.3736982061193705E-6</v>
      </c>
    </row>
    <row r="462" spans="3:4" x14ac:dyDescent="0.3">
      <c r="C462">
        <v>111.13500000000001</v>
      </c>
      <c r="D462">
        <v>5.0798053646685034E-6</v>
      </c>
    </row>
    <row r="463" spans="3:4" x14ac:dyDescent="0.3">
      <c r="C463">
        <v>111.17</v>
      </c>
      <c r="D463">
        <v>1.0543101187582199E-5</v>
      </c>
    </row>
    <row r="464" spans="3:4" x14ac:dyDescent="0.3">
      <c r="C464">
        <v>111.205</v>
      </c>
      <c r="D464">
        <v>2.1222151399297431E-5</v>
      </c>
    </row>
    <row r="465" spans="3:4" x14ac:dyDescent="0.3">
      <c r="C465">
        <v>111.24</v>
      </c>
      <c r="D465">
        <v>4.1429545960833501E-5</v>
      </c>
    </row>
    <row r="466" spans="3:4" x14ac:dyDescent="0.3">
      <c r="C466">
        <v>111.27500000000001</v>
      </c>
      <c r="D466">
        <v>7.8438751155351187E-5</v>
      </c>
    </row>
    <row r="467" spans="3:4" x14ac:dyDescent="0.3">
      <c r="C467">
        <v>111.31</v>
      </c>
      <c r="D467">
        <v>1.4402931619249466E-4</v>
      </c>
    </row>
    <row r="468" spans="3:4" x14ac:dyDescent="0.3">
      <c r="C468">
        <v>111.345</v>
      </c>
      <c r="D468">
        <v>2.5649024863424541E-4</v>
      </c>
    </row>
    <row r="469" spans="3:4" x14ac:dyDescent="0.3">
      <c r="C469">
        <v>111.38</v>
      </c>
      <c r="D469">
        <v>4.4298655965683485E-4</v>
      </c>
    </row>
    <row r="470" spans="3:4" x14ac:dyDescent="0.3">
      <c r="C470">
        <v>111.41500000000001</v>
      </c>
      <c r="D470">
        <v>7.4201036609789265E-4</v>
      </c>
    </row>
    <row r="471" spans="3:4" x14ac:dyDescent="0.3">
      <c r="C471">
        <v>111.45</v>
      </c>
      <c r="D471">
        <v>1.2053942814095001E-3</v>
      </c>
    </row>
    <row r="472" spans="3:4" x14ac:dyDescent="0.3">
      <c r="C472">
        <v>111.485</v>
      </c>
      <c r="D472">
        <v>1.8991007815105417E-3</v>
      </c>
    </row>
    <row r="473" spans="3:4" x14ac:dyDescent="0.3">
      <c r="C473">
        <v>111.52</v>
      </c>
      <c r="D473">
        <v>2.9017943429375096E-3</v>
      </c>
    </row>
    <row r="474" spans="3:4" x14ac:dyDescent="0.3">
      <c r="C474">
        <v>111.55500000000001</v>
      </c>
      <c r="D474">
        <v>4.3001635976404095E-3</v>
      </c>
    </row>
    <row r="475" spans="3:4" x14ac:dyDescent="0.3">
      <c r="C475">
        <v>111.59</v>
      </c>
      <c r="D475">
        <v>6.1802075267176045E-3</v>
      </c>
    </row>
    <row r="476" spans="3:4" x14ac:dyDescent="0.3">
      <c r="C476">
        <v>111.625</v>
      </c>
      <c r="D476">
        <v>8.6143174144427369E-3</v>
      </c>
    </row>
    <row r="477" spans="3:4" x14ac:dyDescent="0.3">
      <c r="C477">
        <v>111.66</v>
      </c>
      <c r="D477">
        <v>1.1644971057888231E-2</v>
      </c>
    </row>
    <row r="478" spans="3:4" x14ac:dyDescent="0.3">
      <c r="C478">
        <v>111.69500000000001</v>
      </c>
      <c r="D478">
        <v>1.526706969451095E-2</v>
      </c>
    </row>
    <row r="479" spans="3:4" x14ac:dyDescent="0.3">
      <c r="C479">
        <v>111.73</v>
      </c>
      <c r="D479">
        <v>1.9412107797203204E-2</v>
      </c>
    </row>
    <row r="480" spans="3:4" x14ac:dyDescent="0.3">
      <c r="C480">
        <v>111.765</v>
      </c>
      <c r="D480">
        <v>2.3938086501088057E-2</v>
      </c>
    </row>
    <row r="481" spans="3:4" x14ac:dyDescent="0.3">
      <c r="C481">
        <v>111.8</v>
      </c>
      <c r="D481">
        <v>2.862898171267611E-2</v>
      </c>
    </row>
    <row r="482" spans="3:4" x14ac:dyDescent="0.3">
      <c r="C482">
        <v>111.83500000000001</v>
      </c>
      <c r="D482">
        <v>3.3206423451935363E-2</v>
      </c>
    </row>
    <row r="483" spans="3:4" x14ac:dyDescent="0.3">
      <c r="C483">
        <v>111.87</v>
      </c>
      <c r="D483">
        <v>3.7354079083236937E-2</v>
      </c>
    </row>
    <row r="484" spans="3:4" x14ac:dyDescent="0.3">
      <c r="C484">
        <v>111.905</v>
      </c>
      <c r="D484">
        <v>4.0752447586696362E-2</v>
      </c>
    </row>
    <row r="485" spans="3:4" x14ac:dyDescent="0.3">
      <c r="C485">
        <v>111.94</v>
      </c>
      <c r="D485">
        <v>4.3119040940014113E-2</v>
      </c>
    </row>
    <row r="486" spans="3:4" x14ac:dyDescent="0.3">
      <c r="C486">
        <v>111.97500000000001</v>
      </c>
      <c r="D486">
        <v>4.4247039623171655E-2</v>
      </c>
    </row>
    <row r="487" spans="3:4" x14ac:dyDescent="0.3">
      <c r="C487">
        <v>112.01</v>
      </c>
      <c r="D487">
        <v>4.4035109168600178E-2</v>
      </c>
    </row>
    <row r="488" spans="3:4" x14ac:dyDescent="0.3">
      <c r="C488">
        <v>112.045</v>
      </c>
      <c r="D488">
        <v>4.250242081788607E-2</v>
      </c>
    </row>
    <row r="489" spans="3:4" x14ac:dyDescent="0.3">
      <c r="C489">
        <v>112.08</v>
      </c>
      <c r="D489">
        <v>3.9785790187348825E-2</v>
      </c>
    </row>
    <row r="490" spans="3:4" x14ac:dyDescent="0.3">
      <c r="C490">
        <v>112.11499999999999</v>
      </c>
      <c r="D490">
        <v>3.6119525850982173E-2</v>
      </c>
    </row>
    <row r="491" spans="3:4" x14ac:dyDescent="0.3">
      <c r="C491">
        <v>112.15</v>
      </c>
      <c r="D491">
        <v>3.1802101889488558E-2</v>
      </c>
    </row>
    <row r="492" spans="3:4" x14ac:dyDescent="0.3">
      <c r="C492">
        <v>112.185</v>
      </c>
      <c r="D492">
        <v>2.7156221367335708E-2</v>
      </c>
    </row>
    <row r="493" spans="3:4" x14ac:dyDescent="0.3">
      <c r="C493">
        <v>112.22</v>
      </c>
      <c r="D493">
        <v>2.2489644334003255E-2</v>
      </c>
    </row>
    <row r="494" spans="3:4" x14ac:dyDescent="0.3">
      <c r="C494">
        <v>112.255</v>
      </c>
      <c r="D494">
        <v>1.8063259396001626E-2</v>
      </c>
    </row>
    <row r="495" spans="3:4" x14ac:dyDescent="0.3">
      <c r="C495">
        <v>112.29</v>
      </c>
      <c r="D495">
        <v>1.4070484982595607E-2</v>
      </c>
    </row>
    <row r="496" spans="3:4" x14ac:dyDescent="0.3">
      <c r="C496">
        <v>112.325</v>
      </c>
      <c r="D496">
        <v>1.0629721454700369E-2</v>
      </c>
    </row>
    <row r="497" spans="3:4" x14ac:dyDescent="0.3">
      <c r="C497">
        <v>112.36</v>
      </c>
      <c r="D497">
        <v>7.7881563962947341E-3</v>
      </c>
    </row>
    <row r="498" spans="3:4" x14ac:dyDescent="0.3">
      <c r="C498">
        <v>112.395</v>
      </c>
      <c r="D498">
        <v>5.5341072780293581E-3</v>
      </c>
    </row>
    <row r="499" spans="3:4" x14ac:dyDescent="0.3">
      <c r="C499">
        <v>112.43</v>
      </c>
      <c r="D499">
        <v>3.8138263700694098E-3</v>
      </c>
    </row>
    <row r="500" spans="3:4" x14ac:dyDescent="0.3">
      <c r="C500">
        <v>112.465</v>
      </c>
      <c r="D500">
        <v>2.5490318589295648E-3</v>
      </c>
    </row>
    <row r="501" spans="3:4" x14ac:dyDescent="0.3">
      <c r="C501">
        <v>112.5</v>
      </c>
      <c r="D501">
        <v>1.6523106384866355E-3</v>
      </c>
    </row>
    <row r="502" spans="3:4" x14ac:dyDescent="0.3">
      <c r="C502">
        <v>112.535</v>
      </c>
      <c r="D502">
        <v>1.038753147986892E-3</v>
      </c>
    </row>
    <row r="503" spans="3:4" x14ac:dyDescent="0.3">
      <c r="C503">
        <v>112.57000000000001</v>
      </c>
      <c r="D503">
        <v>6.3334668186988056E-4</v>
      </c>
    </row>
    <row r="504" spans="3:4" x14ac:dyDescent="0.3">
      <c r="C504">
        <v>112.605</v>
      </c>
      <c r="D504">
        <v>3.7453114584798988E-4</v>
      </c>
    </row>
    <row r="505" spans="3:4" x14ac:dyDescent="0.3">
      <c r="C505">
        <v>112.64</v>
      </c>
      <c r="D505">
        <v>2.1481779436570897E-4</v>
      </c>
    </row>
    <row r="506" spans="3:4" x14ac:dyDescent="0.3">
      <c r="C506">
        <v>112.675</v>
      </c>
      <c r="D506">
        <v>1.1951672552522022E-4</v>
      </c>
    </row>
    <row r="507" spans="3:4" x14ac:dyDescent="0.3">
      <c r="C507">
        <v>112.71000000000001</v>
      </c>
      <c r="D507">
        <v>6.4513803762409437E-5</v>
      </c>
    </row>
    <row r="508" spans="3:4" x14ac:dyDescent="0.3">
      <c r="C508">
        <v>112.745</v>
      </c>
      <c r="D508">
        <v>3.3802266368652232E-5</v>
      </c>
    </row>
    <row r="509" spans="3:4" x14ac:dyDescent="0.3">
      <c r="C509">
        <v>112.78</v>
      </c>
      <c r="D509">
        <v>1.7210097191470458E-5</v>
      </c>
    </row>
    <row r="510" spans="3:4" x14ac:dyDescent="0.3">
      <c r="C510">
        <v>112.815</v>
      </c>
      <c r="D510">
        <v>8.5368234103680173E-6</v>
      </c>
    </row>
    <row r="511" spans="3:4" x14ac:dyDescent="0.3">
      <c r="C511">
        <v>112.85000000000001</v>
      </c>
      <c r="D511">
        <v>4.1515486715493195E-6</v>
      </c>
    </row>
    <row r="512" spans="3:4" x14ac:dyDescent="0.3">
      <c r="C512">
        <v>112.88500000000001</v>
      </c>
      <c r="D512">
        <v>2.0092568634767049E-6</v>
      </c>
    </row>
    <row r="513" spans="3:4" x14ac:dyDescent="0.3">
      <c r="C513">
        <v>112.92</v>
      </c>
      <c r="D513">
        <v>1.0010438302070621E-6</v>
      </c>
    </row>
    <row r="514" spans="3:4" x14ac:dyDescent="0.3">
      <c r="C514">
        <v>112.955</v>
      </c>
      <c r="D514">
        <v>5.4755687235046655E-7</v>
      </c>
    </row>
    <row r="515" spans="3:4" x14ac:dyDescent="0.3">
      <c r="C515">
        <v>112.99</v>
      </c>
      <c r="D515">
        <v>3.5698442824345636E-7</v>
      </c>
    </row>
    <row r="516" spans="3:4" x14ac:dyDescent="0.3">
      <c r="C516">
        <v>113.02500000000001</v>
      </c>
      <c r="D516">
        <v>2.8757309023883747E-7</v>
      </c>
    </row>
    <row r="517" spans="3:4" x14ac:dyDescent="0.3">
      <c r="C517">
        <v>113.06</v>
      </c>
      <c r="D517">
        <v>2.7291376110209967E-7</v>
      </c>
    </row>
    <row r="518" spans="3:4" x14ac:dyDescent="0.3">
      <c r="C518">
        <v>113.095</v>
      </c>
      <c r="D518">
        <v>2.7342994829140523E-7</v>
      </c>
    </row>
    <row r="519" spans="3:4" x14ac:dyDescent="0.3">
      <c r="C519">
        <v>113.13</v>
      </c>
      <c r="D519">
        <v>3.0133585980614014E-7</v>
      </c>
    </row>
    <row r="520" spans="3:4" x14ac:dyDescent="0.3">
      <c r="C520">
        <v>113.16500000000001</v>
      </c>
      <c r="D520">
        <v>3.3193094088077795E-7</v>
      </c>
    </row>
    <row r="521" spans="3:4" x14ac:dyDescent="0.3">
      <c r="C521">
        <v>113.2</v>
      </c>
      <c r="D521">
        <v>3.6545746739500652E-7</v>
      </c>
    </row>
    <row r="522" spans="3:4" x14ac:dyDescent="0.3">
      <c r="C522">
        <v>113.235</v>
      </c>
      <c r="D522">
        <v>4.0217783031601882E-7</v>
      </c>
    </row>
    <row r="523" spans="3:4" x14ac:dyDescent="0.3">
      <c r="C523">
        <v>113.27</v>
      </c>
      <c r="D523">
        <v>4.4237604007678767E-7</v>
      </c>
    </row>
    <row r="524" spans="3:4" x14ac:dyDescent="0.3">
      <c r="C524">
        <v>113.30500000000001</v>
      </c>
      <c r="D524">
        <v>4.8635932820976905E-7</v>
      </c>
    </row>
    <row r="525" spans="3:4" x14ac:dyDescent="0.3">
      <c r="C525">
        <v>113.34</v>
      </c>
      <c r="D525">
        <v>5.3445985118219443E-7</v>
      </c>
    </row>
    <row r="526" spans="3:4" x14ac:dyDescent="0.3">
      <c r="C526">
        <v>113.375</v>
      </c>
      <c r="D526">
        <v>5.8703650151610978E-7</v>
      </c>
    </row>
    <row r="527" spans="3:4" x14ac:dyDescent="0.3">
      <c r="C527">
        <v>113.41</v>
      </c>
      <c r="D527">
        <v>6.4447683140550257E-7</v>
      </c>
    </row>
    <row r="528" spans="3:4" x14ac:dyDescent="0.3">
      <c r="C528">
        <v>113.44500000000001</v>
      </c>
      <c r="D528">
        <v>7.0719909416526383E-7</v>
      </c>
    </row>
    <row r="529" spans="3:4" x14ac:dyDescent="0.3">
      <c r="C529">
        <v>113.48</v>
      </c>
      <c r="D529">
        <v>7.7565440895860004E-7</v>
      </c>
    </row>
    <row r="530" spans="3:4" x14ac:dyDescent="0.3">
      <c r="C530">
        <v>113.515</v>
      </c>
      <c r="D530">
        <v>8.5032905435183353E-7</v>
      </c>
    </row>
    <row r="531" spans="3:4" x14ac:dyDescent="0.3">
      <c r="C531">
        <v>113.55</v>
      </c>
      <c r="D531">
        <v>9.317468963338901E-7</v>
      </c>
    </row>
    <row r="532" spans="3:4" x14ac:dyDescent="0.3">
      <c r="C532">
        <v>113.58500000000001</v>
      </c>
      <c r="D532">
        <v>1.0204719565141697E-6</v>
      </c>
    </row>
    <row r="533" spans="3:4" x14ac:dyDescent="0.3">
      <c r="C533">
        <v>113.62</v>
      </c>
      <c r="D533">
        <v>1.117111126271459E-6</v>
      </c>
    </row>
    <row r="534" spans="3:4" x14ac:dyDescent="0.3">
      <c r="C534">
        <v>113.655</v>
      </c>
      <c r="D534">
        <v>1.2223170326699752E-6</v>
      </c>
    </row>
    <row r="535" spans="3:4" x14ac:dyDescent="0.3">
      <c r="C535">
        <v>113.69</v>
      </c>
      <c r="D535">
        <v>1.3367910619805257E-6</v>
      </c>
    </row>
    <row r="536" spans="3:4" x14ac:dyDescent="0.3">
      <c r="C536">
        <v>113.72500000000001</v>
      </c>
      <c r="D536">
        <v>1.4612865466480681E-6</v>
      </c>
    </row>
    <row r="537" spans="3:4" x14ac:dyDescent="0.3">
      <c r="C537">
        <v>113.76</v>
      </c>
      <c r="D537">
        <v>1.5966121215247631E-6</v>
      </c>
    </row>
    <row r="538" spans="3:4" x14ac:dyDescent="0.3">
      <c r="C538">
        <v>113.795</v>
      </c>
      <c r="D538">
        <v>1.7436352551423865E-6</v>
      </c>
    </row>
    <row r="539" spans="3:4" x14ac:dyDescent="0.3">
      <c r="C539">
        <v>113.83</v>
      </c>
      <c r="D539">
        <v>1.9032859617223438E-6</v>
      </c>
    </row>
    <row r="540" spans="3:4" x14ac:dyDescent="0.3">
      <c r="C540">
        <v>113.86499999999999</v>
      </c>
      <c r="D540">
        <v>2.0765606995196081E-6</v>
      </c>
    </row>
    <row r="541" spans="3:4" x14ac:dyDescent="0.3">
      <c r="C541">
        <v>113.9</v>
      </c>
      <c r="D541">
        <v>2.2645264609604646E-6</v>
      </c>
    </row>
    <row r="542" spans="3:4" x14ac:dyDescent="0.3">
      <c r="C542">
        <v>113.935</v>
      </c>
      <c r="D542">
        <v>2.4683250598638081E-6</v>
      </c>
    </row>
    <row r="543" spans="3:4" x14ac:dyDescent="0.3">
      <c r="C543">
        <v>113.97</v>
      </c>
      <c r="D543">
        <v>2.6891776208307713E-6</v>
      </c>
    </row>
    <row r="544" spans="3:4" x14ac:dyDescent="0.3">
      <c r="C544">
        <v>114.005</v>
      </c>
      <c r="D544">
        <v>2.9283892756390588E-6</v>
      </c>
    </row>
    <row r="545" spans="3:4" x14ac:dyDescent="0.3">
      <c r="C545">
        <v>114.04</v>
      </c>
      <c r="D545">
        <v>3.1873540711939317E-6</v>
      </c>
    </row>
    <row r="546" spans="3:4" x14ac:dyDescent="0.3">
      <c r="C546">
        <v>114.075</v>
      </c>
      <c r="D546">
        <v>3.4675600932540862E-6</v>
      </c>
    </row>
    <row r="547" spans="3:4" x14ac:dyDescent="0.3">
      <c r="C547">
        <v>114.11</v>
      </c>
      <c r="D547">
        <v>3.7705948097757264E-6</v>
      </c>
    </row>
    <row r="548" spans="3:4" x14ac:dyDescent="0.3">
      <c r="C548">
        <v>114.145</v>
      </c>
      <c r="D548">
        <v>4.0981506372876375E-6</v>
      </c>
    </row>
    <row r="549" spans="3:4" x14ac:dyDescent="0.3">
      <c r="C549">
        <v>114.18</v>
      </c>
      <c r="D549">
        <v>4.4520307332358583E-6</v>
      </c>
    </row>
    <row r="550" spans="3:4" x14ac:dyDescent="0.3">
      <c r="C550">
        <v>114.215</v>
      </c>
      <c r="D550">
        <v>4.8341550167014709E-6</v>
      </c>
    </row>
    <row r="551" spans="3:4" x14ac:dyDescent="0.3">
      <c r="C551">
        <v>114.25</v>
      </c>
      <c r="D551">
        <v>5.2465664193110586E-6</v>
      </c>
    </row>
    <row r="552" spans="3:4" x14ac:dyDescent="0.3">
      <c r="C552">
        <v>114.285</v>
      </c>
      <c r="D552">
        <v>5.6914373675080571E-6</v>
      </c>
    </row>
    <row r="553" spans="3:4" x14ac:dyDescent="0.3">
      <c r="C553">
        <v>114.32000000000001</v>
      </c>
      <c r="D553">
        <v>6.1710764966517524E-6</v>
      </c>
    </row>
    <row r="554" spans="3:4" x14ac:dyDescent="0.3">
      <c r="C554">
        <v>114.355</v>
      </c>
      <c r="D554">
        <v>6.6879355966374235E-6</v>
      </c>
    </row>
    <row r="555" spans="3:4" x14ac:dyDescent="0.3">
      <c r="C555">
        <v>114.39</v>
      </c>
      <c r="D555">
        <v>7.2446167879026043E-6</v>
      </c>
    </row>
    <row r="556" spans="3:4" x14ac:dyDescent="0.3">
      <c r="C556">
        <v>114.425</v>
      </c>
      <c r="D556">
        <v>7.8438799257780518E-6</v>
      </c>
    </row>
    <row r="557" spans="3:4" x14ac:dyDescent="0.3">
      <c r="C557">
        <v>114.46000000000001</v>
      </c>
      <c r="D557">
        <v>8.4886502301818036E-6</v>
      </c>
    </row>
    <row r="558" spans="3:4" x14ac:dyDescent="0.3">
      <c r="C558">
        <v>114.495</v>
      </c>
      <c r="D558">
        <v>9.1820261366124305E-6</v>
      </c>
    </row>
    <row r="559" spans="3:4" x14ac:dyDescent="0.3">
      <c r="C559">
        <v>114.53</v>
      </c>
      <c r="D559">
        <v>9.9272873632984383E-6</v>
      </c>
    </row>
    <row r="560" spans="3:4" x14ac:dyDescent="0.3">
      <c r="C560">
        <v>114.565</v>
      </c>
      <c r="D560">
        <v>1.0727903188173656E-5</v>
      </c>
    </row>
    <row r="561" spans="3:4" x14ac:dyDescent="0.3">
      <c r="C561">
        <v>114.60000000000001</v>
      </c>
      <c r="D561">
        <v>1.1587540928109282E-5</v>
      </c>
    </row>
    <row r="562" spans="3:4" x14ac:dyDescent="0.3">
      <c r="C562">
        <v>114.63500000000001</v>
      </c>
      <c r="D562">
        <v>1.2510074611504443E-5</v>
      </c>
    </row>
    <row r="563" spans="3:4" x14ac:dyDescent="0.3">
      <c r="C563">
        <v>114.67</v>
      </c>
      <c r="D563">
        <v>1.3499593833953847E-5</v>
      </c>
    </row>
    <row r="564" spans="3:4" x14ac:dyDescent="0.3">
      <c r="C564">
        <v>114.705</v>
      </c>
      <c r="D564">
        <v>1.4560412785234558E-5</v>
      </c>
    </row>
    <row r="565" spans="3:4" x14ac:dyDescent="0.3">
      <c r="C565">
        <v>114.74</v>
      </c>
      <c r="D565">
        <v>1.5697079434332012E-5</v>
      </c>
    </row>
    <row r="566" spans="3:4" x14ac:dyDescent="0.3">
      <c r="C566">
        <v>114.77500000000001</v>
      </c>
      <c r="D566">
        <v>1.691438485761442E-5</v>
      </c>
    </row>
    <row r="567" spans="3:4" x14ac:dyDescent="0.3">
      <c r="C567">
        <v>114.81</v>
      </c>
      <c r="D567">
        <v>1.821737269359262E-5</v>
      </c>
    </row>
    <row r="568" spans="3:4" x14ac:dyDescent="0.3">
      <c r="C568">
        <v>114.845</v>
      </c>
      <c r="D568">
        <v>1.9611348705975742E-5</v>
      </c>
    </row>
    <row r="569" spans="3:4" x14ac:dyDescent="0.3">
      <c r="C569">
        <v>114.88</v>
      </c>
      <c r="D569">
        <v>2.1101890434915536E-5</v>
      </c>
    </row>
    <row r="570" spans="3:4" x14ac:dyDescent="0.3">
      <c r="C570">
        <v>114.91500000000001</v>
      </c>
      <c r="D570">
        <v>2.2694856914491551E-5</v>
      </c>
    </row>
    <row r="571" spans="3:4" x14ac:dyDescent="0.3">
      <c r="C571">
        <v>114.95</v>
      </c>
      <c r="D571">
        <v>2.4396398432558161E-5</v>
      </c>
    </row>
    <row r="572" spans="3:4" x14ac:dyDescent="0.3">
      <c r="C572">
        <v>114.985</v>
      </c>
      <c r="D572">
        <v>2.6212966307125105E-5</v>
      </c>
    </row>
    <row r="573" spans="3:4" x14ac:dyDescent="0.3">
      <c r="C573">
        <v>115.02</v>
      </c>
      <c r="D573">
        <v>2.8151322651405775E-5</v>
      </c>
    </row>
    <row r="574" spans="3:4" x14ac:dyDescent="0.3">
      <c r="C574">
        <v>115.05500000000001</v>
      </c>
      <c r="D574">
        <v>3.0218550097635386E-5</v>
      </c>
    </row>
    <row r="575" spans="3:4" x14ac:dyDescent="0.3">
      <c r="C575">
        <v>115.09</v>
      </c>
      <c r="D575">
        <v>3.2422061447650579E-5</v>
      </c>
    </row>
    <row r="576" spans="3:4" x14ac:dyDescent="0.3">
      <c r="C576">
        <v>115.125</v>
      </c>
      <c r="D576">
        <v>3.4769609216125299E-5</v>
      </c>
    </row>
    <row r="577" spans="3:4" x14ac:dyDescent="0.3">
      <c r="C577">
        <v>115.16</v>
      </c>
      <c r="D577">
        <v>3.7269295030186044E-5</v>
      </c>
    </row>
    <row r="578" spans="3:4" x14ac:dyDescent="0.3">
      <c r="C578">
        <v>115.19500000000001</v>
      </c>
      <c r="D578">
        <v>3.9929578847005664E-5</v>
      </c>
    </row>
    <row r="579" spans="3:4" x14ac:dyDescent="0.3">
      <c r="C579">
        <v>115.23</v>
      </c>
      <c r="D579">
        <v>4.2759287948790702E-5</v>
      </c>
    </row>
    <row r="580" spans="3:4" x14ac:dyDescent="0.3">
      <c r="C580">
        <v>115.265</v>
      </c>
      <c r="D580">
        <v>4.5767625672451061E-5</v>
      </c>
    </row>
    <row r="581" spans="3:4" x14ac:dyDescent="0.3">
      <c r="C581">
        <v>115.3</v>
      </c>
      <c r="D581">
        <v>4.8964179829061534E-5</v>
      </c>
    </row>
    <row r="582" spans="3:4" x14ac:dyDescent="0.3">
      <c r="C582">
        <v>115.33500000000001</v>
      </c>
      <c r="D582">
        <v>5.2358930766148578E-5</v>
      </c>
    </row>
    <row r="583" spans="3:4" x14ac:dyDescent="0.3">
      <c r="C583">
        <v>115.37</v>
      </c>
      <c r="D583">
        <v>5.5962259023724436E-5</v>
      </c>
    </row>
    <row r="584" spans="3:4" x14ac:dyDescent="0.3">
      <c r="C584">
        <v>115.405</v>
      </c>
      <c r="D584">
        <v>5.9784952532995217E-5</v>
      </c>
    </row>
    <row r="585" spans="3:4" x14ac:dyDescent="0.3">
      <c r="C585">
        <v>115.44</v>
      </c>
      <c r="D585">
        <v>6.3838213304650995E-5</v>
      </c>
    </row>
    <row r="586" spans="3:4" x14ac:dyDescent="0.3">
      <c r="C586">
        <v>115.47500000000001</v>
      </c>
      <c r="D586">
        <v>6.81336635517959E-5</v>
      </c>
    </row>
    <row r="587" spans="3:4" x14ac:dyDescent="0.3">
      <c r="C587">
        <v>115.51</v>
      </c>
      <c r="D587">
        <v>7.2683351190727387E-5</v>
      </c>
    </row>
    <row r="588" spans="3:4" x14ac:dyDescent="0.3">
      <c r="C588">
        <v>115.545</v>
      </c>
      <c r="D588">
        <v>7.7499754661107461E-5</v>
      </c>
    </row>
    <row r="589" spans="3:4" x14ac:dyDescent="0.3">
      <c r="C589">
        <v>115.58</v>
      </c>
      <c r="D589">
        <v>8.2595787005414577E-5</v>
      </c>
    </row>
    <row r="590" spans="3:4" x14ac:dyDescent="0.3">
      <c r="C590">
        <v>115.61499999999999</v>
      </c>
      <c r="D590">
        <v>8.798479914616003E-5</v>
      </c>
    </row>
    <row r="591" spans="3:4" x14ac:dyDescent="0.3">
      <c r="C591">
        <v>115.65</v>
      </c>
      <c r="D591">
        <v>9.3680582297999258E-5</v>
      </c>
    </row>
    <row r="592" spans="3:4" x14ac:dyDescent="0.3">
      <c r="C592">
        <v>115.685</v>
      </c>
      <c r="D592">
        <v>9.9697369450709762E-5</v>
      </c>
    </row>
    <row r="593" spans="3:4" x14ac:dyDescent="0.3">
      <c r="C593">
        <v>115.72</v>
      </c>
      <c r="D593">
        <v>1.0604983585806848E-4</v>
      </c>
    </row>
    <row r="594" spans="3:4" x14ac:dyDescent="0.3">
      <c r="C594">
        <v>115.755</v>
      </c>
      <c r="D594">
        <v>1.1275309846679755E-4</v>
      </c>
    </row>
    <row r="595" spans="3:4" x14ac:dyDescent="0.3">
      <c r="C595">
        <v>115.79</v>
      </c>
      <c r="D595">
        <v>1.1982271421924785E-4</v>
      </c>
    </row>
    <row r="596" spans="3:4" x14ac:dyDescent="0.3">
      <c r="C596">
        <v>115.825</v>
      </c>
      <c r="D596">
        <v>1.2727467716306716E-4</v>
      </c>
    </row>
    <row r="597" spans="3:4" x14ac:dyDescent="0.3">
      <c r="C597">
        <v>115.86</v>
      </c>
      <c r="D597">
        <v>1.3512541430106374E-4</v>
      </c>
    </row>
    <row r="598" spans="3:4" x14ac:dyDescent="0.3">
      <c r="C598">
        <v>115.895</v>
      </c>
      <c r="D598">
        <v>1.4339178011451415E-4</v>
      </c>
    </row>
    <row r="599" spans="3:4" x14ac:dyDescent="0.3">
      <c r="C599">
        <v>115.93</v>
      </c>
      <c r="D599">
        <v>1.5209104969368279E-4</v>
      </c>
    </row>
    <row r="600" spans="3:4" x14ac:dyDescent="0.3">
      <c r="C600">
        <v>115.965</v>
      </c>
      <c r="D600">
        <v>1.6124091040993778E-4</v>
      </c>
    </row>
    <row r="601" spans="3:4" x14ac:dyDescent="0.3">
      <c r="C601">
        <v>116</v>
      </c>
      <c r="D601">
        <v>1.7085945206494419E-4</v>
      </c>
    </row>
    <row r="602" spans="3:4" x14ac:dyDescent="0.3">
      <c r="C602">
        <v>116.035</v>
      </c>
      <c r="D602">
        <v>1.8096515545361076E-4</v>
      </c>
    </row>
    <row r="603" spans="3:4" x14ac:dyDescent="0.3">
      <c r="C603">
        <v>116.07000000000001</v>
      </c>
      <c r="D603">
        <v>1.9157687927923858E-4</v>
      </c>
    </row>
    <row r="604" spans="3:4" x14ac:dyDescent="0.3">
      <c r="C604">
        <v>116.105</v>
      </c>
      <c r="D604">
        <v>2.0271384536121E-4</v>
      </c>
    </row>
    <row r="605" spans="3:4" x14ac:dyDescent="0.3">
      <c r="C605">
        <v>116.14</v>
      </c>
      <c r="D605">
        <v>2.1439562207801297E-4</v>
      </c>
    </row>
    <row r="606" spans="3:4" x14ac:dyDescent="0.3">
      <c r="C606">
        <v>116.175</v>
      </c>
      <c r="D606">
        <v>2.2664210599095003E-4</v>
      </c>
    </row>
    <row r="607" spans="3:4" x14ac:dyDescent="0.3">
      <c r="C607">
        <v>116.21000000000001</v>
      </c>
      <c r="D607">
        <v>2.3947350159711812E-4</v>
      </c>
    </row>
    <row r="608" spans="3:4" x14ac:dyDescent="0.3">
      <c r="C608">
        <v>116.245</v>
      </c>
      <c r="D608">
        <v>2.5291029916358173E-4</v>
      </c>
    </row>
    <row r="609" spans="3:4" x14ac:dyDescent="0.3">
      <c r="C609">
        <v>116.28</v>
      </c>
      <c r="D609">
        <v>2.6697325059865293E-4</v>
      </c>
    </row>
    <row r="610" spans="3:4" x14ac:dyDescent="0.3">
      <c r="C610">
        <v>116.315</v>
      </c>
      <c r="D610">
        <v>2.8168334332025191E-4</v>
      </c>
    </row>
    <row r="611" spans="3:4" x14ac:dyDescent="0.3">
      <c r="C611">
        <v>116.35000000000001</v>
      </c>
      <c r="D611">
        <v>2.9706177208614854E-4</v>
      </c>
    </row>
    <row r="612" spans="3:4" x14ac:dyDescent="0.3">
      <c r="C612">
        <v>116.38500000000001</v>
      </c>
      <c r="D612">
        <v>3.1312990875577765E-4</v>
      </c>
    </row>
    <row r="613" spans="3:4" x14ac:dyDescent="0.3">
      <c r="C613">
        <v>116.42</v>
      </c>
      <c r="D613">
        <v>3.2990926995892937E-4</v>
      </c>
    </row>
    <row r="614" spans="3:4" x14ac:dyDescent="0.3">
      <c r="C614">
        <v>116.455</v>
      </c>
      <c r="D614">
        <v>3.4742148265222612E-4</v>
      </c>
    </row>
    <row r="615" spans="3:4" x14ac:dyDescent="0.3">
      <c r="C615">
        <v>116.49000000000001</v>
      </c>
      <c r="D615">
        <v>3.6568824755075884E-4</v>
      </c>
    </row>
    <row r="616" spans="3:4" x14ac:dyDescent="0.3">
      <c r="C616">
        <v>116.52500000000001</v>
      </c>
      <c r="D616">
        <v>3.8473130042868548E-4</v>
      </c>
    </row>
    <row r="617" spans="3:4" x14ac:dyDescent="0.3">
      <c r="C617">
        <v>116.56</v>
      </c>
      <c r="D617">
        <v>4.045723712897964E-4</v>
      </c>
    </row>
    <row r="618" spans="3:4" x14ac:dyDescent="0.3">
      <c r="C618">
        <v>116.595</v>
      </c>
      <c r="D618">
        <v>4.2523314141614454E-4</v>
      </c>
    </row>
    <row r="619" spans="3:4" x14ac:dyDescent="0.3">
      <c r="C619">
        <v>116.63</v>
      </c>
      <c r="D619">
        <v>4.4673519831081782E-4</v>
      </c>
    </row>
    <row r="620" spans="3:4" x14ac:dyDescent="0.3">
      <c r="C620">
        <v>116.66500000000001</v>
      </c>
      <c r="D620">
        <v>4.6909998855884492E-4</v>
      </c>
    </row>
    <row r="621" spans="3:4" x14ac:dyDescent="0.3">
      <c r="C621">
        <v>116.7</v>
      </c>
      <c r="D621">
        <v>4.9234876863858972E-4</v>
      </c>
    </row>
    <row r="622" spans="3:4" x14ac:dyDescent="0.3">
      <c r="C622">
        <v>116.735</v>
      </c>
      <c r="D622">
        <v>5.1650255372485488E-4</v>
      </c>
    </row>
    <row r="623" spans="3:4" x14ac:dyDescent="0.3">
      <c r="C623">
        <v>116.77</v>
      </c>
      <c r="D623">
        <v>5.4158206453355675E-4</v>
      </c>
    </row>
    <row r="624" spans="3:4" x14ac:dyDescent="0.3">
      <c r="C624">
        <v>116.80500000000001</v>
      </c>
      <c r="D624">
        <v>5.6760767226736312E-4</v>
      </c>
    </row>
    <row r="625" spans="3:4" x14ac:dyDescent="0.3">
      <c r="C625">
        <v>116.84</v>
      </c>
      <c r="D625">
        <v>5.9459934173086888E-4</v>
      </c>
    </row>
    <row r="626" spans="3:4" x14ac:dyDescent="0.3">
      <c r="C626">
        <v>116.875</v>
      </c>
      <c r="D626">
        <v>6.2257657269377967E-4</v>
      </c>
    </row>
    <row r="627" spans="3:4" x14ac:dyDescent="0.3">
      <c r="C627">
        <v>116.91</v>
      </c>
      <c r="D627">
        <v>6.5155833958999989E-4</v>
      </c>
    </row>
    <row r="628" spans="3:4" x14ac:dyDescent="0.3">
      <c r="C628">
        <v>116.94500000000001</v>
      </c>
      <c r="D628">
        <v>6.8156302965080291E-4</v>
      </c>
    </row>
    <row r="629" spans="3:4" x14ac:dyDescent="0.3">
      <c r="C629">
        <v>116.98</v>
      </c>
      <c r="D629">
        <v>7.126083795799573E-4</v>
      </c>
    </row>
    <row r="630" spans="3:4" x14ac:dyDescent="0.3">
      <c r="C630">
        <v>117.015</v>
      </c>
      <c r="D630">
        <v>7.4471141088906984E-4</v>
      </c>
    </row>
    <row r="631" spans="3:4" x14ac:dyDescent="0.3">
      <c r="C631">
        <v>117.05</v>
      </c>
      <c r="D631">
        <v>7.7788836402100802E-4</v>
      </c>
    </row>
    <row r="632" spans="3:4" x14ac:dyDescent="0.3">
      <c r="C632">
        <v>117.08500000000001</v>
      </c>
      <c r="D632">
        <v>8.1215463139972888E-4</v>
      </c>
    </row>
    <row r="633" spans="3:4" x14ac:dyDescent="0.3">
      <c r="C633">
        <v>117.12</v>
      </c>
      <c r="D633">
        <v>8.4752468955441671E-4</v>
      </c>
    </row>
    <row r="634" spans="3:4" x14ac:dyDescent="0.3">
      <c r="C634">
        <v>117.155</v>
      </c>
      <c r="D634">
        <v>8.8401203047600658E-4</v>
      </c>
    </row>
    <row r="635" spans="3:4" x14ac:dyDescent="0.3">
      <c r="C635">
        <v>117.19</v>
      </c>
      <c r="D635">
        <v>9.2162909237329151E-4</v>
      </c>
    </row>
    <row r="636" spans="3:4" x14ac:dyDescent="0.3">
      <c r="C636">
        <v>117.22500000000001</v>
      </c>
      <c r="D636">
        <v>9.6038719000569731E-4</v>
      </c>
    </row>
    <row r="637" spans="3:4" x14ac:dyDescent="0.3">
      <c r="C637">
        <v>117.26</v>
      </c>
      <c r="D637">
        <v>1.0002964447785134E-3</v>
      </c>
    </row>
    <row r="638" spans="3:4" x14ac:dyDescent="0.3">
      <c r="C638">
        <v>117.295</v>
      </c>
      <c r="D638">
        <v>1.0413657147955633E-3</v>
      </c>
    </row>
    <row r="639" spans="3:4" x14ac:dyDescent="0.3">
      <c r="C639">
        <v>117.33</v>
      </c>
      <c r="D639">
        <v>1.0836025250721198E-3</v>
      </c>
    </row>
    <row r="640" spans="3:4" x14ac:dyDescent="0.3">
      <c r="C640">
        <v>117.36500000000001</v>
      </c>
      <c r="D640">
        <v>1.1270129981193686E-3</v>
      </c>
    </row>
    <row r="641" spans="3:4" x14ac:dyDescent="0.3">
      <c r="C641">
        <v>117.4</v>
      </c>
      <c r="D641">
        <v>1.1716017851187313E-3</v>
      </c>
    </row>
    <row r="642" spans="3:4" x14ac:dyDescent="0.3">
      <c r="C642">
        <v>117.435</v>
      </c>
      <c r="D642">
        <v>1.2173719979117219E-3</v>
      </c>
    </row>
    <row r="643" spans="3:4" x14ac:dyDescent="0.3">
      <c r="C643">
        <v>117.47</v>
      </c>
      <c r="D643">
        <v>1.2643251420366972E-3</v>
      </c>
    </row>
    <row r="644" spans="3:4" x14ac:dyDescent="0.3">
      <c r="C644">
        <v>117.505</v>
      </c>
      <c r="D644">
        <v>1.3124610510501008E-3</v>
      </c>
    </row>
    <row r="645" spans="3:4" x14ac:dyDescent="0.3">
      <c r="C645">
        <v>117.54</v>
      </c>
      <c r="D645">
        <v>1.3617778223744229E-3</v>
      </c>
    </row>
    <row r="646" spans="3:4" x14ac:dyDescent="0.3">
      <c r="C646">
        <v>117.575</v>
      </c>
      <c r="D646">
        <v>1.4122717549192507E-3</v>
      </c>
    </row>
    <row r="647" spans="3:4" x14ac:dyDescent="0.3">
      <c r="C647">
        <v>117.61</v>
      </c>
      <c r="D647">
        <v>1.4639372887255979E-3</v>
      </c>
    </row>
    <row r="648" spans="3:4" x14ac:dyDescent="0.3">
      <c r="C648">
        <v>117.645</v>
      </c>
      <c r="D648">
        <v>1.5167669468855406E-3</v>
      </c>
    </row>
    <row r="649" spans="3:4" x14ac:dyDescent="0.3">
      <c r="C649">
        <v>117.68</v>
      </c>
      <c r="D649">
        <v>1.570751279991574E-3</v>
      </c>
    </row>
    <row r="650" spans="3:4" x14ac:dyDescent="0.3">
      <c r="C650">
        <v>117.715</v>
      </c>
      <c r="D650">
        <v>1.625878813370264E-3</v>
      </c>
    </row>
    <row r="651" spans="3:4" x14ac:dyDescent="0.3">
      <c r="C651">
        <v>117.75</v>
      </c>
      <c r="D651">
        <v>1.6821359973551329E-3</v>
      </c>
    </row>
    <row r="652" spans="3:4" x14ac:dyDescent="0.3">
      <c r="C652">
        <v>117.785</v>
      </c>
      <c r="D652">
        <v>1.7395071608517039E-3</v>
      </c>
    </row>
    <row r="653" spans="3:4" x14ac:dyDescent="0.3">
      <c r="C653">
        <v>117.82000000000001</v>
      </c>
      <c r="D653">
        <v>1.7979744684461446E-3</v>
      </c>
    </row>
    <row r="654" spans="3:4" x14ac:dyDescent="0.3">
      <c r="C654">
        <v>117.855</v>
      </c>
      <c r="D654">
        <v>1.8575178813050228E-3</v>
      </c>
    </row>
    <row r="655" spans="3:4" x14ac:dyDescent="0.3">
      <c r="C655">
        <v>117.89</v>
      </c>
      <c r="D655">
        <v>1.9181151221099178E-3</v>
      </c>
    </row>
    <row r="656" spans="3:4" x14ac:dyDescent="0.3">
      <c r="C656">
        <v>117.925</v>
      </c>
      <c r="D656">
        <v>1.97974164426431E-3</v>
      </c>
    </row>
    <row r="657" spans="3:4" x14ac:dyDescent="0.3">
      <c r="C657">
        <v>117.96000000000001</v>
      </c>
      <c r="D657">
        <v>2.0423706056043912E-3</v>
      </c>
    </row>
    <row r="658" spans="3:4" x14ac:dyDescent="0.3">
      <c r="C658">
        <v>117.995</v>
      </c>
      <c r="D658">
        <v>2.1059728468370625E-3</v>
      </c>
    </row>
    <row r="659" spans="3:4" x14ac:dyDescent="0.3">
      <c r="C659">
        <v>118.03</v>
      </c>
      <c r="D659">
        <v>2.1705168749202343E-3</v>
      </c>
    </row>
    <row r="660" spans="3:4" x14ac:dyDescent="0.3">
      <c r="C660">
        <v>118.065</v>
      </c>
      <c r="D660">
        <v>2.235968851589663E-3</v>
      </c>
    </row>
    <row r="661" spans="3:4" x14ac:dyDescent="0.3">
      <c r="C661">
        <v>118.10000000000001</v>
      </c>
      <c r="D661">
        <v>2.3022925872264034E-3</v>
      </c>
    </row>
    <row r="662" spans="3:4" x14ac:dyDescent="0.3">
      <c r="C662">
        <v>118.13500000000001</v>
      </c>
      <c r="D662">
        <v>2.3694495402460688E-3</v>
      </c>
    </row>
    <row r="663" spans="3:4" x14ac:dyDescent="0.3">
      <c r="C663">
        <v>118.17</v>
      </c>
      <c r="D663">
        <v>2.4373988221785795E-3</v>
      </c>
    </row>
    <row r="664" spans="3:4" x14ac:dyDescent="0.3">
      <c r="C664">
        <v>118.205</v>
      </c>
      <c r="D664">
        <v>2.5060972085918115E-3</v>
      </c>
    </row>
    <row r="665" spans="3:4" x14ac:dyDescent="0.3">
      <c r="C665">
        <v>118.24000000000001</v>
      </c>
      <c r="D665">
        <v>2.575499155998208E-3</v>
      </c>
    </row>
    <row r="666" spans="3:4" x14ac:dyDescent="0.3">
      <c r="C666">
        <v>118.27500000000001</v>
      </c>
      <c r="D666">
        <v>2.6455568248663435E-3</v>
      </c>
    </row>
    <row r="667" spans="3:4" x14ac:dyDescent="0.3">
      <c r="C667">
        <v>118.31</v>
      </c>
      <c r="D667">
        <v>2.7162201088429621E-3</v>
      </c>
    </row>
    <row r="668" spans="3:4" x14ac:dyDescent="0.3">
      <c r="C668">
        <v>118.345</v>
      </c>
      <c r="D668">
        <v>2.787436670271854E-3</v>
      </c>
    </row>
    <row r="669" spans="3:4" x14ac:dyDescent="0.3">
      <c r="C669">
        <v>118.38</v>
      </c>
      <c r="D669">
        <v>2.8591519820779393E-3</v>
      </c>
    </row>
    <row r="670" spans="3:4" x14ac:dyDescent="0.3">
      <c r="C670">
        <v>118.41500000000001</v>
      </c>
      <c r="D670">
        <v>2.9313093760645979E-3</v>
      </c>
    </row>
    <row r="671" spans="3:4" x14ac:dyDescent="0.3">
      <c r="C671">
        <v>118.45</v>
      </c>
      <c r="D671">
        <v>3.0038500976518048E-3</v>
      </c>
    </row>
    <row r="672" spans="3:4" x14ac:dyDescent="0.3">
      <c r="C672">
        <v>118.485</v>
      </c>
      <c r="D672">
        <v>3.076713367062096E-3</v>
      </c>
    </row>
    <row r="673" spans="3:4" x14ac:dyDescent="0.3">
      <c r="C673">
        <v>118.52</v>
      </c>
      <c r="D673">
        <v>3.1498364469386788E-3</v>
      </c>
    </row>
    <row r="674" spans="3:4" x14ac:dyDescent="0.3">
      <c r="C674">
        <v>118.55500000000001</v>
      </c>
      <c r="D674">
        <v>3.2231547163588518E-3</v>
      </c>
    </row>
    <row r="675" spans="3:4" x14ac:dyDescent="0.3">
      <c r="C675">
        <v>118.59</v>
      </c>
      <c r="D675">
        <v>3.2966017511825373E-3</v>
      </c>
    </row>
    <row r="676" spans="3:4" x14ac:dyDescent="0.3">
      <c r="C676">
        <v>118.625</v>
      </c>
      <c r="D676">
        <v>3.3701094106536227E-3</v>
      </c>
    </row>
    <row r="677" spans="3:4" x14ac:dyDescent="0.3">
      <c r="C677">
        <v>118.66</v>
      </c>
      <c r="D677">
        <v>3.4436079301476252E-3</v>
      </c>
    </row>
    <row r="678" spans="3:4" x14ac:dyDescent="0.3">
      <c r="C678">
        <v>118.69500000000001</v>
      </c>
      <c r="D678">
        <v>3.5170260199370315E-3</v>
      </c>
    </row>
    <row r="679" spans="3:4" x14ac:dyDescent="0.3">
      <c r="C679">
        <v>118.73</v>
      </c>
      <c r="D679">
        <v>3.5902909698215181E-3</v>
      </c>
    </row>
    <row r="680" spans="3:4" x14ac:dyDescent="0.3">
      <c r="C680">
        <v>118.765</v>
      </c>
      <c r="D680">
        <v>3.6633287594479108E-3</v>
      </c>
    </row>
    <row r="681" spans="3:4" x14ac:dyDescent="0.3">
      <c r="C681">
        <v>118.8</v>
      </c>
      <c r="D681">
        <v>3.7360641741206188E-3</v>
      </c>
    </row>
    <row r="682" spans="3:4" x14ac:dyDescent="0.3">
      <c r="C682">
        <v>118.83500000000001</v>
      </c>
      <c r="D682">
        <v>3.8084209258815952E-3</v>
      </c>
    </row>
    <row r="683" spans="3:4" x14ac:dyDescent="0.3">
      <c r="C683">
        <v>118.87</v>
      </c>
      <c r="D683">
        <v>3.8803217796156576E-3</v>
      </c>
    </row>
    <row r="684" spans="3:4" x14ac:dyDescent="0.3">
      <c r="C684">
        <v>118.905</v>
      </c>
      <c r="D684">
        <v>3.9516886839159569E-3</v>
      </c>
    </row>
    <row r="685" spans="3:4" x14ac:dyDescent="0.3">
      <c r="C685">
        <v>118.94</v>
      </c>
      <c r="D685">
        <v>4.0224429064220028E-3</v>
      </c>
    </row>
    <row r="686" spans="3:4" x14ac:dyDescent="0.3">
      <c r="C686">
        <v>118.97500000000001</v>
      </c>
      <c r="D686">
        <v>4.0925051733231178E-3</v>
      </c>
    </row>
    <row r="687" spans="3:4" x14ac:dyDescent="0.3">
      <c r="C687">
        <v>119.01</v>
      </c>
      <c r="D687">
        <v>4.1617958126995893E-3</v>
      </c>
    </row>
    <row r="688" spans="3:4" x14ac:dyDescent="0.3">
      <c r="C688">
        <v>119.045</v>
      </c>
      <c r="D688">
        <v>4.230234901355644E-3</v>
      </c>
    </row>
    <row r="689" spans="3:4" x14ac:dyDescent="0.3">
      <c r="C689">
        <v>119.08</v>
      </c>
      <c r="D689">
        <v>4.2977424147794974E-3</v>
      </c>
    </row>
    <row r="690" spans="3:4" x14ac:dyDescent="0.3">
      <c r="C690">
        <v>119.11500000000001</v>
      </c>
      <c r="D690">
        <v>4.3642383798498802E-3</v>
      </c>
    </row>
    <row r="691" spans="3:4" x14ac:dyDescent="0.3">
      <c r="C691">
        <v>119.15</v>
      </c>
      <c r="D691">
        <v>4.4296430298920832E-3</v>
      </c>
    </row>
    <row r="692" spans="3:4" x14ac:dyDescent="0.3">
      <c r="C692">
        <v>119.185</v>
      </c>
      <c r="D692">
        <v>4.4938769616729452E-3</v>
      </c>
    </row>
    <row r="693" spans="3:4" x14ac:dyDescent="0.3">
      <c r="C693">
        <v>119.22</v>
      </c>
      <c r="D693">
        <v>4.5568612939102301E-3</v>
      </c>
    </row>
    <row r="694" spans="3:4" x14ac:dyDescent="0.3">
      <c r="C694">
        <v>119.255</v>
      </c>
      <c r="D694">
        <v>4.6185178268612582E-3</v>
      </c>
    </row>
    <row r="695" spans="3:4" x14ac:dyDescent="0.3">
      <c r="C695">
        <v>119.29</v>
      </c>
      <c r="D695">
        <v>4.678769202545007E-3</v>
      </c>
    </row>
    <row r="696" spans="3:4" x14ac:dyDescent="0.3">
      <c r="C696">
        <v>119.325</v>
      </c>
      <c r="D696">
        <v>4.7375390651434686E-3</v>
      </c>
    </row>
    <row r="697" spans="3:4" x14ac:dyDescent="0.3">
      <c r="C697">
        <v>119.36</v>
      </c>
      <c r="D697">
        <v>4.7947522211216446E-3</v>
      </c>
    </row>
    <row r="698" spans="3:4" x14ac:dyDescent="0.3">
      <c r="C698">
        <v>119.395</v>
      </c>
      <c r="D698">
        <v>4.8503347985995645E-3</v>
      </c>
    </row>
    <row r="699" spans="3:4" x14ac:dyDescent="0.3">
      <c r="C699">
        <v>119.43</v>
      </c>
      <c r="D699">
        <v>4.9042144055071075E-3</v>
      </c>
    </row>
    <row r="700" spans="3:4" x14ac:dyDescent="0.3">
      <c r="C700">
        <v>119.465</v>
      </c>
      <c r="D700">
        <v>4.9563202860500883E-3</v>
      </c>
    </row>
    <row r="701" spans="3:4" x14ac:dyDescent="0.3">
      <c r="C701">
        <v>119.5</v>
      </c>
      <c r="D701">
        <v>5.0065834750167935E-3</v>
      </c>
    </row>
    <row r="702" spans="3:4" x14ac:dyDescent="0.3">
      <c r="C702">
        <v>119.535</v>
      </c>
      <c r="D702">
        <v>5.0549369494552812E-3</v>
      </c>
    </row>
    <row r="703" spans="3:4" x14ac:dyDescent="0.3">
      <c r="C703">
        <v>119.57000000000001</v>
      </c>
      <c r="D703">
        <v>5.1013157772563265E-3</v>
      </c>
    </row>
    <row r="704" spans="3:4" x14ac:dyDescent="0.3">
      <c r="C704">
        <v>119.605</v>
      </c>
      <c r="D704">
        <v>5.1456572621818375E-3</v>
      </c>
    </row>
    <row r="705" spans="3:4" x14ac:dyDescent="0.3">
      <c r="C705">
        <v>119.64</v>
      </c>
      <c r="D705">
        <v>5.187901084886563E-3</v>
      </c>
    </row>
    <row r="706" spans="3:4" x14ac:dyDescent="0.3">
      <c r="C706">
        <v>119.675</v>
      </c>
      <c r="D706">
        <v>5.2279894394894177E-3</v>
      </c>
    </row>
    <row r="707" spans="3:4" x14ac:dyDescent="0.3">
      <c r="C707">
        <v>119.71000000000001</v>
      </c>
      <c r="D707">
        <v>5.2658671652624518E-3</v>
      </c>
    </row>
    <row r="708" spans="3:4" x14ac:dyDescent="0.3">
      <c r="C708">
        <v>119.745</v>
      </c>
      <c r="D708">
        <v>5.3014818730177486E-3</v>
      </c>
    </row>
    <row r="709" spans="3:4" x14ac:dyDescent="0.3">
      <c r="C709">
        <v>119.78</v>
      </c>
      <c r="D709">
        <v>5.3347840657874427E-3</v>
      </c>
    </row>
    <row r="710" spans="3:4" x14ac:dyDescent="0.3">
      <c r="C710">
        <v>119.815</v>
      </c>
      <c r="D710">
        <v>5.3657272534076671E-3</v>
      </c>
    </row>
    <row r="711" spans="3:4" x14ac:dyDescent="0.3">
      <c r="C711">
        <v>119.85000000000001</v>
      </c>
      <c r="D711">
        <v>5.3942680606355337E-3</v>
      </c>
    </row>
    <row r="712" spans="3:4" x14ac:dyDescent="0.3">
      <c r="C712">
        <v>119.88500000000001</v>
      </c>
      <c r="D712">
        <v>5.4203663284471387E-3</v>
      </c>
    </row>
    <row r="713" spans="3:4" x14ac:dyDescent="0.3">
      <c r="C713">
        <v>119.92</v>
      </c>
      <c r="D713">
        <v>5.443985208185711E-3</v>
      </c>
    </row>
    <row r="714" spans="3:4" x14ac:dyDescent="0.3">
      <c r="C714">
        <v>119.955</v>
      </c>
      <c r="D714">
        <v>5.4650912482507768E-3</v>
      </c>
    </row>
    <row r="715" spans="3:4" x14ac:dyDescent="0.3">
      <c r="C715">
        <v>119.99000000000001</v>
      </c>
      <c r="D715">
        <v>5.4836544730430536E-3</v>
      </c>
    </row>
    <row r="716" spans="3:4" x14ac:dyDescent="0.3">
      <c r="C716">
        <v>120.02500000000001</v>
      </c>
      <c r="D716">
        <v>5.4996484539042243E-3</v>
      </c>
    </row>
    <row r="717" spans="3:4" x14ac:dyDescent="0.3">
      <c r="C717">
        <v>120.06</v>
      </c>
      <c r="D717">
        <v>5.5130503718166879E-3</v>
      </c>
    </row>
    <row r="718" spans="3:4" x14ac:dyDescent="0.3">
      <c r="C718">
        <v>120.095</v>
      </c>
      <c r="D718">
        <v>5.5238410716549457E-3</v>
      </c>
    </row>
    <row r="719" spans="3:4" x14ac:dyDescent="0.3">
      <c r="C719">
        <v>120.13</v>
      </c>
      <c r="D719">
        <v>5.5320051078081864E-3</v>
      </c>
    </row>
    <row r="720" spans="3:4" x14ac:dyDescent="0.3">
      <c r="C720">
        <v>120.16500000000001</v>
      </c>
      <c r="D720">
        <v>5.5375307810219369E-3</v>
      </c>
    </row>
    <row r="721" spans="3:4" x14ac:dyDescent="0.3">
      <c r="C721">
        <v>120.2</v>
      </c>
      <c r="D721">
        <v>5.5404101663357498E-3</v>
      </c>
    </row>
    <row r="722" spans="3:4" x14ac:dyDescent="0.3">
      <c r="C722">
        <v>120.235</v>
      </c>
      <c r="D722">
        <v>5.5406391320235926E-3</v>
      </c>
    </row>
    <row r="723" spans="3:4" x14ac:dyDescent="0.3">
      <c r="C723">
        <v>120.27</v>
      </c>
      <c r="D723">
        <v>5.5382173494735037E-3</v>
      </c>
    </row>
    <row r="724" spans="3:4" x14ac:dyDescent="0.3">
      <c r="C724">
        <v>120.30500000000001</v>
      </c>
      <c r="D724">
        <v>5.5331482939735216E-3</v>
      </c>
    </row>
    <row r="725" spans="3:4" x14ac:dyDescent="0.3">
      <c r="C725">
        <v>120.34</v>
      </c>
      <c r="D725">
        <v>5.5254392364012077E-3</v>
      </c>
    </row>
    <row r="726" spans="3:4" x14ac:dyDescent="0.3">
      <c r="C726">
        <v>120.375</v>
      </c>
      <c r="D726">
        <v>5.5151012258445858E-3</v>
      </c>
    </row>
    <row r="727" spans="3:4" x14ac:dyDescent="0.3">
      <c r="C727">
        <v>120.41</v>
      </c>
      <c r="D727">
        <v>5.5021490632126656E-3</v>
      </c>
    </row>
    <row r="728" spans="3:4" x14ac:dyDescent="0.3">
      <c r="C728">
        <v>120.44500000000001</v>
      </c>
      <c r="D728">
        <v>5.4866012659237542E-3</v>
      </c>
    </row>
    <row r="729" spans="3:4" x14ac:dyDescent="0.3">
      <c r="C729">
        <v>120.48</v>
      </c>
      <c r="D729">
        <v>5.4684800237895211E-3</v>
      </c>
    </row>
    <row r="730" spans="3:4" x14ac:dyDescent="0.3">
      <c r="C730">
        <v>120.515</v>
      </c>
      <c r="D730">
        <v>5.4478111462418358E-3</v>
      </c>
    </row>
    <row r="731" spans="3:4" x14ac:dyDescent="0.3">
      <c r="C731">
        <v>120.55</v>
      </c>
      <c r="D731">
        <v>5.4246599033516557E-3</v>
      </c>
    </row>
    <row r="732" spans="3:4" x14ac:dyDescent="0.3">
      <c r="C732">
        <v>120.58500000000001</v>
      </c>
      <c r="D732">
        <v>5.3990114707218491E-3</v>
      </c>
    </row>
    <row r="733" spans="3:4" x14ac:dyDescent="0.3">
      <c r="C733">
        <v>120.62</v>
      </c>
      <c r="D733">
        <v>5.3709291055248623E-3</v>
      </c>
    </row>
    <row r="734" spans="3:4" x14ac:dyDescent="0.3">
      <c r="C734">
        <v>120.655</v>
      </c>
      <c r="D734">
        <v>5.340461329547525E-3</v>
      </c>
    </row>
    <row r="735" spans="3:4" x14ac:dyDescent="0.3">
      <c r="C735">
        <v>120.69</v>
      </c>
      <c r="D735">
        <v>5.3076647230611987E-3</v>
      </c>
    </row>
    <row r="736" spans="3:4" x14ac:dyDescent="0.3">
      <c r="C736">
        <v>120.72500000000001</v>
      </c>
      <c r="D736">
        <v>5.2726061888458175E-3</v>
      </c>
    </row>
    <row r="737" spans="3:4" x14ac:dyDescent="0.3">
      <c r="C737">
        <v>120.76</v>
      </c>
      <c r="D737">
        <v>5.2353662335178196E-3</v>
      </c>
    </row>
    <row r="738" spans="3:4" x14ac:dyDescent="0.3">
      <c r="C738">
        <v>120.795</v>
      </c>
      <c r="D738">
        <v>5.196043641724166E-3</v>
      </c>
    </row>
    <row r="739" spans="3:4" x14ac:dyDescent="0.3">
      <c r="C739">
        <v>120.83</v>
      </c>
      <c r="D739">
        <v>5.1547620237211364E-3</v>
      </c>
    </row>
    <row r="740" spans="3:4" x14ac:dyDescent="0.3">
      <c r="C740">
        <v>120.86500000000001</v>
      </c>
      <c r="D740">
        <v>5.1116788365387199E-3</v>
      </c>
    </row>
    <row r="741" spans="3:4" x14ac:dyDescent="0.3">
      <c r="C741">
        <v>120.9</v>
      </c>
      <c r="D741">
        <v>5.0669976085703514E-3</v>
      </c>
    </row>
    <row r="742" spans="3:4" x14ac:dyDescent="0.3">
      <c r="C742">
        <v>120.935</v>
      </c>
      <c r="D742">
        <v>5.0209842282208572E-3</v>
      </c>
    </row>
    <row r="743" spans="3:4" x14ac:dyDescent="0.3">
      <c r="C743">
        <v>120.97</v>
      </c>
      <c r="D743">
        <v>4.9739882752451855E-3</v>
      </c>
    </row>
    <row r="744" spans="3:4" x14ac:dyDescent="0.3">
      <c r="C744">
        <v>121.005</v>
      </c>
      <c r="D744">
        <v>4.9264704585288404E-3</v>
      </c>
    </row>
    <row r="745" spans="3:4" x14ac:dyDescent="0.3">
      <c r="C745">
        <v>121.04</v>
      </c>
      <c r="D745">
        <v>4.879037249448665E-3</v>
      </c>
    </row>
    <row r="746" spans="3:4" x14ac:dyDescent="0.3">
      <c r="C746">
        <v>121.075</v>
      </c>
      <c r="D746">
        <v>4.8324837320203595E-3</v>
      </c>
    </row>
    <row r="747" spans="3:4" x14ac:dyDescent="0.3">
      <c r="C747">
        <v>121.11</v>
      </c>
      <c r="D747">
        <v>4.7878454904875531E-3</v>
      </c>
    </row>
    <row r="748" spans="3:4" x14ac:dyDescent="0.3">
      <c r="C748">
        <v>121.145</v>
      </c>
      <c r="D748">
        <v>4.7464599792043241E-3</v>
      </c>
    </row>
    <row r="749" spans="3:4" x14ac:dyDescent="0.3">
      <c r="C749">
        <v>121.18</v>
      </c>
      <c r="D749">
        <v>4.7100372266649457E-3</v>
      </c>
    </row>
    <row r="750" spans="3:4" x14ac:dyDescent="0.3">
      <c r="C750">
        <v>121.215</v>
      </c>
      <c r="D750">
        <v>4.6807388799430085E-3</v>
      </c>
    </row>
    <row r="751" spans="3:4" x14ac:dyDescent="0.3">
      <c r="C751">
        <v>121.25</v>
      </c>
      <c r="D751">
        <v>4.6612634763723276E-3</v>
      </c>
    </row>
    <row r="752" spans="3:4" x14ac:dyDescent="0.3">
      <c r="C752">
        <v>121.285</v>
      </c>
      <c r="D752">
        <v>4.6549344379694059E-3</v>
      </c>
    </row>
    <row r="753" spans="3:4" x14ac:dyDescent="0.3">
      <c r="C753">
        <v>121.32000000000001</v>
      </c>
      <c r="D753">
        <v>4.6657856556185321E-3</v>
      </c>
    </row>
    <row r="754" spans="3:4" x14ac:dyDescent="0.3">
      <c r="C754">
        <v>121.355</v>
      </c>
      <c r="D754">
        <v>4.6986377410811299E-3</v>
      </c>
    </row>
    <row r="755" spans="3:4" x14ac:dyDescent="0.3">
      <c r="C755">
        <v>121.39</v>
      </c>
      <c r="D755">
        <v>4.7591562009120514E-3</v>
      </c>
    </row>
    <row r="756" spans="3:4" x14ac:dyDescent="0.3">
      <c r="C756">
        <v>121.425</v>
      </c>
      <c r="D756">
        <v>4.8538811044264015E-3</v>
      </c>
    </row>
    <row r="757" spans="3:4" x14ac:dyDescent="0.3">
      <c r="C757">
        <v>121.46000000000001</v>
      </c>
      <c r="D757">
        <v>4.9902165033233643E-3</v>
      </c>
    </row>
    <row r="758" spans="3:4" x14ac:dyDescent="0.3">
      <c r="C758">
        <v>121.495</v>
      </c>
      <c r="D758">
        <v>5.1763671759465406E-3</v>
      </c>
    </row>
    <row r="759" spans="3:4" x14ac:dyDescent="0.3">
      <c r="C759">
        <v>121.53</v>
      </c>
      <c r="D759">
        <v>5.4212104939368551E-3</v>
      </c>
    </row>
    <row r="760" spans="3:4" x14ac:dyDescent="0.3">
      <c r="C760">
        <v>121.565</v>
      </c>
      <c r="D760">
        <v>5.7340926103847303E-3</v>
      </c>
    </row>
    <row r="761" spans="3:4" x14ac:dyDescent="0.3">
      <c r="C761">
        <v>121.60000000000001</v>
      </c>
      <c r="D761">
        <v>6.1245409642456368E-3</v>
      </c>
    </row>
    <row r="762" spans="3:4" x14ac:dyDescent="0.3">
      <c r="C762">
        <v>121.63500000000001</v>
      </c>
      <c r="D762">
        <v>6.6018894119830081E-3</v>
      </c>
    </row>
    <row r="763" spans="3:4" x14ac:dyDescent="0.3">
      <c r="C763">
        <v>121.67</v>
      </c>
      <c r="D763">
        <v>7.1748181266237786E-3</v>
      </c>
    </row>
    <row r="764" spans="3:4" x14ac:dyDescent="0.3">
      <c r="C764">
        <v>121.705</v>
      </c>
      <c r="D764">
        <v>7.8508175688223342E-3</v>
      </c>
    </row>
    <row r="765" spans="3:4" x14ac:dyDescent="0.3">
      <c r="C765">
        <v>121.74000000000001</v>
      </c>
      <c r="D765">
        <v>8.6355939622049897E-3</v>
      </c>
    </row>
    <row r="766" spans="3:4" x14ac:dyDescent="0.3">
      <c r="C766">
        <v>121.77500000000001</v>
      </c>
      <c r="D766">
        <v>9.5324422257322058E-3</v>
      </c>
    </row>
    <row r="767" spans="3:4" x14ac:dyDescent="0.3">
      <c r="C767">
        <v>121.81</v>
      </c>
      <c r="D767">
        <v>1.0541620480784178E-2</v>
      </c>
    </row>
    <row r="768" spans="3:4" x14ac:dyDescent="0.3">
      <c r="C768">
        <v>121.845</v>
      </c>
      <c r="D768">
        <v>1.1659767182759975E-2</v>
      </c>
    </row>
    <row r="769" spans="3:4" x14ac:dyDescent="0.3">
      <c r="C769">
        <v>121.88</v>
      </c>
      <c r="D769">
        <v>1.2879406696367271E-2</v>
      </c>
    </row>
    <row r="770" spans="3:4" x14ac:dyDescent="0.3">
      <c r="C770">
        <v>121.91500000000001</v>
      </c>
      <c r="D770">
        <v>1.4188590857625973E-2</v>
      </c>
    </row>
    <row r="771" spans="3:4" x14ac:dyDescent="0.3">
      <c r="C771">
        <v>121.95</v>
      </c>
      <c r="D771">
        <v>1.5570722021559602E-2</v>
      </c>
    </row>
    <row r="772" spans="3:4" x14ac:dyDescent="0.3">
      <c r="C772">
        <v>121.985</v>
      </c>
      <c r="D772">
        <v>1.7004596834772519E-2</v>
      </c>
    </row>
    <row r="773" spans="3:4" x14ac:dyDescent="0.3">
      <c r="C773">
        <v>122.02</v>
      </c>
      <c r="D773">
        <v>1.8464699422448511E-2</v>
      </c>
    </row>
    <row r="774" spans="3:4" x14ac:dyDescent="0.3">
      <c r="C774">
        <v>122.05500000000001</v>
      </c>
      <c r="D774">
        <v>1.9921758207495179E-2</v>
      </c>
    </row>
    <row r="775" spans="3:4" x14ac:dyDescent="0.3">
      <c r="C775">
        <v>122.09</v>
      </c>
      <c r="D775">
        <v>2.1343563017668824E-2</v>
      </c>
    </row>
    <row r="776" spans="3:4" x14ac:dyDescent="0.3">
      <c r="C776">
        <v>122.125</v>
      </c>
      <c r="D776">
        <v>2.2696019748742642E-2</v>
      </c>
    </row>
    <row r="777" spans="3:4" x14ac:dyDescent="0.3">
      <c r="C777">
        <v>122.16</v>
      </c>
      <c r="D777">
        <v>2.3944400243434624E-2</v>
      </c>
    </row>
    <row r="778" spans="3:4" x14ac:dyDescent="0.3">
      <c r="C778">
        <v>122.19500000000001</v>
      </c>
      <c r="D778">
        <v>2.5054727019543328E-2</v>
      </c>
    </row>
    <row r="779" spans="3:4" x14ac:dyDescent="0.3">
      <c r="C779">
        <v>122.23</v>
      </c>
      <c r="D779">
        <v>2.5995217852160333E-2</v>
      </c>
    </row>
    <row r="780" spans="3:4" x14ac:dyDescent="0.3">
      <c r="C780">
        <v>122.265</v>
      </c>
      <c r="D780">
        <v>2.6737705609170128E-2</v>
      </c>
    </row>
    <row r="781" spans="3:4" x14ac:dyDescent="0.3">
      <c r="C781">
        <v>122.3</v>
      </c>
      <c r="D781">
        <v>2.7258945393146983E-2</v>
      </c>
    </row>
    <row r="782" spans="3:4" x14ac:dyDescent="0.3">
      <c r="C782">
        <v>122.33500000000001</v>
      </c>
      <c r="D782">
        <v>2.7541724638887981E-2</v>
      </c>
    </row>
    <row r="783" spans="3:4" x14ac:dyDescent="0.3">
      <c r="C783">
        <v>122.37</v>
      </c>
      <c r="D783">
        <v>2.75757023734437E-2</v>
      </c>
    </row>
    <row r="784" spans="3:4" x14ac:dyDescent="0.3">
      <c r="C784">
        <v>122.405</v>
      </c>
      <c r="D784">
        <v>2.7357920685577779E-2</v>
      </c>
    </row>
    <row r="785" spans="3:4" x14ac:dyDescent="0.3">
      <c r="C785">
        <v>122.44</v>
      </c>
      <c r="D785">
        <v>2.6892975894678695E-2</v>
      </c>
    </row>
    <row r="786" spans="3:4" x14ac:dyDescent="0.3">
      <c r="C786">
        <v>122.47500000000001</v>
      </c>
      <c r="D786">
        <v>2.6192705509620991E-2</v>
      </c>
    </row>
    <row r="787" spans="3:4" x14ac:dyDescent="0.3">
      <c r="C787">
        <v>122.51</v>
      </c>
      <c r="D787">
        <v>2.5275735151078539E-2</v>
      </c>
    </row>
    <row r="788" spans="3:4" x14ac:dyDescent="0.3">
      <c r="C788">
        <v>122.545</v>
      </c>
      <c r="D788">
        <v>2.4166494195642371E-2</v>
      </c>
    </row>
    <row r="789" spans="3:4" x14ac:dyDescent="0.3">
      <c r="C789">
        <v>122.58</v>
      </c>
      <c r="D789">
        <v>2.289407934348766E-2</v>
      </c>
    </row>
    <row r="790" spans="3:4" x14ac:dyDescent="0.3">
      <c r="C790">
        <v>122.61500000000001</v>
      </c>
      <c r="D790">
        <v>2.1490917232826982E-2</v>
      </c>
    </row>
    <row r="791" spans="3:4" x14ac:dyDescent="0.3">
      <c r="C791">
        <v>122.65</v>
      </c>
      <c r="D791">
        <v>1.9991332349687772E-2</v>
      </c>
    </row>
    <row r="792" spans="3:4" x14ac:dyDescent="0.3">
      <c r="C792">
        <v>122.685</v>
      </c>
      <c r="D792">
        <v>1.8430108045909766E-2</v>
      </c>
    </row>
    <row r="793" spans="3:4" x14ac:dyDescent="0.3">
      <c r="C793">
        <v>122.72</v>
      </c>
      <c r="D793">
        <v>1.6841123771529611E-2</v>
      </c>
    </row>
    <row r="794" spans="3:4" x14ac:dyDescent="0.3">
      <c r="C794">
        <v>122.75500000000001</v>
      </c>
      <c r="D794">
        <v>1.5256140874749689E-2</v>
      </c>
    </row>
    <row r="795" spans="3:4" x14ac:dyDescent="0.3">
      <c r="C795">
        <v>122.79</v>
      </c>
      <c r="D795">
        <v>1.3703793854933716E-2</v>
      </c>
    </row>
    <row r="796" spans="3:4" x14ac:dyDescent="0.3">
      <c r="C796">
        <v>122.825</v>
      </c>
      <c r="D796">
        <v>1.2208825452460815E-2</v>
      </c>
    </row>
    <row r="797" spans="3:4" x14ac:dyDescent="0.3">
      <c r="C797">
        <v>122.86</v>
      </c>
      <c r="D797">
        <v>1.0791584253192233E-2</v>
      </c>
    </row>
    <row r="798" spans="3:4" x14ac:dyDescent="0.3">
      <c r="C798">
        <v>122.895</v>
      </c>
      <c r="D798">
        <v>9.4677843507339522E-3</v>
      </c>
    </row>
    <row r="799" spans="3:4" x14ac:dyDescent="0.3">
      <c r="C799">
        <v>122.93</v>
      </c>
      <c r="D799">
        <v>8.2485095921738423E-3</v>
      </c>
    </row>
    <row r="800" spans="3:4" x14ac:dyDescent="0.3">
      <c r="C800">
        <v>122.965</v>
      </c>
      <c r="D800">
        <v>7.140431213458121E-3</v>
      </c>
    </row>
    <row r="801" spans="3:4" x14ac:dyDescent="0.3">
      <c r="C801">
        <v>123</v>
      </c>
      <c r="D801">
        <v>6.1461979866084876E-3</v>
      </c>
    </row>
    <row r="802" spans="3:4" x14ac:dyDescent="0.3">
      <c r="C802">
        <v>123.035</v>
      </c>
      <c r="D802">
        <v>5.2649526260770451E-3</v>
      </c>
    </row>
    <row r="803" spans="3:4" x14ac:dyDescent="0.3">
      <c r="C803">
        <v>123.07000000000001</v>
      </c>
      <c r="D803">
        <v>4.4929269780025882E-3</v>
      </c>
    </row>
    <row r="804" spans="3:4" x14ac:dyDescent="0.3">
      <c r="C804">
        <v>123.105</v>
      </c>
      <c r="D804">
        <v>3.8240709310238667E-3</v>
      </c>
    </row>
    <row r="805" spans="3:4" x14ac:dyDescent="0.3">
      <c r="C805">
        <v>123.14</v>
      </c>
      <c r="D805">
        <v>3.2506752757636786E-3</v>
      </c>
    </row>
    <row r="806" spans="3:4" x14ac:dyDescent="0.3">
      <c r="C806">
        <v>123.175</v>
      </c>
      <c r="D806">
        <v>2.7639560007402535E-3</v>
      </c>
    </row>
    <row r="807" spans="3:4" x14ac:dyDescent="0.3">
      <c r="C807">
        <v>123.21000000000001</v>
      </c>
      <c r="D807">
        <v>2.3545758186933274E-3</v>
      </c>
    </row>
    <row r="808" spans="3:4" x14ac:dyDescent="0.3">
      <c r="C808">
        <v>123.245</v>
      </c>
      <c r="D808">
        <v>2.0130872129309856E-3</v>
      </c>
    </row>
    <row r="809" spans="3:4" x14ac:dyDescent="0.3">
      <c r="C809">
        <v>123.28</v>
      </c>
      <c r="D809">
        <v>1.7302892634337588E-3</v>
      </c>
    </row>
    <row r="810" spans="3:4" x14ac:dyDescent="0.3">
      <c r="C810">
        <v>123.315</v>
      </c>
      <c r="D810">
        <v>1.4974974266116702E-3</v>
      </c>
    </row>
    <row r="811" spans="3:4" x14ac:dyDescent="0.3">
      <c r="C811">
        <v>123.35000000000001</v>
      </c>
      <c r="D811">
        <v>1.3067309697638943E-3</v>
      </c>
    </row>
    <row r="812" spans="3:4" x14ac:dyDescent="0.3">
      <c r="C812">
        <v>123.38500000000001</v>
      </c>
      <c r="D812">
        <v>1.1508267610600724E-3</v>
      </c>
    </row>
    <row r="813" spans="3:4" x14ac:dyDescent="0.3">
      <c r="C813">
        <v>123.42</v>
      </c>
      <c r="D813">
        <v>1.0234906114219059E-3</v>
      </c>
    </row>
    <row r="814" spans="3:4" x14ac:dyDescent="0.3">
      <c r="C814">
        <v>123.455</v>
      </c>
      <c r="D814">
        <v>9.1929850458903118E-4</v>
      </c>
    </row>
    <row r="815" spans="3:4" x14ac:dyDescent="0.3">
      <c r="C815">
        <v>123.49000000000001</v>
      </c>
      <c r="D815">
        <v>8.3366006709334418E-4</v>
      </c>
    </row>
    <row r="816" spans="3:4" x14ac:dyDescent="0.3">
      <c r="C816">
        <v>123.52500000000001</v>
      </c>
      <c r="D816">
        <v>7.6275579335869802E-4</v>
      </c>
    </row>
    <row r="817" spans="3:4" x14ac:dyDescent="0.3">
      <c r="C817">
        <v>123.56</v>
      </c>
      <c r="D817">
        <v>7.0345813078458142E-4</v>
      </c>
    </row>
    <row r="818" spans="3:4" x14ac:dyDescent="0.3">
      <c r="C818">
        <v>123.595</v>
      </c>
      <c r="D818">
        <v>6.5324480169306012E-4</v>
      </c>
    </row>
    <row r="819" spans="3:4" x14ac:dyDescent="0.3">
      <c r="C819">
        <v>123.63000000000001</v>
      </c>
      <c r="D819">
        <v>6.101109094901494E-4</v>
      </c>
    </row>
    <row r="820" spans="3:4" x14ac:dyDescent="0.3">
      <c r="C820">
        <v>123.66500000000001</v>
      </c>
      <c r="D820">
        <v>5.7248461182960039E-4</v>
      </c>
    </row>
    <row r="821" spans="3:4" x14ac:dyDescent="0.3">
      <c r="C821">
        <v>123.7</v>
      </c>
      <c r="D821">
        <v>5.3914955901925813E-4</v>
      </c>
    </row>
    <row r="822" spans="3:4" x14ac:dyDescent="0.3">
      <c r="C822">
        <v>123.735</v>
      </c>
      <c r="D822">
        <v>5.0917595878208438E-4</v>
      </c>
    </row>
    <row r="823" spans="3:4" x14ac:dyDescent="0.3">
      <c r="C823">
        <v>123.77</v>
      </c>
      <c r="D823">
        <v>4.8186106601384732E-4</v>
      </c>
    </row>
    <row r="824" spans="3:4" x14ac:dyDescent="0.3">
      <c r="C824">
        <v>123.80500000000001</v>
      </c>
      <c r="D824">
        <v>4.5667910476473208E-4</v>
      </c>
    </row>
    <row r="825" spans="3:4" x14ac:dyDescent="0.3">
      <c r="C825">
        <v>123.84</v>
      </c>
      <c r="D825">
        <v>4.3324008446457606E-4</v>
      </c>
    </row>
    <row r="826" spans="3:4" x14ac:dyDescent="0.3">
      <c r="C826">
        <v>123.875</v>
      </c>
      <c r="D826">
        <v>4.1125663610152061E-4</v>
      </c>
    </row>
    <row r="827" spans="3:4" x14ac:dyDescent="0.3">
      <c r="C827">
        <v>123.91</v>
      </c>
      <c r="D827">
        <v>3.9051782415248015E-4</v>
      </c>
    </row>
    <row r="828" spans="3:4" x14ac:dyDescent="0.3">
      <c r="C828">
        <v>123.94500000000001</v>
      </c>
      <c r="D828">
        <v>3.7086884432973894E-4</v>
      </c>
    </row>
    <row r="829" spans="3:4" x14ac:dyDescent="0.3">
      <c r="C829">
        <v>123.98</v>
      </c>
      <c r="D829">
        <v>3.5219555738101246E-4</v>
      </c>
    </row>
    <row r="830" spans="3:4" x14ac:dyDescent="0.3">
      <c r="C830">
        <v>124.015</v>
      </c>
      <c r="D830">
        <v>3.3441290300807161E-4</v>
      </c>
    </row>
    <row r="831" spans="3:4" x14ac:dyDescent="0.3">
      <c r="C831">
        <v>124.05</v>
      </c>
      <c r="D831">
        <v>3.1745636001408542E-4</v>
      </c>
    </row>
    <row r="832" spans="3:4" x14ac:dyDescent="0.3">
      <c r="C832">
        <v>124.08500000000001</v>
      </c>
      <c r="D832">
        <v>3.012757502917095E-4</v>
      </c>
    </row>
    <row r="833" spans="3:4" x14ac:dyDescent="0.3">
      <c r="C833">
        <v>124.12</v>
      </c>
      <c r="D833">
        <v>2.8583081241902338E-4</v>
      </c>
    </row>
    <row r="834" spans="3:4" x14ac:dyDescent="0.3">
      <c r="C834">
        <v>124.155</v>
      </c>
      <c r="D834">
        <v>2.710880875561533E-4</v>
      </c>
    </row>
    <row r="835" spans="3:4" x14ac:dyDescent="0.3">
      <c r="C835">
        <v>124.19</v>
      </c>
      <c r="D835">
        <v>2.5701876195156014E-4</v>
      </c>
    </row>
    <row r="836" spans="3:4" x14ac:dyDescent="0.3">
      <c r="C836">
        <v>124.22500000000001</v>
      </c>
      <c r="D836">
        <v>2.4357812674571526E-4</v>
      </c>
    </row>
    <row r="837" spans="3:4" x14ac:dyDescent="0.3">
      <c r="C837">
        <v>124.26</v>
      </c>
      <c r="D837">
        <v>2.3078877675168028E-4</v>
      </c>
    </row>
    <row r="838" spans="3:4" x14ac:dyDescent="0.3">
      <c r="C838">
        <v>124.295</v>
      </c>
      <c r="D838">
        <v>2.1859859284053829E-4</v>
      </c>
    </row>
    <row r="839" spans="3:4" x14ac:dyDescent="0.3">
      <c r="C839">
        <v>124.33</v>
      </c>
      <c r="D839">
        <v>2.0698804726140653E-4</v>
      </c>
    </row>
    <row r="840" spans="3:4" x14ac:dyDescent="0.3">
      <c r="C840">
        <v>124.36500000000001</v>
      </c>
      <c r="D840">
        <v>1.9593796057815655E-4</v>
      </c>
    </row>
    <row r="841" spans="3:4" x14ac:dyDescent="0.3">
      <c r="C841">
        <v>124.4</v>
      </c>
      <c r="D841">
        <v>1.8542952451632179E-4</v>
      </c>
    </row>
    <row r="842" spans="3:4" x14ac:dyDescent="0.3">
      <c r="C842">
        <v>124.435</v>
      </c>
      <c r="D842">
        <v>1.754443230192958E-4</v>
      </c>
    </row>
    <row r="843" spans="3:4" x14ac:dyDescent="0.3">
      <c r="C843">
        <v>124.47</v>
      </c>
      <c r="D843">
        <v>1.6596435156628596E-4</v>
      </c>
    </row>
    <row r="844" spans="3:4" x14ac:dyDescent="0.3">
      <c r="C844">
        <v>124.50500000000001</v>
      </c>
      <c r="D844">
        <v>1.5697203480734601E-4</v>
      </c>
    </row>
    <row r="845" spans="3:4" x14ac:dyDescent="0.3">
      <c r="C845">
        <v>124.54</v>
      </c>
      <c r="D845">
        <v>1.484502425735592E-4</v>
      </c>
    </row>
    <row r="846" spans="3:4" x14ac:dyDescent="0.3">
      <c r="C846">
        <v>124.575</v>
      </c>
      <c r="D846">
        <v>1.4038230432258217E-4</v>
      </c>
    </row>
    <row r="847" spans="3:4" x14ac:dyDescent="0.3">
      <c r="C847">
        <v>124.61</v>
      </c>
      <c r="D847">
        <v>1.3275202208177085E-4</v>
      </c>
    </row>
    <row r="848" spans="3:4" x14ac:dyDescent="0.3">
      <c r="C848">
        <v>124.645</v>
      </c>
      <c r="D848">
        <v>1.2554368195249612E-4</v>
      </c>
    </row>
    <row r="849" spans="3:4" x14ac:dyDescent="0.3">
      <c r="C849">
        <v>124.68</v>
      </c>
      <c r="D849">
        <v>1.1874206424050211E-4</v>
      </c>
    </row>
    <row r="850" spans="3:4" x14ac:dyDescent="0.3">
      <c r="C850">
        <v>124.715</v>
      </c>
      <c r="D850">
        <v>1.1233245227798714E-4</v>
      </c>
    </row>
    <row r="851" spans="3:4" x14ac:dyDescent="0.3">
      <c r="C851">
        <v>124.75</v>
      </c>
      <c r="D851">
        <v>1.0630064000354366E-4</v>
      </c>
    </row>
    <row r="852" spans="3:4" x14ac:dyDescent="0.3">
      <c r="C852">
        <v>124.785</v>
      </c>
      <c r="D852">
        <v>1.0063293836639625E-4</v>
      </c>
    </row>
    <row r="853" spans="3:4" x14ac:dyDescent="0.3">
      <c r="C853">
        <v>124.82000000000001</v>
      </c>
      <c r="D853">
        <v>9.5316180621187772E-5</v>
      </c>
    </row>
    <row r="854" spans="3:4" x14ac:dyDescent="0.3">
      <c r="C854">
        <v>124.855</v>
      </c>
      <c r="D854">
        <v>9.0337726579269053E-5</v>
      </c>
    </row>
    <row r="855" spans="3:4" x14ac:dyDescent="0.3">
      <c r="C855">
        <v>124.89</v>
      </c>
      <c r="D855">
        <v>8.5713052903327319E-5</v>
      </c>
    </row>
    <row r="856" spans="3:4" x14ac:dyDescent="0.3">
      <c r="C856">
        <v>124.925</v>
      </c>
      <c r="D856">
        <v>8.1524092958663581E-5</v>
      </c>
    </row>
    <row r="857" spans="3:4" x14ac:dyDescent="0.3">
      <c r="C857">
        <v>124.96000000000001</v>
      </c>
      <c r="D857">
        <v>7.8310214398581964E-5</v>
      </c>
    </row>
    <row r="858" spans="3:4" x14ac:dyDescent="0.3">
      <c r="C858">
        <v>124.995</v>
      </c>
      <c r="D858">
        <v>7.855631302644584E-5</v>
      </c>
    </row>
    <row r="859" spans="3:4" x14ac:dyDescent="0.3">
      <c r="C859">
        <v>125.03</v>
      </c>
      <c r="D859">
        <v>9.2165297663901621E-5</v>
      </c>
    </row>
    <row r="860" spans="3:4" x14ac:dyDescent="0.3">
      <c r="C860">
        <v>125.065</v>
      </c>
      <c r="D860">
        <v>1.53247061761318E-4</v>
      </c>
    </row>
    <row r="861" spans="3:4" x14ac:dyDescent="0.3">
      <c r="C861">
        <v>125.10000000000001</v>
      </c>
      <c r="D861">
        <v>3.6294039573931905E-4</v>
      </c>
    </row>
    <row r="862" spans="3:4" x14ac:dyDescent="0.3">
      <c r="C862">
        <v>125.13500000000001</v>
      </c>
      <c r="D862">
        <v>9.7723546946104894E-4</v>
      </c>
    </row>
    <row r="863" spans="3:4" x14ac:dyDescent="0.3">
      <c r="C863">
        <v>125.17</v>
      </c>
      <c r="D863">
        <v>2.5415785440374306E-3</v>
      </c>
    </row>
    <row r="864" spans="3:4" x14ac:dyDescent="0.3">
      <c r="C864">
        <v>125.205</v>
      </c>
      <c r="D864">
        <v>6.0104480634338561E-3</v>
      </c>
    </row>
    <row r="865" spans="3:4" x14ac:dyDescent="0.3">
      <c r="C865">
        <v>125.24000000000001</v>
      </c>
      <c r="D865">
        <v>1.2686364384319884E-2</v>
      </c>
    </row>
    <row r="866" spans="3:4" x14ac:dyDescent="0.3">
      <c r="C866">
        <v>125.27500000000001</v>
      </c>
      <c r="D866">
        <v>2.3762789408273963E-2</v>
      </c>
    </row>
    <row r="867" spans="3:4" x14ac:dyDescent="0.3">
      <c r="C867">
        <v>125.31</v>
      </c>
      <c r="D867">
        <v>3.94242006670548E-2</v>
      </c>
    </row>
    <row r="868" spans="3:4" x14ac:dyDescent="0.3">
      <c r="C868">
        <v>125.345</v>
      </c>
      <c r="D868">
        <v>5.7894703803896108E-2</v>
      </c>
    </row>
    <row r="869" spans="3:4" x14ac:dyDescent="0.3">
      <c r="C869">
        <v>125.38000000000001</v>
      </c>
      <c r="D869">
        <v>7.5233564340370152E-2</v>
      </c>
    </row>
    <row r="870" spans="3:4" x14ac:dyDescent="0.3">
      <c r="C870">
        <v>125.41500000000001</v>
      </c>
      <c r="D870">
        <v>8.6503808295146006E-2</v>
      </c>
    </row>
    <row r="871" spans="3:4" x14ac:dyDescent="0.3">
      <c r="C871">
        <v>125.45</v>
      </c>
      <c r="D871">
        <v>8.8001844681449851E-2</v>
      </c>
    </row>
    <row r="872" spans="3:4" x14ac:dyDescent="0.3">
      <c r="C872">
        <v>125.485</v>
      </c>
      <c r="D872">
        <v>7.9209693841092138E-2</v>
      </c>
    </row>
    <row r="873" spans="3:4" x14ac:dyDescent="0.3">
      <c r="C873">
        <v>125.52</v>
      </c>
      <c r="D873">
        <v>6.3081901683725974E-2</v>
      </c>
    </row>
    <row r="874" spans="3:4" x14ac:dyDescent="0.3">
      <c r="C874">
        <v>125.55500000000001</v>
      </c>
      <c r="D874">
        <v>4.445298618596856E-2</v>
      </c>
    </row>
    <row r="875" spans="3:4" x14ac:dyDescent="0.3">
      <c r="C875">
        <v>125.59</v>
      </c>
      <c r="D875">
        <v>2.7723018726755765E-2</v>
      </c>
    </row>
    <row r="876" spans="3:4" x14ac:dyDescent="0.3">
      <c r="C876">
        <v>125.625</v>
      </c>
      <c r="D876">
        <v>1.5307686750282195E-2</v>
      </c>
    </row>
    <row r="877" spans="3:4" x14ac:dyDescent="0.3">
      <c r="C877">
        <v>125.66</v>
      </c>
      <c r="D877">
        <v>7.492226596668798E-3</v>
      </c>
    </row>
    <row r="878" spans="3:4" x14ac:dyDescent="0.3">
      <c r="C878">
        <v>125.69500000000001</v>
      </c>
      <c r="D878">
        <v>3.2614903738797355E-3</v>
      </c>
    </row>
    <row r="879" spans="3:4" x14ac:dyDescent="0.3">
      <c r="C879">
        <v>125.73</v>
      </c>
      <c r="D879">
        <v>1.2763513347537061E-3</v>
      </c>
    </row>
    <row r="880" spans="3:4" x14ac:dyDescent="0.3">
      <c r="C880">
        <v>125.765</v>
      </c>
      <c r="D880">
        <v>4.6514655371786246E-4</v>
      </c>
    </row>
    <row r="881" spans="3:4" x14ac:dyDescent="0.3">
      <c r="C881">
        <v>125.8</v>
      </c>
      <c r="D881">
        <v>1.7591010095359245E-4</v>
      </c>
    </row>
    <row r="882" spans="3:4" x14ac:dyDescent="0.3">
      <c r="C882">
        <v>125.83500000000001</v>
      </c>
      <c r="D882">
        <v>8.6307539130137491E-5</v>
      </c>
    </row>
    <row r="883" spans="3:4" x14ac:dyDescent="0.3">
      <c r="C883">
        <v>125.87</v>
      </c>
      <c r="D883">
        <v>6.2949802249324979E-5</v>
      </c>
    </row>
    <row r="884" spans="3:4" x14ac:dyDescent="0.3">
      <c r="C884">
        <v>125.905</v>
      </c>
      <c r="D884">
        <v>5.8792242578806159E-5</v>
      </c>
    </row>
    <row r="885" spans="3:4" x14ac:dyDescent="0.3">
      <c r="C885">
        <v>125.94</v>
      </c>
      <c r="D885">
        <v>5.963912333601881E-5</v>
      </c>
    </row>
    <row r="886" spans="3:4" x14ac:dyDescent="0.3">
      <c r="C886">
        <v>125.97500000000001</v>
      </c>
      <c r="D886">
        <v>6.178364206437217E-5</v>
      </c>
    </row>
    <row r="887" spans="3:4" x14ac:dyDescent="0.3">
      <c r="C887">
        <v>126.01</v>
      </c>
      <c r="D887">
        <v>6.4402738063301825E-5</v>
      </c>
    </row>
    <row r="888" spans="3:4" x14ac:dyDescent="0.3">
      <c r="C888">
        <v>126.045</v>
      </c>
      <c r="D888">
        <v>6.7397964152466014E-5</v>
      </c>
    </row>
    <row r="889" spans="3:4" x14ac:dyDescent="0.3">
      <c r="C889">
        <v>126.08</v>
      </c>
      <c r="D889">
        <v>7.080148512101564E-5</v>
      </c>
    </row>
    <row r="890" spans="3:4" x14ac:dyDescent="0.3">
      <c r="C890">
        <v>126.11500000000001</v>
      </c>
      <c r="D890">
        <v>7.4769711071183504E-5</v>
      </c>
    </row>
    <row r="891" spans="3:4" x14ac:dyDescent="0.3">
      <c r="C891">
        <v>126.15</v>
      </c>
      <c r="D891">
        <v>7.9458516160582602E-5</v>
      </c>
    </row>
    <row r="892" spans="3:4" x14ac:dyDescent="0.3">
      <c r="C892">
        <v>126.185</v>
      </c>
      <c r="D892">
        <v>8.5184667071678714E-5</v>
      </c>
    </row>
    <row r="893" spans="3:4" x14ac:dyDescent="0.3">
      <c r="C893">
        <v>126.22</v>
      </c>
      <c r="D893">
        <v>9.2402627529127566E-5</v>
      </c>
    </row>
    <row r="894" spans="3:4" x14ac:dyDescent="0.3">
      <c r="C894">
        <v>126.25500000000001</v>
      </c>
      <c r="D894">
        <v>1.0179076766138361E-4</v>
      </c>
    </row>
    <row r="895" spans="3:4" x14ac:dyDescent="0.3">
      <c r="C895">
        <v>126.29</v>
      </c>
      <c r="D895">
        <v>1.143487026282215E-4</v>
      </c>
    </row>
    <row r="896" spans="3:4" x14ac:dyDescent="0.3">
      <c r="C896">
        <v>126.325</v>
      </c>
      <c r="D896">
        <v>1.3153007576942433E-4</v>
      </c>
    </row>
    <row r="897" spans="3:4" x14ac:dyDescent="0.3">
      <c r="C897">
        <v>126.36</v>
      </c>
      <c r="D897">
        <v>1.5542045670269224E-4</v>
      </c>
    </row>
    <row r="898" spans="3:4" x14ac:dyDescent="0.3">
      <c r="C898">
        <v>126.395</v>
      </c>
      <c r="D898">
        <v>1.8897113798887439E-4</v>
      </c>
    </row>
    <row r="899" spans="3:4" x14ac:dyDescent="0.3">
      <c r="C899">
        <v>126.43</v>
      </c>
      <c r="D899">
        <v>2.3629999492667144E-4</v>
      </c>
    </row>
    <row r="900" spans="3:4" x14ac:dyDescent="0.3">
      <c r="C900">
        <v>126.465</v>
      </c>
      <c r="D900">
        <v>3.030696058734862E-4</v>
      </c>
    </row>
    <row r="901" spans="3:4" x14ac:dyDescent="0.3">
      <c r="C901">
        <v>126.5</v>
      </c>
      <c r="D901">
        <v>3.9694967488967064E-4</v>
      </c>
    </row>
    <row r="902" spans="3:4" x14ac:dyDescent="0.3">
      <c r="C902">
        <v>126.535</v>
      </c>
      <c r="D902">
        <v>5.2816440372377318E-4</v>
      </c>
    </row>
    <row r="903" spans="3:4" x14ac:dyDescent="0.3">
      <c r="C903">
        <v>126.57000000000001</v>
      </c>
      <c r="D903">
        <v>7.1011465313904336E-4</v>
      </c>
    </row>
    <row r="904" spans="3:4" x14ac:dyDescent="0.3">
      <c r="C904">
        <v>126.605</v>
      </c>
      <c r="D904">
        <v>9.6004841831013135E-4</v>
      </c>
    </row>
    <row r="905" spans="3:4" x14ac:dyDescent="0.3">
      <c r="C905">
        <v>126.64</v>
      </c>
      <c r="D905">
        <v>1.2997306404487338E-3</v>
      </c>
    </row>
    <row r="906" spans="3:4" x14ac:dyDescent="0.3">
      <c r="C906">
        <v>126.675</v>
      </c>
      <c r="D906">
        <v>1.7560349085654564E-3</v>
      </c>
    </row>
    <row r="907" spans="3:4" x14ac:dyDescent="0.3">
      <c r="C907">
        <v>126.71000000000001</v>
      </c>
      <c r="D907">
        <v>2.3613468761649703E-3</v>
      </c>
    </row>
    <row r="908" spans="3:4" x14ac:dyDescent="0.3">
      <c r="C908">
        <v>126.745</v>
      </c>
      <c r="D908">
        <v>3.153716676776332E-3</v>
      </c>
    </row>
    <row r="909" spans="3:4" x14ac:dyDescent="0.3">
      <c r="C909">
        <v>126.78</v>
      </c>
      <c r="D909">
        <v>4.1788000433367846E-3</v>
      </c>
    </row>
    <row r="910" spans="3:4" x14ac:dyDescent="0.3">
      <c r="C910">
        <v>126.815</v>
      </c>
      <c r="D910">
        <v>5.5341556816134573E-3</v>
      </c>
    </row>
    <row r="911" spans="3:4" x14ac:dyDescent="0.3">
      <c r="C911">
        <v>126.85000000000001</v>
      </c>
      <c r="D911">
        <v>7.8567986782644081E-3</v>
      </c>
    </row>
    <row r="912" spans="3:4" x14ac:dyDescent="0.3">
      <c r="C912">
        <v>126.88500000000001</v>
      </c>
      <c r="D912">
        <v>1.5073757434988965E-2</v>
      </c>
    </row>
    <row r="913" spans="3:4" x14ac:dyDescent="0.3">
      <c r="C913">
        <v>126.92</v>
      </c>
      <c r="D913">
        <v>4.0451650399759703E-2</v>
      </c>
    </row>
    <row r="914" spans="3:4" x14ac:dyDescent="0.3">
      <c r="C914">
        <v>126.955</v>
      </c>
      <c r="D914">
        <v>0.10026162066359739</v>
      </c>
    </row>
    <row r="915" spans="3:4" x14ac:dyDescent="0.3">
      <c r="C915">
        <v>126.99000000000001</v>
      </c>
      <c r="D915">
        <v>0.17387604793362757</v>
      </c>
    </row>
    <row r="916" spans="3:4" x14ac:dyDescent="0.3">
      <c r="C916">
        <v>127.02500000000001</v>
      </c>
      <c r="D916">
        <v>0.19548182268652267</v>
      </c>
    </row>
    <row r="917" spans="3:4" x14ac:dyDescent="0.3">
      <c r="C917">
        <v>127.06</v>
      </c>
      <c r="D917">
        <v>0.14449182522340001</v>
      </c>
    </row>
    <row r="918" spans="3:4" x14ac:dyDescent="0.3">
      <c r="C918">
        <v>127.095</v>
      </c>
      <c r="D918">
        <v>8.0033363353027576E-2</v>
      </c>
    </row>
    <row r="919" spans="3:4" x14ac:dyDescent="0.3">
      <c r="C919">
        <v>127.13000000000001</v>
      </c>
      <c r="D919">
        <v>4.8013523112957486E-2</v>
      </c>
    </row>
    <row r="920" spans="3:4" x14ac:dyDescent="0.3">
      <c r="C920">
        <v>127.16500000000001</v>
      </c>
      <c r="D920">
        <v>4.2347029204512783E-2</v>
      </c>
    </row>
    <row r="921" spans="3:4" x14ac:dyDescent="0.3">
      <c r="C921">
        <v>127.2</v>
      </c>
      <c r="D921">
        <v>4.5588975693252182E-2</v>
      </c>
    </row>
    <row r="922" spans="3:4" x14ac:dyDescent="0.3">
      <c r="C922">
        <v>127.235</v>
      </c>
      <c r="D922">
        <v>5.0266325317082722E-2</v>
      </c>
    </row>
    <row r="923" spans="3:4" x14ac:dyDescent="0.3">
      <c r="C923">
        <v>127.27</v>
      </c>
      <c r="D923">
        <v>5.4732276252940013E-2</v>
      </c>
    </row>
    <row r="924" spans="3:4" x14ac:dyDescent="0.3">
      <c r="C924">
        <v>127.30500000000001</v>
      </c>
      <c r="D924">
        <v>5.8633780449515824E-2</v>
      </c>
    </row>
    <row r="925" spans="3:4" x14ac:dyDescent="0.3">
      <c r="C925">
        <v>127.34</v>
      </c>
      <c r="D925">
        <v>6.178090285392937E-2</v>
      </c>
    </row>
    <row r="926" spans="3:4" x14ac:dyDescent="0.3">
      <c r="C926">
        <v>127.375</v>
      </c>
      <c r="D926">
        <v>6.4021688090919376E-2</v>
      </c>
    </row>
    <row r="927" spans="3:4" x14ac:dyDescent="0.3">
      <c r="C927">
        <v>127.41</v>
      </c>
      <c r="D927">
        <v>6.5245647182359146E-2</v>
      </c>
    </row>
    <row r="928" spans="3:4" x14ac:dyDescent="0.3">
      <c r="C928">
        <v>127.44500000000001</v>
      </c>
      <c r="D928">
        <v>6.5393148883793176E-2</v>
      </c>
    </row>
    <row r="929" spans="3:4" x14ac:dyDescent="0.3">
      <c r="C929">
        <v>127.48</v>
      </c>
      <c r="D929">
        <v>6.44611309895263E-2</v>
      </c>
    </row>
    <row r="930" spans="3:4" x14ac:dyDescent="0.3">
      <c r="C930">
        <v>127.515</v>
      </c>
      <c r="D930">
        <v>6.2504071143394679E-2</v>
      </c>
    </row>
    <row r="931" spans="3:4" x14ac:dyDescent="0.3">
      <c r="C931">
        <v>127.55</v>
      </c>
      <c r="D931">
        <v>5.9630157527768783E-2</v>
      </c>
    </row>
    <row r="932" spans="3:4" x14ac:dyDescent="0.3">
      <c r="C932">
        <v>127.58500000000001</v>
      </c>
      <c r="D932">
        <v>5.59931965887044E-2</v>
      </c>
    </row>
    <row r="933" spans="3:4" x14ac:dyDescent="0.3">
      <c r="C933">
        <v>127.62</v>
      </c>
      <c r="D933">
        <v>5.1781294251725472E-2</v>
      </c>
    </row>
    <row r="934" spans="3:4" x14ac:dyDescent="0.3">
      <c r="C934">
        <v>127.655</v>
      </c>
      <c r="D934">
        <v>4.7203666952163249E-2</v>
      </c>
    </row>
    <row r="935" spans="3:4" x14ac:dyDescent="0.3">
      <c r="C935">
        <v>127.69</v>
      </c>
      <c r="D935">
        <v>4.2477032813324558E-2</v>
      </c>
    </row>
    <row r="936" spans="3:4" x14ac:dyDescent="0.3">
      <c r="C936">
        <v>127.72500000000001</v>
      </c>
      <c r="D936">
        <v>3.7812899298704572E-2</v>
      </c>
    </row>
    <row r="937" spans="3:4" x14ac:dyDescent="0.3">
      <c r="C937">
        <v>127.76</v>
      </c>
      <c r="D937">
        <v>3.3406742923833874E-2</v>
      </c>
    </row>
    <row r="938" spans="3:4" x14ac:dyDescent="0.3">
      <c r="C938">
        <v>127.795</v>
      </c>
      <c r="D938">
        <v>2.9429643921802608E-2</v>
      </c>
    </row>
    <row r="939" spans="3:4" x14ac:dyDescent="0.3">
      <c r="C939">
        <v>127.83</v>
      </c>
      <c r="D939">
        <v>2.6022485899525424E-2</v>
      </c>
    </row>
    <row r="940" spans="3:4" x14ac:dyDescent="0.3">
      <c r="C940">
        <v>127.86500000000001</v>
      </c>
      <c r="D940">
        <v>2.3292447032029005E-2</v>
      </c>
    </row>
    <row r="941" spans="3:4" x14ac:dyDescent="0.3">
      <c r="C941">
        <v>127.9</v>
      </c>
      <c r="D941">
        <v>2.131126457327823E-2</v>
      </c>
    </row>
    <row r="942" spans="3:4" x14ac:dyDescent="0.3">
      <c r="C942">
        <v>127.935</v>
      </c>
      <c r="D942">
        <v>2.0114684467546991E-2</v>
      </c>
    </row>
    <row r="943" spans="3:4" x14ac:dyDescent="0.3">
      <c r="C943">
        <v>127.97</v>
      </c>
      <c r="D943">
        <v>1.9702609337657547E-2</v>
      </c>
    </row>
    <row r="944" spans="3:4" x14ac:dyDescent="0.3">
      <c r="C944">
        <v>128.005</v>
      </c>
      <c r="D944">
        <v>2.003969034195718E-2</v>
      </c>
    </row>
    <row r="945" spans="3:4" x14ac:dyDescent="0.3">
      <c r="C945">
        <v>128.04</v>
      </c>
      <c r="D945">
        <v>2.1056436466963546E-2</v>
      </c>
    </row>
    <row r="946" spans="3:4" x14ac:dyDescent="0.3">
      <c r="C946">
        <v>128.07500000000002</v>
      </c>
      <c r="D946">
        <v>2.2650985116228855E-2</v>
      </c>
    </row>
    <row r="947" spans="3:4" x14ac:dyDescent="0.3">
      <c r="C947">
        <v>128.11000000000001</v>
      </c>
      <c r="D947">
        <v>2.4692386323814923E-2</v>
      </c>
    </row>
    <row r="948" spans="3:4" x14ac:dyDescent="0.3">
      <c r="C948">
        <v>128.14500000000001</v>
      </c>
      <c r="D948">
        <v>2.7025474032340152E-2</v>
      </c>
    </row>
    <row r="949" spans="3:4" x14ac:dyDescent="0.3">
      <c r="C949">
        <v>128.18</v>
      </c>
      <c r="D949">
        <v>2.947796005655632E-2</v>
      </c>
    </row>
    <row r="950" spans="3:4" x14ac:dyDescent="0.3">
      <c r="C950">
        <v>128.215</v>
      </c>
      <c r="D950">
        <v>3.1869650313891454E-2</v>
      </c>
    </row>
    <row r="951" spans="3:4" x14ac:dyDescent="0.3">
      <c r="C951">
        <v>128.25</v>
      </c>
      <c r="D951">
        <v>3.4023569941278177E-2</v>
      </c>
    </row>
    <row r="952" spans="3:4" x14ac:dyDescent="0.3">
      <c r="C952">
        <v>128.285</v>
      </c>
      <c r="D952">
        <v>3.5777684180743667E-2</v>
      </c>
    </row>
    <row r="953" spans="3:4" x14ac:dyDescent="0.3">
      <c r="C953">
        <v>128.32</v>
      </c>
      <c r="D953">
        <v>3.6996874951980882E-2</v>
      </c>
    </row>
    <row r="954" spans="3:4" x14ac:dyDescent="0.3">
      <c r="C954">
        <v>128.35499999999999</v>
      </c>
      <c r="D954">
        <v>3.7583058306790006E-2</v>
      </c>
    </row>
    <row r="955" spans="3:4" x14ac:dyDescent="0.3">
      <c r="C955">
        <v>128.39000000000001</v>
      </c>
      <c r="D955">
        <v>3.7482623774862056E-2</v>
      </c>
    </row>
    <row r="956" spans="3:4" x14ac:dyDescent="0.3">
      <c r="C956">
        <v>128.42500000000001</v>
      </c>
      <c r="D956">
        <v>3.6690083864410444E-2</v>
      </c>
    </row>
    <row r="957" spans="3:4" x14ac:dyDescent="0.3">
      <c r="C957">
        <v>128.46</v>
      </c>
      <c r="D957">
        <v>3.524745677874528E-2</v>
      </c>
    </row>
    <row r="958" spans="3:4" x14ac:dyDescent="0.3">
      <c r="C958">
        <v>128.495</v>
      </c>
      <c r="D958">
        <v>3.3239470166707571E-2</v>
      </c>
    </row>
    <row r="959" spans="3:4" x14ac:dyDescent="0.3">
      <c r="C959">
        <v>128.53</v>
      </c>
      <c r="D959">
        <v>3.0785249311428418E-2</v>
      </c>
    </row>
    <row r="960" spans="3:4" x14ac:dyDescent="0.3">
      <c r="C960">
        <v>128.565</v>
      </c>
      <c r="D960">
        <v>2.8027613512380114E-2</v>
      </c>
    </row>
    <row r="961" spans="3:4" x14ac:dyDescent="0.3">
      <c r="C961">
        <v>128.6</v>
      </c>
      <c r="D961">
        <v>2.5121365679326754E-2</v>
      </c>
    </row>
    <row r="962" spans="3:4" x14ac:dyDescent="0.3">
      <c r="C962">
        <v>128.63499999999999</v>
      </c>
      <c r="D962">
        <v>2.2221980750723673E-2</v>
      </c>
    </row>
    <row r="963" spans="3:4" x14ac:dyDescent="0.3">
      <c r="C963">
        <v>128.67000000000002</v>
      </c>
      <c r="D963">
        <v>1.9475886586883397E-2</v>
      </c>
    </row>
    <row r="964" spans="3:4" x14ac:dyDescent="0.3">
      <c r="C964">
        <v>128.70500000000001</v>
      </c>
      <c r="D964">
        <v>1.7013140221077694E-2</v>
      </c>
    </row>
    <row r="965" spans="3:4" x14ac:dyDescent="0.3">
      <c r="C965">
        <v>128.74</v>
      </c>
      <c r="D965">
        <v>1.4942818337595002E-2</v>
      </c>
    </row>
    <row r="966" spans="3:4" x14ac:dyDescent="0.3">
      <c r="C966">
        <v>128.77500000000001</v>
      </c>
      <c r="D966">
        <v>1.3350942430281157E-2</v>
      </c>
    </row>
    <row r="967" spans="3:4" x14ac:dyDescent="0.3">
      <c r="C967">
        <v>128.81</v>
      </c>
      <c r="D967">
        <v>1.2300515751648458E-2</v>
      </c>
    </row>
    <row r="968" spans="3:4" x14ac:dyDescent="0.3">
      <c r="C968">
        <v>128.845</v>
      </c>
      <c r="D968">
        <v>1.1832559297951477E-2</v>
      </c>
    </row>
    <row r="969" spans="3:4" x14ac:dyDescent="0.3">
      <c r="C969">
        <v>128.88</v>
      </c>
      <c r="D969">
        <v>1.1967835002598277E-2</v>
      </c>
    </row>
    <row r="970" spans="3:4" x14ac:dyDescent="0.3">
      <c r="C970">
        <v>128.91499999999999</v>
      </c>
      <c r="D970">
        <v>1.2708154157936869E-2</v>
      </c>
    </row>
    <row r="971" spans="3:4" x14ac:dyDescent="0.3">
      <c r="C971">
        <v>128.95000000000002</v>
      </c>
      <c r="D971">
        <v>1.4037064844469448E-2</v>
      </c>
    </row>
    <row r="972" spans="3:4" x14ac:dyDescent="0.3">
      <c r="C972">
        <v>128.98500000000001</v>
      </c>
      <c r="D972">
        <v>1.5919820836494833E-2</v>
      </c>
    </row>
    <row r="973" spans="3:4" x14ac:dyDescent="0.3">
      <c r="C973">
        <v>129.02000000000001</v>
      </c>
      <c r="D973">
        <v>1.8302913961970025E-2</v>
      </c>
    </row>
    <row r="974" spans="3:4" x14ac:dyDescent="0.3">
      <c r="C974">
        <v>129.05500000000001</v>
      </c>
      <c r="D974">
        <v>2.1113701929975606E-2</v>
      </c>
    </row>
    <row r="975" spans="3:4" x14ac:dyDescent="0.3">
      <c r="C975">
        <v>129.09</v>
      </c>
      <c r="D975">
        <v>2.4260889237180731E-2</v>
      </c>
    </row>
    <row r="976" spans="3:4" x14ac:dyDescent="0.3">
      <c r="C976">
        <v>129.125</v>
      </c>
      <c r="D976">
        <v>2.7636297591613547E-2</v>
      </c>
    </row>
    <row r="977" spans="3:4" x14ac:dyDescent="0.3">
      <c r="C977">
        <v>129.16</v>
      </c>
      <c r="D977">
        <v>3.1118573871143824E-2</v>
      </c>
    </row>
    <row r="978" spans="3:4" x14ac:dyDescent="0.3">
      <c r="C978">
        <v>129.19499999999999</v>
      </c>
      <c r="D978">
        <v>3.4578963282583676E-2</v>
      </c>
    </row>
    <row r="979" spans="3:4" x14ac:dyDescent="0.3">
      <c r="C979">
        <v>129.22999999999999</v>
      </c>
      <c r="D979">
        <v>3.7888630738577976E-2</v>
      </c>
    </row>
    <row r="980" spans="3:4" x14ac:dyDescent="0.3">
      <c r="C980">
        <v>129.26500000000001</v>
      </c>
      <c r="D980">
        <v>4.0927088490776177E-2</v>
      </c>
    </row>
    <row r="981" spans="3:4" x14ac:dyDescent="0.3">
      <c r="C981">
        <v>129.30000000000001</v>
      </c>
      <c r="D981">
        <v>4.3590666384800782E-2</v>
      </c>
    </row>
    <row r="982" spans="3:4" x14ac:dyDescent="0.3">
      <c r="C982">
        <v>129.33500000000001</v>
      </c>
      <c r="D982">
        <v>4.5799929616127409E-2</v>
      </c>
    </row>
    <row r="983" spans="3:4" x14ac:dyDescent="0.3">
      <c r="C983">
        <v>129.37</v>
      </c>
      <c r="D983">
        <v>4.7504987502308173E-2</v>
      </c>
    </row>
    <row r="984" spans="3:4" x14ac:dyDescent="0.3">
      <c r="C984">
        <v>129.405</v>
      </c>
      <c r="D984">
        <v>4.8687886378585059E-2</v>
      </c>
    </row>
    <row r="985" spans="3:4" x14ac:dyDescent="0.3">
      <c r="C985">
        <v>129.44</v>
      </c>
      <c r="D985">
        <v>4.9361686182158193E-2</v>
      </c>
    </row>
    <row r="986" spans="3:4" x14ac:dyDescent="0.3">
      <c r="C986">
        <v>129.47499999999999</v>
      </c>
      <c r="D986">
        <v>4.9566311689310402E-2</v>
      </c>
    </row>
    <row r="987" spans="3:4" x14ac:dyDescent="0.3">
      <c r="C987">
        <v>129.51</v>
      </c>
      <c r="D987">
        <v>4.936175543508247E-2</v>
      </c>
    </row>
    <row r="988" spans="3:4" x14ac:dyDescent="0.3">
      <c r="C988">
        <v>129.54500000000002</v>
      </c>
      <c r="D988">
        <v>4.8819627694198474E-2</v>
      </c>
    </row>
    <row r="989" spans="3:4" x14ac:dyDescent="0.3">
      <c r="C989">
        <v>129.58000000000001</v>
      </c>
      <c r="D989">
        <v>4.8014089700781186E-2</v>
      </c>
    </row>
    <row r="990" spans="3:4" x14ac:dyDescent="0.3">
      <c r="C990">
        <v>129.61500000000001</v>
      </c>
      <c r="D990">
        <v>4.7013765191359198E-2</v>
      </c>
    </row>
    <row r="991" spans="3:4" x14ac:dyDescent="0.3">
      <c r="C991">
        <v>129.65</v>
      </c>
      <c r="D991">
        <v>4.5875186621864801E-2</v>
      </c>
    </row>
    <row r="992" spans="3:4" x14ac:dyDescent="0.3">
      <c r="C992">
        <v>129.685</v>
      </c>
      <c r="D992">
        <v>4.4638816319912851E-2</v>
      </c>
    </row>
    <row r="993" spans="3:4" x14ac:dyDescent="0.3">
      <c r="C993">
        <v>129.72</v>
      </c>
      <c r="D993">
        <v>4.3327925314911857E-2</v>
      </c>
    </row>
    <row r="994" spans="3:4" x14ac:dyDescent="0.3">
      <c r="C994">
        <v>129.755</v>
      </c>
      <c r="D994">
        <v>4.1949845573682948E-2</v>
      </c>
    </row>
    <row r="995" spans="3:4" x14ac:dyDescent="0.3">
      <c r="C995">
        <v>129.79</v>
      </c>
      <c r="D995">
        <v>4.0499619234811636E-2</v>
      </c>
    </row>
    <row r="996" spans="3:4" x14ac:dyDescent="0.3">
      <c r="C996">
        <v>129.82500000000002</v>
      </c>
      <c r="D996">
        <v>3.8964873596560146E-2</v>
      </c>
    </row>
    <row r="997" spans="3:4" x14ac:dyDescent="0.3">
      <c r="C997">
        <v>129.86000000000001</v>
      </c>
      <c r="D997">
        <v>3.7331062173149389E-2</v>
      </c>
    </row>
    <row r="998" spans="3:4" x14ac:dyDescent="0.3">
      <c r="C998">
        <v>129.89500000000001</v>
      </c>
      <c r="D998">
        <v>3.5586644316069616E-2</v>
      </c>
    </row>
    <row r="999" spans="3:4" x14ac:dyDescent="0.3">
      <c r="C999">
        <v>129.93</v>
      </c>
      <c r="D999">
        <v>3.3727048435867817E-2</v>
      </c>
    </row>
    <row r="1000" spans="3:4" x14ac:dyDescent="0.3">
      <c r="C1000">
        <v>129.965</v>
      </c>
      <c r="D1000">
        <v>3.1757333224712289E-2</v>
      </c>
    </row>
    <row r="1001" spans="3:4" x14ac:dyDescent="0.3">
      <c r="C1001">
        <v>130</v>
      </c>
      <c r="D1001">
        <v>2.9693283655330825E-2</v>
      </c>
    </row>
    <row r="1002" spans="3:4" x14ac:dyDescent="0.3">
      <c r="C1002">
        <v>130.035</v>
      </c>
      <c r="D1002">
        <v>2.7561071938890513E-2</v>
      </c>
    </row>
    <row r="1003" spans="3:4" x14ac:dyDescent="0.3">
      <c r="C1003">
        <v>130.07</v>
      </c>
      <c r="D1003">
        <v>2.5395805918019557E-2</v>
      </c>
    </row>
    <row r="1004" spans="3:4" x14ac:dyDescent="0.3">
      <c r="C1004">
        <v>130.10499999999999</v>
      </c>
      <c r="D1004">
        <v>2.3239429044188013E-2</v>
      </c>
    </row>
    <row r="1005" spans="3:4" x14ac:dyDescent="0.3">
      <c r="C1005">
        <v>130.14000000000001</v>
      </c>
      <c r="D1005">
        <v>2.1138499228754482E-2</v>
      </c>
    </row>
    <row r="1006" spans="3:4" x14ac:dyDescent="0.3">
      <c r="C1006">
        <v>130.17500000000001</v>
      </c>
      <c r="D1006">
        <v>1.9142356061753706E-2</v>
      </c>
    </row>
    <row r="1007" spans="3:4" x14ac:dyDescent="0.3">
      <c r="C1007">
        <v>130.21</v>
      </c>
      <c r="D1007">
        <v>1.7302088126043703E-2</v>
      </c>
    </row>
    <row r="1008" spans="3:4" x14ac:dyDescent="0.3">
      <c r="C1008">
        <v>130.245</v>
      </c>
      <c r="D1008">
        <v>1.5670536132061638E-2</v>
      </c>
    </row>
    <row r="1009" spans="3:4" x14ac:dyDescent="0.3">
      <c r="C1009">
        <v>130.28</v>
      </c>
      <c r="D1009">
        <v>1.4303317095221806E-2</v>
      </c>
    </row>
    <row r="1010" spans="3:4" x14ac:dyDescent="0.3">
      <c r="C1010">
        <v>130.315</v>
      </c>
      <c r="D1010">
        <v>1.326054168621019E-2</v>
      </c>
    </row>
    <row r="1011" spans="3:4" x14ac:dyDescent="0.3">
      <c r="C1011">
        <v>130.35</v>
      </c>
      <c r="D1011">
        <v>1.2608551490495688E-2</v>
      </c>
    </row>
    <row r="1012" spans="3:4" x14ac:dyDescent="0.3">
      <c r="C1012">
        <v>130.38499999999999</v>
      </c>
      <c r="D1012">
        <v>1.2420684303805727E-2</v>
      </c>
    </row>
    <row r="1013" spans="3:4" x14ac:dyDescent="0.3">
      <c r="C1013">
        <v>130.42000000000002</v>
      </c>
      <c r="D1013">
        <v>1.2775875719748839E-2</v>
      </c>
    </row>
    <row r="1014" spans="3:4" x14ac:dyDescent="0.3">
      <c r="C1014">
        <v>130.45500000000001</v>
      </c>
      <c r="D1014">
        <v>1.3753938972711956E-2</v>
      </c>
    </row>
    <row r="1015" spans="3:4" x14ac:dyDescent="0.3">
      <c r="C1015">
        <v>130.49</v>
      </c>
      <c r="D1015">
        <v>1.5426740681287847E-2</v>
      </c>
    </row>
    <row r="1016" spans="3:4" x14ac:dyDescent="0.3">
      <c r="C1016">
        <v>130.52500000000001</v>
      </c>
      <c r="D1016">
        <v>1.784526274106191E-2</v>
      </c>
    </row>
    <row r="1017" spans="3:4" x14ac:dyDescent="0.3">
      <c r="C1017">
        <v>130.56</v>
      </c>
      <c r="D1017">
        <v>2.1023658992386694E-2</v>
      </c>
    </row>
    <row r="1018" spans="3:4" x14ac:dyDescent="0.3">
      <c r="C1018">
        <v>130.595</v>
      </c>
      <c r="D1018">
        <v>2.4922685950284171E-2</v>
      </c>
    </row>
    <row r="1019" spans="3:4" x14ac:dyDescent="0.3">
      <c r="C1019">
        <v>130.63</v>
      </c>
      <c r="D1019">
        <v>2.9436018048086977E-2</v>
      </c>
    </row>
    <row r="1020" spans="3:4" x14ac:dyDescent="0.3">
      <c r="C1020">
        <v>130.66499999999999</v>
      </c>
      <c r="D1020">
        <v>3.4383235796351226E-2</v>
      </c>
    </row>
    <row r="1021" spans="3:4" x14ac:dyDescent="0.3">
      <c r="C1021">
        <v>130.70000000000002</v>
      </c>
      <c r="D1021">
        <v>3.9513550677998374E-2</v>
      </c>
    </row>
    <row r="1022" spans="3:4" x14ac:dyDescent="0.3">
      <c r="C1022">
        <v>130.73500000000001</v>
      </c>
      <c r="D1022">
        <v>4.4521667539838682E-2</v>
      </c>
    </row>
    <row r="1023" spans="3:4" x14ac:dyDescent="0.3">
      <c r="C1023">
        <v>130.77000000000001</v>
      </c>
      <c r="D1023">
        <v>4.9076045983286173E-2</v>
      </c>
    </row>
    <row r="1024" spans="3:4" x14ac:dyDescent="0.3">
      <c r="C1024">
        <v>130.80500000000001</v>
      </c>
      <c r="D1024">
        <v>5.2856194670496091E-2</v>
      </c>
    </row>
    <row r="1025" spans="3:4" x14ac:dyDescent="0.3">
      <c r="C1025">
        <v>130.84</v>
      </c>
      <c r="D1025">
        <v>5.5593468097481787E-2</v>
      </c>
    </row>
    <row r="1026" spans="3:4" x14ac:dyDescent="0.3">
      <c r="C1026">
        <v>130.875</v>
      </c>
      <c r="D1026">
        <v>5.7108331711720348E-2</v>
      </c>
    </row>
    <row r="1027" spans="3:4" x14ac:dyDescent="0.3">
      <c r="C1027">
        <v>130.91</v>
      </c>
      <c r="D1027">
        <v>5.7338055630036709E-2</v>
      </c>
    </row>
    <row r="1028" spans="3:4" x14ac:dyDescent="0.3">
      <c r="C1028">
        <v>130.94499999999999</v>
      </c>
      <c r="D1028">
        <v>5.6350025271443144E-2</v>
      </c>
    </row>
    <row r="1029" spans="3:4" x14ac:dyDescent="0.3">
      <c r="C1029">
        <v>130.97999999999999</v>
      </c>
      <c r="D1029">
        <v>5.433976699203602E-2</v>
      </c>
    </row>
    <row r="1030" spans="3:4" x14ac:dyDescent="0.3">
      <c r="C1030">
        <v>131.01500000000001</v>
      </c>
      <c r="D1030">
        <v>5.1616482213040112E-2</v>
      </c>
    </row>
    <row r="1031" spans="3:4" x14ac:dyDescent="0.3">
      <c r="C1031">
        <v>131.05000000000001</v>
      </c>
      <c r="D1031">
        <v>4.8579908292048932E-2</v>
      </c>
    </row>
    <row r="1032" spans="3:4" x14ac:dyDescent="0.3">
      <c r="C1032">
        <v>131.08500000000001</v>
      </c>
      <c r="D1032">
        <v>4.5693275641122119E-2</v>
      </c>
    </row>
    <row r="1033" spans="3:4" x14ac:dyDescent="0.3">
      <c r="C1033">
        <v>131.12</v>
      </c>
      <c r="D1033">
        <v>4.3453222314255524E-2</v>
      </c>
    </row>
    <row r="1034" spans="3:4" x14ac:dyDescent="0.3">
      <c r="C1034">
        <v>131.155</v>
      </c>
      <c r="D1034">
        <v>4.2353606881617115E-2</v>
      </c>
    </row>
    <row r="1035" spans="3:4" x14ac:dyDescent="0.3">
      <c r="C1035">
        <v>131.19</v>
      </c>
      <c r="D1035">
        <v>4.2837200807798757E-2</v>
      </c>
    </row>
    <row r="1036" spans="3:4" x14ac:dyDescent="0.3">
      <c r="C1036">
        <v>131.22499999999999</v>
      </c>
      <c r="D1036">
        <v>4.5230288365396193E-2</v>
      </c>
    </row>
    <row r="1037" spans="3:4" x14ac:dyDescent="0.3">
      <c r="C1037">
        <v>131.26</v>
      </c>
      <c r="D1037">
        <v>4.9663747908245792E-2</v>
      </c>
    </row>
    <row r="1038" spans="3:4" x14ac:dyDescent="0.3">
      <c r="C1038">
        <v>131.29500000000002</v>
      </c>
      <c r="D1038">
        <v>5.5997275276269298E-2</v>
      </c>
    </row>
    <row r="1039" spans="3:4" x14ac:dyDescent="0.3">
      <c r="C1039">
        <v>131.33000000000001</v>
      </c>
      <c r="D1039">
        <v>6.3776716909540399E-2</v>
      </c>
    </row>
    <row r="1040" spans="3:4" x14ac:dyDescent="0.3">
      <c r="C1040">
        <v>131.36500000000001</v>
      </c>
      <c r="D1040">
        <v>7.2266230959876748E-2</v>
      </c>
    </row>
    <row r="1041" spans="3:4" x14ac:dyDescent="0.3">
      <c r="C1041">
        <v>131.4</v>
      </c>
      <c r="D1041">
        <v>8.0700505904733627E-2</v>
      </c>
    </row>
    <row r="1042" spans="3:4" x14ac:dyDescent="0.3">
      <c r="C1042">
        <v>131.435</v>
      </c>
      <c r="D1042">
        <v>8.9639778623049546E-2</v>
      </c>
    </row>
    <row r="1043" spans="3:4" x14ac:dyDescent="0.3">
      <c r="C1043">
        <v>131.47</v>
      </c>
      <c r="D1043">
        <v>0.10578424347379245</v>
      </c>
    </row>
    <row r="1044" spans="3:4" x14ac:dyDescent="0.3">
      <c r="C1044">
        <v>131.505</v>
      </c>
      <c r="D1044">
        <v>0.14621616669703114</v>
      </c>
    </row>
    <row r="1045" spans="3:4" x14ac:dyDescent="0.3">
      <c r="C1045">
        <v>131.54</v>
      </c>
      <c r="D1045">
        <v>0.21675828312968037</v>
      </c>
    </row>
    <row r="1046" spans="3:4" x14ac:dyDescent="0.3">
      <c r="C1046">
        <v>131.57500000000002</v>
      </c>
      <c r="D1046">
        <v>0.27155508480958618</v>
      </c>
    </row>
    <row r="1047" spans="3:4" x14ac:dyDescent="0.3">
      <c r="C1047">
        <v>131.61000000000001</v>
      </c>
      <c r="D1047">
        <v>0.25291804733828116</v>
      </c>
    </row>
    <row r="1048" spans="3:4" x14ac:dyDescent="0.3">
      <c r="C1048">
        <v>131.64500000000001</v>
      </c>
      <c r="D1048">
        <v>0.18349786088768949</v>
      </c>
    </row>
    <row r="1049" spans="3:4" x14ac:dyDescent="0.3">
      <c r="C1049">
        <v>131.68</v>
      </c>
      <c r="D1049">
        <v>0.12992010952227884</v>
      </c>
    </row>
    <row r="1050" spans="3:4" x14ac:dyDescent="0.3">
      <c r="C1050">
        <v>131.715</v>
      </c>
      <c r="D1050">
        <v>0.11278576980095753</v>
      </c>
    </row>
    <row r="1051" spans="3:4" x14ac:dyDescent="0.3">
      <c r="C1051">
        <v>131.75</v>
      </c>
      <c r="D1051">
        <v>0.11586499647437622</v>
      </c>
    </row>
    <row r="1052" spans="3:4" x14ac:dyDescent="0.3">
      <c r="C1052">
        <v>131.785</v>
      </c>
      <c r="D1052">
        <v>0.12581059641338435</v>
      </c>
    </row>
    <row r="1053" spans="3:4" x14ac:dyDescent="0.3">
      <c r="C1053">
        <v>131.82</v>
      </c>
      <c r="D1053">
        <v>0.13866458454510211</v>
      </c>
    </row>
    <row r="1054" spans="3:4" x14ac:dyDescent="0.3">
      <c r="C1054">
        <v>131.85499999999999</v>
      </c>
      <c r="D1054">
        <v>0.15629830830056193</v>
      </c>
    </row>
    <row r="1055" spans="3:4" x14ac:dyDescent="0.3">
      <c r="C1055">
        <v>131.89000000000001</v>
      </c>
      <c r="D1055">
        <v>0.18996640198625034</v>
      </c>
    </row>
    <row r="1056" spans="3:4" x14ac:dyDescent="0.3">
      <c r="C1056">
        <v>131.92500000000001</v>
      </c>
      <c r="D1056">
        <v>0.25743796562585242</v>
      </c>
    </row>
    <row r="1057" spans="3:4" x14ac:dyDescent="0.3">
      <c r="C1057">
        <v>131.96</v>
      </c>
      <c r="D1057">
        <v>0.34740023194509428</v>
      </c>
    </row>
    <row r="1058" spans="3:4" x14ac:dyDescent="0.3">
      <c r="C1058">
        <v>131.995</v>
      </c>
      <c r="D1058">
        <v>0.40134835135788183</v>
      </c>
    </row>
    <row r="1059" spans="3:4" x14ac:dyDescent="0.3">
      <c r="C1059">
        <v>132.03</v>
      </c>
      <c r="D1059">
        <v>0.3934653721713659</v>
      </c>
    </row>
    <row r="1060" spans="3:4" x14ac:dyDescent="0.3">
      <c r="C1060">
        <v>132.065</v>
      </c>
      <c r="D1060">
        <v>0.37574887646474031</v>
      </c>
    </row>
    <row r="1061" spans="3:4" x14ac:dyDescent="0.3">
      <c r="C1061">
        <v>132.1</v>
      </c>
      <c r="D1061">
        <v>0.38671969858227445</v>
      </c>
    </row>
    <row r="1062" spans="3:4" x14ac:dyDescent="0.3">
      <c r="C1062">
        <v>132.13499999999999</v>
      </c>
      <c r="D1062">
        <v>0.40493137729791023</v>
      </c>
    </row>
    <row r="1063" spans="3:4" x14ac:dyDescent="0.3">
      <c r="C1063">
        <v>132.17000000000002</v>
      </c>
      <c r="D1063">
        <v>0.40255024495038821</v>
      </c>
    </row>
    <row r="1064" spans="3:4" x14ac:dyDescent="0.3">
      <c r="C1064">
        <v>132.20500000000001</v>
      </c>
      <c r="D1064">
        <v>0.37944909087538597</v>
      </c>
    </row>
    <row r="1065" spans="3:4" x14ac:dyDescent="0.3">
      <c r="C1065">
        <v>132.24</v>
      </c>
      <c r="D1065">
        <v>0.35004687867588369</v>
      </c>
    </row>
    <row r="1066" spans="3:4" x14ac:dyDescent="0.3">
      <c r="C1066">
        <v>132.27500000000001</v>
      </c>
      <c r="D1066">
        <v>0.32404116245107267</v>
      </c>
    </row>
    <row r="1067" spans="3:4" x14ac:dyDescent="0.3">
      <c r="C1067">
        <v>132.31</v>
      </c>
      <c r="D1067">
        <v>0.30245071132534401</v>
      </c>
    </row>
    <row r="1068" spans="3:4" x14ac:dyDescent="0.3">
      <c r="C1068">
        <v>132.345</v>
      </c>
      <c r="D1068">
        <v>0.28326287755825286</v>
      </c>
    </row>
    <row r="1069" spans="3:4" x14ac:dyDescent="0.3">
      <c r="C1069">
        <v>132.38</v>
      </c>
      <c r="D1069">
        <v>0.26553000938721011</v>
      </c>
    </row>
    <row r="1070" spans="3:4" x14ac:dyDescent="0.3">
      <c r="C1070">
        <v>132.41499999999999</v>
      </c>
      <c r="D1070">
        <v>0.24933908099446231</v>
      </c>
    </row>
    <row r="1071" spans="3:4" x14ac:dyDescent="0.3">
      <c r="C1071">
        <v>132.45000000000002</v>
      </c>
      <c r="D1071">
        <v>0.23466810514281966</v>
      </c>
    </row>
    <row r="1072" spans="3:4" x14ac:dyDescent="0.3">
      <c r="C1072">
        <v>132.48500000000001</v>
      </c>
      <c r="D1072">
        <v>0.22108612043737863</v>
      </c>
    </row>
    <row r="1073" spans="3:4" x14ac:dyDescent="0.3">
      <c r="C1073">
        <v>132.52000000000001</v>
      </c>
      <c r="D1073">
        <v>0.20811097383183239</v>
      </c>
    </row>
    <row r="1074" spans="3:4" x14ac:dyDescent="0.3">
      <c r="C1074">
        <v>132.55500000000001</v>
      </c>
      <c r="D1074">
        <v>0.1955431810300057</v>
      </c>
    </row>
    <row r="1075" spans="3:4" x14ac:dyDescent="0.3">
      <c r="C1075">
        <v>132.59</v>
      </c>
      <c r="D1075">
        <v>0.18350455304367791</v>
      </c>
    </row>
    <row r="1076" spans="3:4" x14ac:dyDescent="0.3">
      <c r="C1076">
        <v>132.625</v>
      </c>
      <c r="D1076">
        <v>0.1722746215277933</v>
      </c>
    </row>
    <row r="1077" spans="3:4" x14ac:dyDescent="0.3">
      <c r="C1077">
        <v>132.66</v>
      </c>
      <c r="D1077">
        <v>0.16210311789345874</v>
      </c>
    </row>
    <row r="1078" spans="3:4" x14ac:dyDescent="0.3">
      <c r="C1078">
        <v>132.69499999999999</v>
      </c>
      <c r="D1078">
        <v>0.15310396084845654</v>
      </c>
    </row>
    <row r="1079" spans="3:4" x14ac:dyDescent="0.3">
      <c r="C1079">
        <v>132.72999999999999</v>
      </c>
      <c r="D1079">
        <v>0.14524297705443465</v>
      </c>
    </row>
    <row r="1080" spans="3:4" x14ac:dyDescent="0.3">
      <c r="C1080">
        <v>132.76500000000001</v>
      </c>
      <c r="D1080">
        <v>0.13838207310885758</v>
      </c>
    </row>
    <row r="1081" spans="3:4" x14ac:dyDescent="0.3">
      <c r="C1081">
        <v>132.80000000000001</v>
      </c>
      <c r="D1081">
        <v>0.13233683304818133</v>
      </c>
    </row>
    <row r="1082" spans="3:4" x14ac:dyDescent="0.3">
      <c r="C1082">
        <v>132.83500000000001</v>
      </c>
      <c r="D1082">
        <v>0.12692074844170728</v>
      </c>
    </row>
    <row r="1083" spans="3:4" x14ac:dyDescent="0.3">
      <c r="C1083">
        <v>132.87</v>
      </c>
      <c r="D1083">
        <v>0.12196840170675743</v>
      </c>
    </row>
    <row r="1084" spans="3:4" x14ac:dyDescent="0.3">
      <c r="C1084">
        <v>132.905</v>
      </c>
      <c r="D1084">
        <v>0.11734225191265578</v>
      </c>
    </row>
    <row r="1085" spans="3:4" x14ac:dyDescent="0.3">
      <c r="C1085">
        <v>132.94</v>
      </c>
      <c r="D1085">
        <v>0.11293217821100567</v>
      </c>
    </row>
    <row r="1086" spans="3:4" x14ac:dyDescent="0.3">
      <c r="C1086">
        <v>132.97499999999999</v>
      </c>
      <c r="D1086">
        <v>0.10865500272386301</v>
      </c>
    </row>
    <row r="1087" spans="3:4" x14ac:dyDescent="0.3">
      <c r="C1087">
        <v>133.01</v>
      </c>
      <c r="D1087">
        <v>0.10445759600565968</v>
      </c>
    </row>
    <row r="1088" spans="3:4" x14ac:dyDescent="0.3">
      <c r="C1088">
        <v>133.04500000000002</v>
      </c>
      <c r="D1088">
        <v>0.10032285766203548</v>
      </c>
    </row>
    <row r="1089" spans="3:4" x14ac:dyDescent="0.3">
      <c r="C1089">
        <v>133.08000000000001</v>
      </c>
      <c r="D1089">
        <v>9.6276400713009663E-2</v>
      </c>
    </row>
    <row r="1090" spans="3:4" x14ac:dyDescent="0.3">
      <c r="C1090">
        <v>133.11500000000001</v>
      </c>
      <c r="D1090">
        <v>9.2390331685541366E-2</v>
      </c>
    </row>
    <row r="1091" spans="3:4" x14ac:dyDescent="0.3">
      <c r="C1091">
        <v>133.15</v>
      </c>
      <c r="D1091">
        <v>8.8781251802525329E-2</v>
      </c>
    </row>
    <row r="1092" spans="3:4" x14ac:dyDescent="0.3">
      <c r="C1092">
        <v>133.185</v>
      </c>
      <c r="D1092">
        <v>8.5601188119279609E-2</v>
      </c>
    </row>
    <row r="1093" spans="3:4" x14ac:dyDescent="0.3">
      <c r="C1093">
        <v>133.22</v>
      </c>
      <c r="D1093">
        <v>8.3020879929595018E-2</v>
      </c>
    </row>
    <row r="1094" spans="3:4" x14ac:dyDescent="0.3">
      <c r="C1094">
        <v>133.255</v>
      </c>
      <c r="D1094">
        <v>8.1206268874485427E-2</v>
      </c>
    </row>
    <row r="1095" spans="3:4" x14ac:dyDescent="0.3">
      <c r="C1095">
        <v>133.29</v>
      </c>
      <c r="D1095">
        <v>8.0291378719110004E-2</v>
      </c>
    </row>
    <row r="1096" spans="3:4" x14ac:dyDescent="0.3">
      <c r="C1096">
        <v>133.32500000000002</v>
      </c>
      <c r="D1096">
        <v>8.0350456810047308E-2</v>
      </c>
    </row>
    <row r="1097" spans="3:4" x14ac:dyDescent="0.3">
      <c r="C1097">
        <v>133.36000000000001</v>
      </c>
      <c r="D1097">
        <v>8.1374347540984202E-2</v>
      </c>
    </row>
    <row r="1098" spans="3:4" x14ac:dyDescent="0.3">
      <c r="C1098">
        <v>133.39500000000001</v>
      </c>
      <c r="D1098">
        <v>8.325592092642807E-2</v>
      </c>
    </row>
    <row r="1099" spans="3:4" x14ac:dyDescent="0.3">
      <c r="C1099">
        <v>133.43</v>
      </c>
      <c r="D1099">
        <v>8.5788439109576994E-2</v>
      </c>
    </row>
    <row r="1100" spans="3:4" x14ac:dyDescent="0.3">
      <c r="C1100">
        <v>133.465</v>
      </c>
      <c r="D1100">
        <v>8.8679327928147811E-2</v>
      </c>
    </row>
    <row r="1101" spans="3:4" x14ac:dyDescent="0.3">
      <c r="C1101">
        <v>133.5</v>
      </c>
      <c r="D1101">
        <v>9.1578999438506073E-2</v>
      </c>
    </row>
    <row r="1102" spans="3:4" x14ac:dyDescent="0.3">
      <c r="C1102">
        <v>133.535</v>
      </c>
      <c r="D1102">
        <v>9.4121407335965745E-2</v>
      </c>
    </row>
    <row r="1103" spans="3:4" x14ac:dyDescent="0.3">
      <c r="C1103">
        <v>133.57</v>
      </c>
      <c r="D1103">
        <v>9.5969985495375346E-2</v>
      </c>
    </row>
    <row r="1104" spans="3:4" x14ac:dyDescent="0.3">
      <c r="C1104">
        <v>133.60499999999999</v>
      </c>
      <c r="D1104">
        <v>9.6861416560797484E-2</v>
      </c>
    </row>
    <row r="1105" spans="3:4" x14ac:dyDescent="0.3">
      <c r="C1105">
        <v>133.64000000000001</v>
      </c>
      <c r="D1105">
        <v>9.6639112278409864E-2</v>
      </c>
    </row>
    <row r="1106" spans="3:4" x14ac:dyDescent="0.3">
      <c r="C1106">
        <v>133.67500000000001</v>
      </c>
      <c r="D1106">
        <v>9.527043732564168E-2</v>
      </c>
    </row>
    <row r="1107" spans="3:4" x14ac:dyDescent="0.3">
      <c r="C1107">
        <v>133.71</v>
      </c>
      <c r="D1107">
        <v>9.2844977516167396E-2</v>
      </c>
    </row>
    <row r="1108" spans="3:4" x14ac:dyDescent="0.3">
      <c r="C1108">
        <v>133.745</v>
      </c>
      <c r="D1108">
        <v>8.9554526036284152E-2</v>
      </c>
    </row>
    <row r="1109" spans="3:4" x14ac:dyDescent="0.3">
      <c r="C1109">
        <v>133.78</v>
      </c>
      <c r="D1109">
        <v>8.5660025270371781E-2</v>
      </c>
    </row>
    <row r="1110" spans="3:4" x14ac:dyDescent="0.3">
      <c r="C1110">
        <v>133.815</v>
      </c>
      <c r="D1110">
        <v>8.1451846219573285E-2</v>
      </c>
    </row>
    <row r="1111" spans="3:4" x14ac:dyDescent="0.3">
      <c r="C1111">
        <v>133.85</v>
      </c>
      <c r="D1111">
        <v>7.7211220911561629E-2</v>
      </c>
    </row>
    <row r="1112" spans="3:4" x14ac:dyDescent="0.3">
      <c r="C1112">
        <v>133.88499999999999</v>
      </c>
      <c r="D1112">
        <v>7.3178999563953781E-2</v>
      </c>
    </row>
    <row r="1113" spans="3:4" x14ac:dyDescent="0.3">
      <c r="C1113">
        <v>133.92000000000002</v>
      </c>
      <c r="D1113">
        <v>6.9535713357626275E-2</v>
      </c>
    </row>
    <row r="1114" spans="3:4" x14ac:dyDescent="0.3">
      <c r="C1114">
        <v>133.95500000000001</v>
      </c>
      <c r="D1114">
        <v>6.6394194798926609E-2</v>
      </c>
    </row>
    <row r="1115" spans="3:4" x14ac:dyDescent="0.3">
      <c r="C1115">
        <v>133.99</v>
      </c>
      <c r="D1115">
        <v>6.380305565335119E-2</v>
      </c>
    </row>
    <row r="1116" spans="3:4" x14ac:dyDescent="0.3">
      <c r="C1116">
        <v>134.02500000000001</v>
      </c>
      <c r="D1116">
        <v>6.1757957988337761E-2</v>
      </c>
    </row>
    <row r="1117" spans="3:4" x14ac:dyDescent="0.3">
      <c r="C1117">
        <v>134.06</v>
      </c>
      <c r="D1117">
        <v>6.0216795768345932E-2</v>
      </c>
    </row>
    <row r="1118" spans="3:4" x14ac:dyDescent="0.3">
      <c r="C1118">
        <v>134.095</v>
      </c>
      <c r="D1118">
        <v>5.9115343473088333E-2</v>
      </c>
    </row>
    <row r="1119" spans="3:4" x14ac:dyDescent="0.3">
      <c r="C1119">
        <v>134.13</v>
      </c>
      <c r="D1119">
        <v>5.8380565705972901E-2</v>
      </c>
    </row>
    <row r="1120" spans="3:4" x14ac:dyDescent="0.3">
      <c r="C1120">
        <v>134.16499999999999</v>
      </c>
      <c r="D1120">
        <v>5.7940554488749262E-2</v>
      </c>
    </row>
    <row r="1121" spans="3:4" x14ac:dyDescent="0.3">
      <c r="C1121">
        <v>134.20000000000002</v>
      </c>
      <c r="D1121">
        <v>5.7730520512576648E-2</v>
      </c>
    </row>
    <row r="1122" spans="3:4" x14ac:dyDescent="0.3">
      <c r="C1122">
        <v>134.23500000000001</v>
      </c>
      <c r="D1122">
        <v>5.7695476026600183E-2</v>
      </c>
    </row>
    <row r="1123" spans="3:4" x14ac:dyDescent="0.3">
      <c r="C1123">
        <v>134.27000000000001</v>
      </c>
      <c r="D1123">
        <v>5.7790479985766856E-2</v>
      </c>
    </row>
    <row r="1124" spans="3:4" x14ac:dyDescent="0.3">
      <c r="C1124">
        <v>134.30500000000001</v>
      </c>
      <c r="D1124">
        <v>5.7979502000696473E-2</v>
      </c>
    </row>
    <row r="1125" spans="3:4" x14ac:dyDescent="0.3">
      <c r="C1125">
        <v>134.34</v>
      </c>
      <c r="D1125">
        <v>5.8233545589505435E-2</v>
      </c>
    </row>
    <row r="1126" spans="3:4" x14ac:dyDescent="0.3">
      <c r="C1126">
        <v>134.375</v>
      </c>
      <c r="D1126">
        <v>5.8528911596826758E-2</v>
      </c>
    </row>
    <row r="1127" spans="3:4" x14ac:dyDescent="0.3">
      <c r="C1127">
        <v>134.41</v>
      </c>
      <c r="D1127">
        <v>5.8845681229913294E-2</v>
      </c>
    </row>
    <row r="1128" spans="3:4" x14ac:dyDescent="0.3">
      <c r="C1128">
        <v>134.44499999999999</v>
      </c>
      <c r="D1128">
        <v>5.916663165979847E-2</v>
      </c>
    </row>
    <row r="1129" spans="3:4" x14ac:dyDescent="0.3">
      <c r="C1129">
        <v>134.47999999999999</v>
      </c>
      <c r="D1129">
        <v>5.9476669182965326E-2</v>
      </c>
    </row>
    <row r="1130" spans="3:4" x14ac:dyDescent="0.3">
      <c r="C1130">
        <v>134.51500000000001</v>
      </c>
      <c r="D1130">
        <v>5.9762326808185037E-2</v>
      </c>
    </row>
    <row r="1131" spans="3:4" x14ac:dyDescent="0.3">
      <c r="C1131">
        <v>134.55000000000001</v>
      </c>
      <c r="D1131">
        <v>6.0011741633505283E-2</v>
      </c>
    </row>
    <row r="1132" spans="3:4" x14ac:dyDescent="0.3">
      <c r="C1132">
        <v>134.58500000000001</v>
      </c>
      <c r="D1132">
        <v>6.0214557210180646E-2</v>
      </c>
    </row>
    <row r="1133" spans="3:4" x14ac:dyDescent="0.3">
      <c r="C1133">
        <v>134.62</v>
      </c>
      <c r="D1133">
        <v>6.0361879697509849E-2</v>
      </c>
    </row>
    <row r="1134" spans="3:4" x14ac:dyDescent="0.3">
      <c r="C1134">
        <v>134.655</v>
      </c>
      <c r="D1134">
        <v>6.0446250062289569E-2</v>
      </c>
    </row>
    <row r="1135" spans="3:4" x14ac:dyDescent="0.3">
      <c r="C1135">
        <v>134.69</v>
      </c>
      <c r="D1135">
        <v>6.0461349369688541E-2</v>
      </c>
    </row>
    <row r="1136" spans="3:4" x14ac:dyDescent="0.3">
      <c r="C1136">
        <v>134.72499999999999</v>
      </c>
      <c r="D1136">
        <v>6.0402084984683649E-2</v>
      </c>
    </row>
    <row r="1137" spans="3:4" x14ac:dyDescent="0.3">
      <c r="C1137">
        <v>134.76</v>
      </c>
      <c r="D1137">
        <v>6.0264112830238449E-2</v>
      </c>
    </row>
    <row r="1138" spans="3:4" x14ac:dyDescent="0.3">
      <c r="C1138">
        <v>134.79500000000002</v>
      </c>
      <c r="D1138">
        <v>6.0043799918781636E-2</v>
      </c>
    </row>
    <row r="1139" spans="3:4" x14ac:dyDescent="0.3">
      <c r="C1139">
        <v>134.83000000000001</v>
      </c>
      <c r="D1139">
        <v>5.9738035384093842E-2</v>
      </c>
    </row>
    <row r="1140" spans="3:4" x14ac:dyDescent="0.3">
      <c r="C1140">
        <v>134.86500000000001</v>
      </c>
      <c r="D1140">
        <v>5.9344218375732102E-2</v>
      </c>
    </row>
    <row r="1141" spans="3:4" x14ac:dyDescent="0.3">
      <c r="C1141">
        <v>134.9</v>
      </c>
      <c r="D1141">
        <v>5.8860451596955646E-2</v>
      </c>
    </row>
    <row r="1142" spans="3:4" x14ac:dyDescent="0.3">
      <c r="C1142">
        <v>134.935</v>
      </c>
      <c r="D1142">
        <v>5.8286035422414E-2</v>
      </c>
    </row>
    <row r="1143" spans="3:4" x14ac:dyDescent="0.3">
      <c r="C1143">
        <v>134.97</v>
      </c>
      <c r="D1143">
        <v>5.7622364865701013E-2</v>
      </c>
    </row>
    <row r="1144" spans="3:4" x14ac:dyDescent="0.3">
      <c r="C1144">
        <v>135.005</v>
      </c>
      <c r="D1144">
        <v>5.6874322493033792E-2</v>
      </c>
    </row>
    <row r="1145" spans="3:4" x14ac:dyDescent="0.3">
      <c r="C1145">
        <v>135.04</v>
      </c>
      <c r="D1145">
        <v>5.6052219388363453E-2</v>
      </c>
    </row>
    <row r="1146" spans="3:4" x14ac:dyDescent="0.3">
      <c r="C1146">
        <v>135.07500000000002</v>
      </c>
      <c r="D1146">
        <v>5.5174245526779672E-2</v>
      </c>
    </row>
    <row r="1147" spans="3:4" x14ac:dyDescent="0.3">
      <c r="C1147">
        <v>135.11000000000001</v>
      </c>
      <c r="D1147">
        <v>5.4269235640643926E-2</v>
      </c>
    </row>
    <row r="1148" spans="3:4" x14ac:dyDescent="0.3">
      <c r="C1148">
        <v>135.14500000000001</v>
      </c>
      <c r="D1148">
        <v>5.3379335004715291E-2</v>
      </c>
    </row>
    <row r="1149" spans="3:4" x14ac:dyDescent="0.3">
      <c r="C1149">
        <v>135.18</v>
      </c>
      <c r="D1149">
        <v>5.2561884691616101E-2</v>
      </c>
    </row>
    <row r="1150" spans="3:4" x14ac:dyDescent="0.3">
      <c r="C1150">
        <v>135.215</v>
      </c>
      <c r="D1150">
        <v>5.188959626752055E-2</v>
      </c>
    </row>
    <row r="1151" spans="3:4" x14ac:dyDescent="0.3">
      <c r="C1151">
        <v>135.25</v>
      </c>
      <c r="D1151">
        <v>5.1447947267668402E-2</v>
      </c>
    </row>
    <row r="1152" spans="3:4" x14ac:dyDescent="0.3">
      <c r="C1152">
        <v>135.285</v>
      </c>
      <c r="D1152">
        <v>5.132881994599528E-2</v>
      </c>
    </row>
    <row r="1153" spans="3:4" x14ac:dyDescent="0.3">
      <c r="C1153">
        <v>135.32</v>
      </c>
      <c r="D1153">
        <v>5.1619834844212009E-2</v>
      </c>
    </row>
    <row r="1154" spans="3:4" x14ac:dyDescent="0.3">
      <c r="C1154">
        <v>135.35499999999999</v>
      </c>
      <c r="D1154">
        <v>5.2389644692545985E-2</v>
      </c>
    </row>
    <row r="1155" spans="3:4" x14ac:dyDescent="0.3">
      <c r="C1155">
        <v>135.39000000000001</v>
      </c>
      <c r="D1155">
        <v>5.3670586178867059E-2</v>
      </c>
    </row>
    <row r="1156" spans="3:4" x14ac:dyDescent="0.3">
      <c r="C1156">
        <v>135.42500000000001</v>
      </c>
      <c r="D1156">
        <v>5.5441324609646292E-2</v>
      </c>
    </row>
    <row r="1157" spans="3:4" x14ac:dyDescent="0.3">
      <c r="C1157">
        <v>135.46</v>
      </c>
      <c r="D1157">
        <v>5.7613125447003102E-2</v>
      </c>
    </row>
    <row r="1158" spans="3:4" x14ac:dyDescent="0.3">
      <c r="C1158">
        <v>135.495</v>
      </c>
      <c r="D1158">
        <v>6.0023747219996065E-2</v>
      </c>
    </row>
    <row r="1159" spans="3:4" x14ac:dyDescent="0.3">
      <c r="C1159">
        <v>135.53</v>
      </c>
      <c r="D1159">
        <v>6.244234516235482E-2</v>
      </c>
    </row>
    <row r="1160" spans="3:4" x14ac:dyDescent="0.3">
      <c r="C1160">
        <v>135.565</v>
      </c>
      <c r="D1160">
        <v>6.4587074504916242E-2</v>
      </c>
    </row>
    <row r="1161" spans="3:4" x14ac:dyDescent="0.3">
      <c r="C1161">
        <v>135.6</v>
      </c>
      <c r="D1161">
        <v>6.615469549084993E-2</v>
      </c>
    </row>
    <row r="1162" spans="3:4" x14ac:dyDescent="0.3">
      <c r="C1162">
        <v>135.63499999999999</v>
      </c>
      <c r="D1162">
        <v>6.6858140169237745E-2</v>
      </c>
    </row>
    <row r="1163" spans="3:4" x14ac:dyDescent="0.3">
      <c r="C1163">
        <v>135.67000000000002</v>
      </c>
      <c r="D1163">
        <v>6.6466462789115208E-2</v>
      </c>
    </row>
    <row r="1164" spans="3:4" x14ac:dyDescent="0.3">
      <c r="C1164">
        <v>135.70500000000001</v>
      </c>
      <c r="D1164">
        <v>6.483945084075847E-2</v>
      </c>
    </row>
    <row r="1165" spans="3:4" x14ac:dyDescent="0.3">
      <c r="C1165">
        <v>135.74</v>
      </c>
      <c r="D1165">
        <v>6.1950249372550621E-2</v>
      </c>
    </row>
    <row r="1166" spans="3:4" x14ac:dyDescent="0.3">
      <c r="C1166">
        <v>135.77500000000001</v>
      </c>
      <c r="D1166">
        <v>5.7891299712213524E-2</v>
      </c>
    </row>
    <row r="1167" spans="3:4" x14ac:dyDescent="0.3">
      <c r="C1167">
        <v>135.81</v>
      </c>
      <c r="D1167">
        <v>5.2862307530610164E-2</v>
      </c>
    </row>
    <row r="1168" spans="3:4" x14ac:dyDescent="0.3">
      <c r="C1168">
        <v>135.845</v>
      </c>
      <c r="D1168">
        <v>4.7142674773853858E-2</v>
      </c>
    </row>
    <row r="1169" spans="3:4" x14ac:dyDescent="0.3">
      <c r="C1169">
        <v>135.88</v>
      </c>
      <c r="D1169">
        <v>4.1053912559192843E-2</v>
      </c>
    </row>
    <row r="1170" spans="3:4" x14ac:dyDescent="0.3">
      <c r="C1170">
        <v>135.91499999999999</v>
      </c>
      <c r="D1170">
        <v>3.491922219735924E-2</v>
      </c>
    </row>
    <row r="1171" spans="3:4" x14ac:dyDescent="0.3">
      <c r="C1171">
        <v>135.95000000000002</v>
      </c>
      <c r="D1171">
        <v>2.9027351408914378E-2</v>
      </c>
    </row>
    <row r="1172" spans="3:4" x14ac:dyDescent="0.3">
      <c r="C1172">
        <v>135.98500000000001</v>
      </c>
      <c r="D1172">
        <v>2.3606179555639165E-2</v>
      </c>
    </row>
    <row r="1173" spans="3:4" x14ac:dyDescent="0.3">
      <c r="C1173">
        <v>136.02000000000001</v>
      </c>
      <c r="D1173">
        <v>1.8808851163157402E-2</v>
      </c>
    </row>
    <row r="1174" spans="3:4" x14ac:dyDescent="0.3">
      <c r="C1174">
        <v>136.05500000000001</v>
      </c>
      <c r="D1174">
        <v>1.4712442588612182E-2</v>
      </c>
    </row>
    <row r="1175" spans="3:4" x14ac:dyDescent="0.3">
      <c r="C1175">
        <v>136.09</v>
      </c>
      <c r="D1175">
        <v>1.1326826057592089E-2</v>
      </c>
    </row>
    <row r="1176" spans="3:4" x14ac:dyDescent="0.3">
      <c r="C1176">
        <v>136.125</v>
      </c>
      <c r="D1176">
        <v>8.6100383589405392E-3</v>
      </c>
    </row>
    <row r="1177" spans="3:4" x14ac:dyDescent="0.3">
      <c r="C1177">
        <v>136.16</v>
      </c>
      <c r="D1177">
        <v>6.4861761147453137E-3</v>
      </c>
    </row>
    <row r="1178" spans="3:4" x14ac:dyDescent="0.3">
      <c r="C1178">
        <v>136.19499999999999</v>
      </c>
      <c r="D1178">
        <v>4.8624348284976131E-3</v>
      </c>
    </row>
    <row r="1179" spans="3:4" x14ac:dyDescent="0.3">
      <c r="C1179">
        <v>136.22999999999999</v>
      </c>
      <c r="D1179">
        <v>3.6430195603357244E-3</v>
      </c>
    </row>
    <row r="1180" spans="3:4" x14ac:dyDescent="0.3">
      <c r="C1180">
        <v>136.26500000000001</v>
      </c>
      <c r="D1180">
        <v>2.7388871092617088E-3</v>
      </c>
    </row>
    <row r="1181" spans="3:4" x14ac:dyDescent="0.3">
      <c r="C1181">
        <v>136.30000000000001</v>
      </c>
      <c r="D1181">
        <v>2.0733250137150942E-3</v>
      </c>
    </row>
    <row r="1182" spans="3:4" x14ac:dyDescent="0.3">
      <c r="C1182">
        <v>136.33500000000001</v>
      </c>
      <c r="D1182">
        <v>1.5840655479019401E-3</v>
      </c>
    </row>
    <row r="1183" spans="3:4" x14ac:dyDescent="0.3">
      <c r="C1183">
        <v>136.37</v>
      </c>
      <c r="D1183">
        <v>1.2229468579949534E-3</v>
      </c>
    </row>
    <row r="1184" spans="3:4" x14ac:dyDescent="0.3">
      <c r="C1184">
        <v>136.405</v>
      </c>
      <c r="D1184">
        <v>9.5414053905787952E-4</v>
      </c>
    </row>
    <row r="1185" spans="3:4" x14ac:dyDescent="0.3">
      <c r="C1185">
        <v>136.44</v>
      </c>
      <c r="D1185">
        <v>7.5178160782626271E-4</v>
      </c>
    </row>
    <row r="1186" spans="3:4" x14ac:dyDescent="0.3">
      <c r="C1186">
        <v>136.47499999999999</v>
      </c>
      <c r="D1186">
        <v>5.9757725576155523E-4</v>
      </c>
    </row>
    <row r="1187" spans="3:4" x14ac:dyDescent="0.3">
      <c r="C1187">
        <v>136.51</v>
      </c>
      <c r="D1187">
        <v>4.7871957885825528E-4</v>
      </c>
    </row>
    <row r="1188" spans="3:4" x14ac:dyDescent="0.3">
      <c r="C1188">
        <v>136.54500000000002</v>
      </c>
      <c r="D1188">
        <v>3.8623122972822381E-4</v>
      </c>
    </row>
    <row r="1189" spans="3:4" x14ac:dyDescent="0.3">
      <c r="C1189">
        <v>136.58000000000001</v>
      </c>
      <c r="D1189">
        <v>3.1374539656023125E-4</v>
      </c>
    </row>
    <row r="1190" spans="3:4" x14ac:dyDescent="0.3">
      <c r="C1190">
        <v>136.61500000000001</v>
      </c>
      <c r="D1190">
        <v>2.5665518917467034E-4</v>
      </c>
    </row>
    <row r="1191" spans="3:4" x14ac:dyDescent="0.3">
      <c r="C1191">
        <v>136.65</v>
      </c>
      <c r="D1191">
        <v>2.1154536600087094E-4</v>
      </c>
    </row>
    <row r="1192" spans="3:4" x14ac:dyDescent="0.3">
      <c r="C1192">
        <v>136.685</v>
      </c>
      <c r="D1192">
        <v>1.7582337292320753E-4</v>
      </c>
    </row>
    <row r="1193" spans="3:4" x14ac:dyDescent="0.3">
      <c r="C1193">
        <v>136.72</v>
      </c>
      <c r="D1193">
        <v>1.4748255501396287E-4</v>
      </c>
    </row>
    <row r="1194" spans="3:4" x14ac:dyDescent="0.3">
      <c r="C1194">
        <v>136.755</v>
      </c>
      <c r="D1194">
        <v>1.2494885508487912E-4</v>
      </c>
    </row>
    <row r="1195" spans="3:4" x14ac:dyDescent="0.3">
      <c r="C1195">
        <v>136.79</v>
      </c>
      <c r="D1195">
        <v>1.0696295532099187E-4</v>
      </c>
    </row>
    <row r="1196" spans="3:4" x14ac:dyDescent="0.3">
      <c r="C1196">
        <v>136.82500000000002</v>
      </c>
      <c r="D1196">
        <v>9.2580536558671718E-5</v>
      </c>
    </row>
    <row r="1197" spans="3:4" x14ac:dyDescent="0.3">
      <c r="C1197">
        <v>136.86000000000001</v>
      </c>
      <c r="D1197">
        <v>8.0991270488232369E-5</v>
      </c>
    </row>
    <row r="1198" spans="3:4" x14ac:dyDescent="0.3">
      <c r="C1198">
        <v>136.89500000000001</v>
      </c>
      <c r="D1198">
        <v>7.1584551218644064E-5</v>
      </c>
    </row>
    <row r="1199" spans="3:4" x14ac:dyDescent="0.3">
      <c r="C1199">
        <v>136.93</v>
      </c>
      <c r="D1199">
        <v>6.3879996541514608E-5</v>
      </c>
    </row>
    <row r="1200" spans="3:4" x14ac:dyDescent="0.3">
      <c r="C1200">
        <v>136.965</v>
      </c>
      <c r="D1200">
        <v>5.7502180735984588E-5</v>
      </c>
    </row>
    <row r="1201" spans="3:4" x14ac:dyDescent="0.3">
      <c r="C1201">
        <v>137</v>
      </c>
      <c r="D1201">
        <v>5.2159471589626914E-5</v>
      </c>
    </row>
    <row r="1202" spans="3:4" x14ac:dyDescent="0.3">
      <c r="C1202">
        <v>137.035</v>
      </c>
      <c r="D1202">
        <v>4.7626537897031923E-5</v>
      </c>
    </row>
    <row r="1203" spans="3:4" x14ac:dyDescent="0.3">
      <c r="C1203">
        <v>137.07</v>
      </c>
      <c r="D1203">
        <v>4.3730068026436504E-5</v>
      </c>
    </row>
    <row r="1204" spans="3:4" x14ac:dyDescent="0.3">
      <c r="C1204">
        <v>137.10500000000002</v>
      </c>
      <c r="D1204">
        <v>4.0337243815245442E-5</v>
      </c>
    </row>
    <row r="1205" spans="3:4" x14ac:dyDescent="0.3">
      <c r="C1205">
        <v>137.14000000000001</v>
      </c>
      <c r="D1205">
        <v>3.7346538196978579E-5</v>
      </c>
    </row>
    <row r="1206" spans="3:4" x14ac:dyDescent="0.3">
      <c r="C1206">
        <v>137.17500000000001</v>
      </c>
      <c r="D1206">
        <v>3.4680442114294088E-5</v>
      </c>
    </row>
    <row r="1207" spans="3:4" x14ac:dyDescent="0.3">
      <c r="C1207">
        <v>137.21</v>
      </c>
      <c r="D1207">
        <v>3.2279770460610865E-5</v>
      </c>
    </row>
    <row r="1208" spans="3:4" x14ac:dyDescent="0.3">
      <c r="C1208">
        <v>137.245</v>
      </c>
      <c r="D1208">
        <v>3.0099243469664745E-5</v>
      </c>
    </row>
    <row r="1209" spans="3:4" x14ac:dyDescent="0.3">
      <c r="C1209">
        <v>137.28</v>
      </c>
      <c r="D1209">
        <v>2.8104085875810973E-5</v>
      </c>
    </row>
    <row r="1210" spans="3:4" x14ac:dyDescent="0.3">
      <c r="C1210">
        <v>137.315</v>
      </c>
      <c r="D1210">
        <v>2.6267429126321636E-5</v>
      </c>
    </row>
    <row r="1211" spans="3:4" x14ac:dyDescent="0.3">
      <c r="C1211">
        <v>137.35</v>
      </c>
      <c r="D1211">
        <v>2.4568340649991409E-5</v>
      </c>
    </row>
    <row r="1212" spans="3:4" x14ac:dyDescent="0.3">
      <c r="C1212">
        <v>137.38499999999999</v>
      </c>
      <c r="D1212">
        <v>2.2990338059490166E-5</v>
      </c>
    </row>
    <row r="1213" spans="3:4" x14ac:dyDescent="0.3">
      <c r="C1213">
        <v>137.42000000000002</v>
      </c>
      <c r="D1213">
        <v>2.1501501389383496E-5</v>
      </c>
    </row>
    <row r="1214" spans="3:4" x14ac:dyDescent="0.3">
      <c r="C1214">
        <v>137.45500000000001</v>
      </c>
      <c r="D1214">
        <v>2.0135735606926202E-5</v>
      </c>
    </row>
    <row r="1215" spans="3:4" x14ac:dyDescent="0.3">
      <c r="C1215">
        <v>137.49</v>
      </c>
      <c r="D1215">
        <v>1.8807097847639145E-5</v>
      </c>
    </row>
    <row r="1216" spans="3:4" x14ac:dyDescent="0.3">
      <c r="C1216">
        <v>137.52500000000001</v>
      </c>
      <c r="D1216">
        <v>1.7620851366935139E-5</v>
      </c>
    </row>
    <row r="1217" spans="3:4" x14ac:dyDescent="0.3">
      <c r="C1217">
        <v>137.56</v>
      </c>
      <c r="D1217">
        <v>1.6504646265171843E-5</v>
      </c>
    </row>
    <row r="1218" spans="3:4" x14ac:dyDescent="0.3">
      <c r="C1218">
        <v>137.595</v>
      </c>
      <c r="D1218">
        <v>1.5454520133983459E-5</v>
      </c>
    </row>
    <row r="1219" spans="3:4" x14ac:dyDescent="0.3">
      <c r="C1219">
        <v>137.63</v>
      </c>
      <c r="D1219">
        <v>1.4466750618359042E-5</v>
      </c>
    </row>
    <row r="1220" spans="3:4" x14ac:dyDescent="0.3">
      <c r="C1220">
        <v>137.66499999999999</v>
      </c>
      <c r="D1220">
        <v>1.353783574528324E-5</v>
      </c>
    </row>
    <row r="1221" spans="3:4" x14ac:dyDescent="0.3">
      <c r="C1221">
        <v>137.70000000000002</v>
      </c>
      <c r="D1221">
        <v>1.266447657052523E-5</v>
      </c>
    </row>
    <row r="1222" spans="3:4" x14ac:dyDescent="0.3">
      <c r="C1222">
        <v>137.73500000000001</v>
      </c>
      <c r="D1222">
        <v>1.1824842614934514E-5</v>
      </c>
    </row>
    <row r="1223" spans="3:4" x14ac:dyDescent="0.3">
      <c r="C1223">
        <v>137.77000000000001</v>
      </c>
      <c r="D1223">
        <v>1.1057229523727447E-5</v>
      </c>
    </row>
    <row r="1224" spans="3:4" x14ac:dyDescent="0.3">
      <c r="C1224">
        <v>137.80500000000001</v>
      </c>
      <c r="D1224">
        <v>1.0335602117695653E-5</v>
      </c>
    </row>
    <row r="1225" spans="3:4" x14ac:dyDescent="0.3">
      <c r="C1225">
        <v>137.84</v>
      </c>
      <c r="D1225">
        <v>9.6574783187071732E-6</v>
      </c>
    </row>
    <row r="1226" spans="3:4" x14ac:dyDescent="0.3">
      <c r="C1226">
        <v>137.875</v>
      </c>
      <c r="D1226">
        <v>9.020491536815243E-6</v>
      </c>
    </row>
    <row r="1227" spans="3:4" x14ac:dyDescent="0.3">
      <c r="C1227">
        <v>137.91</v>
      </c>
      <c r="D1227">
        <v>8.4223864963972239E-6</v>
      </c>
    </row>
    <row r="1228" spans="3:4" x14ac:dyDescent="0.3">
      <c r="C1228">
        <v>137.94499999999999</v>
      </c>
      <c r="D1228">
        <v>7.8610151368101824E-6</v>
      </c>
    </row>
    <row r="1229" spans="3:4" x14ac:dyDescent="0.3">
      <c r="C1229">
        <v>137.98000000000002</v>
      </c>
      <c r="D1229">
        <v>7.3343325914863904E-6</v>
      </c>
    </row>
    <row r="1230" spans="3:4" x14ac:dyDescent="0.3">
      <c r="C1230">
        <v>138.01500000000001</v>
      </c>
      <c r="D1230">
        <v>6.8403932489383107E-6</v>
      </c>
    </row>
    <row r="1231" spans="3:4" x14ac:dyDescent="0.3">
      <c r="C1231">
        <v>138.05000000000001</v>
      </c>
      <c r="D1231">
        <v>6.3773468986972466E-6</v>
      </c>
    </row>
    <row r="1232" spans="3:4" x14ac:dyDescent="0.3">
      <c r="C1232">
        <v>138.08500000000001</v>
      </c>
      <c r="D1232">
        <v>5.9434349648090079E-6</v>
      </c>
    </row>
    <row r="1233" spans="3:4" x14ac:dyDescent="0.3">
      <c r="C1233">
        <v>138.12</v>
      </c>
      <c r="D1233">
        <v>5.5369868290989996E-6</v>
      </c>
    </row>
    <row r="1234" spans="3:4" x14ac:dyDescent="0.3">
      <c r="C1234">
        <v>138.155</v>
      </c>
      <c r="D1234">
        <v>5.1564162460529406E-6</v>
      </c>
    </row>
    <row r="1235" spans="3:4" x14ac:dyDescent="0.3">
      <c r="C1235">
        <v>138.19</v>
      </c>
      <c r="D1235">
        <v>4.8002178508011174E-6</v>
      </c>
    </row>
    <row r="1236" spans="3:4" x14ac:dyDescent="0.3">
      <c r="C1236">
        <v>138.22499999999999</v>
      </c>
      <c r="D1236">
        <v>4.466963761359086E-6</v>
      </c>
    </row>
    <row r="1237" spans="3:4" x14ac:dyDescent="0.3">
      <c r="C1237">
        <v>138.26</v>
      </c>
      <c r="D1237">
        <v>4.1553002759620042E-6</v>
      </c>
    </row>
    <row r="1238" spans="3:4" x14ac:dyDescent="0.3">
      <c r="C1238">
        <v>138.29500000000002</v>
      </c>
      <c r="D1238">
        <v>3.8639446660330576E-6</v>
      </c>
    </row>
    <row r="1239" spans="3:4" x14ac:dyDescent="0.3">
      <c r="C1239">
        <v>138.33000000000001</v>
      </c>
      <c r="D1239">
        <v>3.5916820650505288E-6</v>
      </c>
    </row>
    <row r="1240" spans="3:4" x14ac:dyDescent="0.3">
      <c r="C1240">
        <v>138.36500000000001</v>
      </c>
      <c r="D1240">
        <v>3.3373624533140867E-6</v>
      </c>
    </row>
    <row r="1241" spans="3:4" x14ac:dyDescent="0.3">
      <c r="C1241">
        <v>138.4</v>
      </c>
      <c r="D1241">
        <v>3.0998977383782716E-6</v>
      </c>
    </row>
    <row r="1242" spans="3:4" x14ac:dyDescent="0.3">
      <c r="C1242">
        <v>138.435</v>
      </c>
      <c r="D1242">
        <v>2.8782589306891972E-6</v>
      </c>
    </row>
    <row r="1243" spans="3:4" x14ac:dyDescent="0.3">
      <c r="C1243">
        <v>138.47</v>
      </c>
      <c r="D1243">
        <v>2.671473413759416E-6</v>
      </c>
    </row>
    <row r="1244" spans="3:4" x14ac:dyDescent="0.3">
      <c r="C1244">
        <v>138.505</v>
      </c>
      <c r="D1244">
        <v>2.4786223080241886E-6</v>
      </c>
    </row>
    <row r="1245" spans="3:4" x14ac:dyDescent="0.3">
      <c r="C1245">
        <v>138.54</v>
      </c>
      <c r="D1245">
        <v>2.2988379273488852E-6</v>
      </c>
    </row>
    <row r="1246" spans="3:4" x14ac:dyDescent="0.3">
      <c r="C1246">
        <v>138.57500000000002</v>
      </c>
      <c r="D1246">
        <v>2.1313013269985817E-6</v>
      </c>
    </row>
    <row r="1247" spans="3:4" x14ac:dyDescent="0.3">
      <c r="C1247">
        <v>138.61000000000001</v>
      </c>
      <c r="D1247">
        <v>1.9752399417381292E-6</v>
      </c>
    </row>
    <row r="1248" spans="3:4" x14ac:dyDescent="0.3">
      <c r="C1248">
        <v>138.64500000000001</v>
      </c>
      <c r="D1248">
        <v>1.8299253125986668E-6</v>
      </c>
    </row>
    <row r="1249" spans="3:4" x14ac:dyDescent="0.3">
      <c r="C1249">
        <v>138.68</v>
      </c>
      <c r="D1249">
        <v>1.6946709007353679E-6</v>
      </c>
    </row>
    <row r="1250" spans="3:4" x14ac:dyDescent="0.3">
      <c r="C1250">
        <v>138.715</v>
      </c>
      <c r="D1250">
        <v>1.5688299866934318E-6</v>
      </c>
    </row>
    <row r="1251" spans="3:4" x14ac:dyDescent="0.3">
      <c r="C1251">
        <v>138.75</v>
      </c>
      <c r="D1251">
        <v>1.4517936533116221E-6</v>
      </c>
    </row>
    <row r="1252" spans="3:4" x14ac:dyDescent="0.3">
      <c r="C1252">
        <v>138.785</v>
      </c>
      <c r="D1252">
        <v>1.3429888504127813E-6</v>
      </c>
    </row>
    <row r="1253" spans="3:4" x14ac:dyDescent="0.3">
      <c r="C1253">
        <v>138.82</v>
      </c>
      <c r="D1253">
        <v>1.2418765393632215E-6</v>
      </c>
    </row>
    <row r="1254" spans="3:4" x14ac:dyDescent="0.3">
      <c r="C1254">
        <v>138.85500000000002</v>
      </c>
      <c r="D1254">
        <v>1.1479499155254367E-6</v>
      </c>
    </row>
    <row r="1255" spans="3:4" x14ac:dyDescent="0.3">
      <c r="C1255">
        <v>138.89000000000001</v>
      </c>
      <c r="D1255">
        <v>1.0607327065818842E-6</v>
      </c>
    </row>
    <row r="1256" spans="3:4" x14ac:dyDescent="0.3">
      <c r="C1256">
        <v>138.92500000000001</v>
      </c>
      <c r="D1256">
        <v>9.797775446680481E-7</v>
      </c>
    </row>
    <row r="1257" spans="3:4" x14ac:dyDescent="0.3">
      <c r="C1257">
        <v>138.96</v>
      </c>
      <c r="D1257">
        <v>9.0466441022633997E-7</v>
      </c>
    </row>
    <row r="1258" spans="3:4" x14ac:dyDescent="0.3">
      <c r="C1258">
        <v>138.995</v>
      </c>
      <c r="D1258">
        <v>8.3499914546865043E-7</v>
      </c>
    </row>
    <row r="1259" spans="3:4" x14ac:dyDescent="0.3">
      <c r="C1259">
        <v>139.03</v>
      </c>
      <c r="D1259">
        <v>7.7041203532374573E-7</v>
      </c>
    </row>
    <row r="1260" spans="3:4" x14ac:dyDescent="0.3">
      <c r="C1260">
        <v>139.065</v>
      </c>
      <c r="D1260">
        <v>7.1055645373858661E-7</v>
      </c>
    </row>
    <row r="1261" spans="3:4" x14ac:dyDescent="0.3">
      <c r="C1261">
        <v>139.1</v>
      </c>
      <c r="D1261">
        <v>6.5510757320323203E-7</v>
      </c>
    </row>
    <row r="1262" spans="3:4" x14ac:dyDescent="0.3">
      <c r="C1262">
        <v>139.13499999999999</v>
      </c>
      <c r="D1262">
        <v>6.0376113537512229E-7</v>
      </c>
    </row>
    <row r="1263" spans="3:4" x14ac:dyDescent="0.3">
      <c r="C1263">
        <v>139.17000000000002</v>
      </c>
      <c r="D1263">
        <v>5.56232280690519E-7</v>
      </c>
    </row>
    <row r="1264" spans="3:4" x14ac:dyDescent="0.3">
      <c r="C1264">
        <v>139.20500000000001</v>
      </c>
      <c r="D1264">
        <v>5.122544348681149E-7</v>
      </c>
    </row>
    <row r="1265" spans="3:4" x14ac:dyDescent="0.3">
      <c r="C1265">
        <v>139.24</v>
      </c>
      <c r="D1265">
        <v>4.7157825023069556E-7</v>
      </c>
    </row>
    <row r="1266" spans="3:4" x14ac:dyDescent="0.3">
      <c r="C1266">
        <v>139.27500000000001</v>
      </c>
      <c r="D1266">
        <v>4.3397059979796133E-7</v>
      </c>
    </row>
    <row r="1267" spans="3:4" x14ac:dyDescent="0.3">
      <c r="C1267">
        <v>139.31</v>
      </c>
      <c r="D1267">
        <v>3.9921362213201363E-7</v>
      </c>
    </row>
    <row r="1268" spans="3:4" x14ac:dyDescent="0.3">
      <c r="C1268">
        <v>139.345</v>
      </c>
      <c r="D1268">
        <v>3.6710381495084167E-7</v>
      </c>
    </row>
    <row r="1269" spans="3:4" x14ac:dyDescent="0.3">
      <c r="C1269">
        <v>139.38</v>
      </c>
      <c r="D1269">
        <v>3.3745117556114776E-7</v>
      </c>
    </row>
    <row r="1270" spans="3:4" x14ac:dyDescent="0.3">
      <c r="C1270">
        <v>139.41499999999999</v>
      </c>
      <c r="D1270">
        <v>3.1007838620057465E-7</v>
      </c>
    </row>
    <row r="1271" spans="3:4" x14ac:dyDescent="0.3">
      <c r="C1271">
        <v>139.45000000000002</v>
      </c>
      <c r="D1271">
        <v>2.8482004242066793E-7</v>
      </c>
    </row>
    <row r="1272" spans="3:4" x14ac:dyDescent="0.3">
      <c r="C1272">
        <v>139.48500000000001</v>
      </c>
      <c r="D1272">
        <v>2.6152192268513018E-7</v>
      </c>
    </row>
    <row r="1273" spans="3:4" x14ac:dyDescent="0.3">
      <c r="C1273">
        <v>139.52000000000001</v>
      </c>
      <c r="D1273">
        <v>2.4004029740247696E-7</v>
      </c>
    </row>
    <row r="1274" spans="3:4" x14ac:dyDescent="0.3">
      <c r="C1274">
        <v>139.55500000000001</v>
      </c>
      <c r="D1274">
        <v>2.2024127565919612E-7</v>
      </c>
    </row>
    <row r="1275" spans="3:4" x14ac:dyDescent="0.3">
      <c r="C1275">
        <v>139.59</v>
      </c>
      <c r="D1275">
        <v>2.0200018796635302E-7</v>
      </c>
    </row>
    <row r="1276" spans="3:4" x14ac:dyDescent="0.3">
      <c r="C1276">
        <v>139.625</v>
      </c>
      <c r="D1276">
        <v>1.8520100338139416E-7</v>
      </c>
    </row>
    <row r="1277" spans="3:4" x14ac:dyDescent="0.3">
      <c r="C1277">
        <v>139.66</v>
      </c>
      <c r="D1277">
        <v>1.6973577941593505E-7</v>
      </c>
    </row>
    <row r="1278" spans="3:4" x14ac:dyDescent="0.3">
      <c r="C1278">
        <v>139.69499999999999</v>
      </c>
      <c r="D1278">
        <v>1.5550414318987528E-7</v>
      </c>
    </row>
    <row r="1279" spans="3:4" x14ac:dyDescent="0.3">
      <c r="C1279">
        <v>139.73000000000002</v>
      </c>
      <c r="D1279">
        <v>1.4241280234211273E-7</v>
      </c>
    </row>
    <row r="1280" spans="3:4" x14ac:dyDescent="0.3">
      <c r="C1280">
        <v>139.76500000000001</v>
      </c>
      <c r="D1280">
        <v>1.3037508425811687E-7</v>
      </c>
    </row>
    <row r="1281" spans="3:4" x14ac:dyDescent="0.3">
      <c r="C1281">
        <v>139.80000000000001</v>
      </c>
      <c r="D1281">
        <v>1.193105022243431E-7</v>
      </c>
    </row>
    <row r="1282" spans="3:4" x14ac:dyDescent="0.3">
      <c r="C1282">
        <v>139.83500000000001</v>
      </c>
      <c r="D1282">
        <v>1.0914434716949099E-7</v>
      </c>
    </row>
    <row r="1283" spans="3:4" x14ac:dyDescent="0.3">
      <c r="C1283">
        <v>139.87</v>
      </c>
      <c r="D1283">
        <v>9.980730370155561E-8</v>
      </c>
    </row>
    <row r="1284" spans="3:4" x14ac:dyDescent="0.3">
      <c r="C1284">
        <v>139.905</v>
      </c>
      <c r="D1284">
        <v>9.1235089198647915E-8</v>
      </c>
    </row>
    <row r="1285" spans="3:4" x14ac:dyDescent="0.3">
      <c r="C1285">
        <v>139.94</v>
      </c>
      <c r="D1285">
        <v>8.3368114759714795E-8</v>
      </c>
    </row>
    <row r="1286" spans="3:4" x14ac:dyDescent="0.3">
      <c r="C1286">
        <v>139.97499999999999</v>
      </c>
      <c r="D1286">
        <v>7.6151166868764568E-8</v>
      </c>
    </row>
    <row r="1287" spans="3:4" x14ac:dyDescent="0.3">
      <c r="C1287">
        <v>140.01</v>
      </c>
      <c r="D1287">
        <v>6.9533108672934536E-8</v>
      </c>
    </row>
    <row r="1288" spans="3:4" x14ac:dyDescent="0.3">
      <c r="C1288">
        <v>140.04500000000002</v>
      </c>
      <c r="D1288">
        <v>6.346659982051123E-8</v>
      </c>
    </row>
    <row r="1289" spans="3:4" x14ac:dyDescent="0.3">
      <c r="C1289">
        <v>140.08000000000001</v>
      </c>
      <c r="D1289">
        <v>5.7907833849938159E-8</v>
      </c>
    </row>
    <row r="1290" spans="3:4" x14ac:dyDescent="0.3">
      <c r="C1290">
        <v>140.11500000000001</v>
      </c>
      <c r="D1290">
        <v>5.2816292164560563E-8</v>
      </c>
    </row>
    <row r="1291" spans="3:4" x14ac:dyDescent="0.3">
      <c r="C1291">
        <v>140.15</v>
      </c>
      <c r="D1291">
        <v>4.8154513670835447E-8</v>
      </c>
    </row>
    <row r="1292" spans="3:4" x14ac:dyDescent="0.3">
      <c r="C1292">
        <v>140.185</v>
      </c>
      <c r="D1292">
        <v>4.38878791992055E-8</v>
      </c>
    </row>
    <row r="1293" spans="3:4" x14ac:dyDescent="0.3">
      <c r="C1293">
        <v>140.22</v>
      </c>
      <c r="D1293">
        <v>3.9984409867483589E-8</v>
      </c>
    </row>
    <row r="1294" spans="3:4" x14ac:dyDescent="0.3">
      <c r="C1294">
        <v>140.255</v>
      </c>
      <c r="D1294">
        <v>3.6414578585890489E-8</v>
      </c>
    </row>
    <row r="1295" spans="3:4" x14ac:dyDescent="0.3">
      <c r="C1295">
        <v>140.29</v>
      </c>
      <c r="D1295">
        <v>3.315113394105544E-8</v>
      </c>
    </row>
    <row r="1296" spans="3:4" x14ac:dyDescent="0.3">
      <c r="C1296">
        <v>140.32500000000002</v>
      </c>
      <c r="D1296">
        <v>3.0168935733211935E-8</v>
      </c>
    </row>
    <row r="1297" spans="3:4" x14ac:dyDescent="0.3">
      <c r="C1297">
        <v>140.36000000000001</v>
      </c>
      <c r="D1297">
        <v>2.7444801476559673E-8</v>
      </c>
    </row>
    <row r="1298" spans="3:4" x14ac:dyDescent="0.3">
      <c r="C1298">
        <v>140.39500000000001</v>
      </c>
      <c r="D1298">
        <v>2.4957363207186601E-8</v>
      </c>
    </row>
    <row r="1299" spans="3:4" x14ac:dyDescent="0.3">
      <c r="C1299">
        <v>140.43</v>
      </c>
      <c r="D1299">
        <v>2.268693397629337E-8</v>
      </c>
    </row>
    <row r="1300" spans="3:4" x14ac:dyDescent="0.3">
      <c r="C1300">
        <v>140.465</v>
      </c>
      <c r="D1300">
        <v>0</v>
      </c>
    </row>
    <row r="1301" spans="3:4" x14ac:dyDescent="0.3">
      <c r="C1301">
        <v>140.5</v>
      </c>
      <c r="D1301">
        <v>0</v>
      </c>
    </row>
    <row r="1302" spans="3:4" x14ac:dyDescent="0.3">
      <c r="C1302">
        <v>140.535</v>
      </c>
      <c r="D1302">
        <v>0</v>
      </c>
    </row>
    <row r="1303" spans="3:4" x14ac:dyDescent="0.3">
      <c r="C1303">
        <v>140.57</v>
      </c>
      <c r="D1303">
        <v>0</v>
      </c>
    </row>
    <row r="1304" spans="3:4" x14ac:dyDescent="0.3">
      <c r="C1304">
        <v>140.60500000000002</v>
      </c>
      <c r="D1304">
        <v>0</v>
      </c>
    </row>
    <row r="1305" spans="3:4" x14ac:dyDescent="0.3">
      <c r="C1305">
        <v>140.64000000000001</v>
      </c>
      <c r="D1305">
        <v>0</v>
      </c>
    </row>
    <row r="1306" spans="3:4" x14ac:dyDescent="0.3">
      <c r="C1306">
        <v>140.67500000000001</v>
      </c>
      <c r="D1306">
        <v>0</v>
      </c>
    </row>
    <row r="1307" spans="3:4" x14ac:dyDescent="0.3">
      <c r="C1307">
        <v>140.71</v>
      </c>
      <c r="D1307">
        <v>0</v>
      </c>
    </row>
    <row r="1308" spans="3:4" x14ac:dyDescent="0.3">
      <c r="C1308">
        <v>140.745</v>
      </c>
      <c r="D1308">
        <v>0</v>
      </c>
    </row>
    <row r="1309" spans="3:4" x14ac:dyDescent="0.3">
      <c r="C1309">
        <v>140.78</v>
      </c>
      <c r="D1309">
        <v>0</v>
      </c>
    </row>
    <row r="1310" spans="3:4" x14ac:dyDescent="0.3">
      <c r="C1310">
        <v>140.815</v>
      </c>
      <c r="D1310">
        <v>0</v>
      </c>
    </row>
    <row r="1311" spans="3:4" x14ac:dyDescent="0.3">
      <c r="C1311">
        <v>140.85</v>
      </c>
      <c r="D1311">
        <v>0</v>
      </c>
    </row>
    <row r="1312" spans="3:4" x14ac:dyDescent="0.3">
      <c r="C1312">
        <v>140.88499999999999</v>
      </c>
      <c r="D1312">
        <v>0</v>
      </c>
    </row>
    <row r="1313" spans="3:4" x14ac:dyDescent="0.3">
      <c r="C1313">
        <v>140.92000000000002</v>
      </c>
      <c r="D1313">
        <v>0</v>
      </c>
    </row>
    <row r="1314" spans="3:4" x14ac:dyDescent="0.3">
      <c r="C1314">
        <v>140.95500000000001</v>
      </c>
      <c r="D1314">
        <v>0</v>
      </c>
    </row>
    <row r="1315" spans="3:4" x14ac:dyDescent="0.3">
      <c r="C1315">
        <v>140.99</v>
      </c>
      <c r="D1315">
        <v>0</v>
      </c>
    </row>
    <row r="1316" spans="3:4" x14ac:dyDescent="0.3">
      <c r="C1316">
        <v>141.02500000000001</v>
      </c>
      <c r="D1316">
        <v>0</v>
      </c>
    </row>
    <row r="1317" spans="3:4" x14ac:dyDescent="0.3">
      <c r="C1317">
        <v>141.06</v>
      </c>
      <c r="D1317">
        <v>0</v>
      </c>
    </row>
    <row r="1318" spans="3:4" x14ac:dyDescent="0.3">
      <c r="C1318">
        <v>141.095</v>
      </c>
      <c r="D1318">
        <v>0</v>
      </c>
    </row>
    <row r="1319" spans="3:4" x14ac:dyDescent="0.3">
      <c r="C1319">
        <v>141.13</v>
      </c>
      <c r="D1319">
        <v>0</v>
      </c>
    </row>
    <row r="1320" spans="3:4" x14ac:dyDescent="0.3">
      <c r="C1320">
        <v>141.16499999999999</v>
      </c>
      <c r="D1320">
        <v>0</v>
      </c>
    </row>
    <row r="1321" spans="3:4" x14ac:dyDescent="0.3">
      <c r="C1321">
        <v>141.20000000000002</v>
      </c>
      <c r="D1321">
        <v>0</v>
      </c>
    </row>
    <row r="1322" spans="3:4" x14ac:dyDescent="0.3">
      <c r="C1322">
        <v>141.23500000000001</v>
      </c>
      <c r="D1322">
        <v>2.33311204835371E-8</v>
      </c>
    </row>
    <row r="1323" spans="3:4" x14ac:dyDescent="0.3">
      <c r="C1323">
        <v>141.27000000000001</v>
      </c>
      <c r="D1323">
        <v>2.5054239217871668E-8</v>
      </c>
    </row>
    <row r="1324" spans="3:4" x14ac:dyDescent="0.3">
      <c r="C1324">
        <v>141.30500000000001</v>
      </c>
      <c r="D1324">
        <v>2.689889750596571E-8</v>
      </c>
    </row>
    <row r="1325" spans="3:4" x14ac:dyDescent="0.3">
      <c r="C1325">
        <v>141.34</v>
      </c>
      <c r="D1325">
        <v>2.887323047290805E-8</v>
      </c>
    </row>
    <row r="1326" spans="3:4" x14ac:dyDescent="0.3">
      <c r="C1326">
        <v>141.375</v>
      </c>
      <c r="D1326">
        <v>3.0985885514266938E-8</v>
      </c>
    </row>
    <row r="1327" spans="3:4" x14ac:dyDescent="0.3">
      <c r="C1327">
        <v>141.41</v>
      </c>
      <c r="D1327">
        <v>3.324605227126585E-8</v>
      </c>
    </row>
    <row r="1328" spans="3:4" x14ac:dyDescent="0.3">
      <c r="C1328">
        <v>141.44499999999999</v>
      </c>
      <c r="D1328">
        <v>3.5663494205094812E-8</v>
      </c>
    </row>
    <row r="1329" spans="3:4" x14ac:dyDescent="0.3">
      <c r="C1329">
        <v>141.48000000000002</v>
      </c>
      <c r="D1329">
        <v>3.8248581845618359E-8</v>
      </c>
    </row>
    <row r="1330" spans="3:4" x14ac:dyDescent="0.3">
      <c r="C1330">
        <v>141.51500000000001</v>
      </c>
      <c r="D1330">
        <v>4.1012327792644358E-8</v>
      </c>
    </row>
    <row r="1331" spans="3:4" x14ac:dyDescent="0.3">
      <c r="C1331">
        <v>141.55000000000001</v>
      </c>
      <c r="D1331">
        <v>4.3966423550945318E-8</v>
      </c>
    </row>
    <row r="1332" spans="3:4" x14ac:dyDescent="0.3">
      <c r="C1332">
        <v>141.58500000000001</v>
      </c>
      <c r="D1332">
        <v>4.7123278283225001E-8</v>
      </c>
    </row>
    <row r="1333" spans="3:4" x14ac:dyDescent="0.3">
      <c r="C1333">
        <v>141.62</v>
      </c>
      <c r="D1333">
        <v>5.0496059568424825E-8</v>
      </c>
    </row>
    <row r="1334" spans="3:4" x14ac:dyDescent="0.3">
      <c r="C1334">
        <v>141.655</v>
      </c>
      <c r="D1334">
        <v>5.4098736255938121E-8</v>
      </c>
    </row>
    <row r="1335" spans="3:4" x14ac:dyDescent="0.3">
      <c r="C1335">
        <v>141.69</v>
      </c>
      <c r="D1335">
        <v>5.794612350959816E-8</v>
      </c>
    </row>
    <row r="1336" spans="3:4" x14ac:dyDescent="0.3">
      <c r="C1336">
        <v>141.72499999999999</v>
      </c>
      <c r="D1336">
        <v>6.2053930138651887E-8</v>
      </c>
    </row>
    <row r="1337" spans="3:4" x14ac:dyDescent="0.3">
      <c r="C1337">
        <v>141.76</v>
      </c>
      <c r="D1337">
        <v>6.6438808316357457E-8</v>
      </c>
    </row>
    <row r="1338" spans="3:4" x14ac:dyDescent="0.3">
      <c r="C1338">
        <v>141.79500000000002</v>
      </c>
      <c r="D1338">
        <v>7.1118405790339883E-8</v>
      </c>
    </row>
    <row r="1339" spans="3:4" x14ac:dyDescent="0.3">
      <c r="C1339">
        <v>141.83000000000001</v>
      </c>
      <c r="D1339">
        <v>7.6111420692353906E-8</v>
      </c>
    </row>
    <row r="1340" spans="3:4" x14ac:dyDescent="0.3">
      <c r="C1340">
        <v>141.86500000000001</v>
      </c>
      <c r="D1340">
        <v>8.1437659058816444E-8</v>
      </c>
    </row>
    <row r="1341" spans="3:4" x14ac:dyDescent="0.3">
      <c r="C1341">
        <v>141.9</v>
      </c>
      <c r="D1341">
        <v>8.7118095176997236E-8</v>
      </c>
    </row>
    <row r="1342" spans="3:4" x14ac:dyDescent="0.3">
      <c r="C1342">
        <v>141.935</v>
      </c>
      <c r="D1342">
        <v>9.3174934875632642E-8</v>
      </c>
    </row>
    <row r="1343" spans="3:4" x14ac:dyDescent="0.3">
      <c r="C1343">
        <v>141.97</v>
      </c>
      <c r="D1343">
        <v>9.9631681882428743E-8</v>
      </c>
    </row>
    <row r="1344" spans="3:4" x14ac:dyDescent="0.3">
      <c r="C1344">
        <v>142.005</v>
      </c>
      <c r="D1344">
        <v>1.0651320737477987E-7</v>
      </c>
    </row>
    <row r="1345" spans="3:4" x14ac:dyDescent="0.3">
      <c r="C1345">
        <v>142.04</v>
      </c>
      <c r="D1345">
        <v>1.1384582285390568E-7</v>
      </c>
    </row>
    <row r="1346" spans="3:4" x14ac:dyDescent="0.3">
      <c r="C1346">
        <v>142.07500000000002</v>
      </c>
      <c r="D1346">
        <v>1.2165735647654331E-7</v>
      </c>
    </row>
    <row r="1347" spans="3:4" x14ac:dyDescent="0.3">
      <c r="C1347">
        <v>142.11000000000001</v>
      </c>
      <c r="D1347">
        <v>1.2997723298222353E-7</v>
      </c>
    </row>
    <row r="1348" spans="3:4" x14ac:dyDescent="0.3">
      <c r="C1348">
        <v>142.14500000000001</v>
      </c>
      <c r="D1348">
        <v>1.3883655735830796E-7</v>
      </c>
    </row>
    <row r="1349" spans="3:4" x14ac:dyDescent="0.3">
      <c r="C1349">
        <v>142.18</v>
      </c>
      <c r="D1349">
        <v>1.4826820238872579E-7</v>
      </c>
    </row>
    <row r="1350" spans="3:4" x14ac:dyDescent="0.3">
      <c r="C1350">
        <v>142.215</v>
      </c>
      <c r="D1350">
        <v>1.5830690023661497E-7</v>
      </c>
    </row>
    <row r="1351" spans="3:4" x14ac:dyDescent="0.3">
      <c r="C1351">
        <v>142.25</v>
      </c>
      <c r="D1351">
        <v>1.6898933821498042E-7</v>
      </c>
    </row>
    <row r="1352" spans="3:4" x14ac:dyDescent="0.3">
      <c r="C1352">
        <v>142.285</v>
      </c>
      <c r="D1352">
        <v>1.8035425890356335E-7</v>
      </c>
    </row>
    <row r="1353" spans="3:4" x14ac:dyDescent="0.3">
      <c r="C1353">
        <v>142.32</v>
      </c>
      <c r="D1353">
        <v>1.9244256477415355E-7</v>
      </c>
    </row>
    <row r="1354" spans="3:4" x14ac:dyDescent="0.3">
      <c r="C1354">
        <v>142.35500000000002</v>
      </c>
      <c r="D1354">
        <v>2.2869149571119304E-7</v>
      </c>
    </row>
    <row r="1355" spans="3:4" x14ac:dyDescent="0.3">
      <c r="C1355">
        <v>142.39000000000001</v>
      </c>
      <c r="D1355">
        <v>2.4504184732731079E-7</v>
      </c>
    </row>
    <row r="1356" spans="3:4" x14ac:dyDescent="0.3">
      <c r="C1356">
        <v>142.42500000000001</v>
      </c>
      <c r="D1356">
        <v>2.6254625406296456E-7</v>
      </c>
    </row>
    <row r="1357" spans="3:4" x14ac:dyDescent="0.3">
      <c r="C1357">
        <v>142.46</v>
      </c>
      <c r="D1357">
        <v>2.8128594196466898E-7</v>
      </c>
    </row>
    <row r="1358" spans="3:4" x14ac:dyDescent="0.3">
      <c r="C1358">
        <v>142.495</v>
      </c>
      <c r="D1358">
        <v>3.0134788041060178E-7</v>
      </c>
    </row>
    <row r="1359" spans="3:4" x14ac:dyDescent="0.3">
      <c r="C1359">
        <v>142.53</v>
      </c>
      <c r="D1359">
        <v>3.2282518903141471E-7</v>
      </c>
    </row>
    <row r="1360" spans="3:4" x14ac:dyDescent="0.3">
      <c r="C1360">
        <v>142.565</v>
      </c>
      <c r="D1360">
        <v>3.4581757294658959E-7</v>
      </c>
    </row>
    <row r="1361" spans="3:4" x14ac:dyDescent="0.3">
      <c r="C1361">
        <v>142.6</v>
      </c>
      <c r="D1361">
        <v>3.7043178816969208E-7</v>
      </c>
    </row>
    <row r="1362" spans="3:4" x14ac:dyDescent="0.3">
      <c r="C1362">
        <v>142.63499999999999</v>
      </c>
      <c r="D1362">
        <v>3.9678213914113397E-7</v>
      </c>
    </row>
    <row r="1363" spans="3:4" x14ac:dyDescent="0.3">
      <c r="C1363">
        <v>142.67000000000002</v>
      </c>
      <c r="D1363">
        <v>4.2499101045653218E-7</v>
      </c>
    </row>
    <row r="1364" spans="3:4" x14ac:dyDescent="0.3">
      <c r="C1364">
        <v>142.70500000000001</v>
      </c>
      <c r="D1364">
        <v>4.551894349723007E-7</v>
      </c>
    </row>
    <row r="1365" spans="3:4" x14ac:dyDescent="0.3">
      <c r="C1365">
        <v>142.74</v>
      </c>
      <c r="D1365">
        <v>4.8751770058847099E-7</v>
      </c>
    </row>
    <row r="1366" spans="3:4" x14ac:dyDescent="0.3">
      <c r="C1366">
        <v>142.77500000000001</v>
      </c>
      <c r="D1366">
        <v>5.2212599812988818E-7</v>
      </c>
    </row>
    <row r="1367" spans="3:4" x14ac:dyDescent="0.3">
      <c r="C1367">
        <v>142.81</v>
      </c>
      <c r="D1367">
        <v>5.5917511287381678E-7</v>
      </c>
    </row>
    <row r="1368" spans="3:4" x14ac:dyDescent="0.3">
      <c r="C1368">
        <v>142.845</v>
      </c>
      <c r="D1368">
        <v>5.9883716240142989E-7</v>
      </c>
    </row>
    <row r="1369" spans="3:4" x14ac:dyDescent="0.3">
      <c r="C1369">
        <v>142.88</v>
      </c>
      <c r="D1369">
        <v>6.4129638358457313E-7</v>
      </c>
    </row>
    <row r="1370" spans="3:4" x14ac:dyDescent="0.3">
      <c r="C1370">
        <v>142.91499999999999</v>
      </c>
      <c r="D1370">
        <v>6.8674997165658387E-7</v>
      </c>
    </row>
    <row r="1371" spans="3:4" x14ac:dyDescent="0.3">
      <c r="C1371">
        <v>142.95000000000002</v>
      </c>
      <c r="D1371">
        <v>7.3540897445664438E-7</v>
      </c>
    </row>
    <row r="1372" spans="3:4" x14ac:dyDescent="0.3">
      <c r="C1372">
        <v>142.98500000000001</v>
      </c>
      <c r="D1372">
        <v>7.8749924508084865E-7</v>
      </c>
    </row>
    <row r="1373" spans="3:4" x14ac:dyDescent="0.3">
      <c r="C1373">
        <v>143.02000000000001</v>
      </c>
      <c r="D1373">
        <v>8.4326245632069378E-7</v>
      </c>
    </row>
    <row r="1374" spans="3:4" x14ac:dyDescent="0.3">
      <c r="C1374">
        <v>143.05500000000001</v>
      </c>
      <c r="D1374">
        <v>9.0295718041753078E-7</v>
      </c>
    </row>
    <row r="1375" spans="3:4" x14ac:dyDescent="0.3">
      <c r="C1375">
        <v>143.09</v>
      </c>
      <c r="D1375">
        <v>9.6686003781426611E-7</v>
      </c>
    </row>
    <row r="1376" spans="3:4" x14ac:dyDescent="0.3">
      <c r="C1376">
        <v>143.125</v>
      </c>
      <c r="D1376">
        <v>1.0352669187377091E-6</v>
      </c>
    </row>
    <row r="1377" spans="3:4" x14ac:dyDescent="0.3">
      <c r="C1377">
        <v>143.16</v>
      </c>
      <c r="D1377">
        <v>1.1084942815994003E-6</v>
      </c>
    </row>
    <row r="1378" spans="3:4" x14ac:dyDescent="0.3">
      <c r="C1378">
        <v>143.19499999999999</v>
      </c>
      <c r="D1378">
        <v>1.1868805323574768E-6</v>
      </c>
    </row>
    <row r="1379" spans="3:4" x14ac:dyDescent="0.3">
      <c r="C1379">
        <v>143.23000000000002</v>
      </c>
      <c r="D1379">
        <v>1.2707874891367973E-6</v>
      </c>
    </row>
    <row r="1380" spans="3:4" x14ac:dyDescent="0.3">
      <c r="C1380">
        <v>143.26500000000001</v>
      </c>
      <c r="D1380">
        <v>1.3606019365581606E-6</v>
      </c>
    </row>
    <row r="1381" spans="3:4" x14ac:dyDescent="0.3">
      <c r="C1381">
        <v>143.30000000000001</v>
      </c>
      <c r="D1381">
        <v>1.4567372743813229E-6</v>
      </c>
    </row>
    <row r="1382" spans="3:4" x14ac:dyDescent="0.3">
      <c r="C1382">
        <v>143.33500000000001</v>
      </c>
      <c r="D1382">
        <v>1.5596352652143622E-6</v>
      </c>
    </row>
    <row r="1383" spans="3:4" x14ac:dyDescent="0.3">
      <c r="C1383">
        <v>143.37</v>
      </c>
      <c r="D1383">
        <v>1.6697678861913444E-6</v>
      </c>
    </row>
    <row r="1384" spans="3:4" x14ac:dyDescent="0.3">
      <c r="C1384">
        <v>143.405</v>
      </c>
      <c r="D1384">
        <v>1.787639289661607E-6</v>
      </c>
    </row>
    <row r="1385" spans="3:4" x14ac:dyDescent="0.3">
      <c r="C1385">
        <v>143.44</v>
      </c>
      <c r="D1385">
        <v>1.9137878780721152E-6</v>
      </c>
    </row>
    <row r="1386" spans="3:4" x14ac:dyDescent="0.3">
      <c r="C1386">
        <v>143.47499999999999</v>
      </c>
      <c r="D1386">
        <v>2.0487884983555541E-6</v>
      </c>
    </row>
    <row r="1387" spans="3:4" x14ac:dyDescent="0.3">
      <c r="C1387">
        <v>143.51</v>
      </c>
      <c r="D1387">
        <v>2.1932547612603588E-6</v>
      </c>
    </row>
    <row r="1388" spans="3:4" x14ac:dyDescent="0.3">
      <c r="C1388">
        <v>143.54500000000002</v>
      </c>
      <c r="D1388">
        <v>2.347841491174009E-6</v>
      </c>
    </row>
    <row r="1389" spans="3:4" x14ac:dyDescent="0.3">
      <c r="C1389">
        <v>143.58000000000001</v>
      </c>
      <c r="D1389">
        <v>2.5132473120944035E-6</v>
      </c>
    </row>
    <row r="1390" spans="3:4" x14ac:dyDescent="0.3">
      <c r="C1390">
        <v>143.61500000000001</v>
      </c>
      <c r="D1390">
        <v>2.7178173745971474E-6</v>
      </c>
    </row>
    <row r="1391" spans="3:4" x14ac:dyDescent="0.3">
      <c r="C1391">
        <v>143.65</v>
      </c>
      <c r="D1391">
        <v>2.9209449713771804E-6</v>
      </c>
    </row>
    <row r="1392" spans="3:4" x14ac:dyDescent="0.3">
      <c r="C1392">
        <v>143.685</v>
      </c>
      <c r="D1392">
        <v>3.1437941417602334E-6</v>
      </c>
    </row>
    <row r="1393" spans="3:4" x14ac:dyDescent="0.3">
      <c r="C1393">
        <v>143.72</v>
      </c>
      <c r="D1393">
        <v>3.3901527836158426E-6</v>
      </c>
    </row>
    <row r="1394" spans="3:4" x14ac:dyDescent="0.3">
      <c r="C1394">
        <v>143.755</v>
      </c>
      <c r="D1394">
        <v>3.6650544505870769E-6</v>
      </c>
    </row>
    <row r="1395" spans="3:4" x14ac:dyDescent="0.3">
      <c r="C1395">
        <v>143.79</v>
      </c>
      <c r="D1395">
        <v>3.9752290485236468E-6</v>
      </c>
    </row>
    <row r="1396" spans="3:4" x14ac:dyDescent="0.3">
      <c r="C1396">
        <v>143.82500000000002</v>
      </c>
      <c r="D1396">
        <v>4.3297048950727253E-6</v>
      </c>
    </row>
    <row r="1397" spans="3:4" x14ac:dyDescent="0.3">
      <c r="C1397">
        <v>143.86000000000001</v>
      </c>
      <c r="D1397">
        <v>4.7406063798554376E-6</v>
      </c>
    </row>
    <row r="1398" spans="3:4" x14ac:dyDescent="0.3">
      <c r="C1398">
        <v>143.89500000000001</v>
      </c>
      <c r="D1398">
        <v>5.2242018372545966E-6</v>
      </c>
    </row>
    <row r="1399" spans="3:4" x14ac:dyDescent="0.3">
      <c r="C1399">
        <v>143.93</v>
      </c>
      <c r="D1399">
        <v>5.8022681437010719E-6</v>
      </c>
    </row>
    <row r="1400" spans="3:4" x14ac:dyDescent="0.3">
      <c r="C1400">
        <v>143.965</v>
      </c>
      <c r="D1400">
        <v>6.5038518759853989E-6</v>
      </c>
    </row>
    <row r="1401" spans="3:4" x14ac:dyDescent="0.3">
      <c r="C1401">
        <v>144</v>
      </c>
      <c r="D1401">
        <v>7.3675213649396833E-6</v>
      </c>
    </row>
    <row r="1402" spans="3:4" x14ac:dyDescent="0.3">
      <c r="C1402">
        <v>144.035</v>
      </c>
      <c r="D1402">
        <v>8.4442192002375755E-6</v>
      </c>
    </row>
    <row r="1403" spans="3:4" x14ac:dyDescent="0.3">
      <c r="C1403">
        <v>144.07</v>
      </c>
      <c r="D1403">
        <v>9.8008399891005212E-6</v>
      </c>
    </row>
    <row r="1404" spans="3:4" x14ac:dyDescent="0.3">
      <c r="C1404">
        <v>144.10500000000002</v>
      </c>
      <c r="D1404">
        <v>1.1524672447986857E-5</v>
      </c>
    </row>
    <row r="1405" spans="3:4" x14ac:dyDescent="0.3">
      <c r="C1405">
        <v>144.14000000000001</v>
      </c>
      <c r="D1405">
        <v>1.3728856871841429E-5</v>
      </c>
    </row>
    <row r="1406" spans="3:4" x14ac:dyDescent="0.3">
      <c r="C1406">
        <v>144.17500000000001</v>
      </c>
      <c r="D1406">
        <v>1.6559016962764281E-5</v>
      </c>
    </row>
    <row r="1407" spans="3:4" x14ac:dyDescent="0.3">
      <c r="C1407">
        <v>144.21</v>
      </c>
      <c r="D1407">
        <v>2.0201226799319185E-5</v>
      </c>
    </row>
    <row r="1408" spans="3:4" x14ac:dyDescent="0.3">
      <c r="C1408">
        <v>144.245</v>
      </c>
      <c r="D1408">
        <v>2.4891466901325775E-5</v>
      </c>
    </row>
    <row r="1409" spans="3:4" x14ac:dyDescent="0.3">
      <c r="C1409">
        <v>144.28</v>
      </c>
      <c r="D1409">
        <v>3.0926705078135825E-5</v>
      </c>
    </row>
    <row r="1410" spans="3:4" x14ac:dyDescent="0.3">
      <c r="C1410">
        <v>144.315</v>
      </c>
      <c r="D1410">
        <v>3.8677704999954407E-5</v>
      </c>
    </row>
    <row r="1411" spans="3:4" x14ac:dyDescent="0.3">
      <c r="C1411">
        <v>144.35</v>
      </c>
      <c r="D1411">
        <v>4.8603615090413656E-5</v>
      </c>
    </row>
    <row r="1412" spans="3:4" x14ac:dyDescent="0.3">
      <c r="C1412">
        <v>144.38499999999999</v>
      </c>
      <c r="D1412">
        <v>6.1268319442819158E-5</v>
      </c>
    </row>
    <row r="1413" spans="3:4" x14ac:dyDescent="0.3">
      <c r="C1413">
        <v>144.42000000000002</v>
      </c>
      <c r="D1413">
        <v>7.7358438485664052E-5</v>
      </c>
    </row>
    <row r="1414" spans="3:4" x14ac:dyDescent="0.3">
      <c r="C1414">
        <v>144.45500000000001</v>
      </c>
      <c r="D1414">
        <v>9.7702748320523081E-5</v>
      </c>
    </row>
    <row r="1415" spans="3:4" x14ac:dyDescent="0.3">
      <c r="C1415">
        <v>144.49</v>
      </c>
      <c r="D1415">
        <v>1.232926434639245E-4</v>
      </c>
    </row>
    <row r="1416" spans="3:4" x14ac:dyDescent="0.3">
      <c r="C1416">
        <v>144.52500000000001</v>
      </c>
      <c r="D1416">
        <v>1.5530309919020298E-4</v>
      </c>
    </row>
    <row r="1417" spans="3:4" x14ac:dyDescent="0.3">
      <c r="C1417">
        <v>144.56</v>
      </c>
      <c r="D1417">
        <v>1.9511339988746354E-4</v>
      </c>
    </row>
    <row r="1418" spans="3:4" x14ac:dyDescent="0.3">
      <c r="C1418">
        <v>144.595</v>
      </c>
      <c r="D1418">
        <v>2.4432669433450347E-4</v>
      </c>
    </row>
    <row r="1419" spans="3:4" x14ac:dyDescent="0.3">
      <c r="C1419">
        <v>144.63</v>
      </c>
      <c r="D1419">
        <v>3.047872258716559E-4</v>
      </c>
    </row>
    <row r="1420" spans="3:4" x14ac:dyDescent="0.3">
      <c r="C1420">
        <v>144.66499999999999</v>
      </c>
      <c r="D1420">
        <v>3.7859387629277097E-4</v>
      </c>
    </row>
    <row r="1421" spans="3:4" x14ac:dyDescent="0.3">
      <c r="C1421">
        <v>144.70000000000002</v>
      </c>
      <c r="D1421">
        <v>4.6813329327986998E-4</v>
      </c>
    </row>
    <row r="1422" spans="3:4" x14ac:dyDescent="0.3">
      <c r="C1422">
        <v>144.73500000000001</v>
      </c>
      <c r="D1422">
        <v>5.7598586147102071E-4</v>
      </c>
    </row>
    <row r="1423" spans="3:4" x14ac:dyDescent="0.3">
      <c r="C1423">
        <v>144.77000000000001</v>
      </c>
      <c r="D1423">
        <v>7.0505611240062583E-4</v>
      </c>
    </row>
    <row r="1424" spans="3:4" x14ac:dyDescent="0.3">
      <c r="C1424">
        <v>144.80500000000001</v>
      </c>
      <c r="D1424">
        <v>8.5846605314274086E-4</v>
      </c>
    </row>
    <row r="1425" spans="3:4" x14ac:dyDescent="0.3">
      <c r="C1425">
        <v>144.84</v>
      </c>
      <c r="D1425">
        <v>1.0395462204978603E-3</v>
      </c>
    </row>
    <row r="1426" spans="3:4" x14ac:dyDescent="0.3">
      <c r="C1426">
        <v>144.875</v>
      </c>
      <c r="D1426">
        <v>1.2517913273765932E-3</v>
      </c>
    </row>
    <row r="1427" spans="3:4" x14ac:dyDescent="0.3">
      <c r="C1427">
        <v>144.91</v>
      </c>
      <c r="D1427">
        <v>1.4988006387254508E-3</v>
      </c>
    </row>
    <row r="1428" spans="3:4" x14ac:dyDescent="0.3">
      <c r="C1428">
        <v>144.94499999999999</v>
      </c>
      <c r="D1428">
        <v>1.7842022253372529E-3</v>
      </c>
    </row>
    <row r="1429" spans="3:4" x14ac:dyDescent="0.3">
      <c r="C1429">
        <v>144.98000000000002</v>
      </c>
      <c r="D1429">
        <v>2.1115923293008971E-3</v>
      </c>
    </row>
    <row r="1430" spans="3:4" x14ac:dyDescent="0.3">
      <c r="C1430">
        <v>145.01500000000001</v>
      </c>
      <c r="D1430">
        <v>2.4843225827026554E-3</v>
      </c>
    </row>
    <row r="1431" spans="3:4" x14ac:dyDescent="0.3">
      <c r="C1431">
        <v>145.05000000000001</v>
      </c>
      <c r="D1431">
        <v>2.9055159169180896E-3</v>
      </c>
    </row>
    <row r="1432" spans="3:4" x14ac:dyDescent="0.3">
      <c r="C1432">
        <v>145.08500000000001</v>
      </c>
      <c r="D1432">
        <v>3.3778502572253699E-3</v>
      </c>
    </row>
    <row r="1433" spans="3:4" x14ac:dyDescent="0.3">
      <c r="C1433">
        <v>145.12</v>
      </c>
      <c r="D1433">
        <v>3.9034342335583878E-3</v>
      </c>
    </row>
    <row r="1434" spans="3:4" x14ac:dyDescent="0.3">
      <c r="C1434">
        <v>145.155</v>
      </c>
      <c r="D1434">
        <v>4.4836599298989964E-3</v>
      </c>
    </row>
    <row r="1435" spans="3:4" x14ac:dyDescent="0.3">
      <c r="C1435">
        <v>145.19</v>
      </c>
      <c r="D1435">
        <v>5.1190566722738948E-3</v>
      </c>
    </row>
    <row r="1436" spans="3:4" x14ac:dyDescent="0.3">
      <c r="C1436">
        <v>145.22499999999999</v>
      </c>
      <c r="D1436">
        <v>5.8091521466133887E-3</v>
      </c>
    </row>
    <row r="1437" spans="3:4" x14ac:dyDescent="0.3">
      <c r="C1437">
        <v>145.26</v>
      </c>
      <c r="D1437">
        <v>6.5523478663664994E-3</v>
      </c>
    </row>
    <row r="1438" spans="3:4" x14ac:dyDescent="0.3">
      <c r="C1438">
        <v>145.29500000000002</v>
      </c>
      <c r="D1438">
        <v>7.3458165017078747E-3</v>
      </c>
    </row>
    <row r="1439" spans="3:4" x14ac:dyDescent="0.3">
      <c r="C1439">
        <v>145.33000000000001</v>
      </c>
      <c r="D1439">
        <v>8.1854287746496307E-3</v>
      </c>
    </row>
    <row r="1440" spans="3:4" x14ac:dyDescent="0.3">
      <c r="C1440">
        <v>145.36500000000001</v>
      </c>
      <c r="D1440">
        <v>9.065717462909087E-3</v>
      </c>
    </row>
    <row r="1441" spans="3:4" x14ac:dyDescent="0.3">
      <c r="C1441">
        <v>145.4</v>
      </c>
      <c r="D1441">
        <v>9.9798854975828698E-3</v>
      </c>
    </row>
    <row r="1442" spans="3:4" x14ac:dyDescent="0.3">
      <c r="C1442">
        <v>145.435</v>
      </c>
      <c r="D1442">
        <v>1.091986415876234E-2</v>
      </c>
    </row>
    <row r="1443" spans="3:4" x14ac:dyDescent="0.3">
      <c r="C1443">
        <v>145.47</v>
      </c>
      <c r="D1443">
        <v>1.1876425960250557E-2</v>
      </c>
    </row>
    <row r="1444" spans="3:4" x14ac:dyDescent="0.3">
      <c r="C1444">
        <v>145.505</v>
      </c>
      <c r="D1444">
        <v>1.2839354980264511E-2</v>
      </c>
    </row>
    <row r="1445" spans="3:4" x14ac:dyDescent="0.3">
      <c r="C1445">
        <v>145.54</v>
      </c>
      <c r="D1445">
        <v>1.3797675170307794E-2</v>
      </c>
    </row>
    <row r="1446" spans="3:4" x14ac:dyDescent="0.3">
      <c r="C1446">
        <v>145.57500000000002</v>
      </c>
      <c r="D1446">
        <v>1.473993461024686E-2</v>
      </c>
    </row>
    <row r="1447" spans="3:4" x14ac:dyDescent="0.3">
      <c r="C1447">
        <v>145.61000000000001</v>
      </c>
      <c r="D1447">
        <v>1.5654540844402865E-2</v>
      </c>
    </row>
    <row r="1448" spans="3:4" x14ac:dyDescent="0.3">
      <c r="C1448">
        <v>145.64500000000001</v>
      </c>
      <c r="D1448">
        <v>1.6530139420275983E-2</v>
      </c>
    </row>
    <row r="1449" spans="3:4" x14ac:dyDescent="0.3">
      <c r="C1449">
        <v>145.68</v>
      </c>
      <c r="D1449">
        <v>1.7356024665498508E-2</v>
      </c>
    </row>
    <row r="1450" spans="3:4" x14ac:dyDescent="0.3">
      <c r="C1450">
        <v>145.715</v>
      </c>
      <c r="D1450">
        <v>1.8122568705136025E-2</v>
      </c>
    </row>
    <row r="1451" spans="3:4" x14ac:dyDescent="0.3">
      <c r="C1451">
        <v>145.75</v>
      </c>
      <c r="D1451">
        <v>1.8821651884102869E-2</v>
      </c>
    </row>
    <row r="1452" spans="3:4" x14ac:dyDescent="0.3">
      <c r="C1452">
        <v>145.785</v>
      </c>
      <c r="D1452">
        <v>1.9447075280777455E-2</v>
      </c>
    </row>
    <row r="1453" spans="3:4" x14ac:dyDescent="0.3">
      <c r="C1453">
        <v>145.82</v>
      </c>
      <c r="D1453">
        <v>1.999493405886214E-2</v>
      </c>
    </row>
    <row r="1454" spans="3:4" x14ac:dyDescent="0.3">
      <c r="C1454">
        <v>145.85500000000002</v>
      </c>
      <c r="D1454">
        <v>2.046392920248841E-2</v>
      </c>
    </row>
    <row r="1455" spans="3:4" x14ac:dyDescent="0.3">
      <c r="C1455">
        <v>145.89000000000001</v>
      </c>
      <c r="D1455">
        <v>2.0855594922810888E-2</v>
      </c>
    </row>
    <row r="1456" spans="3:4" x14ac:dyDescent="0.3">
      <c r="C1456">
        <v>145.92500000000001</v>
      </c>
      <c r="D1456">
        <v>2.1174419921986307E-2</v>
      </c>
    </row>
    <row r="1457" spans="3:4" x14ac:dyDescent="0.3">
      <c r="C1457">
        <v>145.96</v>
      </c>
      <c r="D1457">
        <v>2.1427842946408378E-2</v>
      </c>
    </row>
    <row r="1458" spans="3:4" x14ac:dyDescent="0.3">
      <c r="C1458">
        <v>145.995</v>
      </c>
      <c r="D1458">
        <v>2.1626106811865869E-2</v>
      </c>
    </row>
    <row r="1459" spans="3:4" x14ac:dyDescent="0.3">
      <c r="C1459">
        <v>146.03</v>
      </c>
      <c r="D1459">
        <v>2.1781960429763696E-2</v>
      </c>
    </row>
    <row r="1460" spans="3:4" x14ac:dyDescent="0.3">
      <c r="C1460">
        <v>146.065</v>
      </c>
      <c r="D1460">
        <v>2.1910205299262978E-2</v>
      </c>
    </row>
    <row r="1461" spans="3:4" x14ac:dyDescent="0.3">
      <c r="C1461">
        <v>146.1</v>
      </c>
      <c r="D1461">
        <v>2.2027091319230998E-2</v>
      </c>
    </row>
    <row r="1462" spans="3:4" x14ac:dyDescent="0.3">
      <c r="C1462">
        <v>146.13499999999999</v>
      </c>
      <c r="D1462">
        <v>2.2149576323449077E-2</v>
      </c>
    </row>
    <row r="1463" spans="3:4" x14ac:dyDescent="0.3">
      <c r="C1463">
        <v>146.17000000000002</v>
      </c>
      <c r="D1463">
        <v>2.2294473985970429E-2</v>
      </c>
    </row>
    <row r="1464" spans="3:4" x14ac:dyDescent="0.3">
      <c r="C1464">
        <v>146.20500000000001</v>
      </c>
      <c r="D1464">
        <v>2.2477525039997812E-2</v>
      </c>
    </row>
    <row r="1465" spans="3:4" x14ac:dyDescent="0.3">
      <c r="C1465">
        <v>146.24</v>
      </c>
      <c r="D1465">
        <v>2.271243630955054E-2</v>
      </c>
    </row>
    <row r="1466" spans="3:4" x14ac:dyDescent="0.3">
      <c r="C1466">
        <v>146.27500000000001</v>
      </c>
      <c r="D1466">
        <v>2.3009939968694805E-2</v>
      </c>
    </row>
    <row r="1467" spans="3:4" x14ac:dyDescent="0.3">
      <c r="C1467">
        <v>146.31</v>
      </c>
      <c r="D1467">
        <v>2.3376930784174396E-2</v>
      </c>
    </row>
    <row r="1468" spans="3:4" x14ac:dyDescent="0.3">
      <c r="C1468">
        <v>146.345</v>
      </c>
      <c r="D1468">
        <v>2.3815740989170012E-2</v>
      </c>
    </row>
    <row r="1469" spans="3:4" x14ac:dyDescent="0.3">
      <c r="C1469">
        <v>146.38</v>
      </c>
      <c r="D1469">
        <v>2.4323610170653726E-2</v>
      </c>
    </row>
    <row r="1470" spans="3:4" x14ac:dyDescent="0.3">
      <c r="C1470">
        <v>146.41499999999999</v>
      </c>
      <c r="D1470">
        <v>2.4892400698432335E-2</v>
      </c>
    </row>
    <row r="1471" spans="3:4" x14ac:dyDescent="0.3">
      <c r="C1471">
        <v>146.45000000000002</v>
      </c>
      <c r="D1471">
        <v>2.5508597721266048E-2</v>
      </c>
    </row>
    <row r="1472" spans="3:4" x14ac:dyDescent="0.3">
      <c r="C1472">
        <v>146.48500000000001</v>
      </c>
      <c r="D1472">
        <v>2.6153616986347484E-2</v>
      </c>
    </row>
    <row r="1473" spans="3:4" x14ac:dyDescent="0.3">
      <c r="C1473">
        <v>146.52000000000001</v>
      </c>
      <c r="D1473">
        <v>2.6804424552051499E-2</v>
      </c>
    </row>
    <row r="1474" spans="3:4" x14ac:dyDescent="0.3">
      <c r="C1474">
        <v>146.55500000000001</v>
      </c>
      <c r="D1474">
        <v>2.7434451149539352E-2</v>
      </c>
    </row>
    <row r="1475" spans="3:4" x14ac:dyDescent="0.3">
      <c r="C1475">
        <v>146.59</v>
      </c>
      <c r="D1475">
        <v>2.8014762152139144E-2</v>
      </c>
    </row>
    <row r="1476" spans="3:4" x14ac:dyDescent="0.3">
      <c r="C1476">
        <v>146.625</v>
      </c>
      <c r="D1476">
        <v>2.8515423696253178E-2</v>
      </c>
    </row>
    <row r="1477" spans="3:4" x14ac:dyDescent="0.3">
      <c r="C1477">
        <v>146.66</v>
      </c>
      <c r="D1477">
        <v>2.8906988366051895E-2</v>
      </c>
    </row>
    <row r="1478" spans="3:4" x14ac:dyDescent="0.3">
      <c r="C1478">
        <v>146.69499999999999</v>
      </c>
      <c r="D1478">
        <v>2.9162011743518977E-2</v>
      </c>
    </row>
    <row r="1479" spans="3:4" x14ac:dyDescent="0.3">
      <c r="C1479">
        <v>146.73000000000002</v>
      </c>
      <c r="D1479">
        <v>2.9256505405473181E-2</v>
      </c>
    </row>
    <row r="1480" spans="3:4" x14ac:dyDescent="0.3">
      <c r="C1480">
        <v>146.76500000000001</v>
      </c>
      <c r="D1480">
        <v>2.917123344821268E-2</v>
      </c>
    </row>
    <row r="1481" spans="3:4" x14ac:dyDescent="0.3">
      <c r="C1481">
        <v>146.80000000000001</v>
      </c>
      <c r="D1481">
        <v>2.8892768502655184E-2</v>
      </c>
    </row>
    <row r="1482" spans="3:4" x14ac:dyDescent="0.3">
      <c r="C1482">
        <v>146.83500000000001</v>
      </c>
      <c r="D1482">
        <v>2.8414238917924151E-2</v>
      </c>
    </row>
    <row r="1483" spans="3:4" x14ac:dyDescent="0.3">
      <c r="C1483">
        <v>146.87</v>
      </c>
      <c r="D1483">
        <v>2.7735720105655344E-2</v>
      </c>
    </row>
    <row r="1484" spans="3:4" x14ac:dyDescent="0.3">
      <c r="C1484">
        <v>146.905</v>
      </c>
      <c r="D1484">
        <v>2.6864248146810054E-2</v>
      </c>
    </row>
    <row r="1485" spans="3:4" x14ac:dyDescent="0.3">
      <c r="C1485">
        <v>146.94</v>
      </c>
      <c r="D1485">
        <v>2.5813460475596926E-2</v>
      </c>
    </row>
    <row r="1486" spans="3:4" x14ac:dyDescent="0.3">
      <c r="C1486">
        <v>146.97499999999999</v>
      </c>
      <c r="D1486">
        <v>2.46028944221677E-2</v>
      </c>
    </row>
    <row r="1487" spans="3:4" x14ac:dyDescent="0.3">
      <c r="C1487">
        <v>147.01</v>
      </c>
      <c r="D1487">
        <v>2.32569973610075E-2</v>
      </c>
    </row>
    <row r="1488" spans="3:4" x14ac:dyDescent="0.3">
      <c r="C1488">
        <v>147.04500000000002</v>
      </c>
      <c r="D1488">
        <v>2.1803920250493283E-2</v>
      </c>
    </row>
    <row r="1489" spans="3:4" x14ac:dyDescent="0.3">
      <c r="C1489">
        <v>147.08000000000001</v>
      </c>
      <c r="D1489">
        <v>2.0274178063592423E-2</v>
      </c>
    </row>
    <row r="1490" spans="3:4" x14ac:dyDescent="0.3">
      <c r="C1490">
        <v>147.11500000000001</v>
      </c>
      <c r="D1490">
        <v>1.8699265261109026E-2</v>
      </c>
    </row>
    <row r="1491" spans="3:4" x14ac:dyDescent="0.3">
      <c r="C1491">
        <v>147.15</v>
      </c>
      <c r="D1491">
        <v>1.7110312017704465E-2</v>
      </c>
    </row>
    <row r="1492" spans="3:4" x14ac:dyDescent="0.3">
      <c r="C1492">
        <v>147.185</v>
      </c>
      <c r="D1492">
        <v>1.5536858024354977E-2</v>
      </c>
    </row>
    <row r="1493" spans="3:4" x14ac:dyDescent="0.3">
      <c r="C1493">
        <v>147.22</v>
      </c>
      <c r="D1493">
        <v>1.4005806576013078E-2</v>
      </c>
    </row>
    <row r="1494" spans="3:4" x14ac:dyDescent="0.3">
      <c r="C1494">
        <v>147.255</v>
      </c>
      <c r="D1494">
        <v>1.254060393106996E-2</v>
      </c>
    </row>
    <row r="1495" spans="3:4" x14ac:dyDescent="0.3">
      <c r="C1495">
        <v>147.29</v>
      </c>
      <c r="D1495">
        <v>1.1160669426273494E-2</v>
      </c>
    </row>
    <row r="1496" spans="3:4" x14ac:dyDescent="0.3">
      <c r="C1496">
        <v>147.32500000000002</v>
      </c>
      <c r="D1496">
        <v>9.8810823729153854E-3</v>
      </c>
    </row>
    <row r="1497" spans="3:4" x14ac:dyDescent="0.3">
      <c r="C1497">
        <v>147.36000000000001</v>
      </c>
      <c r="D1497">
        <v>8.7125139854304107E-3</v>
      </c>
    </row>
    <row r="1498" spans="3:4" x14ac:dyDescent="0.3">
      <c r="C1498">
        <v>147.39500000000001</v>
      </c>
      <c r="D1498">
        <v>7.6613778044689589E-3</v>
      </c>
    </row>
    <row r="1499" spans="3:4" x14ac:dyDescent="0.3">
      <c r="C1499">
        <v>147.43</v>
      </c>
      <c r="D1499">
        <v>6.7301611453358104E-3</v>
      </c>
    </row>
    <row r="1500" spans="3:4" x14ac:dyDescent="0.3">
      <c r="C1500">
        <v>147.465</v>
      </c>
      <c r="D1500">
        <v>5.9178934352652349E-3</v>
      </c>
    </row>
    <row r="1501" spans="3:4" x14ac:dyDescent="0.3">
      <c r="C1501">
        <v>147.5</v>
      </c>
      <c r="D1501">
        <v>5.2207048588717485E-3</v>
      </c>
    </row>
    <row r="1502" spans="3:4" x14ac:dyDescent="0.3">
      <c r="C1502">
        <v>147.535</v>
      </c>
      <c r="D1502">
        <v>4.6324300890335096E-3</v>
      </c>
    </row>
    <row r="1503" spans="3:4" x14ac:dyDescent="0.3">
      <c r="C1503">
        <v>147.57</v>
      </c>
      <c r="D1503">
        <v>4.1452163368123187E-3</v>
      </c>
    </row>
    <row r="1504" spans="3:4" x14ac:dyDescent="0.3">
      <c r="C1504">
        <v>147.60500000000002</v>
      </c>
      <c r="D1504">
        <v>3.7501016365621078E-3</v>
      </c>
    </row>
    <row r="1505" spans="3:4" x14ac:dyDescent="0.3">
      <c r="C1505">
        <v>147.64000000000001</v>
      </c>
      <c r="D1505">
        <v>3.4375372643798328E-3</v>
      </c>
    </row>
    <row r="1506" spans="3:4" x14ac:dyDescent="0.3">
      <c r="C1506">
        <v>147.67500000000001</v>
      </c>
      <c r="D1506">
        <v>3.1978365890325618E-3</v>
      </c>
    </row>
    <row r="1507" spans="3:4" x14ac:dyDescent="0.3">
      <c r="C1507">
        <v>147.71</v>
      </c>
      <c r="D1507">
        <v>3.0215407184727015E-3</v>
      </c>
    </row>
    <row r="1508" spans="3:4" x14ac:dyDescent="0.3">
      <c r="C1508">
        <v>147.745</v>
      </c>
      <c r="D1508">
        <v>2.899698451006791E-3</v>
      </c>
    </row>
    <row r="1509" spans="3:4" x14ac:dyDescent="0.3">
      <c r="C1509">
        <v>147.78</v>
      </c>
      <c r="D1509">
        <v>2.8240638845002906E-3</v>
      </c>
    </row>
    <row r="1510" spans="3:4" x14ac:dyDescent="0.3">
      <c r="C1510">
        <v>147.815</v>
      </c>
      <c r="D1510">
        <v>2.7872193903479329E-3</v>
      </c>
    </row>
    <row r="1511" spans="3:4" x14ac:dyDescent="0.3">
      <c r="C1511">
        <v>147.85</v>
      </c>
      <c r="D1511">
        <v>2.7826345035696382E-3</v>
      </c>
    </row>
    <row r="1512" spans="3:4" x14ac:dyDescent="0.3">
      <c r="C1512">
        <v>147.88499999999999</v>
      </c>
      <c r="D1512">
        <v>2.8046727342358278E-3</v>
      </c>
    </row>
    <row r="1513" spans="3:4" x14ac:dyDescent="0.3">
      <c r="C1513">
        <v>147.92000000000002</v>
      </c>
      <c r="D1513">
        <v>2.8485585800999249E-3</v>
      </c>
    </row>
    <row r="1514" spans="3:4" x14ac:dyDescent="0.3">
      <c r="C1514">
        <v>147.95500000000001</v>
      </c>
      <c r="D1514">
        <v>2.9103163790665963E-3</v>
      </c>
    </row>
    <row r="1515" spans="3:4" x14ac:dyDescent="0.3">
      <c r="C1515">
        <v>147.99</v>
      </c>
      <c r="D1515">
        <v>2.9866913604470954E-3</v>
      </c>
    </row>
    <row r="1516" spans="3:4" x14ac:dyDescent="0.3">
      <c r="C1516">
        <v>148.02500000000001</v>
      </c>
      <c r="D1516">
        <v>3.0750615979029693E-3</v>
      </c>
    </row>
    <row r="1517" spans="3:4" x14ac:dyDescent="0.3">
      <c r="C1517">
        <v>148.06</v>
      </c>
      <c r="D1517">
        <v>3.1733477605776052E-3</v>
      </c>
    </row>
    <row r="1518" spans="3:4" x14ac:dyDescent="0.3">
      <c r="C1518">
        <v>148.095</v>
      </c>
      <c r="D1518">
        <v>3.2799257805474452E-3</v>
      </c>
    </row>
    <row r="1519" spans="3:4" x14ac:dyDescent="0.3">
      <c r="C1519">
        <v>148.13</v>
      </c>
      <c r="D1519">
        <v>3.3935459314928277E-3</v>
      </c>
    </row>
    <row r="1520" spans="3:4" x14ac:dyDescent="0.3">
      <c r="C1520">
        <v>148.16499999999999</v>
      </c>
      <c r="D1520">
        <v>3.5132604237087389E-3</v>
      </c>
    </row>
    <row r="1521" spans="3:4" x14ac:dyDescent="0.3">
      <c r="C1521">
        <v>148.20000000000002</v>
      </c>
      <c r="D1521">
        <v>3.6383605004840958E-3</v>
      </c>
    </row>
    <row r="1522" spans="3:4" x14ac:dyDescent="0.3">
      <c r="C1522">
        <v>148.23500000000001</v>
      </c>
      <c r="D1522">
        <v>3.7683231735955135E-3</v>
      </c>
    </row>
    <row r="1523" spans="3:4" x14ac:dyDescent="0.3">
      <c r="C1523">
        <v>148.27000000000001</v>
      </c>
      <c r="D1523">
        <v>3.9027482412294927E-3</v>
      </c>
    </row>
    <row r="1524" spans="3:4" x14ac:dyDescent="0.3">
      <c r="C1524">
        <v>148.30500000000001</v>
      </c>
      <c r="D1524">
        <v>4.0414045997338973E-3</v>
      </c>
    </row>
    <row r="1525" spans="3:4" x14ac:dyDescent="0.3">
      <c r="C1525">
        <v>148.34</v>
      </c>
      <c r="D1525">
        <v>4.1840669288259746E-3</v>
      </c>
    </row>
    <row r="1526" spans="3:4" x14ac:dyDescent="0.3">
      <c r="C1526">
        <v>148.375</v>
      </c>
      <c r="D1526">
        <v>4.3305934172147495E-3</v>
      </c>
    </row>
    <row r="1527" spans="3:4" x14ac:dyDescent="0.3">
      <c r="C1527">
        <v>148.41</v>
      </c>
      <c r="D1527">
        <v>4.4808802624347419E-3</v>
      </c>
    </row>
    <row r="1528" spans="3:4" x14ac:dyDescent="0.3">
      <c r="C1528">
        <v>148.44499999999999</v>
      </c>
      <c r="D1528">
        <v>4.6348487929939505E-3</v>
      </c>
    </row>
    <row r="1529" spans="3:4" x14ac:dyDescent="0.3">
      <c r="C1529">
        <v>148.48000000000002</v>
      </c>
      <c r="D1529">
        <v>4.7924358381084336E-3</v>
      </c>
    </row>
    <row r="1530" spans="3:4" x14ac:dyDescent="0.3">
      <c r="C1530">
        <v>148.51500000000001</v>
      </c>
      <c r="D1530">
        <v>4.9535866113353446E-3</v>
      </c>
    </row>
    <row r="1531" spans="3:4" x14ac:dyDescent="0.3">
      <c r="C1531">
        <v>148.55000000000001</v>
      </c>
      <c r="D1531">
        <v>5.1182495044224128E-3</v>
      </c>
    </row>
    <row r="1532" spans="3:4" x14ac:dyDescent="0.3">
      <c r="C1532">
        <v>148.58500000000001</v>
      </c>
      <c r="D1532">
        <v>5.2863723080344583E-3</v>
      </c>
    </row>
    <row r="1533" spans="3:4" x14ac:dyDescent="0.3">
      <c r="C1533">
        <v>148.62</v>
      </c>
      <c r="D1533">
        <v>5.4578994817800677E-3</v>
      </c>
    </row>
    <row r="1534" spans="3:4" x14ac:dyDescent="0.3">
      <c r="C1534">
        <v>148.655</v>
      </c>
      <c r="D1534">
        <v>5.6327484005429685E-3</v>
      </c>
    </row>
    <row r="1535" spans="3:4" x14ac:dyDescent="0.3">
      <c r="C1535">
        <v>148.69</v>
      </c>
      <c r="D1535">
        <v>5.8109282725565172E-3</v>
      </c>
    </row>
    <row r="1536" spans="3:4" x14ac:dyDescent="0.3">
      <c r="C1536">
        <v>148.72499999999999</v>
      </c>
      <c r="D1536">
        <v>5.992284748374134E-3</v>
      </c>
    </row>
    <row r="1537" spans="3:4" x14ac:dyDescent="0.3">
      <c r="C1537">
        <v>148.76</v>
      </c>
      <c r="D1537">
        <v>6.1767563877639913E-3</v>
      </c>
    </row>
    <row r="1538" spans="3:4" x14ac:dyDescent="0.3">
      <c r="C1538">
        <v>148.79500000000002</v>
      </c>
      <c r="D1538">
        <v>6.3642512237308694E-3</v>
      </c>
    </row>
    <row r="1539" spans="3:4" x14ac:dyDescent="0.3">
      <c r="C1539">
        <v>148.83000000000001</v>
      </c>
      <c r="D1539">
        <v>6.554667433386281E-3</v>
      </c>
    </row>
    <row r="1540" spans="3:4" x14ac:dyDescent="0.3">
      <c r="C1540">
        <v>148.86500000000001</v>
      </c>
      <c r="D1540">
        <v>6.747893146925441E-3</v>
      </c>
    </row>
    <row r="1541" spans="3:4" x14ac:dyDescent="0.3">
      <c r="C1541">
        <v>148.9</v>
      </c>
      <c r="D1541">
        <v>6.9438062851989888E-3</v>
      </c>
    </row>
    <row r="1542" spans="3:4" x14ac:dyDescent="0.3">
      <c r="C1542">
        <v>148.935</v>
      </c>
      <c r="D1542">
        <v>7.1422744282057327E-3</v>
      </c>
    </row>
    <row r="1543" spans="3:4" x14ac:dyDescent="0.3">
      <c r="C1543">
        <v>148.97</v>
      </c>
      <c r="D1543">
        <v>7.3431547167727464E-3</v>
      </c>
    </row>
    <row r="1544" spans="3:4" x14ac:dyDescent="0.3">
      <c r="C1544">
        <v>149.005</v>
      </c>
      <c r="D1544">
        <v>7.5462937896150668E-3</v>
      </c>
    </row>
    <row r="1545" spans="3:4" x14ac:dyDescent="0.3">
      <c r="C1545">
        <v>149.04</v>
      </c>
      <c r="D1545">
        <v>7.7515277578731109E-3</v>
      </c>
    </row>
    <row r="1546" spans="3:4" x14ac:dyDescent="0.3">
      <c r="C1546">
        <v>149.07500000000002</v>
      </c>
      <c r="D1546">
        <v>7.9586822191132396E-3</v>
      </c>
    </row>
    <row r="1547" spans="3:4" x14ac:dyDescent="0.3">
      <c r="C1547">
        <v>149.11000000000001</v>
      </c>
      <c r="D1547">
        <v>8.1675723126438185E-3</v>
      </c>
    </row>
    <row r="1548" spans="3:4" x14ac:dyDescent="0.3">
      <c r="C1548">
        <v>149.14500000000001</v>
      </c>
      <c r="D1548">
        <v>8.3780028178519223E-3</v>
      </c>
    </row>
    <row r="1549" spans="3:4" x14ac:dyDescent="0.3">
      <c r="C1549">
        <v>149.18</v>
      </c>
      <c r="D1549">
        <v>8.5897682970906535E-3</v>
      </c>
    </row>
    <row r="1550" spans="3:4" x14ac:dyDescent="0.3">
      <c r="C1550">
        <v>149.215</v>
      </c>
      <c r="D1550">
        <v>8.8026532844654067E-3</v>
      </c>
    </row>
    <row r="1551" spans="3:4" x14ac:dyDescent="0.3">
      <c r="C1551">
        <v>149.25</v>
      </c>
      <c r="D1551">
        <v>9.0164325216590558E-3</v>
      </c>
    </row>
    <row r="1552" spans="3:4" x14ac:dyDescent="0.3">
      <c r="C1552">
        <v>149.285</v>
      </c>
      <c r="D1552">
        <v>9.2308712417156682E-3</v>
      </c>
    </row>
    <row r="1553" spans="3:4" x14ac:dyDescent="0.3">
      <c r="C1553">
        <v>149.32</v>
      </c>
      <c r="D1553">
        <v>9.4457255014649341E-3</v>
      </c>
    </row>
    <row r="1554" spans="3:4" x14ac:dyDescent="0.3">
      <c r="C1554">
        <v>149.35500000000002</v>
      </c>
      <c r="D1554">
        <v>9.6607425630180956E-3</v>
      </c>
    </row>
    <row r="1555" spans="3:4" x14ac:dyDescent="0.3">
      <c r="C1555">
        <v>149.39000000000001</v>
      </c>
      <c r="D1555">
        <v>9.8756613245001533E-3</v>
      </c>
    </row>
    <row r="1556" spans="3:4" x14ac:dyDescent="0.3">
      <c r="C1556">
        <v>149.42500000000001</v>
      </c>
      <c r="D1556">
        <v>1.0090212799910436E-2</v>
      </c>
    </row>
    <row r="1557" spans="3:4" x14ac:dyDescent="0.3">
      <c r="C1557">
        <v>149.46</v>
      </c>
      <c r="D1557">
        <v>1.0304120647711272E-2</v>
      </c>
    </row>
    <row r="1558" spans="3:4" x14ac:dyDescent="0.3">
      <c r="C1558">
        <v>149.495</v>
      </c>
      <c r="D1558">
        <v>1.0517101747456223E-2</v>
      </c>
    </row>
    <row r="1559" spans="3:4" x14ac:dyDescent="0.3">
      <c r="C1559">
        <v>149.53</v>
      </c>
      <c r="D1559">
        <v>1.0728866823465221E-2</v>
      </c>
    </row>
    <row r="1560" spans="3:4" x14ac:dyDescent="0.3">
      <c r="C1560">
        <v>149.565</v>
      </c>
      <c r="D1560">
        <v>1.0939121114250598E-2</v>
      </c>
    </row>
    <row r="1561" spans="3:4" x14ac:dyDescent="0.3">
      <c r="C1561">
        <v>149.6</v>
      </c>
      <c r="D1561">
        <v>1.1147565086091434E-2</v>
      </c>
    </row>
    <row r="1562" spans="3:4" x14ac:dyDescent="0.3">
      <c r="C1562">
        <v>149.63500000000002</v>
      </c>
      <c r="D1562">
        <v>1.1353895188847846E-2</v>
      </c>
    </row>
    <row r="1563" spans="3:4" x14ac:dyDescent="0.3">
      <c r="C1563">
        <v>149.67000000000002</v>
      </c>
      <c r="D1563">
        <v>1.1557804651802435E-2</v>
      </c>
    </row>
    <row r="1564" spans="3:4" x14ac:dyDescent="0.3">
      <c r="C1564">
        <v>149.70500000000001</v>
      </c>
      <c r="D1564">
        <v>1.1758984317021505E-2</v>
      </c>
    </row>
    <row r="1565" spans="3:4" x14ac:dyDescent="0.3">
      <c r="C1565">
        <v>149.74</v>
      </c>
      <c r="D1565">
        <v>1.1957123507432455E-2</v>
      </c>
    </row>
    <row r="1566" spans="3:4" x14ac:dyDescent="0.3">
      <c r="C1566">
        <v>149.77500000000001</v>
      </c>
      <c r="D1566">
        <v>1.2151910926538957E-2</v>
      </c>
    </row>
    <row r="1567" spans="3:4" x14ac:dyDescent="0.3">
      <c r="C1567">
        <v>149.81</v>
      </c>
      <c r="D1567">
        <v>1.2343035586424201E-2</v>
      </c>
    </row>
    <row r="1568" spans="3:4" x14ac:dyDescent="0.3">
      <c r="C1568">
        <v>149.845</v>
      </c>
      <c r="D1568">
        <v>1.2530187760440235E-2</v>
      </c>
    </row>
    <row r="1569" spans="3:4" x14ac:dyDescent="0.3">
      <c r="C1569">
        <v>149.88</v>
      </c>
      <c r="D1569">
        <v>1.2713059956745315E-2</v>
      </c>
    </row>
    <row r="1570" spans="3:4" x14ac:dyDescent="0.3">
      <c r="C1570">
        <v>149.91499999999999</v>
      </c>
      <c r="D1570">
        <v>1.2891347908634361E-2</v>
      </c>
    </row>
    <row r="1571" spans="3:4" x14ac:dyDescent="0.3">
      <c r="C1571">
        <v>149.95000000000002</v>
      </c>
      <c r="D1571">
        <v>1.3064751577412388E-2</v>
      </c>
    </row>
    <row r="1572" spans="3:4" x14ac:dyDescent="0.3">
      <c r="C1572">
        <v>149.98500000000001</v>
      </c>
      <c r="D1572">
        <v>1.3232976163388116E-2</v>
      </c>
    </row>
    <row r="1573" spans="3:4" x14ac:dyDescent="0.3">
      <c r="C1573">
        <v>150.02000000000001</v>
      </c>
      <c r="D1573">
        <v>1.3395733120421095E-2</v>
      </c>
    </row>
    <row r="1574" spans="3:4" x14ac:dyDescent="0.3">
      <c r="C1574">
        <v>150.05500000000001</v>
      </c>
      <c r="D1574">
        <v>1.3552741169331216E-2</v>
      </c>
    </row>
    <row r="1575" spans="3:4" x14ac:dyDescent="0.3">
      <c r="C1575">
        <v>150.09</v>
      </c>
      <c r="D1575">
        <v>1.3703727305392965E-2</v>
      </c>
    </row>
    <row r="1576" spans="3:4" x14ac:dyDescent="0.3">
      <c r="C1576">
        <v>150.125</v>
      </c>
      <c r="D1576">
        <v>1.3848427795072074E-2</v>
      </c>
    </row>
    <row r="1577" spans="3:4" x14ac:dyDescent="0.3">
      <c r="C1577">
        <v>150.16</v>
      </c>
      <c r="D1577">
        <v>1.3986589157132082E-2</v>
      </c>
    </row>
    <row r="1578" spans="3:4" x14ac:dyDescent="0.3">
      <c r="C1578">
        <v>150.19499999999999</v>
      </c>
      <c r="D1578">
        <v>1.4117969123238238E-2</v>
      </c>
    </row>
    <row r="1579" spans="3:4" x14ac:dyDescent="0.3">
      <c r="C1579">
        <v>150.23000000000002</v>
      </c>
      <c r="D1579">
        <v>1.4242337573218414E-2</v>
      </c>
    </row>
    <row r="1580" spans="3:4" x14ac:dyDescent="0.3">
      <c r="C1580">
        <v>150.26500000000001</v>
      </c>
      <c r="D1580">
        <v>1.4359477440204054E-2</v>
      </c>
    </row>
    <row r="1581" spans="3:4" x14ac:dyDescent="0.3">
      <c r="C1581">
        <v>150.30000000000001</v>
      </c>
      <c r="D1581">
        <v>1.446918558097242E-2</v>
      </c>
    </row>
    <row r="1582" spans="3:4" x14ac:dyDescent="0.3">
      <c r="C1582">
        <v>150.33500000000001</v>
      </c>
      <c r="D1582">
        <v>1.4571273606935827E-2</v>
      </c>
    </row>
    <row r="1583" spans="3:4" x14ac:dyDescent="0.3">
      <c r="C1583">
        <v>150.37</v>
      </c>
      <c r="D1583">
        <v>1.4665568671386124E-2</v>
      </c>
    </row>
    <row r="1584" spans="3:4" x14ac:dyDescent="0.3">
      <c r="C1584">
        <v>150.405</v>
      </c>
      <c r="D1584">
        <v>1.4751914208789895E-2</v>
      </c>
    </row>
    <row r="1585" spans="3:4" x14ac:dyDescent="0.3">
      <c r="C1585">
        <v>150.44</v>
      </c>
      <c r="D1585">
        <v>1.4830170622149004E-2</v>
      </c>
    </row>
    <row r="1586" spans="3:4" x14ac:dyDescent="0.3">
      <c r="C1586">
        <v>150.47499999999999</v>
      </c>
      <c r="D1586">
        <v>1.4900215914687397E-2</v>
      </c>
    </row>
    <row r="1587" spans="3:4" x14ac:dyDescent="0.3">
      <c r="C1587">
        <v>150.51000000000002</v>
      </c>
      <c r="D1587">
        <v>1.4961946262397254E-2</v>
      </c>
    </row>
    <row r="1588" spans="3:4" x14ac:dyDescent="0.3">
      <c r="C1588">
        <v>150.54500000000002</v>
      </c>
      <c r="D1588">
        <v>1.5015276524274064E-2</v>
      </c>
    </row>
    <row r="1589" spans="3:4" x14ac:dyDescent="0.3">
      <c r="C1589">
        <v>150.58000000000001</v>
      </c>
      <c r="D1589">
        <v>1.5060140687389739E-2</v>
      </c>
    </row>
    <row r="1590" spans="3:4" x14ac:dyDescent="0.3">
      <c r="C1590">
        <v>150.61500000000001</v>
      </c>
      <c r="D1590">
        <v>1.5096492244289623E-2</v>
      </c>
    </row>
    <row r="1591" spans="3:4" x14ac:dyDescent="0.3">
      <c r="C1591">
        <v>150.65</v>
      </c>
      <c r="D1591">
        <v>1.512430450055695E-2</v>
      </c>
    </row>
    <row r="1592" spans="3:4" x14ac:dyDescent="0.3">
      <c r="C1592">
        <v>150.685</v>
      </c>
      <c r="D1592">
        <v>1.514357081075735E-2</v>
      </c>
    </row>
    <row r="1593" spans="3:4" x14ac:dyDescent="0.3">
      <c r="C1593">
        <v>150.72</v>
      </c>
      <c r="D1593">
        <v>1.5154304741358907E-2</v>
      </c>
    </row>
    <row r="1594" spans="3:4" x14ac:dyDescent="0.3">
      <c r="C1594">
        <v>150.755</v>
      </c>
      <c r="D1594">
        <v>1.5156540159614141E-2</v>
      </c>
    </row>
    <row r="1595" spans="3:4" x14ac:dyDescent="0.3">
      <c r="C1595">
        <v>150.79</v>
      </c>
      <c r="D1595">
        <v>1.5150331247787559E-2</v>
      </c>
    </row>
    <row r="1596" spans="3:4" x14ac:dyDescent="0.3">
      <c r="C1596">
        <v>150.82500000000002</v>
      </c>
      <c r="D1596">
        <v>1.5135752442512388E-2</v>
      </c>
    </row>
    <row r="1597" spans="3:4" x14ac:dyDescent="0.3">
      <c r="C1597">
        <v>150.86000000000001</v>
      </c>
      <c r="D1597">
        <v>1.5112898299460028E-2</v>
      </c>
    </row>
    <row r="1598" spans="3:4" x14ac:dyDescent="0.3">
      <c r="C1598">
        <v>150.89500000000001</v>
      </c>
      <c r="D1598">
        <v>1.5081883283902328E-2</v>
      </c>
    </row>
    <row r="1599" spans="3:4" x14ac:dyDescent="0.3">
      <c r="C1599">
        <v>150.93</v>
      </c>
      <c r="D1599">
        <v>1.5042841488137414E-2</v>
      </c>
    </row>
    <row r="1600" spans="3:4" x14ac:dyDescent="0.3">
      <c r="C1600">
        <v>150.965</v>
      </c>
      <c r="D1600">
        <v>1.4995926277130969E-2</v>
      </c>
    </row>
    <row r="1601" spans="3:4" x14ac:dyDescent="0.3">
      <c r="C1601">
        <v>151</v>
      </c>
      <c r="D1601">
        <v>1.4941309864094136E-2</v>
      </c>
    </row>
    <row r="1602" spans="3:4" x14ac:dyDescent="0.3">
      <c r="C1602">
        <v>151.035</v>
      </c>
      <c r="D1602">
        <v>1.4879182818073801E-2</v>
      </c>
    </row>
    <row r="1603" spans="3:4" x14ac:dyDescent="0.3">
      <c r="C1603">
        <v>151.07</v>
      </c>
      <c r="D1603">
        <v>1.4809753505968108E-2</v>
      </c>
    </row>
    <row r="1604" spans="3:4" x14ac:dyDescent="0.3">
      <c r="C1604">
        <v>151.10500000000002</v>
      </c>
      <c r="D1604">
        <v>1.4733247471697511E-2</v>
      </c>
    </row>
    <row r="1605" spans="3:4" x14ac:dyDescent="0.3">
      <c r="C1605">
        <v>151.14000000000001</v>
      </c>
      <c r="D1605">
        <v>1.4649906755557617E-2</v>
      </c>
    </row>
    <row r="1606" spans="3:4" x14ac:dyDescent="0.3">
      <c r="C1606">
        <v>151.17500000000001</v>
      </c>
      <c r="D1606">
        <v>1.455998915705029E-2</v>
      </c>
    </row>
    <row r="1607" spans="3:4" x14ac:dyDescent="0.3">
      <c r="C1607">
        <v>151.21</v>
      </c>
      <c r="D1607">
        <v>1.4463767444737728E-2</v>
      </c>
    </row>
    <row r="1608" spans="3:4" x14ac:dyDescent="0.3">
      <c r="C1608">
        <v>151.245</v>
      </c>
      <c r="D1608">
        <v>1.4361528516880667E-2</v>
      </c>
    </row>
    <row r="1609" spans="3:4" x14ac:dyDescent="0.3">
      <c r="C1609">
        <v>151.28</v>
      </c>
      <c r="D1609">
        <v>1.4253572516813764E-2</v>
      </c>
    </row>
    <row r="1610" spans="3:4" x14ac:dyDescent="0.3">
      <c r="C1610">
        <v>151.315</v>
      </c>
      <c r="D1610">
        <v>1.4140211907171707E-2</v>
      </c>
    </row>
    <row r="1611" spans="3:4" x14ac:dyDescent="0.3">
      <c r="C1611">
        <v>151.35</v>
      </c>
      <c r="D1611">
        <v>1.4021770507210865E-2</v>
      </c>
    </row>
    <row r="1612" spans="3:4" x14ac:dyDescent="0.3">
      <c r="C1612">
        <v>151.38500000000002</v>
      </c>
      <c r="D1612">
        <v>1.3898582497571988E-2</v>
      </c>
    </row>
    <row r="1613" spans="3:4" x14ac:dyDescent="0.3">
      <c r="C1613">
        <v>151.42000000000002</v>
      </c>
      <c r="D1613">
        <v>1.3770991396900528E-2</v>
      </c>
    </row>
    <row r="1614" spans="3:4" x14ac:dyDescent="0.3">
      <c r="C1614">
        <v>151.45500000000001</v>
      </c>
      <c r="D1614">
        <v>1.3639349014779143E-2</v>
      </c>
    </row>
    <row r="1615" spans="3:4" x14ac:dyDescent="0.3">
      <c r="C1615">
        <v>151.49</v>
      </c>
      <c r="D1615">
        <v>1.3504014385441042E-2</v>
      </c>
    </row>
    <row r="1616" spans="3:4" x14ac:dyDescent="0.3">
      <c r="C1616">
        <v>151.52500000000001</v>
      </c>
      <c r="D1616">
        <v>1.336535268671072E-2</v>
      </c>
    </row>
    <row r="1617" spans="3:4" x14ac:dyDescent="0.3">
      <c r="C1617">
        <v>151.56</v>
      </c>
      <c r="D1617">
        <v>1.3223734148574395E-2</v>
      </c>
    </row>
    <row r="1618" spans="3:4" x14ac:dyDescent="0.3">
      <c r="C1618">
        <v>151.595</v>
      </c>
      <c r="D1618">
        <v>1.307953295570875E-2</v>
      </c>
    </row>
    <row r="1619" spans="3:4" x14ac:dyDescent="0.3">
      <c r="C1619">
        <v>151.63</v>
      </c>
      <c r="D1619">
        <v>1.2933126148198384E-2</v>
      </c>
    </row>
    <row r="1620" spans="3:4" x14ac:dyDescent="0.3">
      <c r="C1620">
        <v>151.66499999999999</v>
      </c>
      <c r="D1620">
        <v>1.2784892524550999E-2</v>
      </c>
    </row>
    <row r="1621" spans="3:4" x14ac:dyDescent="0.3">
      <c r="C1621">
        <v>151.70000000000002</v>
      </c>
      <c r="D1621">
        <v>1.2635211550975935E-2</v>
      </c>
    </row>
    <row r="1622" spans="3:4" x14ac:dyDescent="0.3">
      <c r="C1622">
        <v>151.73500000000001</v>
      </c>
      <c r="D1622">
        <v>1.2484462280730149E-2</v>
      </c>
    </row>
    <row r="1623" spans="3:4" x14ac:dyDescent="0.3">
      <c r="C1623">
        <v>151.77000000000001</v>
      </c>
      <c r="D1623">
        <v>1.2333022287153326E-2</v>
      </c>
    </row>
    <row r="1624" spans="3:4" x14ac:dyDescent="0.3">
      <c r="C1624">
        <v>151.80500000000001</v>
      </c>
      <c r="D1624">
        <v>1.2181266613823434E-2</v>
      </c>
    </row>
    <row r="1625" spans="3:4" x14ac:dyDescent="0.3">
      <c r="C1625">
        <v>151.84</v>
      </c>
      <c r="D1625">
        <v>1.2029566745052686E-2</v>
      </c>
    </row>
    <row r="1626" spans="3:4" x14ac:dyDescent="0.3">
      <c r="C1626">
        <v>151.875</v>
      </c>
      <c r="D1626">
        <v>1.1878289599729076E-2</v>
      </c>
    </row>
    <row r="1627" spans="3:4" x14ac:dyDescent="0.3">
      <c r="C1627">
        <v>151.91</v>
      </c>
      <c r="D1627">
        <v>1.1727796551283207E-2</v>
      </c>
    </row>
    <row r="1628" spans="3:4" x14ac:dyDescent="0.3">
      <c r="C1628">
        <v>151.94499999999999</v>
      </c>
      <c r="D1628">
        <v>1.1578442476330428E-2</v>
      </c>
    </row>
    <row r="1629" spans="3:4" x14ac:dyDescent="0.3">
      <c r="C1629">
        <v>151.98000000000002</v>
      </c>
      <c r="D1629">
        <v>1.1430574834305634E-2</v>
      </c>
    </row>
    <row r="1630" spans="3:4" x14ac:dyDescent="0.3">
      <c r="C1630">
        <v>152.01500000000001</v>
      </c>
      <c r="D1630">
        <v>1.128453278017651E-2</v>
      </c>
    </row>
    <row r="1631" spans="3:4" x14ac:dyDescent="0.3">
      <c r="C1631">
        <v>152.05000000000001</v>
      </c>
      <c r="D1631">
        <v>1.1140646312087842E-2</v>
      </c>
    </row>
    <row r="1632" spans="3:4" x14ac:dyDescent="0.3">
      <c r="C1632">
        <v>152.08500000000001</v>
      </c>
      <c r="D1632">
        <v>1.0999235455567613E-2</v>
      </c>
    </row>
    <row r="1633" spans="3:4" x14ac:dyDescent="0.3">
      <c r="C1633">
        <v>152.12</v>
      </c>
      <c r="D1633">
        <v>1.086060948570151E-2</v>
      </c>
    </row>
    <row r="1634" spans="3:4" x14ac:dyDescent="0.3">
      <c r="C1634">
        <v>152.155</v>
      </c>
      <c r="D1634">
        <v>1.072509347278597E-2</v>
      </c>
    </row>
    <row r="1635" spans="3:4" x14ac:dyDescent="0.3">
      <c r="C1635">
        <v>152.19</v>
      </c>
      <c r="D1635">
        <v>1.059295667483605E-2</v>
      </c>
    </row>
    <row r="1636" spans="3:4" x14ac:dyDescent="0.3">
      <c r="C1636">
        <v>152.22499999999999</v>
      </c>
      <c r="D1636">
        <v>1.0464510153668803E-2</v>
      </c>
    </row>
    <row r="1637" spans="3:4" x14ac:dyDescent="0.3">
      <c r="C1637">
        <v>152.26000000000002</v>
      </c>
      <c r="D1637">
        <v>1.0340070976334634E-2</v>
      </c>
    </row>
    <row r="1638" spans="3:4" x14ac:dyDescent="0.3">
      <c r="C1638">
        <v>152.29500000000002</v>
      </c>
      <c r="D1638">
        <v>1.0220003037480489E-2</v>
      </c>
    </row>
    <row r="1639" spans="3:4" x14ac:dyDescent="0.3">
      <c r="C1639">
        <v>152.33000000000001</v>
      </c>
      <c r="D1639">
        <v>1.010477294517177E-2</v>
      </c>
    </row>
    <row r="1640" spans="3:4" x14ac:dyDescent="0.3">
      <c r="C1640">
        <v>152.36500000000001</v>
      </c>
      <c r="D1640">
        <v>9.9950504523106179E-3</v>
      </c>
    </row>
    <row r="1641" spans="3:4" x14ac:dyDescent="0.3">
      <c r="C1641">
        <v>152.4</v>
      </c>
      <c r="D1641">
        <v>9.8918814242180825E-3</v>
      </c>
    </row>
    <row r="1642" spans="3:4" x14ac:dyDescent="0.3">
      <c r="C1642">
        <v>152.435</v>
      </c>
      <c r="D1642">
        <v>9.7969730949721452E-3</v>
      </c>
    </row>
    <row r="1643" spans="3:4" x14ac:dyDescent="0.3">
      <c r="C1643">
        <v>152.47</v>
      </c>
      <c r="D1643">
        <v>9.7131436228437163E-3</v>
      </c>
    </row>
    <row r="1644" spans="3:4" x14ac:dyDescent="0.3">
      <c r="C1644">
        <v>152.505</v>
      </c>
      <c r="D1644">
        <v>9.6449969109690774E-3</v>
      </c>
    </row>
    <row r="1645" spans="3:4" x14ac:dyDescent="0.3">
      <c r="C1645">
        <v>152.54</v>
      </c>
      <c r="D1645">
        <v>9.5998827897311196E-3</v>
      </c>
    </row>
    <row r="1646" spans="3:4" x14ac:dyDescent="0.3">
      <c r="C1646">
        <v>152.57500000000002</v>
      </c>
      <c r="D1646">
        <v>9.5891826695440625E-3</v>
      </c>
    </row>
    <row r="1647" spans="3:4" x14ac:dyDescent="0.3">
      <c r="C1647">
        <v>152.61000000000001</v>
      </c>
      <c r="D1647">
        <v>9.6299107750192955E-3</v>
      </c>
    </row>
    <row r="1648" spans="3:4" x14ac:dyDescent="0.3">
      <c r="C1648">
        <v>152.64500000000001</v>
      </c>
      <c r="D1648">
        <v>9.7465315578544008E-3</v>
      </c>
    </row>
    <row r="1649" spans="3:4" x14ac:dyDescent="0.3">
      <c r="C1649">
        <v>152.68</v>
      </c>
      <c r="D1649">
        <v>9.9727617640532375E-3</v>
      </c>
    </row>
    <row r="1650" spans="3:4" x14ac:dyDescent="0.3">
      <c r="C1650">
        <v>152.715</v>
      </c>
      <c r="D1650">
        <v>1.035296068449185E-2</v>
      </c>
    </row>
    <row r="1651" spans="3:4" x14ac:dyDescent="0.3">
      <c r="C1651">
        <v>152.75</v>
      </c>
      <c r="D1651">
        <v>1.0942543065507692E-2</v>
      </c>
    </row>
    <row r="1652" spans="3:4" x14ac:dyDescent="0.3">
      <c r="C1652">
        <v>152.785</v>
      </c>
      <c r="D1652">
        <v>1.1806726235777212E-2</v>
      </c>
    </row>
    <row r="1653" spans="3:4" x14ac:dyDescent="0.3">
      <c r="C1653">
        <v>152.82</v>
      </c>
      <c r="D1653">
        <v>1.3016913424451359E-2</v>
      </c>
    </row>
    <row r="1654" spans="3:4" x14ac:dyDescent="0.3">
      <c r="C1654">
        <v>152.85500000000002</v>
      </c>
      <c r="D1654">
        <v>1.4644188736733333E-2</v>
      </c>
    </row>
    <row r="1655" spans="3:4" x14ac:dyDescent="0.3">
      <c r="C1655">
        <v>152.89000000000001</v>
      </c>
      <c r="D1655">
        <v>1.6749803862416941E-2</v>
      </c>
    </row>
    <row r="1656" spans="3:4" x14ac:dyDescent="0.3">
      <c r="C1656">
        <v>152.92500000000001</v>
      </c>
      <c r="D1656">
        <v>1.9373169438161815E-2</v>
      </c>
    </row>
    <row r="1657" spans="3:4" x14ac:dyDescent="0.3">
      <c r="C1657">
        <v>152.96</v>
      </c>
      <c r="D1657">
        <v>2.2518646695484049E-2</v>
      </c>
    </row>
    <row r="1658" spans="3:4" x14ac:dyDescent="0.3">
      <c r="C1658">
        <v>152.995</v>
      </c>
      <c r="D1658">
        <v>2.6143206491371147E-2</v>
      </c>
    </row>
    <row r="1659" spans="3:4" x14ac:dyDescent="0.3">
      <c r="C1659">
        <v>153.03</v>
      </c>
      <c r="D1659">
        <v>3.0147560183799573E-2</v>
      </c>
    </row>
    <row r="1660" spans="3:4" x14ac:dyDescent="0.3">
      <c r="C1660">
        <v>153.065</v>
      </c>
      <c r="D1660">
        <v>3.4373438093404915E-2</v>
      </c>
    </row>
    <row r="1661" spans="3:4" x14ac:dyDescent="0.3">
      <c r="C1661">
        <v>153.1</v>
      </c>
      <c r="D1661">
        <v>3.8609130581014464E-2</v>
      </c>
    </row>
    <row r="1662" spans="3:4" x14ac:dyDescent="0.3">
      <c r="C1662">
        <v>153.13500000000002</v>
      </c>
      <c r="D1662">
        <v>4.2604190154275204E-2</v>
      </c>
    </row>
    <row r="1663" spans="3:4" x14ac:dyDescent="0.3">
      <c r="C1663">
        <v>153.17000000000002</v>
      </c>
      <c r="D1663">
        <v>4.6092485778542844E-2</v>
      </c>
    </row>
    <row r="1664" spans="3:4" x14ac:dyDescent="0.3">
      <c r="C1664">
        <v>153.20500000000001</v>
      </c>
      <c r="D1664">
        <v>4.8820949632270599E-2</v>
      </c>
    </row>
    <row r="1665" spans="3:4" x14ac:dyDescent="0.3">
      <c r="C1665">
        <v>153.24</v>
      </c>
      <c r="D1665">
        <v>5.0579817783800149E-2</v>
      </c>
    </row>
    <row r="1666" spans="3:4" x14ac:dyDescent="0.3">
      <c r="C1666">
        <v>153.27500000000001</v>
      </c>
      <c r="D1666">
        <v>5.1229380236284615E-2</v>
      </c>
    </row>
    <row r="1667" spans="3:4" x14ac:dyDescent="0.3">
      <c r="C1667">
        <v>153.31</v>
      </c>
      <c r="D1667">
        <v>5.0718508654899214E-2</v>
      </c>
    </row>
    <row r="1668" spans="3:4" x14ac:dyDescent="0.3">
      <c r="C1668">
        <v>153.345</v>
      </c>
      <c r="D1668">
        <v>4.9091548132473177E-2</v>
      </c>
    </row>
    <row r="1669" spans="3:4" x14ac:dyDescent="0.3">
      <c r="C1669">
        <v>153.38</v>
      </c>
      <c r="D1669">
        <v>4.6482278764047945E-2</v>
      </c>
    </row>
    <row r="1670" spans="3:4" x14ac:dyDescent="0.3">
      <c r="C1670">
        <v>153.41499999999999</v>
      </c>
      <c r="D1670">
        <v>4.3096081917343043E-2</v>
      </c>
    </row>
    <row r="1671" spans="3:4" x14ac:dyDescent="0.3">
      <c r="C1671">
        <v>153.45000000000002</v>
      </c>
      <c r="D1671">
        <v>3.9183603467096532E-2</v>
      </c>
    </row>
    <row r="1672" spans="3:4" x14ac:dyDescent="0.3">
      <c r="C1672">
        <v>153.48500000000001</v>
      </c>
      <c r="D1672">
        <v>3.5010589278688845E-2</v>
      </c>
    </row>
    <row r="1673" spans="3:4" x14ac:dyDescent="0.3">
      <c r="C1673">
        <v>153.52000000000001</v>
      </c>
      <c r="D1673">
        <v>3.0828894866995644E-2</v>
      </c>
    </row>
    <row r="1674" spans="3:4" x14ac:dyDescent="0.3">
      <c r="C1674">
        <v>153.55500000000001</v>
      </c>
      <c r="D1674">
        <v>2.6852948208880529E-2</v>
      </c>
    </row>
    <row r="1675" spans="3:4" x14ac:dyDescent="0.3">
      <c r="C1675">
        <v>153.59</v>
      </c>
      <c r="D1675">
        <v>2.3244443557967617E-2</v>
      </c>
    </row>
    <row r="1676" spans="3:4" x14ac:dyDescent="0.3">
      <c r="C1676">
        <v>153.625</v>
      </c>
      <c r="D1676">
        <v>2.0106199259402529E-2</v>
      </c>
    </row>
    <row r="1677" spans="3:4" x14ac:dyDescent="0.3">
      <c r="C1677">
        <v>153.66</v>
      </c>
      <c r="D1677">
        <v>1.7484383120461772E-2</v>
      </c>
    </row>
    <row r="1678" spans="3:4" x14ac:dyDescent="0.3">
      <c r="C1678">
        <v>153.69499999999999</v>
      </c>
      <c r="D1678">
        <v>1.537705205483903E-2</v>
      </c>
    </row>
    <row r="1679" spans="3:4" x14ac:dyDescent="0.3">
      <c r="C1679">
        <v>153.73000000000002</v>
      </c>
      <c r="D1679">
        <v>1.374634688326183E-2</v>
      </c>
    </row>
    <row r="1680" spans="3:4" x14ac:dyDescent="0.3">
      <c r="C1680">
        <v>153.76500000000001</v>
      </c>
      <c r="D1680">
        <v>1.2531716111970972E-2</v>
      </c>
    </row>
    <row r="1681" spans="3:4" x14ac:dyDescent="0.3">
      <c r="C1681">
        <v>153.80000000000001</v>
      </c>
      <c r="D1681">
        <v>1.166205561140222E-2</v>
      </c>
    </row>
    <row r="1682" spans="3:4" x14ac:dyDescent="0.3">
      <c r="C1682">
        <v>153.83500000000001</v>
      </c>
      <c r="D1682">
        <v>1.1065414317920649E-2</v>
      </c>
    </row>
    <row r="1683" spans="3:4" x14ac:dyDescent="0.3">
      <c r="C1683">
        <v>153.87</v>
      </c>
      <c r="D1683">
        <v>1.0675703943007367E-2</v>
      </c>
    </row>
    <row r="1684" spans="3:4" x14ac:dyDescent="0.3">
      <c r="C1684">
        <v>153.905</v>
      </c>
      <c r="D1684">
        <v>1.043649693721772E-2</v>
      </c>
    </row>
    <row r="1685" spans="3:4" x14ac:dyDescent="0.3">
      <c r="C1685">
        <v>153.94</v>
      </c>
      <c r="D1685">
        <v>1.0302417670731182E-2</v>
      </c>
    </row>
    <row r="1686" spans="3:4" x14ac:dyDescent="0.3">
      <c r="C1686">
        <v>153.97499999999999</v>
      </c>
      <c r="D1686">
        <v>1.0238819666171598E-2</v>
      </c>
    </row>
    <row r="1687" spans="3:4" x14ac:dyDescent="0.3">
      <c r="C1687">
        <v>154.01000000000002</v>
      </c>
      <c r="D1687">
        <v>1.0220442311330364E-2</v>
      </c>
    </row>
    <row r="1688" spans="3:4" x14ac:dyDescent="0.3">
      <c r="C1688">
        <v>154.04500000000002</v>
      </c>
      <c r="D1688">
        <v>1.0229622919899888E-2</v>
      </c>
    </row>
    <row r="1689" spans="3:4" x14ac:dyDescent="0.3">
      <c r="C1689">
        <v>154.08000000000001</v>
      </c>
      <c r="D1689">
        <v>1.0254472242893631E-2</v>
      </c>
    </row>
    <row r="1690" spans="3:4" x14ac:dyDescent="0.3">
      <c r="C1690">
        <v>154.11500000000001</v>
      </c>
      <c r="D1690">
        <v>1.0287255177510859E-2</v>
      </c>
    </row>
    <row r="1691" spans="3:4" x14ac:dyDescent="0.3">
      <c r="C1691">
        <v>154.15</v>
      </c>
      <c r="D1691">
        <v>1.0323083612894831E-2</v>
      </c>
    </row>
    <row r="1692" spans="3:4" x14ac:dyDescent="0.3">
      <c r="C1692">
        <v>154.185</v>
      </c>
      <c r="D1692">
        <v>1.0358935975253411E-2</v>
      </c>
    </row>
    <row r="1693" spans="3:4" x14ac:dyDescent="0.3">
      <c r="C1693">
        <v>154.22</v>
      </c>
      <c r="D1693">
        <v>1.0392965647945321E-2</v>
      </c>
    </row>
    <row r="1694" spans="3:4" x14ac:dyDescent="0.3">
      <c r="C1694">
        <v>154.255</v>
      </c>
      <c r="D1694">
        <v>1.0424038790242625E-2</v>
      </c>
    </row>
    <row r="1695" spans="3:4" x14ac:dyDescent="0.3">
      <c r="C1695">
        <v>154.29</v>
      </c>
      <c r="D1695">
        <v>1.0451440246474607E-2</v>
      </c>
    </row>
    <row r="1696" spans="3:4" x14ac:dyDescent="0.3">
      <c r="C1696">
        <v>154.32500000000002</v>
      </c>
      <c r="D1696">
        <v>1.0474694771544306E-2</v>
      </c>
    </row>
    <row r="1697" spans="3:4" x14ac:dyDescent="0.3">
      <c r="C1697">
        <v>154.36000000000001</v>
      </c>
      <c r="D1697">
        <v>1.0493462981887974E-2</v>
      </c>
    </row>
    <row r="1698" spans="3:4" x14ac:dyDescent="0.3">
      <c r="C1698">
        <v>154.39500000000001</v>
      </c>
      <c r="D1698">
        <v>1.050748330876999E-2</v>
      </c>
    </row>
    <row r="1699" spans="3:4" x14ac:dyDescent="0.3">
      <c r="C1699">
        <v>154.43</v>
      </c>
      <c r="D1699">
        <v>1.051652921000183E-2</v>
      </c>
    </row>
    <row r="1700" spans="3:4" x14ac:dyDescent="0.3">
      <c r="C1700">
        <v>154.465</v>
      </c>
      <c r="D1700">
        <v>1.052044741764894E-2</v>
      </c>
    </row>
    <row r="1701" spans="3:4" x14ac:dyDescent="0.3">
      <c r="C1701">
        <v>154.5</v>
      </c>
      <c r="D1701">
        <v>1.0519054114108216E-2</v>
      </c>
    </row>
    <row r="1702" spans="3:4" x14ac:dyDescent="0.3">
      <c r="C1702">
        <v>154.535</v>
      </c>
      <c r="D1702">
        <v>1.0512210779868306E-2</v>
      </c>
    </row>
    <row r="1703" spans="3:4" x14ac:dyDescent="0.3">
      <c r="C1703">
        <v>154.57</v>
      </c>
      <c r="D1703">
        <v>1.0499795634031158E-2</v>
      </c>
    </row>
    <row r="1704" spans="3:4" x14ac:dyDescent="0.3">
      <c r="C1704">
        <v>154.60500000000002</v>
      </c>
      <c r="D1704">
        <v>1.0481703968347281E-2</v>
      </c>
    </row>
    <row r="1705" spans="3:4" x14ac:dyDescent="0.3">
      <c r="C1705">
        <v>154.64000000000001</v>
      </c>
      <c r="D1705">
        <v>1.0457848415270267E-2</v>
      </c>
    </row>
    <row r="1706" spans="3:4" x14ac:dyDescent="0.3">
      <c r="C1706">
        <v>154.67500000000001</v>
      </c>
      <c r="D1706">
        <v>1.042815914862494E-2</v>
      </c>
    </row>
    <row r="1707" spans="3:4" x14ac:dyDescent="0.3">
      <c r="C1707">
        <v>154.71</v>
      </c>
      <c r="D1707">
        <v>1.0392584015833801E-2</v>
      </c>
    </row>
    <row r="1708" spans="3:4" x14ac:dyDescent="0.3">
      <c r="C1708">
        <v>154.745</v>
      </c>
      <c r="D1708">
        <v>1.0351088601007093E-2</v>
      </c>
    </row>
    <row r="1709" spans="3:4" x14ac:dyDescent="0.3">
      <c r="C1709">
        <v>154.78</v>
      </c>
      <c r="D1709">
        <v>1.0303656218571674E-2</v>
      </c>
    </row>
    <row r="1710" spans="3:4" x14ac:dyDescent="0.3">
      <c r="C1710">
        <v>154.815</v>
      </c>
      <c r="D1710">
        <v>1.0250287837489283E-2</v>
      </c>
    </row>
    <row r="1711" spans="3:4" x14ac:dyDescent="0.3">
      <c r="C1711">
        <v>154.85</v>
      </c>
      <c r="D1711">
        <v>1.0191001936492848E-2</v>
      </c>
    </row>
    <row r="1712" spans="3:4" x14ac:dyDescent="0.3">
      <c r="C1712">
        <v>154.88500000000002</v>
      </c>
      <c r="D1712">
        <v>1.012583429114758E-2</v>
      </c>
    </row>
    <row r="1713" spans="3:4" x14ac:dyDescent="0.3">
      <c r="C1713">
        <v>154.92000000000002</v>
      </c>
      <c r="D1713">
        <v>1.0054837693918977E-2</v>
      </c>
    </row>
    <row r="1714" spans="3:4" x14ac:dyDescent="0.3">
      <c r="C1714">
        <v>154.95500000000001</v>
      </c>
      <c r="D1714">
        <v>9.9780816087976388E-3</v>
      </c>
    </row>
    <row r="1715" spans="3:4" x14ac:dyDescent="0.3">
      <c r="C1715">
        <v>154.99</v>
      </c>
      <c r="D1715">
        <v>9.8956517623928278E-3</v>
      </c>
    </row>
    <row r="1716" spans="3:4" x14ac:dyDescent="0.3">
      <c r="C1716">
        <v>155.02500000000001</v>
      </c>
      <c r="D1716">
        <v>9.8076496737531122E-3</v>
      </c>
    </row>
    <row r="1717" spans="3:4" x14ac:dyDescent="0.3">
      <c r="C1717">
        <v>155.06</v>
      </c>
      <c r="D1717">
        <v>9.7141921255075193E-3</v>
      </c>
    </row>
    <row r="1718" spans="3:4" x14ac:dyDescent="0.3">
      <c r="C1718">
        <v>155.095</v>
      </c>
      <c r="D1718">
        <v>9.6154105792370867E-3</v>
      </c>
    </row>
    <row r="1719" spans="3:4" x14ac:dyDescent="0.3">
      <c r="C1719">
        <v>155.13</v>
      </c>
      <c r="D1719">
        <v>9.5114505382841458E-3</v>
      </c>
    </row>
    <row r="1720" spans="3:4" x14ac:dyDescent="0.3">
      <c r="C1720">
        <v>155.16499999999999</v>
      </c>
      <c r="D1720">
        <v>9.4024708614824388E-3</v>
      </c>
    </row>
    <row r="1721" spans="3:4" x14ac:dyDescent="0.3">
      <c r="C1721">
        <v>155.20000000000002</v>
      </c>
      <c r="D1721">
        <v>9.2886430315428266E-3</v>
      </c>
    </row>
    <row r="1722" spans="3:4" x14ac:dyDescent="0.3">
      <c r="C1722">
        <v>155.23500000000001</v>
      </c>
      <c r="D1722">
        <v>9.1701503820564231E-3</v>
      </c>
    </row>
    <row r="1723" spans="3:4" x14ac:dyDescent="0.3">
      <c r="C1723">
        <v>155.27000000000001</v>
      </c>
      <c r="D1723">
        <v>9.0471872872738973E-3</v>
      </c>
    </row>
    <row r="1724" spans="3:4" x14ac:dyDescent="0.3">
      <c r="C1724">
        <v>155.30500000000001</v>
      </c>
      <c r="D1724">
        <v>8.9199583189934623E-3</v>
      </c>
    </row>
    <row r="1725" spans="3:4" x14ac:dyDescent="0.3">
      <c r="C1725">
        <v>155.34</v>
      </c>
      <c r="D1725">
        <v>8.7886773750274014E-3</v>
      </c>
    </row>
    <row r="1726" spans="3:4" x14ac:dyDescent="0.3">
      <c r="C1726">
        <v>155.375</v>
      </c>
      <c r="D1726">
        <v>8.6535667838291107E-3</v>
      </c>
    </row>
    <row r="1727" spans="3:4" x14ac:dyDescent="0.3">
      <c r="C1727">
        <v>155.41</v>
      </c>
      <c r="D1727">
        <v>8.5148563899409696E-3</v>
      </c>
    </row>
    <row r="1728" spans="3:4" x14ac:dyDescent="0.3">
      <c r="C1728">
        <v>155.44499999999999</v>
      </c>
      <c r="D1728">
        <v>8.3727826249708915E-3</v>
      </c>
    </row>
    <row r="1729" spans="3:4" x14ac:dyDescent="0.3">
      <c r="C1729">
        <v>155.48000000000002</v>
      </c>
      <c r="D1729">
        <v>8.2275875688215712E-3</v>
      </c>
    </row>
    <row r="1730" spans="3:4" x14ac:dyDescent="0.3">
      <c r="C1730">
        <v>155.51500000000001</v>
      </c>
      <c r="D1730">
        <v>8.0795180058818861E-3</v>
      </c>
    </row>
    <row r="1731" spans="3:4" x14ac:dyDescent="0.3">
      <c r="C1731">
        <v>155.55000000000001</v>
      </c>
      <c r="D1731">
        <v>7.9288244808419159E-3</v>
      </c>
    </row>
    <row r="1732" spans="3:4" x14ac:dyDescent="0.3">
      <c r="C1732">
        <v>155.58500000000001</v>
      </c>
      <c r="D1732">
        <v>7.775760358721095E-3</v>
      </c>
    </row>
    <row r="1733" spans="3:4" x14ac:dyDescent="0.3">
      <c r="C1733">
        <v>155.62</v>
      </c>
      <c r="D1733">
        <v>7.6205808935904768E-3</v>
      </c>
    </row>
    <row r="1734" spans="3:4" x14ac:dyDescent="0.3">
      <c r="C1734">
        <v>155.655</v>
      </c>
      <c r="D1734">
        <v>7.463542310339963E-3</v>
      </c>
    </row>
    <row r="1735" spans="3:4" x14ac:dyDescent="0.3">
      <c r="C1735">
        <v>155.69</v>
      </c>
      <c r="D1735">
        <v>7.3049009036821122E-3</v>
      </c>
    </row>
    <row r="1736" spans="3:4" x14ac:dyDescent="0.3">
      <c r="C1736">
        <v>155.72499999999999</v>
      </c>
      <c r="D1736">
        <v>7.1449121584008825E-3</v>
      </c>
    </row>
    <row r="1737" spans="3:4" x14ac:dyDescent="0.3">
      <c r="C1737">
        <v>155.76000000000002</v>
      </c>
      <c r="D1737">
        <v>6.9838298946477539E-3</v>
      </c>
    </row>
    <row r="1738" spans="3:4" x14ac:dyDescent="0.3">
      <c r="C1738">
        <v>155.79500000000002</v>
      </c>
      <c r="D1738">
        <v>6.821905441861776E-3</v>
      </c>
    </row>
    <row r="1739" spans="3:4" x14ac:dyDescent="0.3">
      <c r="C1739">
        <v>155.83000000000001</v>
      </c>
      <c r="D1739">
        <v>6.6593868446420852E-3</v>
      </c>
    </row>
    <row r="1740" spans="3:4" x14ac:dyDescent="0.3">
      <c r="C1740">
        <v>155.86500000000001</v>
      </c>
      <c r="D1740">
        <v>6.4965181036441642E-3</v>
      </c>
    </row>
    <row r="1741" spans="3:4" x14ac:dyDescent="0.3">
      <c r="C1741">
        <v>155.9</v>
      </c>
      <c r="D1741">
        <v>6.3335384542908685E-3</v>
      </c>
    </row>
    <row r="1742" spans="3:4" x14ac:dyDescent="0.3">
      <c r="C1742">
        <v>155.935</v>
      </c>
      <c r="D1742">
        <v>6.1706816858043021E-3</v>
      </c>
    </row>
    <row r="1743" spans="3:4" x14ac:dyDescent="0.3">
      <c r="C1743">
        <v>155.97</v>
      </c>
      <c r="D1743">
        <v>6.008175502767118E-3</v>
      </c>
    </row>
    <row r="1744" spans="3:4" x14ac:dyDescent="0.3">
      <c r="C1744">
        <v>156.005</v>
      </c>
      <c r="D1744">
        <v>5.8462409311182649E-3</v>
      </c>
    </row>
    <row r="1745" spans="3:4" x14ac:dyDescent="0.3">
      <c r="C1745">
        <v>156.04</v>
      </c>
      <c r="D1745">
        <v>5.6850917701803385E-3</v>
      </c>
    </row>
    <row r="1746" spans="3:4" x14ac:dyDescent="0.3">
      <c r="C1746">
        <v>156.07500000000002</v>
      </c>
      <c r="D1746">
        <v>5.5249340920056865E-3</v>
      </c>
    </row>
    <row r="1747" spans="3:4" x14ac:dyDescent="0.3">
      <c r="C1747">
        <v>156.11000000000001</v>
      </c>
      <c r="D1747">
        <v>5.3659657890198741E-3</v>
      </c>
    </row>
    <row r="1748" spans="3:4" x14ac:dyDescent="0.3">
      <c r="C1748">
        <v>156.14500000000001</v>
      </c>
      <c r="D1748">
        <v>5.2083761706316857E-3</v>
      </c>
    </row>
    <row r="1749" spans="3:4" x14ac:dyDescent="0.3">
      <c r="C1749">
        <v>156.18</v>
      </c>
      <c r="D1749">
        <v>5.0523456091816138E-3</v>
      </c>
    </row>
    <row r="1750" spans="3:4" x14ac:dyDescent="0.3">
      <c r="C1750">
        <v>156.215</v>
      </c>
      <c r="D1750">
        <v>4.8980679755369462E-3</v>
      </c>
    </row>
    <row r="1751" spans="3:4" x14ac:dyDescent="0.3">
      <c r="C1751">
        <v>156.25</v>
      </c>
      <c r="D1751">
        <v>4.7456693477838626E-3</v>
      </c>
    </row>
    <row r="1752" spans="3:4" x14ac:dyDescent="0.3">
      <c r="C1752">
        <v>156.285</v>
      </c>
      <c r="D1752">
        <v>4.59531857317853E-3</v>
      </c>
    </row>
    <row r="1753" spans="3:4" x14ac:dyDescent="0.3">
      <c r="C1753">
        <v>156.32</v>
      </c>
      <c r="D1753">
        <v>4.4471593138611766E-3</v>
      </c>
    </row>
    <row r="1754" spans="3:4" x14ac:dyDescent="0.3">
      <c r="C1754">
        <v>156.35500000000002</v>
      </c>
      <c r="D1754">
        <v>4.3013258357684648E-3</v>
      </c>
    </row>
    <row r="1755" spans="3:4" x14ac:dyDescent="0.3">
      <c r="C1755">
        <v>156.39000000000001</v>
      </c>
      <c r="D1755">
        <v>4.1579431355116409E-3</v>
      </c>
    </row>
    <row r="1756" spans="3:4" x14ac:dyDescent="0.3">
      <c r="C1756">
        <v>156.42500000000001</v>
      </c>
      <c r="D1756">
        <v>4.0171271696713131E-3</v>
      </c>
    </row>
    <row r="1757" spans="3:4" x14ac:dyDescent="0.3">
      <c r="C1757">
        <v>156.46</v>
      </c>
      <c r="D1757">
        <v>3.8789852001718515E-3</v>
      </c>
    </row>
    <row r="1758" spans="3:4" x14ac:dyDescent="0.3">
      <c r="C1758">
        <v>156.495</v>
      </c>
      <c r="D1758">
        <v>3.743616272511022E-3</v>
      </c>
    </row>
    <row r="1759" spans="3:4" x14ac:dyDescent="0.3">
      <c r="C1759">
        <v>156.53</v>
      </c>
      <c r="D1759">
        <v>3.6111118472375811E-3</v>
      </c>
    </row>
    <row r="1760" spans="3:4" x14ac:dyDescent="0.3">
      <c r="C1760">
        <v>156.565</v>
      </c>
      <c r="D1760">
        <v>3.4815566091780932E-3</v>
      </c>
    </row>
    <row r="1761" spans="3:4" x14ac:dyDescent="0.3">
      <c r="C1761">
        <v>156.6</v>
      </c>
      <c r="D1761">
        <v>3.3550294834860874E-3</v>
      </c>
    </row>
    <row r="1762" spans="3:4" x14ac:dyDescent="0.3">
      <c r="C1762">
        <v>156.63500000000002</v>
      </c>
      <c r="D1762">
        <v>3.2316048925503933E-3</v>
      </c>
    </row>
    <row r="1763" spans="3:4" x14ac:dyDescent="0.3">
      <c r="C1763">
        <v>156.67000000000002</v>
      </c>
      <c r="D1763">
        <v>3.1113542930364738E-3</v>
      </c>
    </row>
    <row r="1764" spans="3:4" x14ac:dyDescent="0.3">
      <c r="C1764">
        <v>156.70500000000001</v>
      </c>
      <c r="D1764">
        <v>2.9943480376618641E-3</v>
      </c>
    </row>
    <row r="1765" spans="3:4" x14ac:dyDescent="0.3">
      <c r="C1765">
        <v>156.74</v>
      </c>
      <c r="D1765">
        <v>2.8806576114825478E-3</v>
      </c>
    </row>
    <row r="1766" spans="3:4" x14ac:dyDescent="0.3">
      <c r="C1766">
        <v>156.77500000000001</v>
      </c>
      <c r="D1766">
        <v>2.7703582971462747E-3</v>
      </c>
    </row>
    <row r="1767" spans="3:4" x14ac:dyDescent="0.3">
      <c r="C1767">
        <v>156.81</v>
      </c>
      <c r="D1767">
        <v>2.6635130702182728E-3</v>
      </c>
    </row>
    <row r="1768" spans="3:4" x14ac:dyDescent="0.3">
      <c r="C1768">
        <v>156.845</v>
      </c>
      <c r="D1768">
        <v>2.560255982536618E-3</v>
      </c>
    </row>
    <row r="1769" spans="3:4" x14ac:dyDescent="0.3">
      <c r="C1769">
        <v>156.88</v>
      </c>
      <c r="D1769">
        <v>2.4606726105917891E-3</v>
      </c>
    </row>
    <row r="1770" spans="3:4" x14ac:dyDescent="0.3">
      <c r="C1770">
        <v>156.91499999999999</v>
      </c>
      <c r="D1770">
        <v>2.3648907767762671E-3</v>
      </c>
    </row>
    <row r="1771" spans="3:4" x14ac:dyDescent="0.3">
      <c r="C1771">
        <v>156.95000000000002</v>
      </c>
      <c r="D1771">
        <v>2.2730639281660632E-3</v>
      </c>
    </row>
    <row r="1772" spans="3:4" x14ac:dyDescent="0.3">
      <c r="C1772">
        <v>156.98500000000001</v>
      </c>
      <c r="D1772">
        <v>2.1853775938874657E-3</v>
      </c>
    </row>
    <row r="1773" spans="3:4" x14ac:dyDescent="0.3">
      <c r="C1773">
        <v>157.02000000000001</v>
      </c>
      <c r="D1773">
        <v>2.1020566301781286E-3</v>
      </c>
    </row>
    <row r="1774" spans="3:4" x14ac:dyDescent="0.3">
      <c r="C1774">
        <v>157.05500000000001</v>
      </c>
      <c r="D1774">
        <v>2.0233732577302861E-3</v>
      </c>
    </row>
    <row r="1775" spans="3:4" x14ac:dyDescent="0.3">
      <c r="C1775">
        <v>157.09</v>
      </c>
      <c r="D1775">
        <v>1.9496558672599147E-3</v>
      </c>
    </row>
    <row r="1776" spans="3:4" x14ac:dyDescent="0.3">
      <c r="C1776">
        <v>157.125</v>
      </c>
      <c r="D1776">
        <v>1.8812985331140765E-3</v>
      </c>
    </row>
    <row r="1777" spans="3:4" x14ac:dyDescent="0.3">
      <c r="C1777">
        <v>157.16</v>
      </c>
      <c r="D1777">
        <v>1.818771130722132E-3</v>
      </c>
    </row>
    <row r="1778" spans="3:4" x14ac:dyDescent="0.3">
      <c r="C1778">
        <v>157.19499999999999</v>
      </c>
      <c r="D1778">
        <v>1.7626299017630797E-3</v>
      </c>
    </row>
    <row r="1779" spans="3:4" x14ac:dyDescent="0.3">
      <c r="C1779">
        <v>157.23000000000002</v>
      </c>
      <c r="D1779">
        <v>1.7135282514278707E-3</v>
      </c>
    </row>
    <row r="1780" spans="3:4" x14ac:dyDescent="0.3">
      <c r="C1780">
        <v>157.26500000000001</v>
      </c>
      <c r="D1780">
        <v>1.6722274959881907E-3</v>
      </c>
    </row>
    <row r="1781" spans="3:4" x14ac:dyDescent="0.3">
      <c r="C1781">
        <v>157.30000000000001</v>
      </c>
      <c r="D1781">
        <v>1.6396072075318415E-3</v>
      </c>
    </row>
    <row r="1782" spans="3:4" x14ac:dyDescent="0.3">
      <c r="C1782">
        <v>157.33500000000001</v>
      </c>
      <c r="D1782">
        <v>1.6166747283606331E-3</v>
      </c>
    </row>
    <row r="1783" spans="3:4" x14ac:dyDescent="0.3">
      <c r="C1783">
        <v>157.37</v>
      </c>
      <c r="D1783">
        <v>1.6045733530558736E-3</v>
      </c>
    </row>
    <row r="1784" spans="3:4" x14ac:dyDescent="0.3">
      <c r="C1784">
        <v>157.405</v>
      </c>
      <c r="D1784">
        <v>1.6045886052279391E-3</v>
      </c>
    </row>
    <row r="1785" spans="3:4" x14ac:dyDescent="0.3">
      <c r="C1785">
        <v>157.44</v>
      </c>
      <c r="D1785">
        <v>1.6181519727991134E-3</v>
      </c>
    </row>
    <row r="1786" spans="3:4" x14ac:dyDescent="0.3">
      <c r="C1786">
        <v>157.47499999999999</v>
      </c>
      <c r="D1786">
        <v>1.6468414152559926E-3</v>
      </c>
    </row>
    <row r="1787" spans="3:4" x14ac:dyDescent="0.3">
      <c r="C1787">
        <v>157.51000000000002</v>
      </c>
      <c r="D1787">
        <v>1.6923779240403235E-3</v>
      </c>
    </row>
    <row r="1788" spans="3:4" x14ac:dyDescent="0.3">
      <c r="C1788">
        <v>157.54500000000002</v>
      </c>
      <c r="D1788">
        <v>1.7566174087618844E-3</v>
      </c>
    </row>
    <row r="1789" spans="3:4" x14ac:dyDescent="0.3">
      <c r="C1789">
        <v>157.58000000000001</v>
      </c>
      <c r="D1789">
        <v>1.8415372028191498E-3</v>
      </c>
    </row>
    <row r="1790" spans="3:4" x14ac:dyDescent="0.3">
      <c r="C1790">
        <v>157.61500000000001</v>
      </c>
      <c r="D1790">
        <v>1.9492165375324133E-3</v>
      </c>
    </row>
    <row r="1791" spans="3:4" x14ac:dyDescent="0.3">
      <c r="C1791">
        <v>157.65</v>
      </c>
      <c r="D1791">
        <v>2.0818104285091768E-3</v>
      </c>
    </row>
    <row r="1792" spans="3:4" x14ac:dyDescent="0.3">
      <c r="C1792">
        <v>157.685</v>
      </c>
      <c r="D1792">
        <v>2.2415165549661015E-3</v>
      </c>
    </row>
    <row r="1793" spans="3:4" x14ac:dyDescent="0.3">
      <c r="C1793">
        <v>157.72</v>
      </c>
      <c r="D1793">
        <v>2.4305348938202472E-3</v>
      </c>
    </row>
    <row r="1794" spans="3:4" x14ac:dyDescent="0.3">
      <c r="C1794">
        <v>157.755</v>
      </c>
      <c r="D1794">
        <v>2.6510200952083586E-3</v>
      </c>
    </row>
    <row r="1795" spans="3:4" x14ac:dyDescent="0.3">
      <c r="C1795">
        <v>157.79</v>
      </c>
      <c r="D1795">
        <v>2.9050268519932279E-3</v>
      </c>
    </row>
    <row r="1796" spans="3:4" x14ac:dyDescent="0.3">
      <c r="C1796">
        <v>157.82500000000002</v>
      </c>
      <c r="D1796">
        <v>3.1944488174113781E-3</v>
      </c>
    </row>
    <row r="1797" spans="3:4" x14ac:dyDescent="0.3">
      <c r="C1797">
        <v>157.86000000000001</v>
      </c>
      <c r="D1797">
        <v>3.5209519541294005E-3</v>
      </c>
    </row>
    <row r="1798" spans="3:4" x14ac:dyDescent="0.3">
      <c r="C1798">
        <v>157.89500000000001</v>
      </c>
      <c r="D1798">
        <v>3.8859035436164084E-3</v>
      </c>
    </row>
    <row r="1799" spans="3:4" x14ac:dyDescent="0.3">
      <c r="C1799">
        <v>157.93</v>
      </c>
      <c r="D1799">
        <v>4.2902984332299212E-3</v>
      </c>
    </row>
    <row r="1800" spans="3:4" x14ac:dyDescent="0.3">
      <c r="C1800">
        <v>157.965</v>
      </c>
      <c r="D1800">
        <v>4.7346844338277943E-3</v>
      </c>
    </row>
    <row r="1801" spans="3:4" x14ac:dyDescent="0.3">
      <c r="C1801">
        <v>158</v>
      </c>
      <c r="D1801">
        <v>5.2190890853414731E-3</v>
      </c>
    </row>
    <row r="1802" spans="3:4" x14ac:dyDescent="0.3">
      <c r="C1802">
        <v>158.035</v>
      </c>
      <c r="D1802">
        <v>5.7429502629263995E-3</v>
      </c>
    </row>
    <row r="1803" spans="3:4" x14ac:dyDescent="0.3">
      <c r="C1803">
        <v>158.07</v>
      </c>
      <c r="D1803">
        <v>6.3050532833138955E-3</v>
      </c>
    </row>
    <row r="1804" spans="3:4" x14ac:dyDescent="0.3">
      <c r="C1804">
        <v>158.10500000000002</v>
      </c>
      <c r="D1804">
        <v>6.903477272111931E-3</v>
      </c>
    </row>
    <row r="1805" spans="3:4" x14ac:dyDescent="0.3">
      <c r="C1805">
        <v>158.14000000000001</v>
      </c>
      <c r="D1805">
        <v>7.5355535524658937E-3</v>
      </c>
    </row>
    <row r="1806" spans="3:4" x14ac:dyDescent="0.3">
      <c r="C1806">
        <v>158.17500000000001</v>
      </c>
      <c r="D1806">
        <v>8.1978387014436868E-3</v>
      </c>
    </row>
    <row r="1807" spans="3:4" x14ac:dyDescent="0.3">
      <c r="C1807">
        <v>158.21</v>
      </c>
      <c r="D1807">
        <v>8.8861046848359194E-3</v>
      </c>
    </row>
    <row r="1808" spans="3:4" x14ac:dyDescent="0.3">
      <c r="C1808">
        <v>158.245</v>
      </c>
      <c r="D1808">
        <v>9.5953481212943306E-3</v>
      </c>
    </row>
    <row r="1809" spans="3:4" x14ac:dyDescent="0.3">
      <c r="C1809">
        <v>158.28</v>
      </c>
      <c r="D1809">
        <v>1.0319820246356651E-2</v>
      </c>
    </row>
    <row r="1810" spans="3:4" x14ac:dyDescent="0.3">
      <c r="C1810">
        <v>158.315</v>
      </c>
      <c r="D1810">
        <v>1.1053057909914043E-2</v>
      </c>
    </row>
    <row r="1811" spans="3:4" x14ac:dyDescent="0.3">
      <c r="C1811">
        <v>158.35</v>
      </c>
      <c r="D1811">
        <v>1.1788041922217583E-2</v>
      </c>
    </row>
    <row r="1812" spans="3:4" x14ac:dyDescent="0.3">
      <c r="C1812">
        <v>158.38500000000002</v>
      </c>
      <c r="D1812">
        <v>1.2517161663928472E-2</v>
      </c>
    </row>
    <row r="1813" spans="3:4" x14ac:dyDescent="0.3">
      <c r="C1813">
        <v>158.42000000000002</v>
      </c>
      <c r="D1813">
        <v>1.3232419937678389E-2</v>
      </c>
    </row>
    <row r="1814" spans="3:4" x14ac:dyDescent="0.3">
      <c r="C1814">
        <v>158.45500000000001</v>
      </c>
      <c r="D1814">
        <v>1.3925543516833117E-2</v>
      </c>
    </row>
    <row r="1815" spans="3:4" x14ac:dyDescent="0.3">
      <c r="C1815">
        <v>158.49</v>
      </c>
      <c r="D1815">
        <v>1.4588132062540973E-2</v>
      </c>
    </row>
    <row r="1816" spans="3:4" x14ac:dyDescent="0.3">
      <c r="C1816">
        <v>158.52500000000001</v>
      </c>
      <c r="D1816">
        <v>1.5211818817439469E-2</v>
      </c>
    </row>
    <row r="1817" spans="3:4" x14ac:dyDescent="0.3">
      <c r="C1817">
        <v>158.56</v>
      </c>
      <c r="D1817">
        <v>1.578843889378222E-2</v>
      </c>
    </row>
    <row r="1818" spans="3:4" x14ac:dyDescent="0.3">
      <c r="C1818">
        <v>158.595</v>
      </c>
      <c r="D1818">
        <v>1.6310200489688377E-2</v>
      </c>
    </row>
    <row r="1819" spans="3:4" x14ac:dyDescent="0.3">
      <c r="C1819">
        <v>158.63</v>
      </c>
      <c r="D1819">
        <v>1.6769854045282619E-2</v>
      </c>
    </row>
    <row r="1820" spans="3:4" x14ac:dyDescent="0.3">
      <c r="C1820">
        <v>158.66499999999999</v>
      </c>
      <c r="D1820">
        <v>1.7160854212731429E-2</v>
      </c>
    </row>
    <row r="1821" spans="3:4" x14ac:dyDescent="0.3">
      <c r="C1821">
        <v>158.70000000000002</v>
      </c>
      <c r="D1821">
        <v>1.7477509574465623E-2</v>
      </c>
    </row>
    <row r="1822" spans="3:4" x14ac:dyDescent="0.3">
      <c r="C1822">
        <v>158.73500000000001</v>
      </c>
      <c r="D1822">
        <v>1.7715115306820697E-2</v>
      </c>
    </row>
    <row r="1823" spans="3:4" x14ac:dyDescent="0.3">
      <c r="C1823">
        <v>158.77000000000001</v>
      </c>
      <c r="D1823">
        <v>1.7870064446690231E-2</v>
      </c>
    </row>
    <row r="1824" spans="3:4" x14ac:dyDescent="0.3">
      <c r="C1824">
        <v>158.80500000000001</v>
      </c>
      <c r="D1824">
        <v>1.7939934061425272E-2</v>
      </c>
    </row>
    <row r="1825" spans="3:4" x14ac:dyDescent="0.3">
      <c r="C1825">
        <v>158.84</v>
      </c>
      <c r="D1825">
        <v>1.792354342269863E-2</v>
      </c>
    </row>
    <row r="1826" spans="3:4" x14ac:dyDescent="0.3">
      <c r="C1826">
        <v>158.875</v>
      </c>
      <c r="D1826">
        <v>1.7820982210683362E-2</v>
      </c>
    </row>
    <row r="1827" spans="3:4" x14ac:dyDescent="0.3">
      <c r="C1827">
        <v>158.91</v>
      </c>
      <c r="D1827">
        <v>1.7633607786429462E-2</v>
      </c>
    </row>
    <row r="1828" spans="3:4" x14ac:dyDescent="0.3">
      <c r="C1828">
        <v>158.94499999999999</v>
      </c>
      <c r="D1828">
        <v>1.7364011623927901E-2</v>
      </c>
    </row>
    <row r="1829" spans="3:4" x14ac:dyDescent="0.3">
      <c r="C1829">
        <v>158.98000000000002</v>
      </c>
      <c r="D1829">
        <v>1.7015956042961005E-2</v>
      </c>
    </row>
    <row r="1830" spans="3:4" x14ac:dyDescent="0.3">
      <c r="C1830">
        <v>159.01500000000001</v>
      </c>
      <c r="D1830">
        <v>1.6594283383600358E-2</v>
      </c>
    </row>
    <row r="1831" spans="3:4" x14ac:dyDescent="0.3">
      <c r="C1831">
        <v>159.05000000000001</v>
      </c>
      <c r="D1831">
        <v>1.6104800669920174E-2</v>
      </c>
    </row>
    <row r="1832" spans="3:4" x14ac:dyDescent="0.3">
      <c r="C1832">
        <v>159.08500000000001</v>
      </c>
      <c r="D1832">
        <v>1.5554143585908864E-2</v>
      </c>
    </row>
    <row r="1833" spans="3:4" x14ac:dyDescent="0.3">
      <c r="C1833">
        <v>159.12</v>
      </c>
      <c r="D1833">
        <v>1.4949624199289031E-2</v>
      </c>
    </row>
    <row r="1834" spans="3:4" x14ac:dyDescent="0.3">
      <c r="C1834">
        <v>159.155</v>
      </c>
      <c r="D1834">
        <v>1.4299067296118234E-2</v>
      </c>
    </row>
    <row r="1835" spans="3:4" x14ac:dyDescent="0.3">
      <c r="C1835">
        <v>159.19</v>
      </c>
      <c r="D1835">
        <v>1.3610640417168004E-2</v>
      </c>
    </row>
    <row r="1836" spans="3:4" x14ac:dyDescent="0.3">
      <c r="C1836">
        <v>159.22499999999999</v>
      </c>
      <c r="D1836">
        <v>1.2892682712649697E-2</v>
      </c>
    </row>
    <row r="1837" spans="3:4" x14ac:dyDescent="0.3">
      <c r="C1837">
        <v>159.26000000000002</v>
      </c>
      <c r="D1837">
        <v>1.2153537561135691E-2</v>
      </c>
    </row>
    <row r="1838" spans="3:4" x14ac:dyDescent="0.3">
      <c r="C1838">
        <v>159.29500000000002</v>
      </c>
      <c r="D1838">
        <v>1.1401393546892171E-2</v>
      </c>
    </row>
    <row r="1839" spans="3:4" x14ac:dyDescent="0.3">
      <c r="C1839">
        <v>159.33000000000001</v>
      </c>
      <c r="D1839">
        <v>1.0644137880577973E-2</v>
      </c>
    </row>
    <row r="1840" spans="3:4" x14ac:dyDescent="0.3">
      <c r="C1840">
        <v>159.36500000000001</v>
      </c>
      <c r="D1840">
        <v>9.8892257110806542E-3</v>
      </c>
    </row>
    <row r="1841" spans="3:4" x14ac:dyDescent="0.3">
      <c r="C1841">
        <v>159.4</v>
      </c>
      <c r="D1841">
        <v>9.1435680452263447E-3</v>
      </c>
    </row>
    <row r="1842" spans="3:4" x14ac:dyDescent="0.3">
      <c r="C1842">
        <v>159.435</v>
      </c>
      <c r="D1842">
        <v>8.4134402039061553E-3</v>
      </c>
    </row>
    <row r="1843" spans="3:4" x14ac:dyDescent="0.3">
      <c r="C1843">
        <v>159.47</v>
      </c>
      <c r="D1843">
        <v>7.7044119348018535E-3</v>
      </c>
    </row>
    <row r="1844" spans="3:4" x14ac:dyDescent="0.3">
      <c r="C1844">
        <v>159.505</v>
      </c>
      <c r="D1844">
        <v>7.0212995089164671E-3</v>
      </c>
    </row>
    <row r="1845" spans="3:4" x14ac:dyDescent="0.3">
      <c r="C1845">
        <v>159.54</v>
      </c>
      <c r="D1845">
        <v>6.3681393828026222E-3</v>
      </c>
    </row>
    <row r="1846" spans="3:4" x14ac:dyDescent="0.3">
      <c r="C1846">
        <v>159.57500000000002</v>
      </c>
      <c r="D1846">
        <v>5.7481823383544331E-3</v>
      </c>
    </row>
    <row r="1847" spans="3:4" x14ac:dyDescent="0.3">
      <c r="C1847">
        <v>159.61000000000001</v>
      </c>
      <c r="D1847">
        <v>5.1639064391946002E-3</v>
      </c>
    </row>
    <row r="1848" spans="3:4" x14ac:dyDescent="0.3">
      <c r="C1848">
        <v>159.64500000000001</v>
      </c>
      <c r="D1848">
        <v>4.6170466825624602E-3</v>
      </c>
    </row>
    <row r="1849" spans="3:4" x14ac:dyDescent="0.3">
      <c r="C1849">
        <v>159.68</v>
      </c>
      <c r="D1849">
        <v>4.1086388871554398E-3</v>
      </c>
    </row>
    <row r="1850" spans="3:4" x14ac:dyDescent="0.3">
      <c r="C1850">
        <v>159.715</v>
      </c>
      <c r="D1850">
        <v>3.6390751429925903E-3</v>
      </c>
    </row>
    <row r="1851" spans="3:4" x14ac:dyDescent="0.3">
      <c r="C1851">
        <v>159.75</v>
      </c>
      <c r="D1851">
        <v>3.2081680556084857E-3</v>
      </c>
    </row>
    <row r="1852" spans="3:4" x14ac:dyDescent="0.3">
      <c r="C1852">
        <v>159.785</v>
      </c>
      <c r="D1852">
        <v>2.815221035000402E-3</v>
      </c>
    </row>
    <row r="1853" spans="3:4" x14ac:dyDescent="0.3">
      <c r="C1853">
        <v>159.82</v>
      </c>
      <c r="D1853">
        <v>2.4591019968413764E-3</v>
      </c>
    </row>
    <row r="1854" spans="3:4" x14ac:dyDescent="0.3">
      <c r="C1854">
        <v>159.85500000000002</v>
      </c>
      <c r="D1854">
        <v>2.1383180435087827E-3</v>
      </c>
    </row>
    <row r="1855" spans="3:4" x14ac:dyDescent="0.3">
      <c r="C1855">
        <v>159.89000000000001</v>
      </c>
      <c r="D1855">
        <v>1.8510889574962384E-3</v>
      </c>
    </row>
    <row r="1856" spans="3:4" x14ac:dyDescent="0.3">
      <c r="C1856">
        <v>159.92500000000001</v>
      </c>
      <c r="D1856">
        <v>1.5954176509811854E-3</v>
      </c>
    </row>
    <row r="1857" spans="3:4" x14ac:dyDescent="0.3">
      <c r="C1857">
        <v>159.96</v>
      </c>
      <c r="D1857">
        <v>1.3691560541711795E-3</v>
      </c>
    </row>
    <row r="1858" spans="3:4" x14ac:dyDescent="0.3">
      <c r="C1858">
        <v>159.995</v>
      </c>
      <c r="D1858">
        <v>1.170065274077465E-3</v>
      </c>
    </row>
    <row r="1859" spans="3:4" x14ac:dyDescent="0.3">
      <c r="C1859">
        <v>160.03</v>
      </c>
      <c r="D1859">
        <v>9.958691990048518E-4</v>
      </c>
    </row>
    <row r="1860" spans="3:4" x14ac:dyDescent="0.3">
      <c r="C1860">
        <v>160.065</v>
      </c>
      <c r="D1860">
        <v>8.4430104906066882E-4</v>
      </c>
    </row>
    <row r="1861" spans="3:4" x14ac:dyDescent="0.3">
      <c r="C1861">
        <v>160.1</v>
      </c>
      <c r="D1861">
        <v>7.1314266886250059E-4</v>
      </c>
    </row>
    <row r="1862" spans="3:4" x14ac:dyDescent="0.3">
      <c r="C1862">
        <v>160.13500000000002</v>
      </c>
      <c r="D1862">
        <v>6.0025661767777456E-4</v>
      </c>
    </row>
    <row r="1863" spans="3:4" x14ac:dyDescent="0.3">
      <c r="C1863">
        <v>160.17000000000002</v>
      </c>
      <c r="D1863">
        <v>5.036113295722723E-4</v>
      </c>
    </row>
    <row r="1864" spans="3:4" x14ac:dyDescent="0.3">
      <c r="C1864">
        <v>160.20500000000001</v>
      </c>
      <c r="D1864">
        <v>4.2129978950520371E-4</v>
      </c>
    </row>
    <row r="1865" spans="3:4" x14ac:dyDescent="0.3">
      <c r="C1865">
        <v>160.24</v>
      </c>
      <c r="D1865">
        <v>3.5155230074326963E-4</v>
      </c>
    </row>
    <row r="1866" spans="3:4" x14ac:dyDescent="0.3">
      <c r="C1866">
        <v>160.27500000000001</v>
      </c>
      <c r="D1866">
        <v>2.9274400646270044E-4</v>
      </c>
    </row>
    <row r="1867" spans="3:4" x14ac:dyDescent="0.3">
      <c r="C1867">
        <v>160.31</v>
      </c>
      <c r="D1867">
        <v>2.4339787750974256E-4</v>
      </c>
    </row>
    <row r="1868" spans="3:4" x14ac:dyDescent="0.3">
      <c r="C1868">
        <v>160.345</v>
      </c>
      <c r="D1868">
        <v>2.0218389362361866E-4</v>
      </c>
    </row>
    <row r="1869" spans="3:4" x14ac:dyDescent="0.3">
      <c r="C1869">
        <v>160.38</v>
      </c>
      <c r="D1869">
        <v>1.6791513231859893E-4</v>
      </c>
    </row>
    <row r="1870" spans="3:4" x14ac:dyDescent="0.3">
      <c r="C1870">
        <v>160.41499999999999</v>
      </c>
      <c r="D1870">
        <v>1.3954144370536008E-4</v>
      </c>
    </row>
    <row r="1871" spans="3:4" x14ac:dyDescent="0.3">
      <c r="C1871">
        <v>160.45000000000002</v>
      </c>
      <c r="D1871">
        <v>1.16141336419815E-4</v>
      </c>
    </row>
    <row r="1872" spans="3:4" x14ac:dyDescent="0.3">
      <c r="C1872">
        <v>160.48500000000001</v>
      </c>
      <c r="D1872">
        <v>9.6912634846673681E-5</v>
      </c>
    </row>
    <row r="1873" spans="3:4" x14ac:dyDescent="0.3">
      <c r="C1873">
        <v>160.52000000000001</v>
      </c>
      <c r="D1873">
        <v>8.1162395810947664E-5</v>
      </c>
    </row>
    <row r="1874" spans="3:4" x14ac:dyDescent="0.3">
      <c r="C1874">
        <v>160.55500000000001</v>
      </c>
      <c r="D1874">
        <v>6.829649807261482E-5</v>
      </c>
    </row>
    <row r="1875" spans="3:4" x14ac:dyDescent="0.3">
      <c r="C1875">
        <v>160.59</v>
      </c>
      <c r="D1875">
        <v>5.7809243795200683E-5</v>
      </c>
    </row>
    <row r="1876" spans="3:4" x14ac:dyDescent="0.3">
      <c r="C1876">
        <v>160.625</v>
      </c>
      <c r="D1876">
        <v>4.9273240436089347E-5</v>
      </c>
    </row>
    <row r="1877" spans="3:4" x14ac:dyDescent="0.3">
      <c r="C1877">
        <v>160.66</v>
      </c>
      <c r="D1877">
        <v>4.2329766271797819E-5</v>
      </c>
    </row>
    <row r="1878" spans="3:4" x14ac:dyDescent="0.3">
      <c r="C1878">
        <v>160.69499999999999</v>
      </c>
      <c r="D1878">
        <v>3.6679764408286986E-5</v>
      </c>
    </row>
    <row r="1879" spans="3:4" x14ac:dyDescent="0.3">
      <c r="C1879">
        <v>160.73000000000002</v>
      </c>
      <c r="D1879">
        <v>3.2075559425460864E-5</v>
      </c>
    </row>
    <row r="1880" spans="3:4" x14ac:dyDescent="0.3">
      <c r="C1880">
        <v>160.76500000000001</v>
      </c>
      <c r="D1880">
        <v>2.8313348055618992E-5</v>
      </c>
    </row>
    <row r="1881" spans="3:4" x14ac:dyDescent="0.3">
      <c r="C1881">
        <v>160.80000000000001</v>
      </c>
      <c r="D1881">
        <v>2.5206720395639584E-5</v>
      </c>
    </row>
    <row r="1882" spans="3:4" x14ac:dyDescent="0.3">
      <c r="C1882">
        <v>160.83500000000001</v>
      </c>
      <c r="D1882">
        <v>2.2662481986084769E-5</v>
      </c>
    </row>
    <row r="1883" spans="3:4" x14ac:dyDescent="0.3">
      <c r="C1883">
        <v>160.87</v>
      </c>
      <c r="D1883">
        <v>2.0548375690101323E-5</v>
      </c>
    </row>
    <row r="1884" spans="3:4" x14ac:dyDescent="0.3">
      <c r="C1884">
        <v>160.905</v>
      </c>
      <c r="D1884">
        <v>1.8776566657580052E-5</v>
      </c>
    </row>
    <row r="1885" spans="3:4" x14ac:dyDescent="0.3">
      <c r="C1885">
        <v>160.94</v>
      </c>
      <c r="D1885">
        <v>1.7276901118870212E-5</v>
      </c>
    </row>
    <row r="1886" spans="3:4" x14ac:dyDescent="0.3">
      <c r="C1886">
        <v>160.97499999999999</v>
      </c>
      <c r="D1886">
        <v>1.5993645179076872E-5</v>
      </c>
    </row>
    <row r="1887" spans="3:4" x14ac:dyDescent="0.3">
      <c r="C1887">
        <v>161.01000000000002</v>
      </c>
      <c r="D1887">
        <v>1.4882743470769364E-5</v>
      </c>
    </row>
    <row r="1888" spans="3:4" x14ac:dyDescent="0.3">
      <c r="C1888">
        <v>161.04500000000002</v>
      </c>
      <c r="D1888">
        <v>1.3909534808863789E-5</v>
      </c>
    </row>
    <row r="1889" spans="3:4" x14ac:dyDescent="0.3">
      <c r="C1889">
        <v>161.08000000000001</v>
      </c>
      <c r="D1889">
        <v>1.3046864612022386E-5</v>
      </c>
    </row>
    <row r="1890" spans="3:4" x14ac:dyDescent="0.3">
      <c r="C1890">
        <v>161.11500000000001</v>
      </c>
      <c r="D1890">
        <v>1.2273537827054743E-5</v>
      </c>
    </row>
    <row r="1891" spans="3:4" x14ac:dyDescent="0.3">
      <c r="C1891">
        <v>161.15</v>
      </c>
      <c r="D1891">
        <v>1.1573060915322941E-5</v>
      </c>
    </row>
    <row r="1892" spans="3:4" x14ac:dyDescent="0.3">
      <c r="C1892">
        <v>161.185</v>
      </c>
      <c r="D1892">
        <v>1.0932626727407127E-5</v>
      </c>
    </row>
    <row r="1893" spans="3:4" x14ac:dyDescent="0.3">
      <c r="C1893">
        <v>161.22</v>
      </c>
      <c r="D1893">
        <v>1.0342301487375858E-5</v>
      </c>
    </row>
    <row r="1894" spans="3:4" x14ac:dyDescent="0.3">
      <c r="C1894">
        <v>161.255</v>
      </c>
      <c r="D1894">
        <v>9.794378393890006E-6</v>
      </c>
    </row>
    <row r="1895" spans="3:4" x14ac:dyDescent="0.3">
      <c r="C1895">
        <v>161.29000000000002</v>
      </c>
      <c r="D1895">
        <v>9.2828673540254386E-6</v>
      </c>
    </row>
    <row r="1896" spans="3:4" x14ac:dyDescent="0.3">
      <c r="C1896">
        <v>161.32500000000002</v>
      </c>
      <c r="D1896">
        <v>8.8030949869473901E-6</v>
      </c>
    </row>
    <row r="1897" spans="3:4" x14ac:dyDescent="0.3">
      <c r="C1897">
        <v>161.36000000000001</v>
      </c>
      <c r="D1897">
        <v>8.3513932050252094E-6</v>
      </c>
    </row>
    <row r="1898" spans="3:4" x14ac:dyDescent="0.3">
      <c r="C1898">
        <v>161.39500000000001</v>
      </c>
      <c r="D1898">
        <v>7.9248583728491813E-6</v>
      </c>
    </row>
    <row r="1899" spans="3:4" x14ac:dyDescent="0.3">
      <c r="C1899">
        <v>161.43</v>
      </c>
      <c r="D1899">
        <v>7.4998125160137446E-6</v>
      </c>
    </row>
    <row r="1900" spans="3:4" x14ac:dyDescent="0.3">
      <c r="C1900">
        <v>161.465</v>
      </c>
      <c r="D1900">
        <v>7.1236503222670831E-6</v>
      </c>
    </row>
    <row r="1901" spans="3:4" x14ac:dyDescent="0.3">
      <c r="C1901">
        <v>161.5</v>
      </c>
      <c r="D1901">
        <v>6.764916127477824E-6</v>
      </c>
    </row>
    <row r="1902" spans="3:4" x14ac:dyDescent="0.3">
      <c r="C1902">
        <v>161.535</v>
      </c>
      <c r="D1902">
        <v>6.4228810178047542E-6</v>
      </c>
    </row>
    <row r="1903" spans="3:4" x14ac:dyDescent="0.3">
      <c r="C1903">
        <v>161.57</v>
      </c>
      <c r="D1903">
        <v>6.0968424759266302E-6</v>
      </c>
    </row>
    <row r="1904" spans="3:4" x14ac:dyDescent="0.3">
      <c r="C1904">
        <v>161.60500000000002</v>
      </c>
      <c r="D1904">
        <v>5.7861236288193944E-6</v>
      </c>
    </row>
    <row r="1905" spans="3:4" x14ac:dyDescent="0.3">
      <c r="C1905">
        <v>161.64000000000001</v>
      </c>
      <c r="D1905">
        <v>5.4900725070722617E-6</v>
      </c>
    </row>
    <row r="1906" spans="3:4" x14ac:dyDescent="0.3">
      <c r="C1906">
        <v>161.67500000000001</v>
      </c>
      <c r="D1906">
        <v>5.208061316074184E-6</v>
      </c>
    </row>
    <row r="1907" spans="3:4" x14ac:dyDescent="0.3">
      <c r="C1907">
        <v>161.71</v>
      </c>
      <c r="D1907">
        <v>4.9394857193763421E-6</v>
      </c>
    </row>
    <row r="1908" spans="3:4" x14ac:dyDescent="0.3">
      <c r="C1908">
        <v>161.745</v>
      </c>
      <c r="D1908">
        <v>4.6837641344949701E-6</v>
      </c>
    </row>
    <row r="1909" spans="3:4" x14ac:dyDescent="0.3">
      <c r="C1909">
        <v>161.78</v>
      </c>
      <c r="D1909">
        <v>4.4403370413919531E-6</v>
      </c>
    </row>
    <row r="1910" spans="3:4" x14ac:dyDescent="0.3">
      <c r="C1910">
        <v>161.815</v>
      </c>
      <c r="D1910">
        <v>4.2086663038385087E-6</v>
      </c>
    </row>
    <row r="1911" spans="3:4" x14ac:dyDescent="0.3">
      <c r="C1911">
        <v>161.85</v>
      </c>
      <c r="D1911">
        <v>3.9882345038383641E-6</v>
      </c>
    </row>
    <row r="1912" spans="3:4" x14ac:dyDescent="0.3">
      <c r="C1912">
        <v>161.88500000000002</v>
      </c>
      <c r="D1912">
        <v>3.7785442892582472E-6</v>
      </c>
    </row>
    <row r="1913" spans="3:4" x14ac:dyDescent="0.3">
      <c r="C1913">
        <v>161.92000000000002</v>
      </c>
      <c r="D1913">
        <v>3.5791177347881454E-6</v>
      </c>
    </row>
    <row r="1914" spans="3:4" x14ac:dyDescent="0.3">
      <c r="C1914">
        <v>161.95500000000001</v>
      </c>
      <c r="D1914">
        <v>3.3894957163244916E-6</v>
      </c>
    </row>
    <row r="1915" spans="3:4" x14ac:dyDescent="0.3">
      <c r="C1915">
        <v>161.99</v>
      </c>
      <c r="D1915">
        <v>3.2092372988507998E-6</v>
      </c>
    </row>
    <row r="1916" spans="3:4" x14ac:dyDescent="0.3">
      <c r="C1916">
        <v>162.02500000000001</v>
      </c>
      <c r="D1916">
        <v>3.0379191378611797E-6</v>
      </c>
    </row>
    <row r="1917" spans="3:4" x14ac:dyDescent="0.3">
      <c r="C1917">
        <v>162.06</v>
      </c>
      <c r="D1917">
        <v>2.8751348943534473E-6</v>
      </c>
    </row>
    <row r="1918" spans="3:4" x14ac:dyDescent="0.3">
      <c r="C1918">
        <v>162.095</v>
      </c>
      <c r="D1918">
        <v>2.720494663396374E-6</v>
      </c>
    </row>
    <row r="1919" spans="3:4" x14ac:dyDescent="0.3">
      <c r="C1919">
        <v>162.13</v>
      </c>
      <c r="D1919">
        <v>2.5736244162560007E-6</v>
      </c>
    </row>
    <row r="1920" spans="3:4" x14ac:dyDescent="0.3">
      <c r="C1920">
        <v>162.16500000000002</v>
      </c>
      <c r="D1920">
        <v>2.4341654560467664E-6</v>
      </c>
    </row>
    <row r="1921" spans="3:4" x14ac:dyDescent="0.3">
      <c r="C1921">
        <v>162.20000000000002</v>
      </c>
      <c r="D1921">
        <v>2.301773886856416E-6</v>
      </c>
    </row>
    <row r="1922" spans="3:4" x14ac:dyDescent="0.3">
      <c r="C1922">
        <v>162.23500000000001</v>
      </c>
      <c r="D1922">
        <v>2.1761200962745618E-6</v>
      </c>
    </row>
    <row r="1923" spans="3:4" x14ac:dyDescent="0.3">
      <c r="C1923">
        <v>162.27000000000001</v>
      </c>
      <c r="D1923">
        <v>2.0568882512428609E-6</v>
      </c>
    </row>
    <row r="1924" spans="3:4" x14ac:dyDescent="0.3">
      <c r="C1924">
        <v>162.30500000000001</v>
      </c>
      <c r="D1924">
        <v>1.9437758071263425E-6</v>
      </c>
    </row>
    <row r="1925" spans="3:4" x14ac:dyDescent="0.3">
      <c r="C1925">
        <v>162.34</v>
      </c>
      <c r="D1925">
        <v>1.8364930298938105E-6</v>
      </c>
    </row>
    <row r="1926" spans="3:4" x14ac:dyDescent="0.3">
      <c r="C1926">
        <v>162.375</v>
      </c>
      <c r="D1926">
        <v>1.7347625312817797E-6</v>
      </c>
    </row>
    <row r="1927" spans="3:4" x14ac:dyDescent="0.3">
      <c r="C1927">
        <v>162.41</v>
      </c>
      <c r="D1927">
        <v>1.6383188168046408E-6</v>
      </c>
    </row>
    <row r="1928" spans="3:4" x14ac:dyDescent="0.3">
      <c r="C1928">
        <v>162.44499999999999</v>
      </c>
      <c r="D1928">
        <v>1.546907846462594E-6</v>
      </c>
    </row>
    <row r="1929" spans="3:4" x14ac:dyDescent="0.3">
      <c r="C1929">
        <v>162.48000000000002</v>
      </c>
      <c r="D1929">
        <v>1.4602866079887607E-6</v>
      </c>
    </row>
    <row r="1930" spans="3:4" x14ac:dyDescent="0.3">
      <c r="C1930">
        <v>162.51500000000001</v>
      </c>
      <c r="D1930">
        <v>1.3782227024680253E-6</v>
      </c>
    </row>
    <row r="1931" spans="3:4" x14ac:dyDescent="0.3">
      <c r="C1931">
        <v>162.55000000000001</v>
      </c>
      <c r="D1931">
        <v>1.3004939421500707E-6</v>
      </c>
    </row>
    <row r="1932" spans="3:4" x14ac:dyDescent="0.3">
      <c r="C1932">
        <v>162.58500000000001</v>
      </c>
      <c r="D1932">
        <v>1.2268879602738508E-6</v>
      </c>
    </row>
    <row r="1933" spans="3:4" x14ac:dyDescent="0.3">
      <c r="C1933">
        <v>162.62</v>
      </c>
      <c r="D1933">
        <v>1.1572018327111475E-6</v>
      </c>
    </row>
    <row r="1934" spans="3:4" x14ac:dyDescent="0.3">
      <c r="C1934">
        <v>162.655</v>
      </c>
      <c r="D1934">
        <v>1.091241711232072E-6</v>
      </c>
    </row>
    <row r="1935" spans="3:4" x14ac:dyDescent="0.3">
      <c r="C1935">
        <v>162.69</v>
      </c>
      <c r="D1935">
        <v>1.0288224681892578E-6</v>
      </c>
    </row>
    <row r="1936" spans="3:4" x14ac:dyDescent="0.3">
      <c r="C1936">
        <v>162.72499999999999</v>
      </c>
      <c r="D1936">
        <v>9.6976735241245905E-7</v>
      </c>
    </row>
    <row r="1937" spans="3:4" x14ac:dyDescent="0.3">
      <c r="C1937">
        <v>162.76000000000002</v>
      </c>
      <c r="D1937">
        <v>9.1390765610101924E-7</v>
      </c>
    </row>
    <row r="1938" spans="3:4" x14ac:dyDescent="0.3">
      <c r="C1938">
        <v>162.79500000000002</v>
      </c>
      <c r="D1938">
        <v>8.6108239249814026E-7</v>
      </c>
    </row>
    <row r="1939" spans="3:4" x14ac:dyDescent="0.3">
      <c r="C1939">
        <v>162.83000000000001</v>
      </c>
      <c r="D1939">
        <v>8.1113798412668308E-7</v>
      </c>
    </row>
    <row r="1940" spans="3:4" x14ac:dyDescent="0.3">
      <c r="C1940">
        <v>162.86500000000001</v>
      </c>
      <c r="D1940">
        <v>7.6392796136538672E-7</v>
      </c>
    </row>
    <row r="1941" spans="3:4" x14ac:dyDescent="0.3">
      <c r="C1941">
        <v>162.9</v>
      </c>
      <c r="D1941">
        <v>7.1931267114038761E-7</v>
      </c>
    </row>
    <row r="1942" spans="3:4" x14ac:dyDescent="0.3">
      <c r="C1942">
        <v>162.935</v>
      </c>
      <c r="D1942">
        <v>6.7715899550653594E-7</v>
      </c>
    </row>
    <row r="1943" spans="3:4" x14ac:dyDescent="0.3">
      <c r="C1943">
        <v>162.97</v>
      </c>
      <c r="D1943">
        <v>6.3734007989130316E-7</v>
      </c>
    </row>
    <row r="1944" spans="3:4" x14ac:dyDescent="0.3">
      <c r="C1944">
        <v>163.005</v>
      </c>
      <c r="D1944">
        <v>5.9973507077350827E-7</v>
      </c>
    </row>
    <row r="1945" spans="3:4" x14ac:dyDescent="0.3">
      <c r="C1945">
        <v>163.04000000000002</v>
      </c>
      <c r="D1945">
        <v>5.6422886256875914E-7</v>
      </c>
    </row>
    <row r="1946" spans="3:4" x14ac:dyDescent="0.3">
      <c r="C1946">
        <v>163.07500000000002</v>
      </c>
      <c r="D1946">
        <v>5.3071185349375516E-7</v>
      </c>
    </row>
    <row r="1947" spans="3:4" x14ac:dyDescent="0.3">
      <c r="C1947">
        <v>163.11000000000001</v>
      </c>
      <c r="D1947">
        <v>4.990797101814622E-7</v>
      </c>
    </row>
    <row r="1948" spans="3:4" x14ac:dyDescent="0.3">
      <c r="C1948">
        <v>163.14500000000001</v>
      </c>
      <c r="D1948">
        <v>4.6923314082105729E-7</v>
      </c>
    </row>
    <row r="1949" spans="3:4" x14ac:dyDescent="0.3">
      <c r="C1949">
        <v>163.18</v>
      </c>
      <c r="D1949">
        <v>4.4107767659655076E-7</v>
      </c>
    </row>
    <row r="1950" spans="3:4" x14ac:dyDescent="0.3">
      <c r="C1950">
        <v>163.215</v>
      </c>
      <c r="D1950">
        <v>4.1452346120016007E-7</v>
      </c>
    </row>
    <row r="1951" spans="3:4" x14ac:dyDescent="0.3">
      <c r="C1951">
        <v>163.25</v>
      </c>
      <c r="D1951">
        <v>3.8948504819795352E-7</v>
      </c>
    </row>
    <row r="1952" spans="3:4" x14ac:dyDescent="0.3">
      <c r="C1952">
        <v>163.285</v>
      </c>
      <c r="D1952">
        <v>3.6588120602732631E-7</v>
      </c>
    </row>
    <row r="1953" spans="3:4" x14ac:dyDescent="0.3">
      <c r="C1953">
        <v>163.32</v>
      </c>
      <c r="D1953">
        <v>3.4363473040811902E-7</v>
      </c>
    </row>
    <row r="1954" spans="3:4" x14ac:dyDescent="0.3">
      <c r="C1954">
        <v>163.35500000000002</v>
      </c>
      <c r="D1954">
        <v>3.2267226395160728E-7</v>
      </c>
    </row>
    <row r="1955" spans="3:4" x14ac:dyDescent="0.3">
      <c r="C1955">
        <v>163.39000000000001</v>
      </c>
      <c r="D1955">
        <v>3.0292412275438029E-7</v>
      </c>
    </row>
    <row r="1956" spans="3:4" x14ac:dyDescent="0.3">
      <c r="C1956">
        <v>163.42500000000001</v>
      </c>
      <c r="D1956">
        <v>2.8432412976665131E-7</v>
      </c>
    </row>
    <row r="1957" spans="3:4" x14ac:dyDescent="0.3">
      <c r="C1957">
        <v>163.46</v>
      </c>
      <c r="D1957">
        <v>2.6680945472812294E-7</v>
      </c>
    </row>
    <row r="1958" spans="3:4" x14ac:dyDescent="0.3">
      <c r="C1958">
        <v>163.495</v>
      </c>
      <c r="D1958">
        <v>2.5032046046715885E-7</v>
      </c>
    </row>
    <row r="1959" spans="3:4" x14ac:dyDescent="0.3">
      <c r="C1959">
        <v>163.53</v>
      </c>
      <c r="D1959">
        <v>2.3480055536268464E-7</v>
      </c>
    </row>
    <row r="1960" spans="3:4" x14ac:dyDescent="0.3">
      <c r="C1960">
        <v>163.565</v>
      </c>
      <c r="D1960">
        <v>2.2019605177155818E-7</v>
      </c>
    </row>
    <row r="1961" spans="3:4" x14ac:dyDescent="0.3">
      <c r="C1961">
        <v>163.6</v>
      </c>
      <c r="D1961">
        <v>2.0645603022776799E-7</v>
      </c>
    </row>
    <row r="1962" spans="3:4" x14ac:dyDescent="0.3">
      <c r="C1962">
        <v>163.63500000000002</v>
      </c>
      <c r="D1962">
        <v>1.9353220922344237E-7</v>
      </c>
    </row>
    <row r="1963" spans="3:4" x14ac:dyDescent="0.3">
      <c r="C1963">
        <v>163.67000000000002</v>
      </c>
      <c r="D1963">
        <v>1.8137882038547885E-7</v>
      </c>
    </row>
    <row r="1964" spans="3:4" x14ac:dyDescent="0.3">
      <c r="C1964">
        <v>163.70500000000001</v>
      </c>
      <c r="D1964">
        <v>1.6995248886523532E-7</v>
      </c>
    </row>
    <row r="1965" spans="3:4" x14ac:dyDescent="0.3">
      <c r="C1965">
        <v>163.74</v>
      </c>
      <c r="D1965">
        <v>1.5921211876293312E-7</v>
      </c>
    </row>
    <row r="1966" spans="3:4" x14ac:dyDescent="0.3">
      <c r="C1966">
        <v>163.77500000000001</v>
      </c>
      <c r="D1966">
        <v>1.4911878341203325E-7</v>
      </c>
    </row>
    <row r="1967" spans="3:4" x14ac:dyDescent="0.3">
      <c r="C1967">
        <v>163.81</v>
      </c>
      <c r="D1967">
        <v>1.3963562035301765E-7</v>
      </c>
    </row>
    <row r="1968" spans="3:4" x14ac:dyDescent="0.3">
      <c r="C1968">
        <v>163.845</v>
      </c>
      <c r="D1968">
        <v>1.3072773082995113E-7</v>
      </c>
    </row>
    <row r="1969" spans="3:4" x14ac:dyDescent="0.3">
      <c r="C1969">
        <v>163.88</v>
      </c>
      <c r="D1969">
        <v>1.2236208364724085E-7</v>
      </c>
    </row>
    <row r="1970" spans="3:4" x14ac:dyDescent="0.3">
      <c r="C1970">
        <v>163.91500000000002</v>
      </c>
      <c r="D1970">
        <v>1.1450742322804469E-7</v>
      </c>
    </row>
    <row r="1971" spans="3:4" x14ac:dyDescent="0.3">
      <c r="C1971">
        <v>163.95000000000002</v>
      </c>
      <c r="D1971">
        <v>1.0713418171985503E-7</v>
      </c>
    </row>
    <row r="1972" spans="3:4" x14ac:dyDescent="0.3">
      <c r="C1972">
        <v>163.98500000000001</v>
      </c>
      <c r="D1972">
        <v>1.0021439499672266E-7</v>
      </c>
    </row>
    <row r="1973" spans="3:4" x14ac:dyDescent="0.3">
      <c r="C1973">
        <v>164.02</v>
      </c>
      <c r="D1973">
        <v>9.3721622411803638E-8</v>
      </c>
    </row>
    <row r="1974" spans="3:4" x14ac:dyDescent="0.3">
      <c r="C1974">
        <v>164.05500000000001</v>
      </c>
      <c r="D1974">
        <v>8.7630870157727928E-8</v>
      </c>
    </row>
    <row r="1975" spans="3:4" x14ac:dyDescent="0.3">
      <c r="C1975">
        <v>164.09</v>
      </c>
      <c r="D1975">
        <v>8.1918518096400402E-8</v>
      </c>
    </row>
    <row r="1976" spans="3:4" x14ac:dyDescent="0.3">
      <c r="C1976">
        <v>164.125</v>
      </c>
      <c r="D1976">
        <v>7.6562249923755588E-8</v>
      </c>
    </row>
    <row r="1977" spans="3:4" x14ac:dyDescent="0.3">
      <c r="C1977">
        <v>164.16</v>
      </c>
      <c r="D1977">
        <v>7.1540986538928955E-8</v>
      </c>
    </row>
    <row r="1978" spans="3:4" x14ac:dyDescent="0.3">
      <c r="C1978">
        <v>164.19499999999999</v>
      </c>
      <c r="D1978">
        <v>6.6834822491181124E-8</v>
      </c>
    </row>
    <row r="1979" spans="3:4" x14ac:dyDescent="0.3">
      <c r="C1979">
        <v>164.23000000000002</v>
      </c>
      <c r="D1979">
        <v>6.2424965381746788E-8</v>
      </c>
    </row>
    <row r="1980" spans="3:4" x14ac:dyDescent="0.3">
      <c r="C1980">
        <v>164.26500000000001</v>
      </c>
      <c r="D1980">
        <v>5.8293678101605621E-8</v>
      </c>
    </row>
    <row r="1981" spans="3:4" x14ac:dyDescent="0.3">
      <c r="C1981">
        <v>164.3</v>
      </c>
      <c r="D1981">
        <v>5.4424223789816593E-8</v>
      </c>
    </row>
    <row r="1982" spans="3:4" x14ac:dyDescent="0.3">
      <c r="C1982">
        <v>164.33500000000001</v>
      </c>
      <c r="D1982">
        <v>5.0800813400882274E-8</v>
      </c>
    </row>
    <row r="1983" spans="3:4" x14ac:dyDescent="0.3">
      <c r="C1983">
        <v>164.37</v>
      </c>
      <c r="D1983">
        <v>4.7408555773090371E-8</v>
      </c>
    </row>
    <row r="1984" spans="3:4" x14ac:dyDescent="0.3">
      <c r="C1984">
        <v>164.405</v>
      </c>
      <c r="D1984">
        <v>4.4233410093420959E-8</v>
      </c>
    </row>
    <row r="1985" spans="3:4" x14ac:dyDescent="0.3">
      <c r="C1985">
        <v>164.44</v>
      </c>
      <c r="D1985">
        <v>4.1262140658080213E-8</v>
      </c>
    </row>
    <row r="1986" spans="3:4" x14ac:dyDescent="0.3">
      <c r="C1986">
        <v>164.47499999999999</v>
      </c>
      <c r="D1986">
        <v>3.8482273831147438E-8</v>
      </c>
    </row>
    <row r="1987" spans="3:4" x14ac:dyDescent="0.3">
      <c r="C1987">
        <v>164.51000000000002</v>
      </c>
      <c r="D1987">
        <v>3.5882057107180053E-8</v>
      </c>
    </row>
    <row r="1988" spans="3:4" x14ac:dyDescent="0.3">
      <c r="C1988">
        <v>164.54500000000002</v>
      </c>
      <c r="D1988">
        <v>3.3450420186931522E-8</v>
      </c>
    </row>
    <row r="1989" spans="3:4" x14ac:dyDescent="0.3">
      <c r="C1989">
        <v>164.58</v>
      </c>
      <c r="D1989">
        <v>3.1176937978500823E-8</v>
      </c>
    </row>
    <row r="1990" spans="3:4" x14ac:dyDescent="0.3">
      <c r="C1990">
        <v>164.61500000000001</v>
      </c>
      <c r="D1990">
        <v>2.9051795439459515E-8</v>
      </c>
    </row>
    <row r="1991" spans="3:4" x14ac:dyDescent="0.3">
      <c r="C1991">
        <v>164.65</v>
      </c>
      <c r="D1991">
        <v>2.706575417849382E-8</v>
      </c>
    </row>
    <row r="1992" spans="3:4" x14ac:dyDescent="0.3">
      <c r="C1992">
        <v>164.685</v>
      </c>
      <c r="D1992">
        <v>2.5210120738141926E-8</v>
      </c>
    </row>
    <row r="1993" spans="3:4" x14ac:dyDescent="0.3">
      <c r="C1993">
        <v>164.72</v>
      </c>
      <c r="D1993">
        <v>2.3476716483116115E-8</v>
      </c>
    </row>
    <row r="1994" spans="3:4" x14ac:dyDescent="0.3">
      <c r="C1994">
        <v>164.755</v>
      </c>
      <c r="D1994">
        <v>0</v>
      </c>
    </row>
    <row r="1995" spans="3:4" x14ac:dyDescent="0.3">
      <c r="C1995">
        <v>164.79000000000002</v>
      </c>
      <c r="D1995">
        <v>0</v>
      </c>
    </row>
    <row r="1996" spans="3:4" x14ac:dyDescent="0.3">
      <c r="C1996">
        <v>164.82500000000002</v>
      </c>
      <c r="D1996">
        <v>0</v>
      </c>
    </row>
    <row r="1997" spans="3:4" x14ac:dyDescent="0.3">
      <c r="C1997">
        <v>164.86</v>
      </c>
      <c r="D1997">
        <v>0</v>
      </c>
    </row>
    <row r="1998" spans="3:4" x14ac:dyDescent="0.3">
      <c r="C1998">
        <v>164.89500000000001</v>
      </c>
      <c r="D1998">
        <v>0</v>
      </c>
    </row>
    <row r="1999" spans="3:4" x14ac:dyDescent="0.3">
      <c r="C1999">
        <v>164.93</v>
      </c>
      <c r="D1999">
        <v>0</v>
      </c>
    </row>
    <row r="2000" spans="3:4" x14ac:dyDescent="0.3">
      <c r="C2000">
        <v>164.965</v>
      </c>
      <c r="D2000">
        <v>0</v>
      </c>
    </row>
    <row r="2001" spans="3:4" x14ac:dyDescent="0.3">
      <c r="C2001" t="s">
        <v>889</v>
      </c>
      <c r="D2001" t="s">
        <v>889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Ar data</vt:lpstr>
      <vt:lpstr>Classification criteria</vt:lpstr>
      <vt:lpstr>Statistics</vt:lpstr>
      <vt:lpstr>References</vt:lpstr>
      <vt:lpstr>PlotDat1</vt:lpstr>
      <vt:lpstr>PlotDat5</vt:lpstr>
      <vt:lpstr>PlotDat6</vt:lpstr>
      <vt:lpstr>PlotDat0</vt:lpstr>
      <vt:lpstr>PlotDat4</vt:lpstr>
      <vt:lpstr>gauss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2021-04-15T00:48:32Z</dcterms:modified>
</cp:coreProperties>
</file>