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thers\Data\XLQuote\"/>
    </mc:Choice>
  </mc:AlternateContent>
  <xr:revisionPtr revIDLastSave="0" documentId="13_ncr:1_{6303C00F-2DF9-4030-B2F5-056C0F58BCB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COT" sheetId="1" r:id="rId1"/>
  </sheets>
  <definedNames>
    <definedName name="url">"https://n5qxm7.deta.dev/CFTC/"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6" i="1" a="1"/>
  <c r="F2" i="1" a="1"/>
  <c r="H5" i="1" a="1"/>
  <c r="H7" i="1" a="1"/>
  <c r="D3" i="1" a="1"/>
  <c r="D6" i="1" a="1"/>
  <c r="D4" i="1" a="1"/>
  <c r="F5" i="1" a="1"/>
  <c r="F7" i="1" a="1"/>
  <c r="F4" i="1" a="1"/>
  <c r="H3" i="1" a="1"/>
  <c r="H6" i="1" a="1"/>
  <c r="H2" i="1" a="1"/>
  <c r="D5" i="1" a="1"/>
  <c r="D7" i="1" a="1"/>
  <c r="D2" i="1" a="1"/>
  <c r="H4" i="1" a="1"/>
  <c r="B3" i="1" a="1"/>
  <c r="B2" i="1" a="1"/>
  <c r="B3" i="1" l="1"/>
  <c r="B2" i="1"/>
  <c r="F4" i="1"/>
  <c r="F6" i="1"/>
  <c r="F7" i="1"/>
  <c r="F5" i="1"/>
  <c r="F3" i="1"/>
  <c r="F2" i="1"/>
  <c r="H7" i="1"/>
  <c r="H6" i="1"/>
  <c r="H5" i="1"/>
  <c r="H4" i="1"/>
  <c r="H3" i="1"/>
  <c r="H2" i="1"/>
  <c r="D4" i="1"/>
  <c r="D7" i="1"/>
  <c r="D6" i="1"/>
  <c r="D5" i="1"/>
  <c r="D3" i="1"/>
  <c r="D2" i="1"/>
  <c r="C3" i="1" a="1"/>
  <c r="C6" i="1" a="1"/>
  <c r="C2" i="1" a="1"/>
  <c r="C5" i="1" a="1"/>
  <c r="C4" i="1" a="1"/>
  <c r="C7" i="1" a="1"/>
  <c r="C4" i="1" l="1"/>
  <c r="E4" i="1" s="1"/>
  <c r="C7" i="1"/>
  <c r="E7" i="1" s="1"/>
  <c r="C6" i="1"/>
  <c r="E6" i="1" s="1"/>
  <c r="C5" i="1"/>
  <c r="E5" i="1" s="1"/>
  <c r="C3" i="1"/>
  <c r="E3" i="1" s="1"/>
  <c r="C2" i="1"/>
  <c r="E2" i="1" s="1"/>
  <c r="B4" i="1" a="1"/>
  <c r="B7" i="1" a="1"/>
  <c r="B5" i="1" a="1"/>
  <c r="B6" i="1" a="1"/>
  <c r="G2" i="1" l="1"/>
  <c r="B6" i="1"/>
  <c r="G6" i="1" s="1"/>
  <c r="B7" i="1"/>
  <c r="G7" i="1" s="1"/>
  <c r="B5" i="1"/>
  <c r="G5" i="1" s="1"/>
  <c r="G3" i="1"/>
  <c r="B4" i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<sst xmlns="http://schemas.openxmlformats.org/spreadsheetml/2006/main" count="21" uniqueCount="21">
  <si>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Name</t>
  </si>
  <si>
    <t>Noncommercial</t>
  </si>
  <si>
    <t>Change</t>
  </si>
  <si>
    <t>Commercial</t>
  </si>
  <si>
    <t>Noncommercial - Commercial</t>
  </si>
  <si>
    <t>%</t>
  </si>
  <si>
    <t>Nonreportable</t>
  </si>
  <si>
    <t>Symbol</t>
  </si>
  <si>
    <t>S&amp;P 500 Futures</t>
  </si>
  <si>
    <t>S&amp;P 500 Futures and Options</t>
  </si>
  <si>
    <t>E-mini S&amp;P 500 Futures</t>
  </si>
  <si>
    <t>E-mini S&amp;P 500 Futures and Options</t>
  </si>
  <si>
    <t>Micro E-mini S&amp;P 500 Futures</t>
  </si>
  <si>
    <t>Micro E-mini S&amp;P 500 Futures and Options</t>
  </si>
  <si>
    <t>F/13874+</t>
  </si>
  <si>
    <t>F/13874A</t>
  </si>
  <si>
    <t>FO/13874+</t>
  </si>
  <si>
    <t>FO/13874A</t>
  </si>
  <si>
    <t>FO/13874U</t>
  </si>
  <si>
    <t>F/13874U</t>
  </si>
  <si>
    <t>OpenInterest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</si>
</sst>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;;;&quot;OI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left"/>
    </xf>
    <xf numFmtId="49" fontId="3" fillId="0" borderId="0" xfId="0" applyNumberFormat="1" applyFont="1"/>
    <xf numFmtId="9" fontId="0" fillId="0" borderId="0" xfId="2" applyFont="1"/>
    <xf numFmtId="165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4.25" x14ac:dyDescent="0.45"/>
  <cols>
    <col min="1" max="1" width="34.6640625" bestFit="1" customWidth="1"/>
    <col min="2" max="2" width="10.86328125" bestFit="1" customWidth="1"/>
    <col min="3" max="3" width="17" bestFit="1" customWidth="1"/>
    <col min="4" max="4" width="13.1328125" customWidth="1"/>
    <col min="5" max="5" width="24.19921875" bestFit="1" customWidth="1"/>
    <col min="6" max="6" width="13.1328125" customWidth="1"/>
    <col min="7" max="7" width="4.73046875" bestFit="1" customWidth="1"/>
    <col min="8" max="8" width="13.1328125" bestFit="1" customWidth="1"/>
    <col min="9" max="9" width="2.59765625" customWidth="1"/>
    <col min="10" max="10" width="9.86328125" bestFit="1" customWidth="1"/>
  </cols>
  <sheetData>
    <row r="1" spans="1:10" x14ac:dyDescent="0.45">
      <c r="A1" t="s">
        <v>0</v>
      </c>
      <c r="B1" s="6" t="s">
        <v>20</v>
      </c>
      <c r="C1" t="s">
        <v>1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J1" t="s">
        <v>7</v>
      </c>
    </row>
    <row r="2" spans="1:10" x14ac:dyDescent="0.45">
      <c r="A2" t="s">
        <v>8</v>
      </c>
      <c r="B2" s="1" cm="1">
        <f t="array" ref="B2">_xll.xlquoteCOT($J2,B$1)</f>
        <v>406513</v>
      </c>
      <c r="C2" s="1" cm="1">
        <f t="array" ref="C2">_xll.xlquoteCOT($J2,"NoncommercialLong")-_xll.xlquoteCOT($J2,"NoncommercialShort")</f>
        <v>-42634</v>
      </c>
      <c r="D2" s="1" cm="1">
        <f t="array" ref="D2">_xll.xlquoteCOT($J2,"CommercialLong")-_xll.xlquoteCOT($J2,"CommercialShort")</f>
        <v>40587</v>
      </c>
      <c r="E2" s="1">
        <f t="shared" ref="E2:E7" si="0">C2-D2</f>
        <v>-83221</v>
      </c>
      <c r="F2" s="1" cm="1">
        <f t="array" ref="F2">(_xll.xlquoteCOT($J2,"NoncommercialLongChange")-_xll.xlquoteCOT($J2,"NoncommercialShortChange"))-(_xll.xlquoteCOT($J2,"CommercialLongChange")-_xll.xlquoteCOT($J2,"CommercialShortChange"))</f>
        <v>-16450</v>
      </c>
      <c r="G2" s="5">
        <f t="shared" ref="G2:G7" si="1">E2/B2</f>
        <v>-0.20471916027285719</v>
      </c>
      <c r="H2" s="1" cm="1">
        <f t="array" ref="H2">_xll.xlquoteCOT($J2,"NonreportableLong")-_xll.xlquoteCOT($J2,"NonreportableShort")</f>
        <v>2048</v>
      </c>
      <c r="J2" t="s">
        <v>14</v>
      </c>
    </row>
    <row r="3" spans="1:10" x14ac:dyDescent="0.45">
      <c r="A3" t="s">
        <v>9</v>
      </c>
      <c r="B3" s="1" cm="1">
        <f t="array" ref="B3">_xll.xlquoteCOT($J3,B$1)</f>
        <v>572856</v>
      </c>
      <c r="C3" s="1" cm="1">
        <f t="array" ref="C3">_xll.xlquoteCOT($J3,"NoncommercialLong")-_xll.xlquoteCOT($J3,"NoncommercialShort")</f>
        <v>-40094</v>
      </c>
      <c r="D3" s="1" cm="1">
        <f t="array" ref="D3">_xll.xlquoteCOT($J3,"CommercialLong")-_xll.xlquoteCOT($J3,"CommercialShort")</f>
        <v>39369</v>
      </c>
      <c r="E3" s="1">
        <f t="shared" si="0"/>
        <v>-79463</v>
      </c>
      <c r="F3" s="1" cm="1">
        <f t="array" ref="F3">(_xll.xlquoteCOT($J3,"NoncommercialLongChange")-_xll.xlquoteCOT($J3,"NoncommercialShortChange"))-(_xll.xlquoteCOT($J3,"CommercialLongChange")-_xll.xlquoteCOT($J3,"CommercialShortChange"))</f>
        <v>-19136</v>
      </c>
      <c r="G3" s="5">
        <f t="shared" si="1"/>
        <v>-0.1387137430698116</v>
      </c>
      <c r="H3" s="1" cm="1">
        <f t="array" ref="H3">_xll.xlquoteCOT($J3,"NonreportableLong")-_xll.xlquoteCOT($J3,"NonreportableShort")</f>
        <v>725</v>
      </c>
      <c r="J3" t="s">
        <v>16</v>
      </c>
    </row>
    <row r="4" spans="1:10" x14ac:dyDescent="0.45">
      <c r="A4" s="2" t="s">
        <v>10</v>
      </c>
      <c r="B4" s="1" cm="1">
        <f t="array" ref="B4">_xll.xlquoteCOT($J4,B$1)</f>
        <v>2032566</v>
      </c>
      <c r="C4" s="1" cm="1">
        <f t="array" ref="C4">_xll.xlquoteCOT($J4,"NoncommercialLong")-_xll.xlquoteCOT($J4,"NoncommercialShort")</f>
        <v>-213174</v>
      </c>
      <c r="D4" s="1" cm="1">
        <f t="array" ref="D4">_xll.xlquoteCOT($J4,"CommercialLong")-_xll.xlquoteCOT($J4,"CommercialShort")</f>
        <v>202933</v>
      </c>
      <c r="E4" s="1">
        <f t="shared" si="0"/>
        <v>-416107</v>
      </c>
      <c r="F4" s="1" cm="1">
        <f t="array" ref="F4">(_xll.xlquoteCOT($J4,"NoncommercialLongChange")-_xll.xlquoteCOT($J4,"NoncommercialShortChange"))-(_xll.xlquoteCOT($J4,"CommercialLongChange")-_xll.xlquoteCOT($J4,"CommercialShortChange"))</f>
        <v>-82254</v>
      </c>
      <c r="G4" s="5">
        <f t="shared" si="1"/>
        <v>-0.20472004353118176</v>
      </c>
      <c r="H4" s="1" cm="1">
        <f t="array" ref="H4">_xll.xlquoteCOT($J4,"NonreportableLong")-_xll.xlquoteCOT($J4,"NonreportableShort")</f>
        <v>10241</v>
      </c>
      <c r="J4" s="3" t="s">
        <v>15</v>
      </c>
    </row>
    <row r="5" spans="1:10" x14ac:dyDescent="0.45">
      <c r="A5" s="2" t="s">
        <v>11</v>
      </c>
      <c r="B5" s="1" cm="1">
        <f t="array" ref="B5">_xll.xlquoteCOT($J5,B$1)</f>
        <v>2864282</v>
      </c>
      <c r="C5" s="1" cm="1">
        <f t="array" ref="C5">_xll.xlquoteCOT($J5,"NoncommercialLong")-_xll.xlquoteCOT($J5,"NoncommercialShort")</f>
        <v>-200471</v>
      </c>
      <c r="D5" s="1" cm="1">
        <f t="array" ref="D5">_xll.xlquoteCOT($J5,"CommercialLong")-_xll.xlquoteCOT($J5,"CommercialShort")</f>
        <v>196846</v>
      </c>
      <c r="E5" s="1">
        <f t="shared" si="0"/>
        <v>-397317</v>
      </c>
      <c r="F5" s="1" cm="1">
        <f t="array" ref="F5">(_xll.xlquoteCOT($J5,"NoncommercialLongChange")-_xll.xlquoteCOT($J5,"NoncommercialShortChange"))-(_xll.xlquoteCOT($J5,"CommercialLongChange")-_xll.xlquoteCOT($J5,"CommercialShortChange"))</f>
        <v>-95684</v>
      </c>
      <c r="G5" s="5">
        <f t="shared" si="1"/>
        <v>-0.1387143444674791</v>
      </c>
      <c r="H5" s="1" cm="1">
        <f t="array" ref="H5">_xll.xlquoteCOT($J5,"NonreportableLong")-_xll.xlquoteCOT($J5,"NonreportableShort")</f>
        <v>3625</v>
      </c>
      <c r="J5" s="3" t="s">
        <v>17</v>
      </c>
    </row>
    <row r="6" spans="1:10" x14ac:dyDescent="0.45">
      <c r="A6" s="2" t="s">
        <v>12</v>
      </c>
      <c r="B6" s="1" cm="1">
        <f t="array" ref="B6">_xll.xlquoteCOT($J6,B$1)</f>
        <v>127397</v>
      </c>
      <c r="C6" s="1" cm="1">
        <f t="array" ref="C6">_xll.xlquoteCOT($J6,"NoncommercialLong")-_xll.xlquoteCOT($J6,"NoncommercialShort")</f>
        <v>4206</v>
      </c>
      <c r="D6" s="1" cm="1">
        <f t="array" ref="D6">_xll.xlquoteCOT($J6,"CommercialLong")-_xll.xlquoteCOT($J6,"CommercialShort")</f>
        <v>17299</v>
      </c>
      <c r="E6" s="1">
        <f t="shared" si="0"/>
        <v>-13093</v>
      </c>
      <c r="F6" s="1" cm="1">
        <f t="array" ref="F6">(_xll.xlquoteCOT($J6,"NoncommercialLongChange")-_xll.xlquoteCOT($J6,"NoncommercialShortChange"))-(_xll.xlquoteCOT($J6,"CommercialLongChange")-_xll.xlquoteCOT($J6,"CommercialShortChange"))</f>
        <v>20134</v>
      </c>
      <c r="G6" s="5">
        <f t="shared" si="1"/>
        <v>-0.10277322071948319</v>
      </c>
      <c r="H6" s="1" cm="1">
        <f t="array" ref="H6">_xll.xlquoteCOT($J6,"NonreportableLong")-_xll.xlquoteCOT($J6,"NonreportableShort")</f>
        <v>-21505</v>
      </c>
      <c r="J6" s="4" t="s">
        <v>19</v>
      </c>
    </row>
    <row r="7" spans="1:10" x14ac:dyDescent="0.45">
      <c r="A7" s="2" t="s">
        <v>13</v>
      </c>
      <c r="B7" s="1" cm="1">
        <f t="array" ref="B7">_xll.xlquoteCOT($J7,B$1)</f>
        <v>139900</v>
      </c>
      <c r="C7" s="1" cm="1">
        <f t="array" ref="C7">_xll.xlquoteCOT($J7,"NoncommercialLong")-_xll.xlquoteCOT($J7,"NoncommercialShort")</f>
        <v>5548</v>
      </c>
      <c r="D7" s="1" cm="1">
        <f t="array" ref="D7">_xll.xlquoteCOT($J7,"CommercialLong")-_xll.xlquoteCOT($J7,"CommercialShort")</f>
        <v>17299</v>
      </c>
      <c r="E7" s="1">
        <f t="shared" si="0"/>
        <v>-11751</v>
      </c>
      <c r="F7" s="1" cm="1">
        <f t="array" ref="F7">(_xll.xlquoteCOT($J7,"NoncommercialLongChange")-_xll.xlquoteCOT($J7,"NoncommercialShortChange"))-(_xll.xlquoteCOT($J7,"CommercialLongChange")-_xll.xlquoteCOT($J7,"CommercialShortChange"))</f>
        <v>21606</v>
      </c>
      <c r="G7" s="5">
        <f t="shared" si="1"/>
        <v>-8.399571122230165E-2</v>
      </c>
      <c r="H7" s="1" cm="1">
        <f t="array" ref="H7">_xll.xlquoteCOT($J7,"NonreportableLong")-_xll.xlquoteCOT($J7,"NonreportableShort")</f>
        <v>-22847</v>
      </c>
      <c r="J7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cp:keywords/>
  <dc:description/>
  <cp:lastModifiedBy>Gabriel</cp:lastModifiedBy>
  <cp:revision/>
  <dcterms:created xsi:type="dcterms:W3CDTF">2022-07-14T01:19:26Z</dcterms:created>
  <dcterms:modified xsi:type="dcterms:W3CDTF">2023-01-18T13:56:44Z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54f5a649-7b67-4b64-9092-75a8cbbdc1bb</vt:lpwstr>
  </property>
</Properties>
</file>