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Excel\"/>
    </mc:Choice>
  </mc:AlternateContent>
  <xr:revisionPtr revIDLastSave="0" documentId="13_ncr:1_{F26C12EF-65AB-4E09-AD32-B8AFC698127F}" xr6:coauthVersionLast="47" xr6:coauthVersionMax="47" xr10:uidLastSave="{00000000-0000-0000-0000-000000000000}"/>
  <bookViews>
    <workbookView xWindow="-108" yWindow="-108" windowWidth="23256" windowHeight="12456" xr2:uid="{7D04FF55-1011-4C86-9F6D-945C15375385}"/>
  </bookViews>
  <sheets>
    <sheet name="Inputs" sheetId="1" r:id="rId1"/>
    <sheet name="Hidden" sheetId="2" r:id="rId2"/>
    <sheet name="Cash Flow" sheetId="3" r:id="rId3"/>
    <sheet name="Vectors" sheetId="4" r:id="rId4"/>
    <sheet name="Raw Data" sheetId="5" r:id="rId5"/>
    <sheet name="Prepay Analysis" sheetId="7" r:id="rId6"/>
    <sheet name="Summary" sheetId="8" r:id="rId7"/>
  </sheets>
  <definedNames>
    <definedName name="AssetCurBal1">Inputs!$D$12</definedName>
    <definedName name="AssetDes1">Inputs!$B$12</definedName>
    <definedName name="AssetFltIndx1">Inputs!$J$12</definedName>
    <definedName name="AssetFxdRate1">Inputs!$F$12</definedName>
    <definedName name="AssetIntType1">Inputs!$E$12</definedName>
    <definedName name="AssetLifeCap1">Inputs!$M$12</definedName>
    <definedName name="AssetLifeFloor1">Inputs!$N$12</definedName>
    <definedName name="AssetMarg1">Inputs!$K$12</definedName>
    <definedName name="AssetOrgBal1">Inputs!$C$12</definedName>
    <definedName name="AssetPdCapFl1">Inputs!$L$12</definedName>
    <definedName name="AssetRateReset1">Inputs!$O$12</definedName>
    <definedName name="ClosingDate">Inputs!$C$4</definedName>
    <definedName name="DayCountSys">Inputs!$C$6</definedName>
    <definedName name="FirstDayCountSys">Hidden!$A$6:$A$8</definedName>
    <definedName name="FirstIntRates">Vectors!$E$4:$K$4</definedName>
    <definedName name="FirstIntType">Hidden!$A$17:$A$19</definedName>
    <definedName name="FirstPayDate">Inputs!$C$5</definedName>
    <definedName name="FirstPaymentFreq">Hidden!$A$11:$A$14</definedName>
    <definedName name="FirstPrepayCurve">Vectors!$M$4:$O$4</definedName>
    <definedName name="OrgTerm1">Inputs!$G$12</definedName>
    <definedName name="pdrDes1">Inputs!$B$18</definedName>
    <definedName name="pdrPrepay1">Inputs!$C$18</definedName>
    <definedName name="pdrPrepayStress1">Inputs!$D$18</definedName>
    <definedName name="PmtFreq">Inputs!$C$7</definedName>
    <definedName name="PmtFreqAdd">Hidden!$C$11</definedName>
    <definedName name="ProjName">Inputs!$B$1</definedName>
    <definedName name="RemTerm1">Inputs!$H$12</definedName>
    <definedName name="Seasoning1">Inputs!$I$12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V6" i="3"/>
  <c r="L7" i="3" s="1"/>
  <c r="O6" i="3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J7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C31" i="7"/>
  <c r="D31" i="7"/>
  <c r="E31" i="7"/>
  <c r="F31" i="7"/>
  <c r="G31" i="7"/>
  <c r="H31" i="7"/>
  <c r="I31" i="7"/>
  <c r="C7" i="7"/>
  <c r="D7" i="7"/>
  <c r="E7" i="7"/>
  <c r="F7" i="7"/>
  <c r="G7" i="7"/>
  <c r="H7" i="7"/>
  <c r="I7" i="7"/>
  <c r="D8" i="7"/>
  <c r="E8" i="7"/>
  <c r="F8" i="7"/>
  <c r="G8" i="7"/>
  <c r="H8" i="7"/>
  <c r="I8" i="7"/>
  <c r="C8" i="7"/>
  <c r="F7" i="3"/>
  <c r="J6" i="3"/>
  <c r="E7" i="3" s="1"/>
  <c r="C6" i="3"/>
  <c r="C6" i="4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A5" i="4"/>
  <c r="B5" i="4"/>
  <c r="C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B4" i="4"/>
  <c r="C4" i="4"/>
  <c r="A4" i="4"/>
  <c r="I12" i="1"/>
  <c r="B7" i="3"/>
  <c r="B6" i="3"/>
  <c r="C11" i="2"/>
  <c r="AC27" i="7" l="1"/>
  <c r="AD27" i="7" s="1"/>
  <c r="D27" i="8" s="1"/>
  <c r="E27" i="8" s="1"/>
  <c r="AC18" i="7"/>
  <c r="AD18" i="7" s="1"/>
  <c r="D18" i="8" s="1"/>
  <c r="E18" i="8" s="1"/>
  <c r="AC9" i="7"/>
  <c r="AD9" i="7" s="1"/>
  <c r="D9" i="8" s="1"/>
  <c r="E9" i="8" s="1"/>
  <c r="AC30" i="7"/>
  <c r="AD30" i="7" s="1"/>
  <c r="D30" i="8" s="1"/>
  <c r="E30" i="8" s="1"/>
  <c r="V7" i="3"/>
  <c r="L8" i="3" s="1"/>
  <c r="V8" i="3" s="1"/>
  <c r="L9" i="3" s="1"/>
  <c r="V9" i="3" s="1"/>
  <c r="L10" i="3" s="1"/>
  <c r="V10" i="3" s="1"/>
  <c r="L11" i="3" s="1"/>
  <c r="V11" i="3" s="1"/>
  <c r="L12" i="3" s="1"/>
  <c r="V12" i="3" s="1"/>
  <c r="L13" i="3" s="1"/>
  <c r="V13" i="3" s="1"/>
  <c r="L14" i="3" s="1"/>
  <c r="V14" i="3" s="1"/>
  <c r="L15" i="3" s="1"/>
  <c r="V15" i="3" s="1"/>
  <c r="L16" i="3" s="1"/>
  <c r="V16" i="3" s="1"/>
  <c r="L17" i="3" s="1"/>
  <c r="V17" i="3" s="1"/>
  <c r="L18" i="3" s="1"/>
  <c r="V18" i="3" s="1"/>
  <c r="L19" i="3" s="1"/>
  <c r="V19" i="3" s="1"/>
  <c r="L20" i="3" s="1"/>
  <c r="V20" i="3" s="1"/>
  <c r="L21" i="3" s="1"/>
  <c r="V21" i="3" s="1"/>
  <c r="L22" i="3" s="1"/>
  <c r="V22" i="3" s="1"/>
  <c r="L23" i="3" s="1"/>
  <c r="V23" i="3" s="1"/>
  <c r="L24" i="3" s="1"/>
  <c r="V24" i="3" s="1"/>
  <c r="L25" i="3" s="1"/>
  <c r="V25" i="3" s="1"/>
  <c r="L26" i="3" s="1"/>
  <c r="V26" i="3" s="1"/>
  <c r="L27" i="3" s="1"/>
  <c r="V27" i="3" s="1"/>
  <c r="L28" i="3" s="1"/>
  <c r="V28" i="3" s="1"/>
  <c r="L29" i="3" s="1"/>
  <c r="V29" i="3" s="1"/>
  <c r="L30" i="3" s="1"/>
  <c r="V30" i="3" s="1"/>
  <c r="L31" i="3" s="1"/>
  <c r="V31" i="3" s="1"/>
  <c r="L32" i="3" s="1"/>
  <c r="V32" i="3" s="1"/>
  <c r="L33" i="3" s="1"/>
  <c r="V33" i="3" s="1"/>
  <c r="L34" i="3" s="1"/>
  <c r="V34" i="3" s="1"/>
  <c r="L35" i="3" s="1"/>
  <c r="V35" i="3" s="1"/>
  <c r="L36" i="3" s="1"/>
  <c r="V36" i="3" s="1"/>
  <c r="L37" i="3" s="1"/>
  <c r="V37" i="3" s="1"/>
  <c r="L38" i="3" s="1"/>
  <c r="V38" i="3" s="1"/>
  <c r="L39" i="3" s="1"/>
  <c r="V39" i="3" s="1"/>
  <c r="L40" i="3" s="1"/>
  <c r="V40" i="3" s="1"/>
  <c r="L41" i="3" s="1"/>
  <c r="V41" i="3" s="1"/>
  <c r="L42" i="3" s="1"/>
  <c r="V42" i="3" s="1"/>
  <c r="L43" i="3" s="1"/>
  <c r="V43" i="3" s="1"/>
  <c r="L44" i="3" s="1"/>
  <c r="V44" i="3" s="1"/>
  <c r="L45" i="3" s="1"/>
  <c r="V45" i="3" s="1"/>
  <c r="L46" i="3" s="1"/>
  <c r="V46" i="3" s="1"/>
  <c r="L47" i="3" s="1"/>
  <c r="V47" i="3" s="1"/>
  <c r="L48" i="3" s="1"/>
  <c r="V48" i="3" s="1"/>
  <c r="L49" i="3" s="1"/>
  <c r="V49" i="3" s="1"/>
  <c r="L50" i="3" s="1"/>
  <c r="V50" i="3" s="1"/>
  <c r="L51" i="3" s="1"/>
  <c r="V51" i="3" s="1"/>
  <c r="L52" i="3" s="1"/>
  <c r="V52" i="3" s="1"/>
  <c r="L53" i="3" s="1"/>
  <c r="V53" i="3" s="1"/>
  <c r="L54" i="3" s="1"/>
  <c r="V54" i="3" s="1"/>
  <c r="L55" i="3" s="1"/>
  <c r="V55" i="3" s="1"/>
  <c r="L56" i="3" s="1"/>
  <c r="V56" i="3" s="1"/>
  <c r="L57" i="3" s="1"/>
  <c r="V57" i="3" s="1"/>
  <c r="L58" i="3" s="1"/>
  <c r="V58" i="3" s="1"/>
  <c r="L59" i="3" s="1"/>
  <c r="V59" i="3" s="1"/>
  <c r="L60" i="3" s="1"/>
  <c r="V60" i="3" s="1"/>
  <c r="L61" i="3" s="1"/>
  <c r="V61" i="3" s="1"/>
  <c r="L62" i="3" s="1"/>
  <c r="V62" i="3" s="1"/>
  <c r="L63" i="3" s="1"/>
  <c r="V63" i="3" s="1"/>
  <c r="L64" i="3" s="1"/>
  <c r="V64" i="3" s="1"/>
  <c r="L65" i="3" s="1"/>
  <c r="V65" i="3" s="1"/>
  <c r="L66" i="3" s="1"/>
  <c r="V66" i="3" s="1"/>
  <c r="L67" i="3" s="1"/>
  <c r="V67" i="3" s="1"/>
  <c r="L68" i="3" s="1"/>
  <c r="V68" i="3" s="1"/>
  <c r="L69" i="3" s="1"/>
  <c r="V69" i="3" s="1"/>
  <c r="L70" i="3" s="1"/>
  <c r="V70" i="3" s="1"/>
  <c r="L71" i="3" s="1"/>
  <c r="V71" i="3" s="1"/>
  <c r="L72" i="3" s="1"/>
  <c r="V72" i="3" s="1"/>
  <c r="L73" i="3" s="1"/>
  <c r="V73" i="3" s="1"/>
  <c r="L74" i="3" s="1"/>
  <c r="V74" i="3" s="1"/>
  <c r="L75" i="3" s="1"/>
  <c r="V75" i="3" s="1"/>
  <c r="L76" i="3" s="1"/>
  <c r="V76" i="3" s="1"/>
  <c r="L77" i="3" s="1"/>
  <c r="V77" i="3" s="1"/>
  <c r="L78" i="3" s="1"/>
  <c r="V78" i="3" s="1"/>
  <c r="L79" i="3" s="1"/>
  <c r="V79" i="3" s="1"/>
  <c r="L80" i="3" s="1"/>
  <c r="V80" i="3" s="1"/>
  <c r="L81" i="3" s="1"/>
  <c r="V81" i="3" s="1"/>
  <c r="L82" i="3" s="1"/>
  <c r="V82" i="3" s="1"/>
  <c r="L83" i="3" s="1"/>
  <c r="V83" i="3" s="1"/>
  <c r="L84" i="3" s="1"/>
  <c r="V84" i="3" s="1"/>
  <c r="L85" i="3" s="1"/>
  <c r="V85" i="3" s="1"/>
  <c r="L86" i="3" s="1"/>
  <c r="V86" i="3" s="1"/>
  <c r="L87" i="3" s="1"/>
  <c r="V87" i="3" s="1"/>
  <c r="L88" i="3" s="1"/>
  <c r="V88" i="3" s="1"/>
  <c r="L89" i="3" s="1"/>
  <c r="V89" i="3" s="1"/>
  <c r="L90" i="3" s="1"/>
  <c r="V90" i="3" s="1"/>
  <c r="L91" i="3" s="1"/>
  <c r="V91" i="3" s="1"/>
  <c r="L92" i="3" s="1"/>
  <c r="V92" i="3" s="1"/>
  <c r="L93" i="3" s="1"/>
  <c r="V93" i="3" s="1"/>
  <c r="L94" i="3" s="1"/>
  <c r="V94" i="3" s="1"/>
  <c r="L95" i="3" s="1"/>
  <c r="V95" i="3" s="1"/>
  <c r="L96" i="3" s="1"/>
  <c r="V96" i="3" s="1"/>
  <c r="L97" i="3" s="1"/>
  <c r="V97" i="3" s="1"/>
  <c r="L98" i="3" s="1"/>
  <c r="V98" i="3" s="1"/>
  <c r="L99" i="3" s="1"/>
  <c r="V99" i="3" s="1"/>
  <c r="L100" i="3" s="1"/>
  <c r="V100" i="3" s="1"/>
  <c r="L101" i="3" s="1"/>
  <c r="V101" i="3" s="1"/>
  <c r="L102" i="3" s="1"/>
  <c r="V102" i="3" s="1"/>
  <c r="L103" i="3" s="1"/>
  <c r="V103" i="3" s="1"/>
  <c r="L104" i="3" s="1"/>
  <c r="V104" i="3" s="1"/>
  <c r="L105" i="3" s="1"/>
  <c r="V105" i="3" s="1"/>
  <c r="L106" i="3" s="1"/>
  <c r="V106" i="3" s="1"/>
  <c r="L107" i="3" s="1"/>
  <c r="V107" i="3" s="1"/>
  <c r="L108" i="3" s="1"/>
  <c r="V108" i="3" s="1"/>
  <c r="L109" i="3" s="1"/>
  <c r="V109" i="3" s="1"/>
  <c r="L110" i="3" s="1"/>
  <c r="V110" i="3" s="1"/>
  <c r="L111" i="3" s="1"/>
  <c r="V111" i="3" s="1"/>
  <c r="L112" i="3" s="1"/>
  <c r="V112" i="3" s="1"/>
  <c r="L113" i="3" s="1"/>
  <c r="V113" i="3" s="1"/>
  <c r="L114" i="3" s="1"/>
  <c r="V114" i="3" s="1"/>
  <c r="L115" i="3" s="1"/>
  <c r="V115" i="3" s="1"/>
  <c r="L116" i="3" s="1"/>
  <c r="V116" i="3" s="1"/>
  <c r="L117" i="3" s="1"/>
  <c r="V117" i="3" s="1"/>
  <c r="L118" i="3" s="1"/>
  <c r="V118" i="3" s="1"/>
  <c r="L119" i="3" s="1"/>
  <c r="V119" i="3" s="1"/>
  <c r="L120" i="3" s="1"/>
  <c r="V120" i="3" s="1"/>
  <c r="L121" i="3" s="1"/>
  <c r="V121" i="3" s="1"/>
  <c r="L122" i="3" s="1"/>
  <c r="V122" i="3" s="1"/>
  <c r="L123" i="3" s="1"/>
  <c r="V123" i="3" s="1"/>
  <c r="L124" i="3" s="1"/>
  <c r="V124" i="3" s="1"/>
  <c r="L125" i="3" s="1"/>
  <c r="V125" i="3" s="1"/>
  <c r="L126" i="3" s="1"/>
  <c r="V126" i="3" s="1"/>
  <c r="L127" i="3" s="1"/>
  <c r="V127" i="3" s="1"/>
  <c r="L128" i="3" s="1"/>
  <c r="V128" i="3" s="1"/>
  <c r="L129" i="3" s="1"/>
  <c r="V129" i="3" s="1"/>
  <c r="L130" i="3" s="1"/>
  <c r="V130" i="3" s="1"/>
  <c r="L131" i="3" s="1"/>
  <c r="V131" i="3" s="1"/>
  <c r="L132" i="3" s="1"/>
  <c r="V132" i="3" s="1"/>
  <c r="L133" i="3" s="1"/>
  <c r="V133" i="3" s="1"/>
  <c r="L134" i="3" s="1"/>
  <c r="V134" i="3" s="1"/>
  <c r="L135" i="3" s="1"/>
  <c r="V135" i="3" s="1"/>
  <c r="L136" i="3" s="1"/>
  <c r="V136" i="3" s="1"/>
  <c r="L137" i="3" s="1"/>
  <c r="V137" i="3" s="1"/>
  <c r="L138" i="3" s="1"/>
  <c r="V138" i="3" s="1"/>
  <c r="L139" i="3" s="1"/>
  <c r="V139" i="3" s="1"/>
  <c r="L140" i="3" s="1"/>
  <c r="V140" i="3" s="1"/>
  <c r="L141" i="3" s="1"/>
  <c r="V141" i="3" s="1"/>
  <c r="L142" i="3" s="1"/>
  <c r="V142" i="3" s="1"/>
  <c r="L143" i="3" s="1"/>
  <c r="V143" i="3" s="1"/>
  <c r="L144" i="3" s="1"/>
  <c r="V144" i="3" s="1"/>
  <c r="L145" i="3" s="1"/>
  <c r="V145" i="3" s="1"/>
  <c r="L146" i="3" s="1"/>
  <c r="V146" i="3" s="1"/>
  <c r="L147" i="3" s="1"/>
  <c r="V147" i="3" s="1"/>
  <c r="L148" i="3" s="1"/>
  <c r="V148" i="3" s="1"/>
  <c r="L149" i="3" s="1"/>
  <c r="V149" i="3" s="1"/>
  <c r="L150" i="3" s="1"/>
  <c r="V150" i="3" s="1"/>
  <c r="L151" i="3" s="1"/>
  <c r="V151" i="3" s="1"/>
  <c r="L152" i="3" s="1"/>
  <c r="V152" i="3" s="1"/>
  <c r="L153" i="3" s="1"/>
  <c r="V153" i="3" s="1"/>
  <c r="L154" i="3" s="1"/>
  <c r="V154" i="3" s="1"/>
  <c r="L155" i="3" s="1"/>
  <c r="V155" i="3" s="1"/>
  <c r="L156" i="3" s="1"/>
  <c r="V156" i="3" s="1"/>
  <c r="L157" i="3" s="1"/>
  <c r="V157" i="3" s="1"/>
  <c r="L158" i="3" s="1"/>
  <c r="V158" i="3" s="1"/>
  <c r="L159" i="3" s="1"/>
  <c r="V159" i="3" s="1"/>
  <c r="L160" i="3" s="1"/>
  <c r="V160" i="3" s="1"/>
  <c r="L161" i="3" s="1"/>
  <c r="V161" i="3" s="1"/>
  <c r="L162" i="3" s="1"/>
  <c r="V162" i="3" s="1"/>
  <c r="L163" i="3" s="1"/>
  <c r="V163" i="3" s="1"/>
  <c r="L164" i="3" s="1"/>
  <c r="V164" i="3" s="1"/>
  <c r="L165" i="3" s="1"/>
  <c r="V165" i="3" s="1"/>
  <c r="L166" i="3" s="1"/>
  <c r="V166" i="3" s="1"/>
  <c r="L167" i="3" s="1"/>
  <c r="V167" i="3" s="1"/>
  <c r="L168" i="3" s="1"/>
  <c r="V168" i="3" s="1"/>
  <c r="L169" i="3" s="1"/>
  <c r="V169" i="3" s="1"/>
  <c r="L170" i="3" s="1"/>
  <c r="V170" i="3" s="1"/>
  <c r="L171" i="3" s="1"/>
  <c r="V171" i="3" s="1"/>
  <c r="L172" i="3" s="1"/>
  <c r="V172" i="3" s="1"/>
  <c r="L173" i="3" s="1"/>
  <c r="V173" i="3" s="1"/>
  <c r="L174" i="3" s="1"/>
  <c r="V174" i="3" s="1"/>
  <c r="L175" i="3" s="1"/>
  <c r="V175" i="3" s="1"/>
  <c r="L176" i="3" s="1"/>
  <c r="V176" i="3" s="1"/>
  <c r="L177" i="3" s="1"/>
  <c r="V177" i="3" s="1"/>
  <c r="L178" i="3" s="1"/>
  <c r="V178" i="3" s="1"/>
  <c r="L179" i="3" s="1"/>
  <c r="V179" i="3" s="1"/>
  <c r="L180" i="3" s="1"/>
  <c r="V180" i="3" s="1"/>
  <c r="L181" i="3" s="1"/>
  <c r="V181" i="3" s="1"/>
  <c r="L182" i="3" s="1"/>
  <c r="V182" i="3" s="1"/>
  <c r="L183" i="3" s="1"/>
  <c r="V183" i="3" s="1"/>
  <c r="L184" i="3" s="1"/>
  <c r="V184" i="3" s="1"/>
  <c r="L185" i="3" s="1"/>
  <c r="V185" i="3" s="1"/>
  <c r="L186" i="3" s="1"/>
  <c r="V186" i="3" s="1"/>
  <c r="L187" i="3" s="1"/>
  <c r="V187" i="3" s="1"/>
  <c r="L188" i="3" s="1"/>
  <c r="V188" i="3" s="1"/>
  <c r="L189" i="3" s="1"/>
  <c r="V189" i="3" s="1"/>
  <c r="L190" i="3" s="1"/>
  <c r="V190" i="3" s="1"/>
  <c r="L191" i="3" s="1"/>
  <c r="V191" i="3" s="1"/>
  <c r="L192" i="3" s="1"/>
  <c r="V192" i="3" s="1"/>
  <c r="L193" i="3" s="1"/>
  <c r="V193" i="3" s="1"/>
  <c r="L194" i="3" s="1"/>
  <c r="V194" i="3" s="1"/>
  <c r="L195" i="3" s="1"/>
  <c r="V195" i="3" s="1"/>
  <c r="L196" i="3" s="1"/>
  <c r="V196" i="3" s="1"/>
  <c r="L197" i="3" s="1"/>
  <c r="V197" i="3" s="1"/>
  <c r="L198" i="3" s="1"/>
  <c r="V198" i="3" s="1"/>
  <c r="L199" i="3" s="1"/>
  <c r="V199" i="3" s="1"/>
  <c r="L200" i="3" s="1"/>
  <c r="V200" i="3" s="1"/>
  <c r="L201" i="3" s="1"/>
  <c r="V201" i="3" s="1"/>
  <c r="L202" i="3" s="1"/>
  <c r="V202" i="3" s="1"/>
  <c r="L203" i="3" s="1"/>
  <c r="V203" i="3" s="1"/>
  <c r="L204" i="3" s="1"/>
  <c r="V204" i="3" s="1"/>
  <c r="L205" i="3" s="1"/>
  <c r="V205" i="3" s="1"/>
  <c r="L206" i="3" s="1"/>
  <c r="V206" i="3" s="1"/>
  <c r="L207" i="3" s="1"/>
  <c r="V207" i="3" s="1"/>
  <c r="L208" i="3" s="1"/>
  <c r="V208" i="3" s="1"/>
  <c r="L209" i="3" s="1"/>
  <c r="V209" i="3" s="1"/>
  <c r="L210" i="3" s="1"/>
  <c r="V210" i="3" s="1"/>
  <c r="L211" i="3" s="1"/>
  <c r="V211" i="3" s="1"/>
  <c r="L212" i="3" s="1"/>
  <c r="V212" i="3" s="1"/>
  <c r="L213" i="3" s="1"/>
  <c r="V213" i="3" s="1"/>
  <c r="L214" i="3" s="1"/>
  <c r="V214" i="3" s="1"/>
  <c r="L215" i="3" s="1"/>
  <c r="V215" i="3" s="1"/>
  <c r="L216" i="3" s="1"/>
  <c r="V216" i="3" s="1"/>
  <c r="L217" i="3" s="1"/>
  <c r="V217" i="3" s="1"/>
  <c r="L218" i="3" s="1"/>
  <c r="V218" i="3" s="1"/>
  <c r="L219" i="3" s="1"/>
  <c r="V219" i="3" s="1"/>
  <c r="L220" i="3" s="1"/>
  <c r="V220" i="3" s="1"/>
  <c r="L221" i="3" s="1"/>
  <c r="V221" i="3" s="1"/>
  <c r="L222" i="3" s="1"/>
  <c r="V222" i="3" s="1"/>
  <c r="L223" i="3" s="1"/>
  <c r="V223" i="3" s="1"/>
  <c r="L224" i="3" s="1"/>
  <c r="V224" i="3" s="1"/>
  <c r="L225" i="3" s="1"/>
  <c r="V225" i="3" s="1"/>
  <c r="L226" i="3" s="1"/>
  <c r="V226" i="3" s="1"/>
  <c r="L227" i="3" s="1"/>
  <c r="V227" i="3" s="1"/>
  <c r="L228" i="3" s="1"/>
  <c r="V228" i="3" s="1"/>
  <c r="L229" i="3" s="1"/>
  <c r="V229" i="3" s="1"/>
  <c r="L230" i="3" s="1"/>
  <c r="V230" i="3" s="1"/>
  <c r="L231" i="3" s="1"/>
  <c r="V231" i="3" s="1"/>
  <c r="L232" i="3" s="1"/>
  <c r="V232" i="3" s="1"/>
  <c r="L233" i="3" s="1"/>
  <c r="V233" i="3" s="1"/>
  <c r="L234" i="3" s="1"/>
  <c r="V234" i="3" s="1"/>
  <c r="L235" i="3" s="1"/>
  <c r="V235" i="3" s="1"/>
  <c r="L236" i="3" s="1"/>
  <c r="V236" i="3" s="1"/>
  <c r="L237" i="3" s="1"/>
  <c r="V237" i="3" s="1"/>
  <c r="L238" i="3" s="1"/>
  <c r="V238" i="3" s="1"/>
  <c r="L239" i="3" s="1"/>
  <c r="V239" i="3" s="1"/>
  <c r="L240" i="3" s="1"/>
  <c r="V240" i="3" s="1"/>
  <c r="L241" i="3" s="1"/>
  <c r="V241" i="3" s="1"/>
  <c r="L242" i="3" s="1"/>
  <c r="V242" i="3" s="1"/>
  <c r="L243" i="3" s="1"/>
  <c r="V243" i="3" s="1"/>
  <c r="L244" i="3" s="1"/>
  <c r="V244" i="3" s="1"/>
  <c r="L245" i="3" s="1"/>
  <c r="V245" i="3" s="1"/>
  <c r="L246" i="3" s="1"/>
  <c r="V246" i="3" s="1"/>
  <c r="L247" i="3" s="1"/>
  <c r="V247" i="3" s="1"/>
  <c r="L248" i="3" s="1"/>
  <c r="V248" i="3" s="1"/>
  <c r="L249" i="3" s="1"/>
  <c r="V249" i="3" s="1"/>
  <c r="L250" i="3" s="1"/>
  <c r="V250" i="3" s="1"/>
  <c r="L251" i="3" s="1"/>
  <c r="V251" i="3" s="1"/>
  <c r="L252" i="3" s="1"/>
  <c r="V252" i="3" s="1"/>
  <c r="L253" i="3" s="1"/>
  <c r="V253" i="3" s="1"/>
  <c r="L254" i="3" s="1"/>
  <c r="V254" i="3" s="1"/>
  <c r="L255" i="3" s="1"/>
  <c r="V255" i="3" s="1"/>
  <c r="L256" i="3" s="1"/>
  <c r="V256" i="3" s="1"/>
  <c r="L257" i="3" s="1"/>
  <c r="V257" i="3" s="1"/>
  <c r="L258" i="3" s="1"/>
  <c r="V258" i="3" s="1"/>
  <c r="L259" i="3" s="1"/>
  <c r="V259" i="3" s="1"/>
  <c r="L260" i="3" s="1"/>
  <c r="V260" i="3" s="1"/>
  <c r="L261" i="3" s="1"/>
  <c r="V261" i="3" s="1"/>
  <c r="L262" i="3" s="1"/>
  <c r="V262" i="3" s="1"/>
  <c r="L263" i="3" s="1"/>
  <c r="V263" i="3" s="1"/>
  <c r="L264" i="3" s="1"/>
  <c r="V264" i="3" s="1"/>
  <c r="L265" i="3" s="1"/>
  <c r="V265" i="3" s="1"/>
  <c r="L266" i="3" s="1"/>
  <c r="V266" i="3" s="1"/>
  <c r="L267" i="3" s="1"/>
  <c r="V267" i="3" s="1"/>
  <c r="L268" i="3" s="1"/>
  <c r="V268" i="3" s="1"/>
  <c r="L269" i="3" s="1"/>
  <c r="V269" i="3" s="1"/>
  <c r="L270" i="3" s="1"/>
  <c r="V270" i="3" s="1"/>
  <c r="L271" i="3" s="1"/>
  <c r="V271" i="3" s="1"/>
  <c r="L272" i="3" s="1"/>
  <c r="V272" i="3" s="1"/>
  <c r="L273" i="3" s="1"/>
  <c r="V273" i="3" s="1"/>
  <c r="L274" i="3" s="1"/>
  <c r="V274" i="3" s="1"/>
  <c r="L275" i="3" s="1"/>
  <c r="V275" i="3" s="1"/>
  <c r="L276" i="3" s="1"/>
  <c r="V276" i="3" s="1"/>
  <c r="L277" i="3" s="1"/>
  <c r="V277" i="3" s="1"/>
  <c r="L278" i="3" s="1"/>
  <c r="V278" i="3" s="1"/>
  <c r="L279" i="3" s="1"/>
  <c r="V279" i="3" s="1"/>
  <c r="L280" i="3" s="1"/>
  <c r="V280" i="3" s="1"/>
  <c r="L281" i="3" s="1"/>
  <c r="V281" i="3" s="1"/>
  <c r="L282" i="3" s="1"/>
  <c r="V282" i="3" s="1"/>
  <c r="L283" i="3" s="1"/>
  <c r="V283" i="3" s="1"/>
  <c r="L284" i="3" s="1"/>
  <c r="V284" i="3" s="1"/>
  <c r="L285" i="3" s="1"/>
  <c r="V285" i="3" s="1"/>
  <c r="L286" i="3" s="1"/>
  <c r="V286" i="3" s="1"/>
  <c r="L287" i="3" s="1"/>
  <c r="V287" i="3" s="1"/>
  <c r="L288" i="3" s="1"/>
  <c r="V288" i="3" s="1"/>
  <c r="L289" i="3" s="1"/>
  <c r="V289" i="3" s="1"/>
  <c r="L290" i="3" s="1"/>
  <c r="V290" i="3" s="1"/>
  <c r="L291" i="3" s="1"/>
  <c r="V291" i="3" s="1"/>
  <c r="L292" i="3" s="1"/>
  <c r="V292" i="3" s="1"/>
  <c r="L293" i="3" s="1"/>
  <c r="V293" i="3" s="1"/>
  <c r="L294" i="3" s="1"/>
  <c r="V294" i="3" s="1"/>
  <c r="L295" i="3" s="1"/>
  <c r="V295" i="3" s="1"/>
  <c r="L296" i="3" s="1"/>
  <c r="V296" i="3" s="1"/>
  <c r="L297" i="3" s="1"/>
  <c r="V297" i="3" s="1"/>
  <c r="L298" i="3" s="1"/>
  <c r="V298" i="3" s="1"/>
  <c r="L299" i="3" s="1"/>
  <c r="V299" i="3" s="1"/>
  <c r="L300" i="3" s="1"/>
  <c r="V300" i="3" s="1"/>
  <c r="L301" i="3" s="1"/>
  <c r="V301" i="3" s="1"/>
  <c r="L302" i="3" s="1"/>
  <c r="V302" i="3" s="1"/>
  <c r="L303" i="3" s="1"/>
  <c r="V303" i="3" s="1"/>
  <c r="L304" i="3" s="1"/>
  <c r="V304" i="3" s="1"/>
  <c r="L305" i="3" s="1"/>
  <c r="V305" i="3" s="1"/>
  <c r="L306" i="3" s="1"/>
  <c r="V306" i="3" s="1"/>
  <c r="L307" i="3" s="1"/>
  <c r="V307" i="3" s="1"/>
  <c r="L308" i="3" s="1"/>
  <c r="V308" i="3" s="1"/>
  <c r="L309" i="3" s="1"/>
  <c r="V309" i="3" s="1"/>
  <c r="L310" i="3" s="1"/>
  <c r="V310" i="3" s="1"/>
  <c r="L311" i="3" s="1"/>
  <c r="V311" i="3" s="1"/>
  <c r="L312" i="3" s="1"/>
  <c r="V312" i="3" s="1"/>
  <c r="L313" i="3" s="1"/>
  <c r="V313" i="3" s="1"/>
  <c r="L314" i="3" s="1"/>
  <c r="V314" i="3" s="1"/>
  <c r="L315" i="3" s="1"/>
  <c r="V315" i="3" s="1"/>
  <c r="L316" i="3" s="1"/>
  <c r="V316" i="3" s="1"/>
  <c r="L317" i="3" s="1"/>
  <c r="V317" i="3" s="1"/>
  <c r="L318" i="3" s="1"/>
  <c r="V318" i="3" s="1"/>
  <c r="L319" i="3" s="1"/>
  <c r="V319" i="3" s="1"/>
  <c r="L320" i="3" s="1"/>
  <c r="V320" i="3" s="1"/>
  <c r="L321" i="3" s="1"/>
  <c r="V321" i="3" s="1"/>
  <c r="L322" i="3" s="1"/>
  <c r="V322" i="3" s="1"/>
  <c r="L323" i="3" s="1"/>
  <c r="V323" i="3" s="1"/>
  <c r="L324" i="3" s="1"/>
  <c r="V324" i="3" s="1"/>
  <c r="L325" i="3" s="1"/>
  <c r="V325" i="3" s="1"/>
  <c r="L326" i="3" s="1"/>
  <c r="V326" i="3" s="1"/>
  <c r="L327" i="3" s="1"/>
  <c r="V327" i="3" s="1"/>
  <c r="L328" i="3" s="1"/>
  <c r="V328" i="3" s="1"/>
  <c r="L329" i="3" s="1"/>
  <c r="V329" i="3" s="1"/>
  <c r="L330" i="3" s="1"/>
  <c r="V330" i="3" s="1"/>
  <c r="L331" i="3" s="1"/>
  <c r="V331" i="3" s="1"/>
  <c r="L332" i="3" s="1"/>
  <c r="V332" i="3" s="1"/>
  <c r="L333" i="3" s="1"/>
  <c r="V333" i="3" s="1"/>
  <c r="L334" i="3" s="1"/>
  <c r="V334" i="3" s="1"/>
  <c r="L335" i="3" s="1"/>
  <c r="V335" i="3" s="1"/>
  <c r="L336" i="3" s="1"/>
  <c r="V336" i="3" s="1"/>
  <c r="L337" i="3" s="1"/>
  <c r="V337" i="3" s="1"/>
  <c r="L338" i="3" s="1"/>
  <c r="V338" i="3" s="1"/>
  <c r="L339" i="3" s="1"/>
  <c r="V339" i="3" s="1"/>
  <c r="L340" i="3" s="1"/>
  <c r="V340" i="3" s="1"/>
  <c r="L341" i="3" s="1"/>
  <c r="V341" i="3" s="1"/>
  <c r="L342" i="3" s="1"/>
  <c r="V342" i="3" s="1"/>
  <c r="L343" i="3" s="1"/>
  <c r="V343" i="3" s="1"/>
  <c r="L344" i="3" s="1"/>
  <c r="V344" i="3" s="1"/>
  <c r="L345" i="3" s="1"/>
  <c r="V345" i="3" s="1"/>
  <c r="L346" i="3" s="1"/>
  <c r="V346" i="3" s="1"/>
  <c r="L347" i="3" s="1"/>
  <c r="V347" i="3" s="1"/>
  <c r="L348" i="3" s="1"/>
  <c r="V348" i="3" s="1"/>
  <c r="L349" i="3" s="1"/>
  <c r="V349" i="3" s="1"/>
  <c r="L350" i="3" s="1"/>
  <c r="V350" i="3" s="1"/>
  <c r="L351" i="3" s="1"/>
  <c r="V351" i="3" s="1"/>
  <c r="L352" i="3" s="1"/>
  <c r="V352" i="3" s="1"/>
  <c r="L353" i="3" s="1"/>
  <c r="V353" i="3" s="1"/>
  <c r="L354" i="3" s="1"/>
  <c r="V354" i="3" s="1"/>
  <c r="L355" i="3" s="1"/>
  <c r="V355" i="3" s="1"/>
  <c r="L356" i="3" s="1"/>
  <c r="V356" i="3" s="1"/>
  <c r="L357" i="3" s="1"/>
  <c r="V357" i="3" s="1"/>
  <c r="L358" i="3" s="1"/>
  <c r="V358" i="3" s="1"/>
  <c r="L359" i="3" s="1"/>
  <c r="V359" i="3" s="1"/>
  <c r="L360" i="3" s="1"/>
  <c r="V360" i="3" s="1"/>
  <c r="L361" i="3" s="1"/>
  <c r="V361" i="3" s="1"/>
  <c r="L362" i="3" s="1"/>
  <c r="V362" i="3" s="1"/>
  <c r="L363" i="3" s="1"/>
  <c r="V363" i="3" s="1"/>
  <c r="L364" i="3" s="1"/>
  <c r="V364" i="3" s="1"/>
  <c r="L365" i="3" s="1"/>
  <c r="V365" i="3" s="1"/>
  <c r="L366" i="3" s="1"/>
  <c r="V366" i="3" s="1"/>
  <c r="AC28" i="7"/>
  <c r="AD28" i="7" s="1"/>
  <c r="D28" i="8" s="1"/>
  <c r="E28" i="8" s="1"/>
  <c r="AC23" i="7"/>
  <c r="AD23" i="7" s="1"/>
  <c r="D23" i="8" s="1"/>
  <c r="E23" i="8" s="1"/>
  <c r="AC11" i="7"/>
  <c r="AD11" i="7" s="1"/>
  <c r="D11" i="8" s="1"/>
  <c r="E11" i="8" s="1"/>
  <c r="AC21" i="7"/>
  <c r="AD21" i="7" s="1"/>
  <c r="D21" i="8" s="1"/>
  <c r="E21" i="8" s="1"/>
  <c r="AC26" i="7"/>
  <c r="AD26" i="7" s="1"/>
  <c r="D26" i="8" s="1"/>
  <c r="E26" i="8" s="1"/>
  <c r="AC31" i="7"/>
  <c r="AD31" i="7" s="1"/>
  <c r="D31" i="8" s="1"/>
  <c r="E31" i="8" s="1"/>
  <c r="AC19" i="7"/>
  <c r="AD19" i="7" s="1"/>
  <c r="D19" i="8" s="1"/>
  <c r="E19" i="8" s="1"/>
  <c r="AC24" i="7"/>
  <c r="AD24" i="7" s="1"/>
  <c r="D24" i="8" s="1"/>
  <c r="E24" i="8" s="1"/>
  <c r="AC17" i="7"/>
  <c r="AD17" i="7" s="1"/>
  <c r="D17" i="8" s="1"/>
  <c r="E17" i="8" s="1"/>
  <c r="AC22" i="7"/>
  <c r="AD22" i="7" s="1"/>
  <c r="D22" i="8" s="1"/>
  <c r="E22" i="8" s="1"/>
  <c r="AC29" i="7"/>
  <c r="AD29" i="7" s="1"/>
  <c r="D29" i="8" s="1"/>
  <c r="E29" i="8" s="1"/>
  <c r="AC20" i="7"/>
  <c r="AD20" i="7" s="1"/>
  <c r="D20" i="8" s="1"/>
  <c r="E20" i="8" s="1"/>
  <c r="AC25" i="7"/>
  <c r="AD25" i="7" s="1"/>
  <c r="D25" i="8" s="1"/>
  <c r="E25" i="8" s="1"/>
  <c r="AC13" i="7"/>
  <c r="AD13" i="7" s="1"/>
  <c r="D13" i="8" s="1"/>
  <c r="E13" i="8" s="1"/>
  <c r="AC12" i="7"/>
  <c r="AD12" i="7" s="1"/>
  <c r="D12" i="8" s="1"/>
  <c r="E12" i="8" s="1"/>
  <c r="B8" i="3"/>
  <c r="B8" i="4" s="1"/>
  <c r="AC10" i="7"/>
  <c r="AD10" i="7" s="1"/>
  <c r="D10" i="8" s="1"/>
  <c r="E10" i="8" s="1"/>
  <c r="AC8" i="7"/>
  <c r="AD8" i="7" s="1"/>
  <c r="D8" i="8" s="1"/>
  <c r="E8" i="8" s="1"/>
  <c r="AC15" i="7"/>
  <c r="AD15" i="7" s="1"/>
  <c r="D15" i="8" s="1"/>
  <c r="E15" i="8" s="1"/>
  <c r="AC7" i="7"/>
  <c r="AC16" i="7"/>
  <c r="AD16" i="7" s="1"/>
  <c r="D16" i="8" s="1"/>
  <c r="E16" i="8" s="1"/>
  <c r="AC14" i="7"/>
  <c r="AD14" i="7" s="1"/>
  <c r="D14" i="8" s="1"/>
  <c r="E14" i="8" s="1"/>
  <c r="C7" i="3"/>
  <c r="H7" i="3" s="1"/>
  <c r="B6" i="4"/>
  <c r="O12" i="1"/>
  <c r="B7" i="4"/>
  <c r="B9" i="3" l="1"/>
  <c r="C9" i="3" s="1"/>
  <c r="C9" i="4" s="1"/>
  <c r="C8" i="3"/>
  <c r="C8" i="4" s="1"/>
  <c r="C7" i="4"/>
  <c r="G7" i="3"/>
  <c r="I7" i="3" s="1"/>
  <c r="J7" i="3" s="1"/>
  <c r="E8" i="3" l="1"/>
  <c r="H8" i="3" s="1"/>
  <c r="O7" i="3"/>
  <c r="B10" i="3"/>
  <c r="B10" i="4" s="1"/>
  <c r="B9" i="4"/>
  <c r="G8" i="3"/>
  <c r="C10" i="3" l="1"/>
  <c r="C10" i="4" s="1"/>
  <c r="I8" i="3"/>
  <c r="J8" i="3" s="1"/>
  <c r="O8" i="3" s="1"/>
  <c r="B11" i="3"/>
  <c r="B12" i="3" s="1"/>
  <c r="C11" i="3" l="1"/>
  <c r="C11" i="4" s="1"/>
  <c r="B11" i="4"/>
  <c r="C12" i="3"/>
  <c r="C12" i="4" s="1"/>
  <c r="B12" i="4"/>
  <c r="E9" i="3"/>
  <c r="H9" i="3" s="1"/>
  <c r="G9" i="3"/>
  <c r="B13" i="3"/>
  <c r="C13" i="3" l="1"/>
  <c r="C13" i="4" s="1"/>
  <c r="B13" i="4"/>
  <c r="I9" i="3"/>
  <c r="J9" i="3" s="1"/>
  <c r="B14" i="3"/>
  <c r="E10" i="3" l="1"/>
  <c r="H10" i="3" s="1"/>
  <c r="O9" i="3"/>
  <c r="G10" i="3"/>
  <c r="C14" i="3"/>
  <c r="C14" i="4" s="1"/>
  <c r="B14" i="4"/>
  <c r="B15" i="3"/>
  <c r="I10" i="3" l="1"/>
  <c r="J10" i="3" s="1"/>
  <c r="C15" i="3"/>
  <c r="C15" i="4" s="1"/>
  <c r="B15" i="4"/>
  <c r="B16" i="3"/>
  <c r="E11" i="3" l="1"/>
  <c r="H11" i="3" s="1"/>
  <c r="O10" i="3"/>
  <c r="G11" i="3"/>
  <c r="C16" i="3"/>
  <c r="C16" i="4" s="1"/>
  <c r="B16" i="4"/>
  <c r="B17" i="3"/>
  <c r="I11" i="3" l="1"/>
  <c r="J11" i="3" s="1"/>
  <c r="C17" i="3"/>
  <c r="C17" i="4" s="1"/>
  <c r="B17" i="4"/>
  <c r="B18" i="3"/>
  <c r="E12" i="3" l="1"/>
  <c r="H12" i="3" s="1"/>
  <c r="O11" i="3"/>
  <c r="G12" i="3"/>
  <c r="C18" i="3"/>
  <c r="C18" i="4" s="1"/>
  <c r="B18" i="4"/>
  <c r="B19" i="3"/>
  <c r="I12" i="3" l="1"/>
  <c r="J12" i="3" s="1"/>
  <c r="C19" i="3"/>
  <c r="C19" i="4" s="1"/>
  <c r="B19" i="4"/>
  <c r="B20" i="3"/>
  <c r="E13" i="3" l="1"/>
  <c r="H13" i="3" s="1"/>
  <c r="O12" i="3"/>
  <c r="G13" i="3"/>
  <c r="C20" i="3"/>
  <c r="C20" i="4" s="1"/>
  <c r="B20" i="4"/>
  <c r="B21" i="3"/>
  <c r="I13" i="3" l="1"/>
  <c r="J13" i="3" s="1"/>
  <c r="C21" i="3"/>
  <c r="C21" i="4" s="1"/>
  <c r="B21" i="4"/>
  <c r="B22" i="3"/>
  <c r="E14" i="3" l="1"/>
  <c r="H14" i="3" s="1"/>
  <c r="O13" i="3"/>
  <c r="G14" i="3"/>
  <c r="C22" i="3"/>
  <c r="C22" i="4" s="1"/>
  <c r="B22" i="4"/>
  <c r="B23" i="3"/>
  <c r="I14" i="3" l="1"/>
  <c r="J14" i="3" s="1"/>
  <c r="C23" i="3"/>
  <c r="C23" i="4" s="1"/>
  <c r="B23" i="4"/>
  <c r="B24" i="3"/>
  <c r="E15" i="3" l="1"/>
  <c r="H15" i="3" s="1"/>
  <c r="O14" i="3"/>
  <c r="G15" i="3"/>
  <c r="C24" i="3"/>
  <c r="C24" i="4" s="1"/>
  <c r="B24" i="4"/>
  <c r="B25" i="3"/>
  <c r="I15" i="3" l="1"/>
  <c r="J15" i="3" s="1"/>
  <c r="C25" i="3"/>
  <c r="C25" i="4" s="1"/>
  <c r="B25" i="4"/>
  <c r="B26" i="3"/>
  <c r="E16" i="3" l="1"/>
  <c r="H16" i="3" s="1"/>
  <c r="O15" i="3"/>
  <c r="G16" i="3"/>
  <c r="C26" i="3"/>
  <c r="C26" i="4" s="1"/>
  <c r="B26" i="4"/>
  <c r="B27" i="3"/>
  <c r="I16" i="3" l="1"/>
  <c r="J16" i="3" s="1"/>
  <c r="C27" i="3"/>
  <c r="C27" i="4" s="1"/>
  <c r="B27" i="4"/>
  <c r="B28" i="3"/>
  <c r="G17" i="3" l="1"/>
  <c r="O16" i="3"/>
  <c r="E17" i="3"/>
  <c r="H17" i="3" s="1"/>
  <c r="C28" i="3"/>
  <c r="C28" i="4" s="1"/>
  <c r="B28" i="4"/>
  <c r="B29" i="3"/>
  <c r="I17" i="3" l="1"/>
  <c r="J17" i="3" s="1"/>
  <c r="O17" i="3" s="1"/>
  <c r="C29" i="3"/>
  <c r="C29" i="4" s="1"/>
  <c r="B29" i="4"/>
  <c r="B30" i="3"/>
  <c r="E18" i="3" l="1"/>
  <c r="H18" i="3" s="1"/>
  <c r="G18" i="3"/>
  <c r="C30" i="3"/>
  <c r="C30" i="4" s="1"/>
  <c r="B30" i="4"/>
  <c r="B31" i="3"/>
  <c r="I18" i="3" l="1"/>
  <c r="J18" i="3" s="1"/>
  <c r="O18" i="3" s="1"/>
  <c r="C31" i="3"/>
  <c r="C31" i="4" s="1"/>
  <c r="B31" i="4"/>
  <c r="B32" i="3"/>
  <c r="G19" i="3" l="1"/>
  <c r="E19" i="3"/>
  <c r="H19" i="3" s="1"/>
  <c r="C32" i="3"/>
  <c r="C32" i="4" s="1"/>
  <c r="B32" i="4"/>
  <c r="B33" i="3"/>
  <c r="I19" i="3" l="1"/>
  <c r="J19" i="3" s="1"/>
  <c r="O19" i="3" s="1"/>
  <c r="C33" i="3"/>
  <c r="C33" i="4" s="1"/>
  <c r="B33" i="4"/>
  <c r="B34" i="3"/>
  <c r="B34" i="4" s="1"/>
  <c r="G20" i="3" l="1"/>
  <c r="E20" i="3"/>
  <c r="H20" i="3" s="1"/>
  <c r="C34" i="3"/>
  <c r="C34" i="4" s="1"/>
  <c r="B35" i="3"/>
  <c r="I20" i="3" l="1"/>
  <c r="J20" i="3" s="1"/>
  <c r="O20" i="3" s="1"/>
  <c r="C35" i="3"/>
  <c r="C35" i="4" s="1"/>
  <c r="B35" i="4"/>
  <c r="B36" i="3"/>
  <c r="G21" i="3" l="1"/>
  <c r="E21" i="3"/>
  <c r="H21" i="3" s="1"/>
  <c r="C36" i="3"/>
  <c r="C36" i="4" s="1"/>
  <c r="B36" i="4"/>
  <c r="B37" i="3"/>
  <c r="I21" i="3" l="1"/>
  <c r="J21" i="3" s="1"/>
  <c r="O21" i="3" s="1"/>
  <c r="C37" i="3"/>
  <c r="C37" i="4" s="1"/>
  <c r="B37" i="4"/>
  <c r="B38" i="3"/>
  <c r="G22" i="3" l="1"/>
  <c r="E22" i="3"/>
  <c r="H22" i="3" s="1"/>
  <c r="C38" i="3"/>
  <c r="C38" i="4" s="1"/>
  <c r="B38" i="4"/>
  <c r="B39" i="3"/>
  <c r="I22" i="3" l="1"/>
  <c r="J22" i="3" s="1"/>
  <c r="O22" i="3" s="1"/>
  <c r="C39" i="3"/>
  <c r="C39" i="4" s="1"/>
  <c r="B39" i="4"/>
  <c r="B40" i="3"/>
  <c r="E23" i="3" l="1"/>
  <c r="H23" i="3" s="1"/>
  <c r="G23" i="3"/>
  <c r="C40" i="3"/>
  <c r="C40" i="4" s="1"/>
  <c r="B40" i="4"/>
  <c r="B41" i="3"/>
  <c r="I23" i="3" l="1"/>
  <c r="J23" i="3" s="1"/>
  <c r="O23" i="3" s="1"/>
  <c r="C41" i="3"/>
  <c r="C41" i="4" s="1"/>
  <c r="B41" i="4"/>
  <c r="B42" i="3"/>
  <c r="G24" i="3" l="1"/>
  <c r="E24" i="3"/>
  <c r="H24" i="3" s="1"/>
  <c r="C42" i="3"/>
  <c r="C42" i="4" s="1"/>
  <c r="B42" i="4"/>
  <c r="B43" i="3"/>
  <c r="I24" i="3" l="1"/>
  <c r="J24" i="3" s="1"/>
  <c r="O24" i="3" s="1"/>
  <c r="C43" i="3"/>
  <c r="C43" i="4" s="1"/>
  <c r="B43" i="4"/>
  <c r="B44" i="3"/>
  <c r="G25" i="3" l="1"/>
  <c r="E25" i="3"/>
  <c r="H25" i="3" s="1"/>
  <c r="C44" i="3"/>
  <c r="C44" i="4" s="1"/>
  <c r="B44" i="4"/>
  <c r="B45" i="3"/>
  <c r="I25" i="3" l="1"/>
  <c r="J25" i="3" s="1"/>
  <c r="O25" i="3" s="1"/>
  <c r="C45" i="3"/>
  <c r="C45" i="4" s="1"/>
  <c r="B45" i="4"/>
  <c r="B46" i="3"/>
  <c r="G26" i="3" l="1"/>
  <c r="E26" i="3"/>
  <c r="H26" i="3" s="1"/>
  <c r="C46" i="3"/>
  <c r="C46" i="4" s="1"/>
  <c r="B46" i="4"/>
  <c r="B47" i="3"/>
  <c r="I26" i="3" l="1"/>
  <c r="J26" i="3" s="1"/>
  <c r="O26" i="3" s="1"/>
  <c r="C47" i="3"/>
  <c r="C47" i="4" s="1"/>
  <c r="B47" i="4"/>
  <c r="B48" i="3"/>
  <c r="G27" i="3" l="1"/>
  <c r="E27" i="3"/>
  <c r="H27" i="3" s="1"/>
  <c r="C48" i="3"/>
  <c r="C48" i="4" s="1"/>
  <c r="B48" i="4"/>
  <c r="B49" i="3"/>
  <c r="I27" i="3" l="1"/>
  <c r="J27" i="3" s="1"/>
  <c r="O27" i="3" s="1"/>
  <c r="C49" i="3"/>
  <c r="C49" i="4" s="1"/>
  <c r="B49" i="4"/>
  <c r="B50" i="3"/>
  <c r="G28" i="3" l="1"/>
  <c r="E28" i="3"/>
  <c r="H28" i="3" s="1"/>
  <c r="C50" i="3"/>
  <c r="C50" i="4" s="1"/>
  <c r="B50" i="4"/>
  <c r="B51" i="3"/>
  <c r="I28" i="3" l="1"/>
  <c r="J28" i="3" s="1"/>
  <c r="O28" i="3" s="1"/>
  <c r="C51" i="3"/>
  <c r="C51" i="4" s="1"/>
  <c r="B51" i="4"/>
  <c r="B52" i="3"/>
  <c r="G29" i="3" l="1"/>
  <c r="E29" i="3"/>
  <c r="H29" i="3" s="1"/>
  <c r="C52" i="3"/>
  <c r="C52" i="4" s="1"/>
  <c r="B52" i="4"/>
  <c r="B53" i="3"/>
  <c r="I29" i="3" l="1"/>
  <c r="J29" i="3" s="1"/>
  <c r="O29" i="3" s="1"/>
  <c r="C53" i="3"/>
  <c r="C53" i="4" s="1"/>
  <c r="B53" i="4"/>
  <c r="B54" i="3"/>
  <c r="G30" i="3" l="1"/>
  <c r="E30" i="3"/>
  <c r="H30" i="3" s="1"/>
  <c r="C54" i="3"/>
  <c r="C54" i="4" s="1"/>
  <c r="B54" i="4"/>
  <c r="B55" i="3"/>
  <c r="I30" i="3" l="1"/>
  <c r="J30" i="3" s="1"/>
  <c r="O30" i="3" s="1"/>
  <c r="C55" i="3"/>
  <c r="C55" i="4" s="1"/>
  <c r="B55" i="4"/>
  <c r="B56" i="3"/>
  <c r="G31" i="3" l="1"/>
  <c r="E31" i="3"/>
  <c r="H31" i="3" s="1"/>
  <c r="C56" i="3"/>
  <c r="C56" i="4" s="1"/>
  <c r="B56" i="4"/>
  <c r="B57" i="3"/>
  <c r="I31" i="3" l="1"/>
  <c r="J31" i="3" s="1"/>
  <c r="O31" i="3" s="1"/>
  <c r="C57" i="3"/>
  <c r="C57" i="4" s="1"/>
  <c r="B57" i="4"/>
  <c r="B58" i="3"/>
  <c r="E32" i="3" l="1"/>
  <c r="H32" i="3" s="1"/>
  <c r="G32" i="3"/>
  <c r="C58" i="3"/>
  <c r="C58" i="4" s="1"/>
  <c r="B58" i="4"/>
  <c r="B59" i="3"/>
  <c r="I32" i="3" l="1"/>
  <c r="J32" i="3" s="1"/>
  <c r="O32" i="3" s="1"/>
  <c r="C59" i="3"/>
  <c r="C59" i="4" s="1"/>
  <c r="B59" i="4"/>
  <c r="B60" i="3"/>
  <c r="G33" i="3" l="1"/>
  <c r="E33" i="3"/>
  <c r="H33" i="3" s="1"/>
  <c r="C60" i="3"/>
  <c r="C60" i="4" s="1"/>
  <c r="B60" i="4"/>
  <c r="B61" i="3"/>
  <c r="I33" i="3" l="1"/>
  <c r="J33" i="3" s="1"/>
  <c r="O33" i="3" s="1"/>
  <c r="C61" i="3"/>
  <c r="C61" i="4" s="1"/>
  <c r="B61" i="4"/>
  <c r="B62" i="3"/>
  <c r="G34" i="3" l="1"/>
  <c r="E34" i="3"/>
  <c r="H34" i="3" s="1"/>
  <c r="C62" i="3"/>
  <c r="C62" i="4" s="1"/>
  <c r="B62" i="4"/>
  <c r="B63" i="3"/>
  <c r="I34" i="3" l="1"/>
  <c r="J34" i="3" s="1"/>
  <c r="O34" i="3" s="1"/>
  <c r="C63" i="3"/>
  <c r="C63" i="4" s="1"/>
  <c r="B63" i="4"/>
  <c r="B64" i="3"/>
  <c r="G35" i="3" l="1"/>
  <c r="E35" i="3"/>
  <c r="H35" i="3" s="1"/>
  <c r="C64" i="3"/>
  <c r="C64" i="4" s="1"/>
  <c r="B64" i="4"/>
  <c r="B65" i="3"/>
  <c r="I35" i="3" l="1"/>
  <c r="J35" i="3" s="1"/>
  <c r="O35" i="3" s="1"/>
  <c r="C65" i="3"/>
  <c r="C65" i="4" s="1"/>
  <c r="B65" i="4"/>
  <c r="B66" i="3"/>
  <c r="G36" i="3" l="1"/>
  <c r="E36" i="3"/>
  <c r="H36" i="3" s="1"/>
  <c r="C66" i="3"/>
  <c r="C66" i="4" s="1"/>
  <c r="B66" i="4"/>
  <c r="B67" i="3"/>
  <c r="I36" i="3" l="1"/>
  <c r="J36" i="3" s="1"/>
  <c r="O36" i="3" s="1"/>
  <c r="C67" i="3"/>
  <c r="C67" i="4" s="1"/>
  <c r="B67" i="4"/>
  <c r="B68" i="3"/>
  <c r="G37" i="3" l="1"/>
  <c r="E37" i="3"/>
  <c r="H37" i="3" s="1"/>
  <c r="C68" i="3"/>
  <c r="C68" i="4" s="1"/>
  <c r="B68" i="4"/>
  <c r="B69" i="3"/>
  <c r="I37" i="3" l="1"/>
  <c r="J37" i="3" s="1"/>
  <c r="O37" i="3" s="1"/>
  <c r="C69" i="3"/>
  <c r="C69" i="4" s="1"/>
  <c r="B69" i="4"/>
  <c r="B70" i="3"/>
  <c r="G38" i="3" l="1"/>
  <c r="E38" i="3"/>
  <c r="H38" i="3" s="1"/>
  <c r="C70" i="3"/>
  <c r="C70" i="4" s="1"/>
  <c r="B70" i="4"/>
  <c r="B71" i="3"/>
  <c r="B71" i="4" s="1"/>
  <c r="I38" i="3" l="1"/>
  <c r="J38" i="3" s="1"/>
  <c r="O38" i="3" s="1"/>
  <c r="C71" i="3"/>
  <c r="C71" i="4" s="1"/>
  <c r="B72" i="3"/>
  <c r="G39" i="3" l="1"/>
  <c r="E39" i="3"/>
  <c r="H39" i="3" s="1"/>
  <c r="C72" i="3"/>
  <c r="C72" i="4" s="1"/>
  <c r="B72" i="4"/>
  <c r="B73" i="3"/>
  <c r="I39" i="3" l="1"/>
  <c r="J39" i="3" s="1"/>
  <c r="O39" i="3" s="1"/>
  <c r="C73" i="3"/>
  <c r="C73" i="4" s="1"/>
  <c r="B73" i="4"/>
  <c r="B74" i="3"/>
  <c r="G40" i="3" l="1"/>
  <c r="E40" i="3"/>
  <c r="H40" i="3" s="1"/>
  <c r="C74" i="3"/>
  <c r="C74" i="4" s="1"/>
  <c r="B74" i="4"/>
  <c r="B75" i="3"/>
  <c r="B75" i="4" s="1"/>
  <c r="I40" i="3" l="1"/>
  <c r="J40" i="3" s="1"/>
  <c r="O40" i="3" s="1"/>
  <c r="C75" i="3"/>
  <c r="C75" i="4" s="1"/>
  <c r="B76" i="3"/>
  <c r="G41" i="3" l="1"/>
  <c r="E41" i="3"/>
  <c r="H41" i="3" s="1"/>
  <c r="C76" i="3"/>
  <c r="C76" i="4" s="1"/>
  <c r="B76" i="4"/>
  <c r="B77" i="3"/>
  <c r="I41" i="3" l="1"/>
  <c r="J41" i="3" s="1"/>
  <c r="O41" i="3" s="1"/>
  <c r="C77" i="3"/>
  <c r="C77" i="4" s="1"/>
  <c r="B77" i="4"/>
  <c r="B78" i="3"/>
  <c r="G42" i="3" l="1"/>
  <c r="E42" i="3"/>
  <c r="H42" i="3" s="1"/>
  <c r="C78" i="3"/>
  <c r="C78" i="4" s="1"/>
  <c r="B78" i="4"/>
  <c r="B79" i="3"/>
  <c r="I42" i="3" l="1"/>
  <c r="J42" i="3" s="1"/>
  <c r="O42" i="3" s="1"/>
  <c r="C79" i="3"/>
  <c r="C79" i="4" s="1"/>
  <c r="B79" i="4"/>
  <c r="B80" i="3"/>
  <c r="G43" i="3" l="1"/>
  <c r="E43" i="3"/>
  <c r="H43" i="3" s="1"/>
  <c r="C80" i="3"/>
  <c r="C80" i="4" s="1"/>
  <c r="B80" i="4"/>
  <c r="B81" i="3"/>
  <c r="I43" i="3" l="1"/>
  <c r="J43" i="3" s="1"/>
  <c r="O43" i="3" s="1"/>
  <c r="C81" i="3"/>
  <c r="C81" i="4" s="1"/>
  <c r="B81" i="4"/>
  <c r="B82" i="3"/>
  <c r="G44" i="3" l="1"/>
  <c r="E44" i="3"/>
  <c r="H44" i="3" s="1"/>
  <c r="C82" i="3"/>
  <c r="C82" i="4" s="1"/>
  <c r="B82" i="4"/>
  <c r="B83" i="3"/>
  <c r="I44" i="3" l="1"/>
  <c r="J44" i="3" s="1"/>
  <c r="O44" i="3" s="1"/>
  <c r="C83" i="3"/>
  <c r="C83" i="4" s="1"/>
  <c r="B83" i="4"/>
  <c r="B84" i="3"/>
  <c r="G45" i="3" l="1"/>
  <c r="E45" i="3"/>
  <c r="H45" i="3" s="1"/>
  <c r="C84" i="3"/>
  <c r="C84" i="4" s="1"/>
  <c r="B84" i="4"/>
  <c r="B85" i="3"/>
  <c r="I45" i="3" l="1"/>
  <c r="J45" i="3" s="1"/>
  <c r="O45" i="3" s="1"/>
  <c r="C85" i="3"/>
  <c r="C85" i="4" s="1"/>
  <c r="B85" i="4"/>
  <c r="B86" i="3"/>
  <c r="G46" i="3" l="1"/>
  <c r="E46" i="3"/>
  <c r="H46" i="3" s="1"/>
  <c r="C86" i="3"/>
  <c r="C86" i="4" s="1"/>
  <c r="B86" i="4"/>
  <c r="B87" i="3"/>
  <c r="I46" i="3" l="1"/>
  <c r="J46" i="3" s="1"/>
  <c r="O46" i="3" s="1"/>
  <c r="C87" i="3"/>
  <c r="C87" i="4" s="1"/>
  <c r="B87" i="4"/>
  <c r="B88" i="3"/>
  <c r="G47" i="3" l="1"/>
  <c r="E47" i="3"/>
  <c r="H47" i="3" s="1"/>
  <c r="C88" i="3"/>
  <c r="C88" i="4" s="1"/>
  <c r="B88" i="4"/>
  <c r="B89" i="3"/>
  <c r="I47" i="3" l="1"/>
  <c r="J47" i="3" s="1"/>
  <c r="O47" i="3" s="1"/>
  <c r="C89" i="3"/>
  <c r="C89" i="4" s="1"/>
  <c r="B89" i="4"/>
  <c r="B90" i="3"/>
  <c r="G48" i="3" l="1"/>
  <c r="E48" i="3"/>
  <c r="H48" i="3" s="1"/>
  <c r="C90" i="3"/>
  <c r="C90" i="4" s="1"/>
  <c r="B90" i="4"/>
  <c r="B91" i="3"/>
  <c r="I48" i="3" l="1"/>
  <c r="J48" i="3" s="1"/>
  <c r="O48" i="3" s="1"/>
  <c r="C91" i="3"/>
  <c r="C91" i="4" s="1"/>
  <c r="B91" i="4"/>
  <c r="B92" i="3"/>
  <c r="G49" i="3" l="1"/>
  <c r="E49" i="3"/>
  <c r="H49" i="3" s="1"/>
  <c r="C92" i="3"/>
  <c r="C92" i="4" s="1"/>
  <c r="B92" i="4"/>
  <c r="B93" i="3"/>
  <c r="I49" i="3" l="1"/>
  <c r="J49" i="3" s="1"/>
  <c r="O49" i="3" s="1"/>
  <c r="C93" i="3"/>
  <c r="C93" i="4" s="1"/>
  <c r="B93" i="4"/>
  <c r="B94" i="3"/>
  <c r="G50" i="3" l="1"/>
  <c r="E50" i="3"/>
  <c r="H50" i="3" s="1"/>
  <c r="C94" i="3"/>
  <c r="C94" i="4" s="1"/>
  <c r="B94" i="4"/>
  <c r="B95" i="3"/>
  <c r="I50" i="3" l="1"/>
  <c r="J50" i="3" s="1"/>
  <c r="O50" i="3" s="1"/>
  <c r="C95" i="3"/>
  <c r="C95" i="4" s="1"/>
  <c r="B95" i="4"/>
  <c r="B96" i="3"/>
  <c r="G51" i="3" l="1"/>
  <c r="E51" i="3"/>
  <c r="H51" i="3" s="1"/>
  <c r="C96" i="3"/>
  <c r="C96" i="4" s="1"/>
  <c r="B96" i="4"/>
  <c r="B97" i="3"/>
  <c r="I51" i="3" l="1"/>
  <c r="J51" i="3" s="1"/>
  <c r="O51" i="3" s="1"/>
  <c r="C97" i="3"/>
  <c r="C97" i="4" s="1"/>
  <c r="B97" i="4"/>
  <c r="B98" i="3"/>
  <c r="B98" i="4" s="1"/>
  <c r="G52" i="3" l="1"/>
  <c r="E52" i="3"/>
  <c r="H52" i="3" s="1"/>
  <c r="C98" i="3"/>
  <c r="C98" i="4" s="1"/>
  <c r="B99" i="3"/>
  <c r="B99" i="4" s="1"/>
  <c r="I52" i="3" l="1"/>
  <c r="J52" i="3" s="1"/>
  <c r="O52" i="3" s="1"/>
  <c r="C99" i="3"/>
  <c r="C99" i="4" s="1"/>
  <c r="B100" i="3"/>
  <c r="G53" i="3" l="1"/>
  <c r="E53" i="3"/>
  <c r="H53" i="3" s="1"/>
  <c r="C100" i="3"/>
  <c r="C100" i="4" s="1"/>
  <c r="B100" i="4"/>
  <c r="B101" i="3"/>
  <c r="I53" i="3" l="1"/>
  <c r="J53" i="3" s="1"/>
  <c r="O53" i="3" s="1"/>
  <c r="C101" i="3"/>
  <c r="C101" i="4" s="1"/>
  <c r="B101" i="4"/>
  <c r="B102" i="3"/>
  <c r="G54" i="3" l="1"/>
  <c r="E54" i="3"/>
  <c r="H54" i="3" s="1"/>
  <c r="C102" i="3"/>
  <c r="C102" i="4" s="1"/>
  <c r="B102" i="4"/>
  <c r="B103" i="3"/>
  <c r="I54" i="3" l="1"/>
  <c r="J54" i="3" s="1"/>
  <c r="O54" i="3" s="1"/>
  <c r="C103" i="3"/>
  <c r="C103" i="4" s="1"/>
  <c r="B103" i="4"/>
  <c r="B104" i="3"/>
  <c r="G55" i="3" l="1"/>
  <c r="E55" i="3"/>
  <c r="H55" i="3" s="1"/>
  <c r="C104" i="3"/>
  <c r="C104" i="4" s="1"/>
  <c r="B104" i="4"/>
  <c r="B105" i="3"/>
  <c r="I55" i="3" l="1"/>
  <c r="J55" i="3" s="1"/>
  <c r="O55" i="3" s="1"/>
  <c r="C105" i="3"/>
  <c r="C105" i="4" s="1"/>
  <c r="B105" i="4"/>
  <c r="B106" i="3"/>
  <c r="G56" i="3" l="1"/>
  <c r="E56" i="3"/>
  <c r="H56" i="3" s="1"/>
  <c r="C106" i="3"/>
  <c r="C106" i="4" s="1"/>
  <c r="B106" i="4"/>
  <c r="B107" i="3"/>
  <c r="I56" i="3" l="1"/>
  <c r="J56" i="3" s="1"/>
  <c r="O56" i="3" s="1"/>
  <c r="C107" i="3"/>
  <c r="C107" i="4" s="1"/>
  <c r="B107" i="4"/>
  <c r="B108" i="3"/>
  <c r="G57" i="3" l="1"/>
  <c r="E57" i="3"/>
  <c r="H57" i="3" s="1"/>
  <c r="C108" i="3"/>
  <c r="C108" i="4" s="1"/>
  <c r="B108" i="4"/>
  <c r="B109" i="3"/>
  <c r="I57" i="3" l="1"/>
  <c r="J57" i="3" s="1"/>
  <c r="O57" i="3" s="1"/>
  <c r="C109" i="3"/>
  <c r="C109" i="4" s="1"/>
  <c r="B109" i="4"/>
  <c r="B110" i="3"/>
  <c r="G58" i="3" l="1"/>
  <c r="E58" i="3"/>
  <c r="H58" i="3" s="1"/>
  <c r="C110" i="3"/>
  <c r="C110" i="4" s="1"/>
  <c r="B110" i="4"/>
  <c r="B111" i="3"/>
  <c r="I58" i="3" l="1"/>
  <c r="J58" i="3" s="1"/>
  <c r="O58" i="3" s="1"/>
  <c r="C111" i="3"/>
  <c r="C111" i="4" s="1"/>
  <c r="B111" i="4"/>
  <c r="B112" i="3"/>
  <c r="G59" i="3" l="1"/>
  <c r="E59" i="3"/>
  <c r="H59" i="3" s="1"/>
  <c r="C112" i="3"/>
  <c r="C112" i="4" s="1"/>
  <c r="B112" i="4"/>
  <c r="B113" i="3"/>
  <c r="I59" i="3" l="1"/>
  <c r="J59" i="3" s="1"/>
  <c r="O59" i="3" s="1"/>
  <c r="C113" i="3"/>
  <c r="C113" i="4" s="1"/>
  <c r="B113" i="4"/>
  <c r="B114" i="3"/>
  <c r="G60" i="3" l="1"/>
  <c r="E60" i="3"/>
  <c r="H60" i="3" s="1"/>
  <c r="C114" i="3"/>
  <c r="C114" i="4" s="1"/>
  <c r="B114" i="4"/>
  <c r="B115" i="3"/>
  <c r="I60" i="3" l="1"/>
  <c r="J60" i="3" s="1"/>
  <c r="O60" i="3" s="1"/>
  <c r="C115" i="3"/>
  <c r="C115" i="4" s="1"/>
  <c r="B115" i="4"/>
  <c r="B116" i="3"/>
  <c r="G61" i="3" l="1"/>
  <c r="E61" i="3"/>
  <c r="H61" i="3" s="1"/>
  <c r="C116" i="3"/>
  <c r="C116" i="4" s="1"/>
  <c r="B116" i="4"/>
  <c r="B117" i="3"/>
  <c r="I61" i="3" l="1"/>
  <c r="J61" i="3" s="1"/>
  <c r="O61" i="3" s="1"/>
  <c r="C117" i="3"/>
  <c r="C117" i="4" s="1"/>
  <c r="B117" i="4"/>
  <c r="B118" i="3"/>
  <c r="G62" i="3" l="1"/>
  <c r="E62" i="3"/>
  <c r="H62" i="3" s="1"/>
  <c r="C118" i="3"/>
  <c r="C118" i="4" s="1"/>
  <c r="B118" i="4"/>
  <c r="B119" i="3"/>
  <c r="I62" i="3" l="1"/>
  <c r="J62" i="3" s="1"/>
  <c r="O62" i="3" s="1"/>
  <c r="C119" i="3"/>
  <c r="C119" i="4" s="1"/>
  <c r="B119" i="4"/>
  <c r="B120" i="3"/>
  <c r="G63" i="3" l="1"/>
  <c r="E63" i="3"/>
  <c r="H63" i="3" s="1"/>
  <c r="C120" i="3"/>
  <c r="C120" i="4" s="1"/>
  <c r="B120" i="4"/>
  <c r="B121" i="3"/>
  <c r="I63" i="3" l="1"/>
  <c r="J63" i="3" s="1"/>
  <c r="O63" i="3" s="1"/>
  <c r="C121" i="3"/>
  <c r="C121" i="4" s="1"/>
  <c r="B121" i="4"/>
  <c r="B122" i="3"/>
  <c r="G64" i="3" l="1"/>
  <c r="E64" i="3"/>
  <c r="H64" i="3" s="1"/>
  <c r="C122" i="3"/>
  <c r="C122" i="4" s="1"/>
  <c r="B122" i="4"/>
  <c r="B123" i="3"/>
  <c r="I64" i="3" l="1"/>
  <c r="J64" i="3" s="1"/>
  <c r="O64" i="3" s="1"/>
  <c r="C123" i="3"/>
  <c r="C123" i="4" s="1"/>
  <c r="B123" i="4"/>
  <c r="B124" i="3"/>
  <c r="G65" i="3" l="1"/>
  <c r="E65" i="3"/>
  <c r="H65" i="3" s="1"/>
  <c r="C124" i="3"/>
  <c r="C124" i="4" s="1"/>
  <c r="B124" i="4"/>
  <c r="B125" i="3"/>
  <c r="I65" i="3" l="1"/>
  <c r="J65" i="3" s="1"/>
  <c r="O65" i="3" s="1"/>
  <c r="C125" i="3"/>
  <c r="C125" i="4" s="1"/>
  <c r="B125" i="4"/>
  <c r="B126" i="3"/>
  <c r="G66" i="3" l="1"/>
  <c r="E66" i="3"/>
  <c r="H66" i="3" s="1"/>
  <c r="C126" i="3"/>
  <c r="C126" i="4" s="1"/>
  <c r="B126" i="4"/>
  <c r="B127" i="3"/>
  <c r="I66" i="3" l="1"/>
  <c r="J66" i="3" s="1"/>
  <c r="O66" i="3" s="1"/>
  <c r="C127" i="3"/>
  <c r="C127" i="4" s="1"/>
  <c r="B127" i="4"/>
  <c r="B128" i="3"/>
  <c r="G67" i="3" l="1"/>
  <c r="E67" i="3"/>
  <c r="H67" i="3" s="1"/>
  <c r="C128" i="3"/>
  <c r="C128" i="4" s="1"/>
  <c r="B128" i="4"/>
  <c r="B129" i="3"/>
  <c r="I67" i="3" l="1"/>
  <c r="J67" i="3" s="1"/>
  <c r="O67" i="3" s="1"/>
  <c r="C129" i="3"/>
  <c r="C129" i="4" s="1"/>
  <c r="B129" i="4"/>
  <c r="B130" i="3"/>
  <c r="G68" i="3" l="1"/>
  <c r="E68" i="3"/>
  <c r="H68" i="3" s="1"/>
  <c r="C130" i="3"/>
  <c r="C130" i="4" s="1"/>
  <c r="B130" i="4"/>
  <c r="B131" i="3"/>
  <c r="I68" i="3" l="1"/>
  <c r="J68" i="3" s="1"/>
  <c r="O68" i="3" s="1"/>
  <c r="C131" i="3"/>
  <c r="C131" i="4" s="1"/>
  <c r="B131" i="4"/>
  <c r="B132" i="3"/>
  <c r="G69" i="3" l="1"/>
  <c r="E69" i="3"/>
  <c r="H69" i="3" s="1"/>
  <c r="C132" i="3"/>
  <c r="C132" i="4" s="1"/>
  <c r="B132" i="4"/>
  <c r="B133" i="3"/>
  <c r="I69" i="3" l="1"/>
  <c r="J69" i="3" s="1"/>
  <c r="O69" i="3" s="1"/>
  <c r="C133" i="3"/>
  <c r="C133" i="4" s="1"/>
  <c r="B133" i="4"/>
  <c r="B134" i="3"/>
  <c r="G70" i="3" l="1"/>
  <c r="E70" i="3"/>
  <c r="H70" i="3" s="1"/>
  <c r="C134" i="3"/>
  <c r="C134" i="4" s="1"/>
  <c r="B134" i="4"/>
  <c r="B135" i="3"/>
  <c r="I70" i="3" l="1"/>
  <c r="J70" i="3" s="1"/>
  <c r="O70" i="3" s="1"/>
  <c r="C135" i="3"/>
  <c r="C135" i="4" s="1"/>
  <c r="B135" i="4"/>
  <c r="B136" i="3"/>
  <c r="G71" i="3" l="1"/>
  <c r="E71" i="3"/>
  <c r="H71" i="3" s="1"/>
  <c r="C136" i="3"/>
  <c r="C136" i="4" s="1"/>
  <c r="B136" i="4"/>
  <c r="B137" i="3"/>
  <c r="I71" i="3" l="1"/>
  <c r="J71" i="3" s="1"/>
  <c r="O71" i="3" s="1"/>
  <c r="C137" i="3"/>
  <c r="C137" i="4" s="1"/>
  <c r="B137" i="4"/>
  <c r="B138" i="3"/>
  <c r="G72" i="3" l="1"/>
  <c r="E72" i="3"/>
  <c r="H72" i="3" s="1"/>
  <c r="C138" i="3"/>
  <c r="C138" i="4" s="1"/>
  <c r="B138" i="4"/>
  <c r="B139" i="3"/>
  <c r="I72" i="3" l="1"/>
  <c r="J72" i="3" s="1"/>
  <c r="O72" i="3" s="1"/>
  <c r="C139" i="3"/>
  <c r="C139" i="4" s="1"/>
  <c r="B139" i="4"/>
  <c r="B140" i="3"/>
  <c r="G73" i="3" l="1"/>
  <c r="E73" i="3"/>
  <c r="H73" i="3" s="1"/>
  <c r="C140" i="3"/>
  <c r="C140" i="4" s="1"/>
  <c r="B140" i="4"/>
  <c r="B141" i="3"/>
  <c r="I73" i="3" l="1"/>
  <c r="J73" i="3" s="1"/>
  <c r="O73" i="3" s="1"/>
  <c r="C141" i="3"/>
  <c r="C141" i="4" s="1"/>
  <c r="B141" i="4"/>
  <c r="B142" i="3"/>
  <c r="E74" i="3" l="1"/>
  <c r="H74" i="3" s="1"/>
  <c r="G74" i="3"/>
  <c r="C142" i="3"/>
  <c r="C142" i="4" s="1"/>
  <c r="B142" i="4"/>
  <c r="B143" i="3"/>
  <c r="I74" i="3" l="1"/>
  <c r="J74" i="3" s="1"/>
  <c r="O74" i="3" s="1"/>
  <c r="C143" i="3"/>
  <c r="C143" i="4" s="1"/>
  <c r="B143" i="4"/>
  <c r="B144" i="3"/>
  <c r="G75" i="3" l="1"/>
  <c r="E75" i="3"/>
  <c r="H75" i="3" s="1"/>
  <c r="C144" i="3"/>
  <c r="C144" i="4" s="1"/>
  <c r="B144" i="4"/>
  <c r="B145" i="3"/>
  <c r="I75" i="3" l="1"/>
  <c r="J75" i="3" s="1"/>
  <c r="O75" i="3" s="1"/>
  <c r="C145" i="3"/>
  <c r="C145" i="4" s="1"/>
  <c r="B145" i="4"/>
  <c r="B146" i="3"/>
  <c r="E76" i="3" l="1"/>
  <c r="H76" i="3" s="1"/>
  <c r="G76" i="3"/>
  <c r="C146" i="3"/>
  <c r="C146" i="4" s="1"/>
  <c r="B146" i="4"/>
  <c r="B147" i="3"/>
  <c r="I76" i="3" l="1"/>
  <c r="J76" i="3" s="1"/>
  <c r="O76" i="3" s="1"/>
  <c r="C147" i="3"/>
  <c r="C147" i="4" s="1"/>
  <c r="B147" i="4"/>
  <c r="B148" i="3"/>
  <c r="B148" i="4" s="1"/>
  <c r="G77" i="3" l="1"/>
  <c r="E77" i="3"/>
  <c r="H77" i="3" s="1"/>
  <c r="C148" i="3"/>
  <c r="C148" i="4" s="1"/>
  <c r="B149" i="3"/>
  <c r="I77" i="3" l="1"/>
  <c r="J77" i="3" s="1"/>
  <c r="O77" i="3" s="1"/>
  <c r="C149" i="3"/>
  <c r="C149" i="4" s="1"/>
  <c r="B149" i="4"/>
  <c r="B150" i="3"/>
  <c r="G78" i="3" l="1"/>
  <c r="E78" i="3"/>
  <c r="H78" i="3" s="1"/>
  <c r="C150" i="3"/>
  <c r="C150" i="4" s="1"/>
  <c r="B150" i="4"/>
  <c r="B151" i="3"/>
  <c r="I78" i="3" l="1"/>
  <c r="J78" i="3" s="1"/>
  <c r="O78" i="3" s="1"/>
  <c r="C151" i="3"/>
  <c r="C151" i="4" s="1"/>
  <c r="B151" i="4"/>
  <c r="B152" i="3"/>
  <c r="G79" i="3" l="1"/>
  <c r="E79" i="3"/>
  <c r="H79" i="3" s="1"/>
  <c r="C152" i="3"/>
  <c r="C152" i="4" s="1"/>
  <c r="B152" i="4"/>
  <c r="B153" i="3"/>
  <c r="I79" i="3" l="1"/>
  <c r="J79" i="3" s="1"/>
  <c r="O79" i="3" s="1"/>
  <c r="C153" i="3"/>
  <c r="C153" i="4" s="1"/>
  <c r="B153" i="4"/>
  <c r="B154" i="3"/>
  <c r="G80" i="3" l="1"/>
  <c r="E80" i="3"/>
  <c r="H80" i="3" s="1"/>
  <c r="C154" i="3"/>
  <c r="C154" i="4" s="1"/>
  <c r="B154" i="4"/>
  <c r="B155" i="3"/>
  <c r="I80" i="3" l="1"/>
  <c r="J80" i="3" s="1"/>
  <c r="O80" i="3" s="1"/>
  <c r="C155" i="3"/>
  <c r="C155" i="4" s="1"/>
  <c r="B155" i="4"/>
  <c r="B156" i="3"/>
  <c r="G81" i="3" l="1"/>
  <c r="E81" i="3"/>
  <c r="H81" i="3" s="1"/>
  <c r="C156" i="3"/>
  <c r="C156" i="4" s="1"/>
  <c r="B156" i="4"/>
  <c r="B157" i="3"/>
  <c r="I81" i="3" l="1"/>
  <c r="J81" i="3" s="1"/>
  <c r="O81" i="3" s="1"/>
  <c r="C157" i="3"/>
  <c r="C157" i="4" s="1"/>
  <c r="B157" i="4"/>
  <c r="B158" i="3"/>
  <c r="B158" i="4" s="1"/>
  <c r="G82" i="3" l="1"/>
  <c r="E82" i="3"/>
  <c r="H82" i="3" s="1"/>
  <c r="C158" i="3"/>
  <c r="C158" i="4" s="1"/>
  <c r="B159" i="3"/>
  <c r="I82" i="3" l="1"/>
  <c r="J82" i="3" s="1"/>
  <c r="O82" i="3" s="1"/>
  <c r="C159" i="3"/>
  <c r="C159" i="4" s="1"/>
  <c r="B159" i="4"/>
  <c r="B160" i="3"/>
  <c r="G83" i="3" l="1"/>
  <c r="E83" i="3"/>
  <c r="H83" i="3" s="1"/>
  <c r="C160" i="3"/>
  <c r="C160" i="4" s="1"/>
  <c r="B160" i="4"/>
  <c r="B161" i="3"/>
  <c r="I83" i="3" l="1"/>
  <c r="J83" i="3" s="1"/>
  <c r="O83" i="3" s="1"/>
  <c r="C161" i="3"/>
  <c r="C161" i="4" s="1"/>
  <c r="B161" i="4"/>
  <c r="B162" i="3"/>
  <c r="G84" i="3" l="1"/>
  <c r="E84" i="3"/>
  <c r="H84" i="3" s="1"/>
  <c r="C162" i="3"/>
  <c r="C162" i="4" s="1"/>
  <c r="B162" i="4"/>
  <c r="B163" i="3"/>
  <c r="I84" i="3" l="1"/>
  <c r="J84" i="3" s="1"/>
  <c r="O84" i="3" s="1"/>
  <c r="C163" i="3"/>
  <c r="C163" i="4" s="1"/>
  <c r="B163" i="4"/>
  <c r="B164" i="3"/>
  <c r="G85" i="3" l="1"/>
  <c r="E85" i="3"/>
  <c r="H85" i="3" s="1"/>
  <c r="C164" i="3"/>
  <c r="C164" i="4" s="1"/>
  <c r="B164" i="4"/>
  <c r="B165" i="3"/>
  <c r="I85" i="3" l="1"/>
  <c r="J85" i="3" s="1"/>
  <c r="O85" i="3" s="1"/>
  <c r="C165" i="3"/>
  <c r="C165" i="4" s="1"/>
  <c r="B165" i="4"/>
  <c r="B166" i="3"/>
  <c r="G86" i="3" l="1"/>
  <c r="E86" i="3"/>
  <c r="H86" i="3" s="1"/>
  <c r="C166" i="3"/>
  <c r="C166" i="4" s="1"/>
  <c r="B166" i="4"/>
  <c r="B167" i="3"/>
  <c r="I86" i="3" l="1"/>
  <c r="J86" i="3" s="1"/>
  <c r="O86" i="3" s="1"/>
  <c r="C167" i="3"/>
  <c r="C167" i="4" s="1"/>
  <c r="B167" i="4"/>
  <c r="B168" i="3"/>
  <c r="G87" i="3" l="1"/>
  <c r="E87" i="3"/>
  <c r="H87" i="3" s="1"/>
  <c r="C168" i="3"/>
  <c r="C168" i="4" s="1"/>
  <c r="B168" i="4"/>
  <c r="B169" i="3"/>
  <c r="I87" i="3" l="1"/>
  <c r="J87" i="3" s="1"/>
  <c r="O87" i="3" s="1"/>
  <c r="C169" i="3"/>
  <c r="C169" i="4" s="1"/>
  <c r="B169" i="4"/>
  <c r="B170" i="3"/>
  <c r="G88" i="3" l="1"/>
  <c r="E88" i="3"/>
  <c r="H88" i="3" s="1"/>
  <c r="C170" i="3"/>
  <c r="C170" i="4" s="1"/>
  <c r="B170" i="4"/>
  <c r="B171" i="3"/>
  <c r="I88" i="3" l="1"/>
  <c r="J88" i="3" s="1"/>
  <c r="O88" i="3" s="1"/>
  <c r="C171" i="3"/>
  <c r="C171" i="4" s="1"/>
  <c r="B171" i="4"/>
  <c r="B172" i="3"/>
  <c r="E89" i="3" l="1"/>
  <c r="H89" i="3" s="1"/>
  <c r="C172" i="3"/>
  <c r="C172" i="4" s="1"/>
  <c r="B172" i="4"/>
  <c r="B173" i="3"/>
  <c r="G89" i="3" l="1"/>
  <c r="I89" i="3" s="1"/>
  <c r="J89" i="3" s="1"/>
  <c r="O89" i="3" s="1"/>
  <c r="C173" i="3"/>
  <c r="C173" i="4" s="1"/>
  <c r="B173" i="4"/>
  <c r="B174" i="3"/>
  <c r="E90" i="3" l="1"/>
  <c r="H90" i="3" s="1"/>
  <c r="C174" i="3"/>
  <c r="C174" i="4" s="1"/>
  <c r="B174" i="4"/>
  <c r="B175" i="3"/>
  <c r="G90" i="3" l="1"/>
  <c r="I90" i="3" s="1"/>
  <c r="J90" i="3" s="1"/>
  <c r="O90" i="3" s="1"/>
  <c r="C175" i="3"/>
  <c r="C175" i="4" s="1"/>
  <c r="B175" i="4"/>
  <c r="B176" i="3"/>
  <c r="E91" i="3" l="1"/>
  <c r="H91" i="3" s="1"/>
  <c r="C176" i="3"/>
  <c r="C176" i="4" s="1"/>
  <c r="B176" i="4"/>
  <c r="B177" i="3"/>
  <c r="G91" i="3" l="1"/>
  <c r="I91" i="3" s="1"/>
  <c r="J91" i="3" s="1"/>
  <c r="C177" i="3"/>
  <c r="C177" i="4" s="1"/>
  <c r="B177" i="4"/>
  <c r="B178" i="3"/>
  <c r="E92" i="3" l="1"/>
  <c r="H92" i="3" s="1"/>
  <c r="O91" i="3"/>
  <c r="C178" i="3"/>
  <c r="C178" i="4" s="1"/>
  <c r="B178" i="4"/>
  <c r="B179" i="3"/>
  <c r="G92" i="3" l="1"/>
  <c r="I92" i="3" s="1"/>
  <c r="J92" i="3" s="1"/>
  <c r="O92" i="3" s="1"/>
  <c r="C179" i="3"/>
  <c r="C179" i="4" s="1"/>
  <c r="B179" i="4"/>
  <c r="B180" i="3"/>
  <c r="E93" i="3" l="1"/>
  <c r="H93" i="3" s="1"/>
  <c r="C180" i="3"/>
  <c r="C180" i="4" s="1"/>
  <c r="B180" i="4"/>
  <c r="B181" i="3"/>
  <c r="B181" i="4" s="1"/>
  <c r="C181" i="3" l="1"/>
  <c r="C181" i="4" s="1"/>
  <c r="G93" i="3"/>
  <c r="I93" i="3" s="1"/>
  <c r="J93" i="3" s="1"/>
  <c r="O93" i="3" s="1"/>
  <c r="B182" i="3"/>
  <c r="B182" i="4" s="1"/>
  <c r="G94" i="3" l="1"/>
  <c r="E94" i="3"/>
  <c r="H94" i="3" s="1"/>
  <c r="C182" i="3"/>
  <c r="C182" i="4" s="1"/>
  <c r="B183" i="3"/>
  <c r="I94" i="3" l="1"/>
  <c r="J94" i="3" s="1"/>
  <c r="C183" i="3"/>
  <c r="C183" i="4" s="1"/>
  <c r="B183" i="4"/>
  <c r="B184" i="3"/>
  <c r="E95" i="3" l="1"/>
  <c r="H95" i="3" s="1"/>
  <c r="O94" i="3"/>
  <c r="G95" i="3"/>
  <c r="C184" i="3"/>
  <c r="C184" i="4" s="1"/>
  <c r="B184" i="4"/>
  <c r="B185" i="3"/>
  <c r="I95" i="3" l="1"/>
  <c r="J95" i="3" s="1"/>
  <c r="O95" i="3" s="1"/>
  <c r="C185" i="3"/>
  <c r="C185" i="4" s="1"/>
  <c r="B185" i="4"/>
  <c r="B186" i="3"/>
  <c r="G96" i="3" l="1"/>
  <c r="E96" i="3"/>
  <c r="H96" i="3" s="1"/>
  <c r="C186" i="3"/>
  <c r="C186" i="4" s="1"/>
  <c r="B186" i="4"/>
  <c r="B187" i="3"/>
  <c r="I96" i="3" l="1"/>
  <c r="J96" i="3" s="1"/>
  <c r="C187" i="3"/>
  <c r="C187" i="4" s="1"/>
  <c r="B187" i="4"/>
  <c r="B188" i="3"/>
  <c r="E97" i="3" l="1"/>
  <c r="H97" i="3" s="1"/>
  <c r="O96" i="3"/>
  <c r="C188" i="3"/>
  <c r="C188" i="4" s="1"/>
  <c r="B188" i="4"/>
  <c r="B189" i="3"/>
  <c r="G97" i="3" l="1"/>
  <c r="I97" i="3" s="1"/>
  <c r="J97" i="3" s="1"/>
  <c r="O97" i="3" s="1"/>
  <c r="C189" i="3"/>
  <c r="C189" i="4" s="1"/>
  <c r="B189" i="4"/>
  <c r="B190" i="3"/>
  <c r="G98" i="3" l="1"/>
  <c r="E98" i="3"/>
  <c r="H98" i="3" s="1"/>
  <c r="C190" i="3"/>
  <c r="C190" i="4" s="1"/>
  <c r="B190" i="4"/>
  <c r="B191" i="3"/>
  <c r="I98" i="3" l="1"/>
  <c r="J98" i="3" s="1"/>
  <c r="C191" i="3"/>
  <c r="C191" i="4" s="1"/>
  <c r="B191" i="4"/>
  <c r="B192" i="3"/>
  <c r="E99" i="3" l="1"/>
  <c r="H99" i="3" s="1"/>
  <c r="O98" i="3"/>
  <c r="C192" i="3"/>
  <c r="C192" i="4" s="1"/>
  <c r="B192" i="4"/>
  <c r="B193" i="3"/>
  <c r="G99" i="3" l="1"/>
  <c r="I99" i="3" s="1"/>
  <c r="J99" i="3" s="1"/>
  <c r="O99" i="3" s="1"/>
  <c r="C193" i="3"/>
  <c r="C193" i="4" s="1"/>
  <c r="B193" i="4"/>
  <c r="B194" i="3"/>
  <c r="E100" i="3" l="1"/>
  <c r="H100" i="3" s="1"/>
  <c r="C194" i="3"/>
  <c r="C194" i="4" s="1"/>
  <c r="B194" i="4"/>
  <c r="B195" i="3"/>
  <c r="G100" i="3" l="1"/>
  <c r="I100" i="3" s="1"/>
  <c r="J100" i="3" s="1"/>
  <c r="O100" i="3" s="1"/>
  <c r="C195" i="3"/>
  <c r="C195" i="4" s="1"/>
  <c r="B195" i="4"/>
  <c r="B196" i="3"/>
  <c r="E101" i="3" l="1"/>
  <c r="H101" i="3" s="1"/>
  <c r="C196" i="3"/>
  <c r="C196" i="4" s="1"/>
  <c r="B196" i="4"/>
  <c r="B197" i="3"/>
  <c r="G101" i="3" l="1"/>
  <c r="I101" i="3" s="1"/>
  <c r="J101" i="3" s="1"/>
  <c r="O101" i="3" s="1"/>
  <c r="C197" i="3"/>
  <c r="C197" i="4" s="1"/>
  <c r="B197" i="4"/>
  <c r="B198" i="3"/>
  <c r="E102" i="3" l="1"/>
  <c r="H102" i="3" s="1"/>
  <c r="C198" i="3"/>
  <c r="C198" i="4" s="1"/>
  <c r="B198" i="4"/>
  <c r="B199" i="3"/>
  <c r="G102" i="3" l="1"/>
  <c r="I102" i="3" s="1"/>
  <c r="J102" i="3" s="1"/>
  <c r="O102" i="3" s="1"/>
  <c r="C199" i="3"/>
  <c r="C199" i="4" s="1"/>
  <c r="B199" i="4"/>
  <c r="B200" i="3"/>
  <c r="E103" i="3" l="1"/>
  <c r="H103" i="3" s="1"/>
  <c r="C200" i="3"/>
  <c r="C200" i="4" s="1"/>
  <c r="B200" i="4"/>
  <c r="B201" i="3"/>
  <c r="G103" i="3" l="1"/>
  <c r="I103" i="3" s="1"/>
  <c r="J103" i="3" s="1"/>
  <c r="O103" i="3" s="1"/>
  <c r="C201" i="3"/>
  <c r="C201" i="4" s="1"/>
  <c r="B201" i="4"/>
  <c r="B202" i="3"/>
  <c r="E104" i="3" l="1"/>
  <c r="H104" i="3" s="1"/>
  <c r="C202" i="3"/>
  <c r="C202" i="4" s="1"/>
  <c r="B202" i="4"/>
  <c r="B203" i="3"/>
  <c r="G104" i="3" l="1"/>
  <c r="I104" i="3" s="1"/>
  <c r="J104" i="3" s="1"/>
  <c r="O104" i="3" s="1"/>
  <c r="C203" i="3"/>
  <c r="C203" i="4" s="1"/>
  <c r="B203" i="4"/>
  <c r="B204" i="3"/>
  <c r="E105" i="3" l="1"/>
  <c r="H105" i="3" s="1"/>
  <c r="C204" i="3"/>
  <c r="C204" i="4" s="1"/>
  <c r="B204" i="4"/>
  <c r="B205" i="3"/>
  <c r="G105" i="3" l="1"/>
  <c r="I105" i="3" s="1"/>
  <c r="J105" i="3" s="1"/>
  <c r="O105" i="3" s="1"/>
  <c r="C205" i="3"/>
  <c r="C205" i="4" s="1"/>
  <c r="B205" i="4"/>
  <c r="B206" i="3"/>
  <c r="E106" i="3" l="1"/>
  <c r="H106" i="3" s="1"/>
  <c r="C206" i="3"/>
  <c r="C206" i="4" s="1"/>
  <c r="B206" i="4"/>
  <c r="B207" i="3"/>
  <c r="G106" i="3" l="1"/>
  <c r="I106" i="3" s="1"/>
  <c r="J106" i="3" s="1"/>
  <c r="O106" i="3" s="1"/>
  <c r="C207" i="3"/>
  <c r="C207" i="4" s="1"/>
  <c r="B207" i="4"/>
  <c r="B208" i="3"/>
  <c r="E107" i="3" l="1"/>
  <c r="H107" i="3" s="1"/>
  <c r="C208" i="3"/>
  <c r="C208" i="4" s="1"/>
  <c r="B208" i="4"/>
  <c r="B209" i="3"/>
  <c r="G107" i="3" l="1"/>
  <c r="I107" i="3" s="1"/>
  <c r="J107" i="3" s="1"/>
  <c r="O107" i="3" s="1"/>
  <c r="C209" i="3"/>
  <c r="C209" i="4" s="1"/>
  <c r="B209" i="4"/>
  <c r="B210" i="3"/>
  <c r="E108" i="3" l="1"/>
  <c r="H108" i="3" s="1"/>
  <c r="C210" i="3"/>
  <c r="C210" i="4" s="1"/>
  <c r="B210" i="4"/>
  <c r="B211" i="3"/>
  <c r="G108" i="3" l="1"/>
  <c r="I108" i="3" s="1"/>
  <c r="J108" i="3" s="1"/>
  <c r="O108" i="3" s="1"/>
  <c r="C211" i="3"/>
  <c r="C211" i="4" s="1"/>
  <c r="B211" i="4"/>
  <c r="B212" i="3"/>
  <c r="E109" i="3" l="1"/>
  <c r="H109" i="3" s="1"/>
  <c r="C212" i="3"/>
  <c r="C212" i="4" s="1"/>
  <c r="B212" i="4"/>
  <c r="B213" i="3"/>
  <c r="G109" i="3" l="1"/>
  <c r="I109" i="3" s="1"/>
  <c r="J109" i="3" s="1"/>
  <c r="O109" i="3" s="1"/>
  <c r="C213" i="3"/>
  <c r="C213" i="4" s="1"/>
  <c r="B213" i="4"/>
  <c r="B214" i="3"/>
  <c r="E110" i="3" l="1"/>
  <c r="H110" i="3" s="1"/>
  <c r="C214" i="3"/>
  <c r="C214" i="4" s="1"/>
  <c r="B214" i="4"/>
  <c r="B215" i="3"/>
  <c r="G110" i="3" l="1"/>
  <c r="I110" i="3" s="1"/>
  <c r="J110" i="3" s="1"/>
  <c r="O110" i="3" s="1"/>
  <c r="C215" i="3"/>
  <c r="C215" i="4" s="1"/>
  <c r="B215" i="4"/>
  <c r="B216" i="3"/>
  <c r="E111" i="3" l="1"/>
  <c r="H111" i="3" s="1"/>
  <c r="C216" i="3"/>
  <c r="C216" i="4" s="1"/>
  <c r="B216" i="4"/>
  <c r="B217" i="3"/>
  <c r="G111" i="3" l="1"/>
  <c r="I111" i="3" s="1"/>
  <c r="J111" i="3" s="1"/>
  <c r="O111" i="3" s="1"/>
  <c r="C217" i="3"/>
  <c r="C217" i="4" s="1"/>
  <c r="B217" i="4"/>
  <c r="B218" i="3"/>
  <c r="E112" i="3" l="1"/>
  <c r="H112" i="3" s="1"/>
  <c r="C218" i="3"/>
  <c r="C218" i="4" s="1"/>
  <c r="B218" i="4"/>
  <c r="B219" i="3"/>
  <c r="G112" i="3" l="1"/>
  <c r="I112" i="3" s="1"/>
  <c r="J112" i="3" s="1"/>
  <c r="O112" i="3" s="1"/>
  <c r="C219" i="3"/>
  <c r="C219" i="4" s="1"/>
  <c r="B219" i="4"/>
  <c r="B220" i="3"/>
  <c r="E113" i="3" l="1"/>
  <c r="H113" i="3" s="1"/>
  <c r="C220" i="3"/>
  <c r="C220" i="4" s="1"/>
  <c r="B220" i="4"/>
  <c r="B221" i="3"/>
  <c r="G113" i="3" l="1"/>
  <c r="I113" i="3" s="1"/>
  <c r="J113" i="3" s="1"/>
  <c r="O113" i="3" s="1"/>
  <c r="C221" i="3"/>
  <c r="C221" i="4" s="1"/>
  <c r="B221" i="4"/>
  <c r="B222" i="3"/>
  <c r="E114" i="3" l="1"/>
  <c r="H114" i="3" s="1"/>
  <c r="C222" i="3"/>
  <c r="C222" i="4" s="1"/>
  <c r="B222" i="4"/>
  <c r="B223" i="3"/>
  <c r="G114" i="3" l="1"/>
  <c r="I114" i="3" s="1"/>
  <c r="J114" i="3" s="1"/>
  <c r="O114" i="3" s="1"/>
  <c r="C223" i="3"/>
  <c r="C223" i="4" s="1"/>
  <c r="B223" i="4"/>
  <c r="B224" i="3"/>
  <c r="E115" i="3" l="1"/>
  <c r="H115" i="3" s="1"/>
  <c r="C224" i="3"/>
  <c r="C224" i="4" s="1"/>
  <c r="B224" i="4"/>
  <c r="B225" i="3"/>
  <c r="G115" i="3" l="1"/>
  <c r="I115" i="3" s="1"/>
  <c r="J115" i="3" s="1"/>
  <c r="O115" i="3" s="1"/>
  <c r="C225" i="3"/>
  <c r="C225" i="4" s="1"/>
  <c r="B225" i="4"/>
  <c r="B226" i="3"/>
  <c r="E116" i="3" l="1"/>
  <c r="H116" i="3" s="1"/>
  <c r="C226" i="3"/>
  <c r="C226" i="4" s="1"/>
  <c r="B226" i="4"/>
  <c r="B227" i="3"/>
  <c r="G116" i="3" l="1"/>
  <c r="I116" i="3" s="1"/>
  <c r="J116" i="3" s="1"/>
  <c r="O116" i="3" s="1"/>
  <c r="C227" i="3"/>
  <c r="C227" i="4" s="1"/>
  <c r="B227" i="4"/>
  <c r="B228" i="3"/>
  <c r="E117" i="3" l="1"/>
  <c r="H117" i="3" s="1"/>
  <c r="C228" i="3"/>
  <c r="C228" i="4" s="1"/>
  <c r="B228" i="4"/>
  <c r="B229" i="3"/>
  <c r="G117" i="3" l="1"/>
  <c r="I117" i="3" s="1"/>
  <c r="J117" i="3" s="1"/>
  <c r="O117" i="3" s="1"/>
  <c r="C229" i="3"/>
  <c r="C229" i="4" s="1"/>
  <c r="B229" i="4"/>
  <c r="B230" i="3"/>
  <c r="E118" i="3" l="1"/>
  <c r="H118" i="3" s="1"/>
  <c r="C230" i="3"/>
  <c r="C230" i="4" s="1"/>
  <c r="B230" i="4"/>
  <c r="B231" i="3"/>
  <c r="G118" i="3" l="1"/>
  <c r="I118" i="3" s="1"/>
  <c r="J118" i="3" s="1"/>
  <c r="O118" i="3" s="1"/>
  <c r="C231" i="3"/>
  <c r="C231" i="4" s="1"/>
  <c r="B231" i="4"/>
  <c r="B232" i="3"/>
  <c r="E119" i="3" l="1"/>
  <c r="H119" i="3" s="1"/>
  <c r="C232" i="3"/>
  <c r="C232" i="4" s="1"/>
  <c r="B232" i="4"/>
  <c r="B233" i="3"/>
  <c r="G119" i="3" l="1"/>
  <c r="I119" i="3" s="1"/>
  <c r="J119" i="3" s="1"/>
  <c r="O119" i="3" s="1"/>
  <c r="C233" i="3"/>
  <c r="C233" i="4" s="1"/>
  <c r="B233" i="4"/>
  <c r="B234" i="3"/>
  <c r="E120" i="3" l="1"/>
  <c r="H120" i="3" s="1"/>
  <c r="C234" i="3"/>
  <c r="C234" i="4" s="1"/>
  <c r="B234" i="4"/>
  <c r="B235" i="3"/>
  <c r="G120" i="3" l="1"/>
  <c r="I120" i="3" s="1"/>
  <c r="J120" i="3" s="1"/>
  <c r="O120" i="3" s="1"/>
  <c r="C235" i="3"/>
  <c r="C235" i="4" s="1"/>
  <c r="B235" i="4"/>
  <c r="B236" i="3"/>
  <c r="E121" i="3" l="1"/>
  <c r="H121" i="3" s="1"/>
  <c r="C236" i="3"/>
  <c r="C236" i="4" s="1"/>
  <c r="B236" i="4"/>
  <c r="B237" i="3"/>
  <c r="G121" i="3" l="1"/>
  <c r="I121" i="3" s="1"/>
  <c r="J121" i="3" s="1"/>
  <c r="O121" i="3" s="1"/>
  <c r="C237" i="3"/>
  <c r="C237" i="4" s="1"/>
  <c r="B237" i="4"/>
  <c r="B238" i="3"/>
  <c r="E122" i="3" l="1"/>
  <c r="H122" i="3" s="1"/>
  <c r="C238" i="3"/>
  <c r="C238" i="4" s="1"/>
  <c r="B238" i="4"/>
  <c r="B239" i="3"/>
  <c r="G122" i="3" l="1"/>
  <c r="I122" i="3" s="1"/>
  <c r="J122" i="3" s="1"/>
  <c r="O122" i="3" s="1"/>
  <c r="C239" i="3"/>
  <c r="C239" i="4" s="1"/>
  <c r="B239" i="4"/>
  <c r="B240" i="3"/>
  <c r="E123" i="3" l="1"/>
  <c r="H123" i="3" s="1"/>
  <c r="C240" i="3"/>
  <c r="C240" i="4" s="1"/>
  <c r="B240" i="4"/>
  <c r="B241" i="3"/>
  <c r="G123" i="3" l="1"/>
  <c r="I123" i="3" s="1"/>
  <c r="J123" i="3" s="1"/>
  <c r="O123" i="3" s="1"/>
  <c r="C241" i="3"/>
  <c r="C241" i="4" s="1"/>
  <c r="B241" i="4"/>
  <c r="B242" i="3"/>
  <c r="E124" i="3" l="1"/>
  <c r="H124" i="3" s="1"/>
  <c r="C242" i="3"/>
  <c r="C242" i="4" s="1"/>
  <c r="B242" i="4"/>
  <c r="B243" i="3"/>
  <c r="G124" i="3" l="1"/>
  <c r="I124" i="3" s="1"/>
  <c r="J124" i="3" s="1"/>
  <c r="O124" i="3" s="1"/>
  <c r="C243" i="3"/>
  <c r="C243" i="4" s="1"/>
  <c r="B243" i="4"/>
  <c r="B244" i="3"/>
  <c r="E125" i="3" l="1"/>
  <c r="H125" i="3" s="1"/>
  <c r="C244" i="3"/>
  <c r="C244" i="4" s="1"/>
  <c r="B244" i="4"/>
  <c r="B245" i="3"/>
  <c r="G125" i="3" l="1"/>
  <c r="I125" i="3" s="1"/>
  <c r="J125" i="3" s="1"/>
  <c r="O125" i="3" s="1"/>
  <c r="C245" i="3"/>
  <c r="C245" i="4" s="1"/>
  <c r="B245" i="4"/>
  <c r="B246" i="3"/>
  <c r="E126" i="3" l="1"/>
  <c r="H126" i="3" s="1"/>
  <c r="C246" i="3"/>
  <c r="C246" i="4" s="1"/>
  <c r="B246" i="4"/>
  <c r="B247" i="3"/>
  <c r="G126" i="3" l="1"/>
  <c r="I126" i="3" s="1"/>
  <c r="J126" i="3" s="1"/>
  <c r="O126" i="3" s="1"/>
  <c r="C247" i="3"/>
  <c r="C247" i="4" s="1"/>
  <c r="B247" i="4"/>
  <c r="B248" i="3"/>
  <c r="E127" i="3" l="1"/>
  <c r="H127" i="3" s="1"/>
  <c r="C248" i="3"/>
  <c r="C248" i="4" s="1"/>
  <c r="B248" i="4"/>
  <c r="B249" i="3"/>
  <c r="G127" i="3" l="1"/>
  <c r="I127" i="3" s="1"/>
  <c r="J127" i="3" s="1"/>
  <c r="O127" i="3" s="1"/>
  <c r="C249" i="3"/>
  <c r="C249" i="4" s="1"/>
  <c r="B249" i="4"/>
  <c r="B250" i="3"/>
  <c r="E128" i="3" l="1"/>
  <c r="H128" i="3" s="1"/>
  <c r="C250" i="3"/>
  <c r="C250" i="4" s="1"/>
  <c r="B250" i="4"/>
  <c r="B251" i="3"/>
  <c r="G128" i="3" l="1"/>
  <c r="I128" i="3" s="1"/>
  <c r="J128" i="3" s="1"/>
  <c r="O128" i="3" s="1"/>
  <c r="C251" i="3"/>
  <c r="C251" i="4" s="1"/>
  <c r="B251" i="4"/>
  <c r="B252" i="3"/>
  <c r="E129" i="3" l="1"/>
  <c r="H129" i="3" s="1"/>
  <c r="C252" i="3"/>
  <c r="C252" i="4" s="1"/>
  <c r="B252" i="4"/>
  <c r="B253" i="3"/>
  <c r="G129" i="3" l="1"/>
  <c r="I129" i="3" s="1"/>
  <c r="J129" i="3" s="1"/>
  <c r="O129" i="3" s="1"/>
  <c r="C253" i="3"/>
  <c r="C253" i="4" s="1"/>
  <c r="B253" i="4"/>
  <c r="B254" i="3"/>
  <c r="E130" i="3" l="1"/>
  <c r="H130" i="3" s="1"/>
  <c r="C254" i="3"/>
  <c r="C254" i="4" s="1"/>
  <c r="B254" i="4"/>
  <c r="B255" i="3"/>
  <c r="G130" i="3" l="1"/>
  <c r="I130" i="3" s="1"/>
  <c r="J130" i="3" s="1"/>
  <c r="O130" i="3" s="1"/>
  <c r="C255" i="3"/>
  <c r="C255" i="4" s="1"/>
  <c r="B255" i="4"/>
  <c r="B256" i="3"/>
  <c r="E131" i="3" l="1"/>
  <c r="H131" i="3" s="1"/>
  <c r="C256" i="3"/>
  <c r="C256" i="4" s="1"/>
  <c r="B256" i="4"/>
  <c r="B257" i="3"/>
  <c r="G131" i="3" l="1"/>
  <c r="I131" i="3" s="1"/>
  <c r="J131" i="3" s="1"/>
  <c r="O131" i="3" s="1"/>
  <c r="C257" i="3"/>
  <c r="C257" i="4" s="1"/>
  <c r="B257" i="4"/>
  <c r="B258" i="3"/>
  <c r="E132" i="3" l="1"/>
  <c r="H132" i="3" s="1"/>
  <c r="C258" i="3"/>
  <c r="C258" i="4" s="1"/>
  <c r="B258" i="4"/>
  <c r="B259" i="3"/>
  <c r="G132" i="3" l="1"/>
  <c r="I132" i="3" s="1"/>
  <c r="J132" i="3" s="1"/>
  <c r="O132" i="3" s="1"/>
  <c r="C259" i="3"/>
  <c r="C259" i="4" s="1"/>
  <c r="B259" i="4"/>
  <c r="B260" i="3"/>
  <c r="E133" i="3" l="1"/>
  <c r="H133" i="3" s="1"/>
  <c r="C260" i="3"/>
  <c r="C260" i="4" s="1"/>
  <c r="B260" i="4"/>
  <c r="B261" i="3"/>
  <c r="G133" i="3" l="1"/>
  <c r="I133" i="3" s="1"/>
  <c r="J133" i="3" s="1"/>
  <c r="O133" i="3" s="1"/>
  <c r="C261" i="3"/>
  <c r="C261" i="4" s="1"/>
  <c r="B261" i="4"/>
  <c r="B262" i="3"/>
  <c r="E134" i="3" l="1"/>
  <c r="H134" i="3" s="1"/>
  <c r="C262" i="3"/>
  <c r="C262" i="4" s="1"/>
  <c r="B262" i="4"/>
  <c r="B263" i="3"/>
  <c r="B263" i="4" s="1"/>
  <c r="G134" i="3" l="1"/>
  <c r="I134" i="3" s="1"/>
  <c r="J134" i="3" s="1"/>
  <c r="O134" i="3" s="1"/>
  <c r="C263" i="3"/>
  <c r="C263" i="4" s="1"/>
  <c r="B264" i="3"/>
  <c r="E135" i="3" l="1"/>
  <c r="H135" i="3" s="1"/>
  <c r="C264" i="3"/>
  <c r="C264" i="4" s="1"/>
  <c r="B264" i="4"/>
  <c r="B265" i="3"/>
  <c r="G135" i="3" l="1"/>
  <c r="I135" i="3" s="1"/>
  <c r="J135" i="3" s="1"/>
  <c r="O135" i="3" s="1"/>
  <c r="C265" i="3"/>
  <c r="C265" i="4" s="1"/>
  <c r="B265" i="4"/>
  <c r="B266" i="3"/>
  <c r="E136" i="3" l="1"/>
  <c r="H136" i="3" s="1"/>
  <c r="C266" i="3"/>
  <c r="C266" i="4" s="1"/>
  <c r="B266" i="4"/>
  <c r="B267" i="3"/>
  <c r="G136" i="3" l="1"/>
  <c r="I136" i="3" s="1"/>
  <c r="J136" i="3" s="1"/>
  <c r="O136" i="3" s="1"/>
  <c r="C267" i="3"/>
  <c r="C267" i="4" s="1"/>
  <c r="B267" i="4"/>
  <c r="B268" i="3"/>
  <c r="E137" i="3" l="1"/>
  <c r="H137" i="3" s="1"/>
  <c r="C268" i="3"/>
  <c r="C268" i="4" s="1"/>
  <c r="B268" i="4"/>
  <c r="B269" i="3"/>
  <c r="G137" i="3" l="1"/>
  <c r="I137" i="3" s="1"/>
  <c r="J137" i="3" s="1"/>
  <c r="O137" i="3" s="1"/>
  <c r="C269" i="3"/>
  <c r="C269" i="4" s="1"/>
  <c r="B269" i="4"/>
  <c r="B270" i="3"/>
  <c r="E138" i="3" l="1"/>
  <c r="H138" i="3" s="1"/>
  <c r="C270" i="3"/>
  <c r="C270" i="4" s="1"/>
  <c r="B270" i="4"/>
  <c r="B271" i="3"/>
  <c r="G138" i="3" l="1"/>
  <c r="I138" i="3" s="1"/>
  <c r="J138" i="3" s="1"/>
  <c r="O138" i="3" s="1"/>
  <c r="C271" i="3"/>
  <c r="C271" i="4" s="1"/>
  <c r="B271" i="4"/>
  <c r="B272" i="3"/>
  <c r="E139" i="3" l="1"/>
  <c r="H139" i="3" s="1"/>
  <c r="C272" i="3"/>
  <c r="C272" i="4" s="1"/>
  <c r="B272" i="4"/>
  <c r="B273" i="3"/>
  <c r="G139" i="3" l="1"/>
  <c r="I139" i="3" s="1"/>
  <c r="J139" i="3" s="1"/>
  <c r="O139" i="3" s="1"/>
  <c r="C273" i="3"/>
  <c r="C273" i="4" s="1"/>
  <c r="B273" i="4"/>
  <c r="B274" i="3"/>
  <c r="E140" i="3" l="1"/>
  <c r="H140" i="3" s="1"/>
  <c r="C274" i="3"/>
  <c r="C274" i="4" s="1"/>
  <c r="B274" i="4"/>
  <c r="B275" i="3"/>
  <c r="G140" i="3" l="1"/>
  <c r="I140" i="3" s="1"/>
  <c r="J140" i="3" s="1"/>
  <c r="O140" i="3" s="1"/>
  <c r="C275" i="3"/>
  <c r="C275" i="4" s="1"/>
  <c r="B275" i="4"/>
  <c r="B276" i="3"/>
  <c r="E141" i="3" l="1"/>
  <c r="H141" i="3" s="1"/>
  <c r="C276" i="3"/>
  <c r="C276" i="4" s="1"/>
  <c r="B276" i="4"/>
  <c r="B277" i="3"/>
  <c r="G141" i="3" l="1"/>
  <c r="I141" i="3" s="1"/>
  <c r="J141" i="3" s="1"/>
  <c r="O141" i="3" s="1"/>
  <c r="C277" i="3"/>
  <c r="C277" i="4" s="1"/>
  <c r="B277" i="4"/>
  <c r="B278" i="3"/>
  <c r="E142" i="3" l="1"/>
  <c r="H142" i="3" s="1"/>
  <c r="C278" i="3"/>
  <c r="C278" i="4" s="1"/>
  <c r="B278" i="4"/>
  <c r="B279" i="3"/>
  <c r="G142" i="3" l="1"/>
  <c r="I142" i="3" s="1"/>
  <c r="J142" i="3" s="1"/>
  <c r="O142" i="3" s="1"/>
  <c r="C279" i="3"/>
  <c r="C279" i="4" s="1"/>
  <c r="B279" i="4"/>
  <c r="B280" i="3"/>
  <c r="B280" i="4" s="1"/>
  <c r="E143" i="3" l="1"/>
  <c r="H143" i="3" s="1"/>
  <c r="C280" i="3"/>
  <c r="C280" i="4" s="1"/>
  <c r="B281" i="3"/>
  <c r="G143" i="3" l="1"/>
  <c r="I143" i="3" s="1"/>
  <c r="J143" i="3" s="1"/>
  <c r="O143" i="3" s="1"/>
  <c r="C281" i="3"/>
  <c r="C281" i="4" s="1"/>
  <c r="B281" i="4"/>
  <c r="B282" i="3"/>
  <c r="E144" i="3" l="1"/>
  <c r="H144" i="3" s="1"/>
  <c r="C282" i="3"/>
  <c r="C282" i="4" s="1"/>
  <c r="B282" i="4"/>
  <c r="B283" i="3"/>
  <c r="G144" i="3" l="1"/>
  <c r="I144" i="3" s="1"/>
  <c r="J144" i="3" s="1"/>
  <c r="O144" i="3" s="1"/>
  <c r="C283" i="3"/>
  <c r="C283" i="4" s="1"/>
  <c r="B283" i="4"/>
  <c r="B284" i="3"/>
  <c r="E145" i="3" l="1"/>
  <c r="H145" i="3" s="1"/>
  <c r="C284" i="3"/>
  <c r="C284" i="4" s="1"/>
  <c r="B284" i="4"/>
  <c r="B285" i="3"/>
  <c r="G145" i="3" l="1"/>
  <c r="I145" i="3" s="1"/>
  <c r="J145" i="3" s="1"/>
  <c r="O145" i="3" s="1"/>
  <c r="C285" i="3"/>
  <c r="C285" i="4" s="1"/>
  <c r="B285" i="4"/>
  <c r="B286" i="3"/>
  <c r="E146" i="3" l="1"/>
  <c r="H146" i="3" s="1"/>
  <c r="C286" i="3"/>
  <c r="C286" i="4" s="1"/>
  <c r="B286" i="4"/>
  <c r="B287" i="3"/>
  <c r="G146" i="3" l="1"/>
  <c r="I146" i="3" s="1"/>
  <c r="J146" i="3" s="1"/>
  <c r="O146" i="3" s="1"/>
  <c r="C287" i="3"/>
  <c r="C287" i="4" s="1"/>
  <c r="B287" i="4"/>
  <c r="B288" i="3"/>
  <c r="E147" i="3" l="1"/>
  <c r="H147" i="3" s="1"/>
  <c r="C288" i="3"/>
  <c r="C288" i="4" s="1"/>
  <c r="B288" i="4"/>
  <c r="B289" i="3"/>
  <c r="G147" i="3" l="1"/>
  <c r="I147" i="3" s="1"/>
  <c r="J147" i="3" s="1"/>
  <c r="O147" i="3" s="1"/>
  <c r="C289" i="3"/>
  <c r="C289" i="4" s="1"/>
  <c r="B289" i="4"/>
  <c r="B290" i="3"/>
  <c r="E148" i="3" l="1"/>
  <c r="H148" i="3" s="1"/>
  <c r="C290" i="3"/>
  <c r="C290" i="4" s="1"/>
  <c r="B290" i="4"/>
  <c r="B291" i="3"/>
  <c r="G148" i="3" l="1"/>
  <c r="I148" i="3" s="1"/>
  <c r="J148" i="3" s="1"/>
  <c r="O148" i="3" s="1"/>
  <c r="C291" i="3"/>
  <c r="C291" i="4" s="1"/>
  <c r="B291" i="4"/>
  <c r="B292" i="3"/>
  <c r="E149" i="3" l="1"/>
  <c r="H149" i="3" s="1"/>
  <c r="C292" i="3"/>
  <c r="C292" i="4" s="1"/>
  <c r="B292" i="4"/>
  <c r="B293" i="3"/>
  <c r="B293" i="4" s="1"/>
  <c r="G149" i="3" l="1"/>
  <c r="I149" i="3" s="1"/>
  <c r="J149" i="3" s="1"/>
  <c r="O149" i="3" s="1"/>
  <c r="C293" i="3"/>
  <c r="C293" i="4" s="1"/>
  <c r="B294" i="3"/>
  <c r="E150" i="3" l="1"/>
  <c r="H150" i="3" s="1"/>
  <c r="C294" i="3"/>
  <c r="C294" i="4" s="1"/>
  <c r="B294" i="4"/>
  <c r="B295" i="3"/>
  <c r="G150" i="3" l="1"/>
  <c r="I150" i="3" s="1"/>
  <c r="J150" i="3" s="1"/>
  <c r="O150" i="3" s="1"/>
  <c r="C295" i="3"/>
  <c r="C295" i="4" s="1"/>
  <c r="B295" i="4"/>
  <c r="B296" i="3"/>
  <c r="E151" i="3" l="1"/>
  <c r="H151" i="3" s="1"/>
  <c r="C296" i="3"/>
  <c r="C296" i="4" s="1"/>
  <c r="B296" i="4"/>
  <c r="B297" i="3"/>
  <c r="B297" i="4" s="1"/>
  <c r="G151" i="3" l="1"/>
  <c r="I151" i="3" s="1"/>
  <c r="J151" i="3" s="1"/>
  <c r="O151" i="3" s="1"/>
  <c r="C297" i="3"/>
  <c r="C297" i="4" s="1"/>
  <c r="B298" i="3"/>
  <c r="B298" i="4" s="1"/>
  <c r="E152" i="3" l="1"/>
  <c r="H152" i="3" s="1"/>
  <c r="C298" i="3"/>
  <c r="C298" i="4" s="1"/>
  <c r="B299" i="3"/>
  <c r="G152" i="3" l="1"/>
  <c r="I152" i="3" s="1"/>
  <c r="J152" i="3" s="1"/>
  <c r="O152" i="3" s="1"/>
  <c r="C299" i="3"/>
  <c r="C299" i="4" s="1"/>
  <c r="B299" i="4"/>
  <c r="B300" i="3"/>
  <c r="E153" i="3" l="1"/>
  <c r="H153" i="3" s="1"/>
  <c r="C300" i="3"/>
  <c r="C300" i="4" s="1"/>
  <c r="B300" i="4"/>
  <c r="B301" i="3"/>
  <c r="G153" i="3" l="1"/>
  <c r="I153" i="3" s="1"/>
  <c r="J153" i="3" s="1"/>
  <c r="O153" i="3" s="1"/>
  <c r="C301" i="3"/>
  <c r="C301" i="4" s="1"/>
  <c r="B301" i="4"/>
  <c r="B302" i="3"/>
  <c r="E154" i="3" l="1"/>
  <c r="H154" i="3" s="1"/>
  <c r="C302" i="3"/>
  <c r="C302" i="4" s="1"/>
  <c r="B302" i="4"/>
  <c r="B303" i="3"/>
  <c r="G154" i="3" l="1"/>
  <c r="I154" i="3" s="1"/>
  <c r="J154" i="3" s="1"/>
  <c r="O154" i="3" s="1"/>
  <c r="C303" i="3"/>
  <c r="C303" i="4" s="1"/>
  <c r="B303" i="4"/>
  <c r="B304" i="3"/>
  <c r="E155" i="3" l="1"/>
  <c r="H155" i="3" s="1"/>
  <c r="C304" i="3"/>
  <c r="C304" i="4" s="1"/>
  <c r="B304" i="4"/>
  <c r="B305" i="3"/>
  <c r="G155" i="3" l="1"/>
  <c r="I155" i="3" s="1"/>
  <c r="J155" i="3" s="1"/>
  <c r="O155" i="3" s="1"/>
  <c r="C305" i="3"/>
  <c r="C305" i="4" s="1"/>
  <c r="B305" i="4"/>
  <c r="B306" i="3"/>
  <c r="E156" i="3" l="1"/>
  <c r="H156" i="3" s="1"/>
  <c r="C306" i="3"/>
  <c r="C306" i="4" s="1"/>
  <c r="B306" i="4"/>
  <c r="B307" i="3"/>
  <c r="G156" i="3" l="1"/>
  <c r="I156" i="3" s="1"/>
  <c r="J156" i="3" s="1"/>
  <c r="O156" i="3" s="1"/>
  <c r="C307" i="3"/>
  <c r="C307" i="4" s="1"/>
  <c r="B307" i="4"/>
  <c r="B308" i="3"/>
  <c r="E157" i="3" l="1"/>
  <c r="H157" i="3" s="1"/>
  <c r="C308" i="3"/>
  <c r="C308" i="4" s="1"/>
  <c r="B308" i="4"/>
  <c r="B309" i="3"/>
  <c r="G157" i="3" l="1"/>
  <c r="I157" i="3" s="1"/>
  <c r="J157" i="3" s="1"/>
  <c r="C309" i="3"/>
  <c r="C309" i="4" s="1"/>
  <c r="B309" i="4"/>
  <c r="B310" i="3"/>
  <c r="E158" i="3" l="1"/>
  <c r="H158" i="3" s="1"/>
  <c r="O157" i="3"/>
  <c r="C310" i="3"/>
  <c r="C310" i="4" s="1"/>
  <c r="B310" i="4"/>
  <c r="B311" i="3"/>
  <c r="G158" i="3" l="1"/>
  <c r="I158" i="3" s="1"/>
  <c r="J158" i="3" s="1"/>
  <c r="O158" i="3" s="1"/>
  <c r="C311" i="3"/>
  <c r="C311" i="4" s="1"/>
  <c r="B311" i="4"/>
  <c r="B312" i="3"/>
  <c r="E159" i="3" l="1"/>
  <c r="H159" i="3" s="1"/>
  <c r="C312" i="3"/>
  <c r="C312" i="4" s="1"/>
  <c r="B312" i="4"/>
  <c r="B313" i="3"/>
  <c r="G159" i="3" l="1"/>
  <c r="I159" i="3" s="1"/>
  <c r="J159" i="3" s="1"/>
  <c r="O159" i="3" s="1"/>
  <c r="C313" i="3"/>
  <c r="C313" i="4" s="1"/>
  <c r="B313" i="4"/>
  <c r="B314" i="3"/>
  <c r="E160" i="3" l="1"/>
  <c r="H160" i="3" s="1"/>
  <c r="C314" i="3"/>
  <c r="C314" i="4" s="1"/>
  <c r="B314" i="4"/>
  <c r="B315" i="3"/>
  <c r="G160" i="3" l="1"/>
  <c r="I160" i="3" s="1"/>
  <c r="J160" i="3" s="1"/>
  <c r="O160" i="3" s="1"/>
  <c r="C315" i="3"/>
  <c r="C315" i="4" s="1"/>
  <c r="B315" i="4"/>
  <c r="B316" i="3"/>
  <c r="E161" i="3" l="1"/>
  <c r="H161" i="3" s="1"/>
  <c r="C316" i="3"/>
  <c r="C316" i="4" s="1"/>
  <c r="B316" i="4"/>
  <c r="B317" i="3"/>
  <c r="G161" i="3" l="1"/>
  <c r="I161" i="3" s="1"/>
  <c r="J161" i="3" s="1"/>
  <c r="O161" i="3" s="1"/>
  <c r="C317" i="3"/>
  <c r="C317" i="4" s="1"/>
  <c r="B317" i="4"/>
  <c r="B318" i="3"/>
  <c r="E162" i="3" l="1"/>
  <c r="H162" i="3" s="1"/>
  <c r="C318" i="3"/>
  <c r="C318" i="4" s="1"/>
  <c r="B318" i="4"/>
  <c r="B319" i="3"/>
  <c r="G162" i="3" l="1"/>
  <c r="I162" i="3" s="1"/>
  <c r="J162" i="3" s="1"/>
  <c r="O162" i="3" s="1"/>
  <c r="C319" i="3"/>
  <c r="C319" i="4" s="1"/>
  <c r="B319" i="4"/>
  <c r="B320" i="3"/>
  <c r="E163" i="3" l="1"/>
  <c r="H163" i="3" s="1"/>
  <c r="C320" i="3"/>
  <c r="C320" i="4" s="1"/>
  <c r="B320" i="4"/>
  <c r="B321" i="3"/>
  <c r="G163" i="3" l="1"/>
  <c r="I163" i="3" s="1"/>
  <c r="J163" i="3" s="1"/>
  <c r="O163" i="3" s="1"/>
  <c r="C321" i="3"/>
  <c r="C321" i="4" s="1"/>
  <c r="B321" i="4"/>
  <c r="B322" i="3"/>
  <c r="E164" i="3" l="1"/>
  <c r="H164" i="3" s="1"/>
  <c r="C322" i="3"/>
  <c r="C322" i="4" s="1"/>
  <c r="B322" i="4"/>
  <c r="B323" i="3"/>
  <c r="G164" i="3" l="1"/>
  <c r="I164" i="3" s="1"/>
  <c r="J164" i="3" s="1"/>
  <c r="O164" i="3" s="1"/>
  <c r="C323" i="3"/>
  <c r="C323" i="4" s="1"/>
  <c r="B323" i="4"/>
  <c r="B324" i="3"/>
  <c r="E165" i="3" l="1"/>
  <c r="H165" i="3" s="1"/>
  <c r="C324" i="3"/>
  <c r="C324" i="4" s="1"/>
  <c r="B324" i="4"/>
  <c r="B325" i="3"/>
  <c r="G165" i="3" l="1"/>
  <c r="I165" i="3" s="1"/>
  <c r="J165" i="3" s="1"/>
  <c r="O165" i="3" s="1"/>
  <c r="C325" i="3"/>
  <c r="C325" i="4" s="1"/>
  <c r="B325" i="4"/>
  <c r="B326" i="3"/>
  <c r="E166" i="3" l="1"/>
  <c r="H166" i="3" s="1"/>
  <c r="C326" i="3"/>
  <c r="C326" i="4" s="1"/>
  <c r="B326" i="4"/>
  <c r="B327" i="3"/>
  <c r="G166" i="3" l="1"/>
  <c r="I166" i="3" s="1"/>
  <c r="J166" i="3" s="1"/>
  <c r="O166" i="3" s="1"/>
  <c r="C327" i="3"/>
  <c r="C327" i="4" s="1"/>
  <c r="B327" i="4"/>
  <c r="B328" i="3"/>
  <c r="E167" i="3" l="1"/>
  <c r="H167" i="3" s="1"/>
  <c r="C328" i="3"/>
  <c r="C328" i="4" s="1"/>
  <c r="B328" i="4"/>
  <c r="B329" i="3"/>
  <c r="G167" i="3" l="1"/>
  <c r="I167" i="3" s="1"/>
  <c r="J167" i="3" s="1"/>
  <c r="O167" i="3" s="1"/>
  <c r="C329" i="3"/>
  <c r="C329" i="4" s="1"/>
  <c r="B329" i="4"/>
  <c r="B330" i="3"/>
  <c r="E168" i="3" l="1"/>
  <c r="H168" i="3" s="1"/>
  <c r="C330" i="3"/>
  <c r="C330" i="4" s="1"/>
  <c r="B330" i="4"/>
  <c r="B331" i="3"/>
  <c r="G168" i="3" l="1"/>
  <c r="I168" i="3" s="1"/>
  <c r="J168" i="3" s="1"/>
  <c r="O168" i="3" s="1"/>
  <c r="C331" i="3"/>
  <c r="C331" i="4" s="1"/>
  <c r="B331" i="4"/>
  <c r="B332" i="3"/>
  <c r="E169" i="3" l="1"/>
  <c r="H169" i="3" s="1"/>
  <c r="C332" i="3"/>
  <c r="C332" i="4" s="1"/>
  <c r="B332" i="4"/>
  <c r="B333" i="3"/>
  <c r="G169" i="3" l="1"/>
  <c r="I169" i="3" s="1"/>
  <c r="J169" i="3" s="1"/>
  <c r="O169" i="3" s="1"/>
  <c r="C333" i="3"/>
  <c r="C333" i="4" s="1"/>
  <c r="B333" i="4"/>
  <c r="B334" i="3"/>
  <c r="E170" i="3" l="1"/>
  <c r="H170" i="3" s="1"/>
  <c r="C334" i="3"/>
  <c r="C334" i="4" s="1"/>
  <c r="B334" i="4"/>
  <c r="B335" i="3"/>
  <c r="G170" i="3" l="1"/>
  <c r="I170" i="3" s="1"/>
  <c r="J170" i="3" s="1"/>
  <c r="O170" i="3" s="1"/>
  <c r="C335" i="3"/>
  <c r="C335" i="4" s="1"/>
  <c r="B335" i="4"/>
  <c r="B336" i="3"/>
  <c r="E171" i="3" l="1"/>
  <c r="H171" i="3" s="1"/>
  <c r="C336" i="3"/>
  <c r="C336" i="4" s="1"/>
  <c r="B336" i="4"/>
  <c r="B337" i="3"/>
  <c r="G171" i="3" l="1"/>
  <c r="I171" i="3" s="1"/>
  <c r="J171" i="3" s="1"/>
  <c r="O171" i="3" s="1"/>
  <c r="C337" i="3"/>
  <c r="C337" i="4" s="1"/>
  <c r="B337" i="4"/>
  <c r="B338" i="3"/>
  <c r="B338" i="4" s="1"/>
  <c r="E172" i="3" l="1"/>
  <c r="H172" i="3" s="1"/>
  <c r="C338" i="3"/>
  <c r="C338" i="4" s="1"/>
  <c r="B339" i="3"/>
  <c r="B339" i="4" s="1"/>
  <c r="C339" i="3" l="1"/>
  <c r="C339" i="4" s="1"/>
  <c r="G172" i="3"/>
  <c r="I172" i="3" s="1"/>
  <c r="J172" i="3" s="1"/>
  <c r="O172" i="3" s="1"/>
  <c r="B340" i="3"/>
  <c r="E173" i="3" l="1"/>
  <c r="H173" i="3" s="1"/>
  <c r="C340" i="3"/>
  <c r="C340" i="4" s="1"/>
  <c r="B340" i="4"/>
  <c r="B341" i="3"/>
  <c r="G173" i="3" l="1"/>
  <c r="I173" i="3" s="1"/>
  <c r="J173" i="3" s="1"/>
  <c r="O173" i="3" s="1"/>
  <c r="C341" i="3"/>
  <c r="C341" i="4" s="1"/>
  <c r="B341" i="4"/>
  <c r="B342" i="3"/>
  <c r="E174" i="3" l="1"/>
  <c r="H174" i="3" s="1"/>
  <c r="C342" i="3"/>
  <c r="C342" i="4" s="1"/>
  <c r="B342" i="4"/>
  <c r="B343" i="3"/>
  <c r="G174" i="3" l="1"/>
  <c r="I174" i="3" s="1"/>
  <c r="J174" i="3" s="1"/>
  <c r="O174" i="3" s="1"/>
  <c r="C343" i="3"/>
  <c r="C343" i="4" s="1"/>
  <c r="B343" i="4"/>
  <c r="B344" i="3"/>
  <c r="E175" i="3" l="1"/>
  <c r="H175" i="3" s="1"/>
  <c r="C344" i="3"/>
  <c r="C344" i="4" s="1"/>
  <c r="B344" i="4"/>
  <c r="B345" i="3"/>
  <c r="B345" i="4" s="1"/>
  <c r="G175" i="3" l="1"/>
  <c r="I175" i="3" s="1"/>
  <c r="J175" i="3" s="1"/>
  <c r="O175" i="3" s="1"/>
  <c r="C345" i="3"/>
  <c r="C345" i="4" s="1"/>
  <c r="B346" i="3"/>
  <c r="B346" i="4" s="1"/>
  <c r="E176" i="3" l="1"/>
  <c r="H176" i="3" s="1"/>
  <c r="C346" i="3"/>
  <c r="C346" i="4" s="1"/>
  <c r="B347" i="3"/>
  <c r="G176" i="3" l="1"/>
  <c r="I176" i="3" s="1"/>
  <c r="J176" i="3" s="1"/>
  <c r="O176" i="3" s="1"/>
  <c r="C347" i="3"/>
  <c r="C347" i="4" s="1"/>
  <c r="B347" i="4"/>
  <c r="B348" i="3"/>
  <c r="E177" i="3" l="1"/>
  <c r="H177" i="3" s="1"/>
  <c r="C348" i="3"/>
  <c r="C348" i="4" s="1"/>
  <c r="B348" i="4"/>
  <c r="B349" i="3"/>
  <c r="G177" i="3" l="1"/>
  <c r="I177" i="3" s="1"/>
  <c r="J177" i="3" s="1"/>
  <c r="O177" i="3" s="1"/>
  <c r="C349" i="3"/>
  <c r="C349" i="4" s="1"/>
  <c r="B349" i="4"/>
  <c r="B350" i="3"/>
  <c r="E178" i="3" l="1"/>
  <c r="H178" i="3" s="1"/>
  <c r="C350" i="3"/>
  <c r="C350" i="4" s="1"/>
  <c r="B350" i="4"/>
  <c r="B351" i="3"/>
  <c r="B351" i="4" s="1"/>
  <c r="G178" i="3" l="1"/>
  <c r="I178" i="3" s="1"/>
  <c r="J178" i="3" s="1"/>
  <c r="O178" i="3" s="1"/>
  <c r="C351" i="3"/>
  <c r="C351" i="4" s="1"/>
  <c r="B352" i="3"/>
  <c r="E179" i="3" l="1"/>
  <c r="H179" i="3" s="1"/>
  <c r="C352" i="3"/>
  <c r="C352" i="4" s="1"/>
  <c r="B352" i="4"/>
  <c r="B353" i="3"/>
  <c r="G179" i="3" l="1"/>
  <c r="I179" i="3" s="1"/>
  <c r="J179" i="3" s="1"/>
  <c r="O179" i="3" s="1"/>
  <c r="C353" i="3"/>
  <c r="C353" i="4" s="1"/>
  <c r="B353" i="4"/>
  <c r="B354" i="3"/>
  <c r="E180" i="3" l="1"/>
  <c r="H180" i="3" s="1"/>
  <c r="C354" i="3"/>
  <c r="C354" i="4" s="1"/>
  <c r="B354" i="4"/>
  <c r="B355" i="3"/>
  <c r="G180" i="3" l="1"/>
  <c r="I180" i="3" s="1"/>
  <c r="J180" i="3" s="1"/>
  <c r="O180" i="3" s="1"/>
  <c r="C355" i="3"/>
  <c r="C355" i="4" s="1"/>
  <c r="B355" i="4"/>
  <c r="B356" i="3"/>
  <c r="E181" i="3" l="1"/>
  <c r="H181" i="3" s="1"/>
  <c r="C356" i="3"/>
  <c r="C356" i="4" s="1"/>
  <c r="B356" i="4"/>
  <c r="B357" i="3"/>
  <c r="G181" i="3" l="1"/>
  <c r="I181" i="3" s="1"/>
  <c r="J181" i="3" s="1"/>
  <c r="O181" i="3" s="1"/>
  <c r="C357" i="3"/>
  <c r="C357" i="4" s="1"/>
  <c r="B357" i="4"/>
  <c r="B358" i="3"/>
  <c r="E182" i="3" l="1"/>
  <c r="H182" i="3" s="1"/>
  <c r="C358" i="3"/>
  <c r="C358" i="4" s="1"/>
  <c r="B358" i="4"/>
  <c r="B359" i="3"/>
  <c r="G182" i="3" l="1"/>
  <c r="I182" i="3" s="1"/>
  <c r="J182" i="3" s="1"/>
  <c r="O182" i="3" s="1"/>
  <c r="C359" i="3"/>
  <c r="C359" i="4" s="1"/>
  <c r="B359" i="4"/>
  <c r="B360" i="3"/>
  <c r="E183" i="3" l="1"/>
  <c r="H183" i="3" s="1"/>
  <c r="C360" i="3"/>
  <c r="C360" i="4" s="1"/>
  <c r="B360" i="4"/>
  <c r="B361" i="3"/>
  <c r="B361" i="4" s="1"/>
  <c r="G183" i="3" l="1"/>
  <c r="I183" i="3" s="1"/>
  <c r="J183" i="3" s="1"/>
  <c r="O183" i="3" s="1"/>
  <c r="C361" i="3"/>
  <c r="C361" i="4" s="1"/>
  <c r="B362" i="3"/>
  <c r="E184" i="3" l="1"/>
  <c r="H184" i="3" s="1"/>
  <c r="C362" i="3"/>
  <c r="C362" i="4" s="1"/>
  <c r="B362" i="4"/>
  <c r="B363" i="3"/>
  <c r="G184" i="3" l="1"/>
  <c r="I184" i="3" s="1"/>
  <c r="J184" i="3" s="1"/>
  <c r="O184" i="3" s="1"/>
  <c r="C363" i="3"/>
  <c r="C363" i="4" s="1"/>
  <c r="B363" i="4"/>
  <c r="B364" i="3"/>
  <c r="B364" i="4" s="1"/>
  <c r="E185" i="3" l="1"/>
  <c r="H185" i="3" s="1"/>
  <c r="C364" i="3"/>
  <c r="C364" i="4" s="1"/>
  <c r="B365" i="3"/>
  <c r="G185" i="3" l="1"/>
  <c r="I185" i="3" s="1"/>
  <c r="J185" i="3" s="1"/>
  <c r="O185" i="3" s="1"/>
  <c r="C365" i="3"/>
  <c r="C365" i="4" s="1"/>
  <c r="B365" i="4"/>
  <c r="B366" i="3"/>
  <c r="E186" i="3" l="1"/>
  <c r="H186" i="3" s="1"/>
  <c r="C366" i="3"/>
  <c r="C366" i="4" s="1"/>
  <c r="B366" i="4"/>
  <c r="G186" i="3" l="1"/>
  <c r="I186" i="3" s="1"/>
  <c r="J186" i="3" s="1"/>
  <c r="O186" i="3" s="1"/>
  <c r="E187" i="3" l="1"/>
  <c r="H187" i="3" s="1"/>
  <c r="G187" i="3" l="1"/>
  <c r="I187" i="3" s="1"/>
  <c r="J187" i="3" s="1"/>
  <c r="O187" i="3" s="1"/>
  <c r="E188" i="3" l="1"/>
  <c r="H188" i="3" s="1"/>
  <c r="G188" i="3" l="1"/>
  <c r="I188" i="3" s="1"/>
  <c r="J188" i="3" s="1"/>
  <c r="O188" i="3" s="1"/>
  <c r="E189" i="3" l="1"/>
  <c r="H189" i="3" s="1"/>
  <c r="G189" i="3" s="1"/>
  <c r="I189" i="3" s="1"/>
  <c r="J189" i="3" s="1"/>
  <c r="O189" i="3" s="1"/>
  <c r="E190" i="3" l="1"/>
  <c r="H190" i="3" l="1"/>
  <c r="G190" i="3" l="1"/>
  <c r="I190" i="3" s="1"/>
  <c r="J190" i="3" s="1"/>
  <c r="O190" i="3" s="1"/>
  <c r="E191" i="3" l="1"/>
  <c r="H191" i="3" s="1"/>
  <c r="G191" i="3" s="1"/>
  <c r="I191" i="3" s="1"/>
  <c r="J191" i="3" s="1"/>
  <c r="O191" i="3" s="1"/>
  <c r="E192" i="3" l="1"/>
  <c r="H192" i="3" l="1"/>
  <c r="G192" i="3" l="1"/>
  <c r="I192" i="3" s="1"/>
  <c r="J192" i="3" s="1"/>
  <c r="O192" i="3" s="1"/>
  <c r="E193" i="3" l="1"/>
  <c r="H193" i="3" s="1"/>
  <c r="G193" i="3" l="1"/>
  <c r="I193" i="3" s="1"/>
  <c r="J193" i="3" s="1"/>
  <c r="O193" i="3" s="1"/>
  <c r="E194" i="3" l="1"/>
  <c r="H194" i="3" s="1"/>
  <c r="G194" i="3" l="1"/>
  <c r="I194" i="3" s="1"/>
  <c r="J194" i="3" s="1"/>
  <c r="O194" i="3" s="1"/>
  <c r="E195" i="3" l="1"/>
  <c r="H195" i="3" s="1"/>
  <c r="G195" i="3" l="1"/>
  <c r="I195" i="3" s="1"/>
  <c r="J195" i="3" s="1"/>
  <c r="O195" i="3" s="1"/>
  <c r="E196" i="3" l="1"/>
  <c r="H196" i="3" s="1"/>
  <c r="G196" i="3" l="1"/>
  <c r="I196" i="3" s="1"/>
  <c r="J196" i="3" s="1"/>
  <c r="O196" i="3" s="1"/>
  <c r="E197" i="3" l="1"/>
  <c r="H197" i="3" s="1"/>
  <c r="G197" i="3" l="1"/>
  <c r="I197" i="3" s="1"/>
  <c r="J197" i="3" s="1"/>
  <c r="O197" i="3" s="1"/>
  <c r="E198" i="3" l="1"/>
  <c r="H198" i="3" s="1"/>
  <c r="G198" i="3" s="1"/>
  <c r="I198" i="3" s="1"/>
  <c r="J198" i="3" s="1"/>
  <c r="O198" i="3" s="1"/>
  <c r="E199" i="3" l="1"/>
  <c r="H199" i="3" l="1"/>
  <c r="G199" i="3" l="1"/>
  <c r="I199" i="3" s="1"/>
  <c r="J199" i="3" s="1"/>
  <c r="O199" i="3" s="1"/>
  <c r="E200" i="3" l="1"/>
  <c r="H200" i="3" s="1"/>
  <c r="G200" i="3" l="1"/>
  <c r="I200" i="3" s="1"/>
  <c r="J200" i="3" s="1"/>
  <c r="O200" i="3" s="1"/>
  <c r="E201" i="3" l="1"/>
  <c r="H201" i="3" s="1"/>
  <c r="G201" i="3" l="1"/>
  <c r="I201" i="3" s="1"/>
  <c r="J201" i="3" s="1"/>
  <c r="O201" i="3" s="1"/>
  <c r="E202" i="3" l="1"/>
  <c r="H202" i="3" s="1"/>
  <c r="G202" i="3" l="1"/>
  <c r="I202" i="3" s="1"/>
  <c r="J202" i="3" s="1"/>
  <c r="O202" i="3" s="1"/>
  <c r="E203" i="3" l="1"/>
  <c r="H203" i="3" s="1"/>
  <c r="G203" i="3" l="1"/>
  <c r="I203" i="3" s="1"/>
  <c r="J203" i="3" s="1"/>
  <c r="O203" i="3" s="1"/>
  <c r="E204" i="3" l="1"/>
  <c r="H204" i="3" s="1"/>
  <c r="G204" i="3" l="1"/>
  <c r="I204" i="3" s="1"/>
  <c r="J204" i="3" s="1"/>
  <c r="O204" i="3" s="1"/>
  <c r="E205" i="3" l="1"/>
  <c r="H205" i="3" s="1"/>
  <c r="G205" i="3" l="1"/>
  <c r="I205" i="3" s="1"/>
  <c r="J205" i="3" s="1"/>
  <c r="O205" i="3" s="1"/>
  <c r="E206" i="3" l="1"/>
  <c r="H206" i="3" s="1"/>
  <c r="G206" i="3" l="1"/>
  <c r="I206" i="3" s="1"/>
  <c r="J206" i="3" s="1"/>
  <c r="O206" i="3" s="1"/>
  <c r="E207" i="3" l="1"/>
  <c r="H207" i="3" s="1"/>
  <c r="G207" i="3" l="1"/>
  <c r="I207" i="3" s="1"/>
  <c r="J207" i="3" s="1"/>
  <c r="O207" i="3" s="1"/>
  <c r="E208" i="3" l="1"/>
  <c r="H208" i="3" s="1"/>
  <c r="G208" i="3" l="1"/>
  <c r="I208" i="3" s="1"/>
  <c r="J208" i="3" s="1"/>
  <c r="O208" i="3" s="1"/>
  <c r="E209" i="3" l="1"/>
  <c r="H209" i="3" s="1"/>
  <c r="G209" i="3" l="1"/>
  <c r="I209" i="3" s="1"/>
  <c r="J209" i="3" s="1"/>
  <c r="O209" i="3" s="1"/>
  <c r="E210" i="3" l="1"/>
  <c r="H210" i="3" s="1"/>
  <c r="G210" i="3" l="1"/>
  <c r="I210" i="3" s="1"/>
  <c r="J210" i="3" s="1"/>
  <c r="O210" i="3" s="1"/>
  <c r="E211" i="3" l="1"/>
  <c r="H211" i="3" s="1"/>
  <c r="G211" i="3" l="1"/>
  <c r="I211" i="3" s="1"/>
  <c r="J211" i="3" s="1"/>
  <c r="O211" i="3" s="1"/>
  <c r="E212" i="3" l="1"/>
  <c r="H212" i="3" s="1"/>
  <c r="G212" i="3" l="1"/>
  <c r="I212" i="3" s="1"/>
  <c r="J212" i="3" s="1"/>
  <c r="O212" i="3" s="1"/>
  <c r="E213" i="3" l="1"/>
  <c r="H213" i="3" s="1"/>
  <c r="G213" i="3" l="1"/>
  <c r="I213" i="3" s="1"/>
  <c r="J213" i="3" s="1"/>
  <c r="O213" i="3" s="1"/>
  <c r="E214" i="3" l="1"/>
  <c r="H214" i="3" s="1"/>
  <c r="G214" i="3" l="1"/>
  <c r="I214" i="3" s="1"/>
  <c r="J214" i="3" s="1"/>
  <c r="O214" i="3" s="1"/>
  <c r="E215" i="3" l="1"/>
  <c r="H215" i="3" s="1"/>
  <c r="G215" i="3" l="1"/>
  <c r="I215" i="3" s="1"/>
  <c r="J215" i="3" s="1"/>
  <c r="O215" i="3" s="1"/>
  <c r="E216" i="3" l="1"/>
  <c r="H216" i="3" s="1"/>
  <c r="G216" i="3" l="1"/>
  <c r="I216" i="3" s="1"/>
  <c r="J216" i="3" s="1"/>
  <c r="O216" i="3" s="1"/>
  <c r="E217" i="3" l="1"/>
  <c r="H217" i="3" s="1"/>
  <c r="G217" i="3" l="1"/>
  <c r="I217" i="3" s="1"/>
  <c r="J217" i="3" s="1"/>
  <c r="O217" i="3" s="1"/>
  <c r="E218" i="3" l="1"/>
  <c r="H218" i="3" s="1"/>
  <c r="G218" i="3" l="1"/>
  <c r="I218" i="3" s="1"/>
  <c r="J218" i="3" s="1"/>
  <c r="O218" i="3" s="1"/>
  <c r="E219" i="3" l="1"/>
  <c r="H219" i="3" s="1"/>
  <c r="G219" i="3" l="1"/>
  <c r="I219" i="3" s="1"/>
  <c r="J219" i="3" s="1"/>
  <c r="O219" i="3" s="1"/>
  <c r="E220" i="3" l="1"/>
  <c r="H220" i="3" s="1"/>
  <c r="G220" i="3" l="1"/>
  <c r="I220" i="3" s="1"/>
  <c r="J220" i="3" s="1"/>
  <c r="O220" i="3" s="1"/>
  <c r="E221" i="3" l="1"/>
  <c r="H221" i="3" s="1"/>
  <c r="G221" i="3" l="1"/>
  <c r="I221" i="3" s="1"/>
  <c r="J221" i="3" s="1"/>
  <c r="O221" i="3" s="1"/>
  <c r="E222" i="3" l="1"/>
  <c r="H222" i="3" s="1"/>
  <c r="G222" i="3" l="1"/>
  <c r="I222" i="3" s="1"/>
  <c r="J222" i="3" s="1"/>
  <c r="O222" i="3" s="1"/>
  <c r="E223" i="3" l="1"/>
  <c r="H223" i="3" s="1"/>
  <c r="G223" i="3" l="1"/>
  <c r="I223" i="3" s="1"/>
  <c r="J223" i="3" s="1"/>
  <c r="O223" i="3" s="1"/>
  <c r="E224" i="3" l="1"/>
  <c r="H224" i="3" s="1"/>
  <c r="G224" i="3" l="1"/>
  <c r="I224" i="3" s="1"/>
  <c r="J224" i="3" s="1"/>
  <c r="O224" i="3" s="1"/>
  <c r="E225" i="3" l="1"/>
  <c r="H225" i="3" s="1"/>
  <c r="G225" i="3" l="1"/>
  <c r="I225" i="3" s="1"/>
  <c r="J225" i="3" s="1"/>
  <c r="O225" i="3" s="1"/>
  <c r="E226" i="3" l="1"/>
  <c r="H226" i="3" s="1"/>
  <c r="G226" i="3" l="1"/>
  <c r="I226" i="3" s="1"/>
  <c r="J226" i="3" s="1"/>
  <c r="O226" i="3" s="1"/>
  <c r="E227" i="3" l="1"/>
  <c r="H227" i="3" s="1"/>
  <c r="G227" i="3" l="1"/>
  <c r="I227" i="3" s="1"/>
  <c r="J227" i="3" s="1"/>
  <c r="O227" i="3" s="1"/>
  <c r="E228" i="3" l="1"/>
  <c r="H228" i="3" s="1"/>
  <c r="G228" i="3" l="1"/>
  <c r="I228" i="3" s="1"/>
  <c r="J228" i="3" s="1"/>
  <c r="O228" i="3" s="1"/>
  <c r="E229" i="3" l="1"/>
  <c r="H229" i="3" s="1"/>
  <c r="G229" i="3" l="1"/>
  <c r="I229" i="3" s="1"/>
  <c r="J229" i="3" s="1"/>
  <c r="O229" i="3" s="1"/>
  <c r="E230" i="3" l="1"/>
  <c r="H230" i="3" s="1"/>
  <c r="G230" i="3" l="1"/>
  <c r="I230" i="3" s="1"/>
  <c r="J230" i="3" s="1"/>
  <c r="O230" i="3" s="1"/>
  <c r="E231" i="3" l="1"/>
  <c r="H231" i="3" s="1"/>
  <c r="G231" i="3" l="1"/>
  <c r="I231" i="3" s="1"/>
  <c r="J231" i="3" s="1"/>
  <c r="O231" i="3" s="1"/>
  <c r="E232" i="3" l="1"/>
  <c r="H232" i="3" s="1"/>
  <c r="G232" i="3" l="1"/>
  <c r="I232" i="3" s="1"/>
  <c r="J232" i="3" s="1"/>
  <c r="O232" i="3" s="1"/>
  <c r="E233" i="3" l="1"/>
  <c r="H233" i="3" s="1"/>
  <c r="G233" i="3" s="1"/>
  <c r="I233" i="3" s="1"/>
  <c r="J233" i="3" s="1"/>
  <c r="O233" i="3" s="1"/>
  <c r="E234" i="3" l="1"/>
  <c r="H234" i="3" l="1"/>
  <c r="G234" i="3" l="1"/>
  <c r="I234" i="3" s="1"/>
  <c r="J234" i="3" s="1"/>
  <c r="O234" i="3" s="1"/>
  <c r="E235" i="3" l="1"/>
  <c r="H235" i="3" s="1"/>
  <c r="G235" i="3" l="1"/>
  <c r="I235" i="3" s="1"/>
  <c r="J235" i="3" s="1"/>
  <c r="O235" i="3" s="1"/>
  <c r="E236" i="3" l="1"/>
  <c r="H236" i="3" s="1"/>
  <c r="G236" i="3" l="1"/>
  <c r="I236" i="3" s="1"/>
  <c r="J236" i="3" s="1"/>
  <c r="O236" i="3" s="1"/>
  <c r="E237" i="3" l="1"/>
  <c r="H237" i="3" s="1"/>
  <c r="G237" i="3" l="1"/>
  <c r="I237" i="3" s="1"/>
  <c r="J237" i="3" s="1"/>
  <c r="O237" i="3" s="1"/>
  <c r="E238" i="3" l="1"/>
  <c r="H238" i="3" s="1"/>
  <c r="G238" i="3" l="1"/>
  <c r="I238" i="3" s="1"/>
  <c r="J238" i="3" s="1"/>
  <c r="O238" i="3" s="1"/>
  <c r="E239" i="3" l="1"/>
  <c r="H239" i="3" s="1"/>
  <c r="G239" i="3" l="1"/>
  <c r="I239" i="3" s="1"/>
  <c r="J239" i="3" s="1"/>
  <c r="O239" i="3" s="1"/>
  <c r="E240" i="3" l="1"/>
  <c r="H240" i="3" s="1"/>
  <c r="G240" i="3" l="1"/>
  <c r="I240" i="3" s="1"/>
  <c r="J240" i="3" s="1"/>
  <c r="O240" i="3" s="1"/>
  <c r="E241" i="3" l="1"/>
  <c r="H241" i="3" s="1"/>
  <c r="G241" i="3" l="1"/>
  <c r="I241" i="3" s="1"/>
  <c r="J241" i="3" s="1"/>
  <c r="O241" i="3" s="1"/>
  <c r="E242" i="3" l="1"/>
  <c r="H242" i="3" s="1"/>
  <c r="G242" i="3" l="1"/>
  <c r="I242" i="3" s="1"/>
  <c r="J242" i="3" s="1"/>
  <c r="O242" i="3" s="1"/>
  <c r="E243" i="3" l="1"/>
  <c r="H243" i="3" s="1"/>
  <c r="G243" i="3" l="1"/>
  <c r="I243" i="3" s="1"/>
  <c r="J243" i="3" s="1"/>
  <c r="O243" i="3" s="1"/>
  <c r="E244" i="3" l="1"/>
  <c r="H244" i="3" s="1"/>
  <c r="G244" i="3" l="1"/>
  <c r="I244" i="3" s="1"/>
  <c r="J244" i="3" s="1"/>
  <c r="O244" i="3" s="1"/>
  <c r="E245" i="3" l="1"/>
  <c r="H245" i="3" s="1"/>
  <c r="G245" i="3" l="1"/>
  <c r="I245" i="3" s="1"/>
  <c r="J245" i="3" s="1"/>
  <c r="O245" i="3" s="1"/>
  <c r="E246" i="3" l="1"/>
  <c r="H246" i="3" s="1"/>
  <c r="G246" i="3" l="1"/>
  <c r="I246" i="3" s="1"/>
  <c r="J246" i="3" s="1"/>
  <c r="O246" i="3" s="1"/>
  <c r="E247" i="3" l="1"/>
  <c r="H247" i="3" s="1"/>
  <c r="G247" i="3" l="1"/>
  <c r="I247" i="3" s="1"/>
  <c r="J247" i="3" s="1"/>
  <c r="O247" i="3" s="1"/>
  <c r="E248" i="3" l="1"/>
  <c r="H248" i="3" s="1"/>
  <c r="G248" i="3" l="1"/>
  <c r="I248" i="3" s="1"/>
  <c r="J248" i="3" s="1"/>
  <c r="O248" i="3" s="1"/>
  <c r="E249" i="3" l="1"/>
  <c r="H249" i="3" s="1"/>
  <c r="G249" i="3" l="1"/>
  <c r="I249" i="3" s="1"/>
  <c r="J249" i="3" s="1"/>
  <c r="O249" i="3" s="1"/>
  <c r="E250" i="3" l="1"/>
  <c r="H250" i="3" s="1"/>
  <c r="G250" i="3" l="1"/>
  <c r="I250" i="3" s="1"/>
  <c r="J250" i="3" s="1"/>
  <c r="O250" i="3" s="1"/>
  <c r="E251" i="3" l="1"/>
  <c r="H251" i="3" s="1"/>
  <c r="G251" i="3" l="1"/>
  <c r="I251" i="3" s="1"/>
  <c r="J251" i="3" s="1"/>
  <c r="O251" i="3" s="1"/>
  <c r="E252" i="3" l="1"/>
  <c r="H252" i="3" s="1"/>
  <c r="G252" i="3" l="1"/>
  <c r="I252" i="3" s="1"/>
  <c r="J252" i="3" s="1"/>
  <c r="O252" i="3" s="1"/>
  <c r="E253" i="3" l="1"/>
  <c r="H253" i="3" s="1"/>
  <c r="G253" i="3" l="1"/>
  <c r="I253" i="3" s="1"/>
  <c r="J253" i="3" s="1"/>
  <c r="O253" i="3" s="1"/>
  <c r="E254" i="3" l="1"/>
  <c r="H254" i="3" s="1"/>
  <c r="G254" i="3" l="1"/>
  <c r="I254" i="3" s="1"/>
  <c r="J254" i="3" s="1"/>
  <c r="O254" i="3" s="1"/>
  <c r="E255" i="3" l="1"/>
  <c r="H255" i="3" s="1"/>
  <c r="G255" i="3" l="1"/>
  <c r="I255" i="3" s="1"/>
  <c r="J255" i="3" s="1"/>
  <c r="O255" i="3" s="1"/>
  <c r="E256" i="3" l="1"/>
  <c r="H256" i="3" s="1"/>
  <c r="G256" i="3" l="1"/>
  <c r="I256" i="3" s="1"/>
  <c r="J256" i="3" s="1"/>
  <c r="O256" i="3" s="1"/>
  <c r="E257" i="3" l="1"/>
  <c r="H257" i="3" s="1"/>
  <c r="G257" i="3" l="1"/>
  <c r="I257" i="3" s="1"/>
  <c r="J257" i="3" s="1"/>
  <c r="O257" i="3" s="1"/>
  <c r="E258" i="3" l="1"/>
  <c r="H258" i="3" s="1"/>
  <c r="G258" i="3" l="1"/>
  <c r="I258" i="3" s="1"/>
  <c r="J258" i="3" s="1"/>
  <c r="O258" i="3" s="1"/>
  <c r="E259" i="3" l="1"/>
  <c r="H259" i="3" s="1"/>
  <c r="G259" i="3" l="1"/>
  <c r="I259" i="3" s="1"/>
  <c r="J259" i="3" s="1"/>
  <c r="O259" i="3" s="1"/>
  <c r="E260" i="3" l="1"/>
  <c r="H260" i="3" s="1"/>
  <c r="G260" i="3" l="1"/>
  <c r="I260" i="3" s="1"/>
  <c r="J260" i="3" s="1"/>
  <c r="O260" i="3" s="1"/>
  <c r="E261" i="3" l="1"/>
  <c r="H261" i="3" s="1"/>
  <c r="G261" i="3" l="1"/>
  <c r="I261" i="3" s="1"/>
  <c r="J261" i="3" s="1"/>
  <c r="O261" i="3" s="1"/>
  <c r="E262" i="3" l="1"/>
  <c r="H262" i="3" s="1"/>
  <c r="G262" i="3" l="1"/>
  <c r="I262" i="3" s="1"/>
  <c r="J262" i="3" s="1"/>
  <c r="O262" i="3" s="1"/>
  <c r="E263" i="3" l="1"/>
  <c r="H263" i="3" s="1"/>
  <c r="G263" i="3" l="1"/>
  <c r="I263" i="3" s="1"/>
  <c r="J263" i="3" s="1"/>
  <c r="O263" i="3" s="1"/>
  <c r="E264" i="3" l="1"/>
  <c r="H264" i="3" s="1"/>
  <c r="G264" i="3" l="1"/>
  <c r="I264" i="3" s="1"/>
  <c r="J264" i="3" s="1"/>
  <c r="O264" i="3" s="1"/>
  <c r="E265" i="3" l="1"/>
  <c r="H265" i="3" s="1"/>
  <c r="G265" i="3" l="1"/>
  <c r="I265" i="3" s="1"/>
  <c r="J265" i="3" s="1"/>
  <c r="O265" i="3" s="1"/>
  <c r="E266" i="3" l="1"/>
  <c r="H266" i="3" s="1"/>
  <c r="G266" i="3" s="1"/>
  <c r="I266" i="3" s="1"/>
  <c r="J266" i="3" s="1"/>
  <c r="O266" i="3" s="1"/>
  <c r="E267" i="3" l="1"/>
  <c r="H267" i="3" l="1"/>
  <c r="G267" i="3" l="1"/>
  <c r="I267" i="3" s="1"/>
  <c r="J267" i="3" s="1"/>
  <c r="O267" i="3" s="1"/>
  <c r="E268" i="3" l="1"/>
  <c r="H268" i="3" s="1"/>
  <c r="G268" i="3" l="1"/>
  <c r="I268" i="3" s="1"/>
  <c r="J268" i="3" s="1"/>
  <c r="O268" i="3" s="1"/>
  <c r="E269" i="3" l="1"/>
  <c r="H269" i="3" s="1"/>
  <c r="G269" i="3" l="1"/>
  <c r="I269" i="3" s="1"/>
  <c r="J269" i="3" s="1"/>
  <c r="O269" i="3" s="1"/>
  <c r="E270" i="3" l="1"/>
  <c r="H270" i="3" s="1"/>
  <c r="G270" i="3" l="1"/>
  <c r="I270" i="3" s="1"/>
  <c r="J270" i="3" s="1"/>
  <c r="O270" i="3" s="1"/>
  <c r="E271" i="3" l="1"/>
  <c r="H271" i="3" s="1"/>
  <c r="G271" i="3" l="1"/>
  <c r="I271" i="3" s="1"/>
  <c r="J271" i="3" s="1"/>
  <c r="O271" i="3" s="1"/>
  <c r="E272" i="3" l="1"/>
  <c r="H272" i="3" s="1"/>
  <c r="G272" i="3" l="1"/>
  <c r="I272" i="3" s="1"/>
  <c r="J272" i="3" s="1"/>
  <c r="O272" i="3" s="1"/>
  <c r="E273" i="3" l="1"/>
  <c r="H273" i="3" s="1"/>
  <c r="G273" i="3" l="1"/>
  <c r="I273" i="3" s="1"/>
  <c r="J273" i="3" s="1"/>
  <c r="O273" i="3" s="1"/>
  <c r="E274" i="3" l="1"/>
  <c r="H274" i="3" s="1"/>
  <c r="G274" i="3" l="1"/>
  <c r="I274" i="3" s="1"/>
  <c r="J274" i="3" s="1"/>
  <c r="O274" i="3" s="1"/>
  <c r="E275" i="3" l="1"/>
  <c r="H275" i="3" s="1"/>
  <c r="G275" i="3" l="1"/>
  <c r="I275" i="3" s="1"/>
  <c r="J275" i="3" s="1"/>
  <c r="O275" i="3" s="1"/>
  <c r="E276" i="3" l="1"/>
  <c r="H276" i="3" s="1"/>
  <c r="G276" i="3" l="1"/>
  <c r="I276" i="3" s="1"/>
  <c r="J276" i="3" s="1"/>
  <c r="O276" i="3" s="1"/>
  <c r="E277" i="3" l="1"/>
  <c r="H277" i="3" s="1"/>
  <c r="G277" i="3" l="1"/>
  <c r="I277" i="3" s="1"/>
  <c r="J277" i="3" s="1"/>
  <c r="O277" i="3" s="1"/>
  <c r="E278" i="3" l="1"/>
  <c r="H278" i="3" s="1"/>
  <c r="G278" i="3" l="1"/>
  <c r="I278" i="3" s="1"/>
  <c r="J278" i="3" s="1"/>
  <c r="O278" i="3" s="1"/>
  <c r="E279" i="3" l="1"/>
  <c r="H279" i="3" s="1"/>
  <c r="G279" i="3" l="1"/>
  <c r="I279" i="3" s="1"/>
  <c r="J279" i="3" s="1"/>
  <c r="O279" i="3" s="1"/>
  <c r="E280" i="3" l="1"/>
  <c r="H280" i="3" s="1"/>
  <c r="G280" i="3" l="1"/>
  <c r="I280" i="3" s="1"/>
  <c r="J280" i="3" s="1"/>
  <c r="O280" i="3" s="1"/>
  <c r="E281" i="3" l="1"/>
  <c r="H281" i="3" s="1"/>
  <c r="G281" i="3" l="1"/>
  <c r="I281" i="3" s="1"/>
  <c r="J281" i="3" s="1"/>
  <c r="O281" i="3" s="1"/>
  <c r="E282" i="3" l="1"/>
  <c r="H282" i="3" s="1"/>
  <c r="G282" i="3" l="1"/>
  <c r="I282" i="3" s="1"/>
  <c r="J282" i="3" s="1"/>
  <c r="O282" i="3" s="1"/>
  <c r="E283" i="3" l="1"/>
  <c r="H283" i="3" s="1"/>
  <c r="G283" i="3" l="1"/>
  <c r="I283" i="3" s="1"/>
  <c r="J283" i="3" s="1"/>
  <c r="O283" i="3" s="1"/>
  <c r="E284" i="3" l="1"/>
  <c r="H284" i="3" s="1"/>
  <c r="G284" i="3" l="1"/>
  <c r="I284" i="3" s="1"/>
  <c r="J284" i="3" s="1"/>
  <c r="O284" i="3" s="1"/>
  <c r="E285" i="3" l="1"/>
  <c r="H285" i="3" s="1"/>
  <c r="G285" i="3" l="1"/>
  <c r="I285" i="3" s="1"/>
  <c r="J285" i="3" s="1"/>
  <c r="O285" i="3" s="1"/>
  <c r="E286" i="3" l="1"/>
  <c r="H286" i="3" s="1"/>
  <c r="G286" i="3" l="1"/>
  <c r="I286" i="3" s="1"/>
  <c r="J286" i="3" s="1"/>
  <c r="O286" i="3" s="1"/>
  <c r="E287" i="3" l="1"/>
  <c r="H287" i="3" s="1"/>
  <c r="G287" i="3" l="1"/>
  <c r="I287" i="3" s="1"/>
  <c r="J287" i="3" s="1"/>
  <c r="O287" i="3" s="1"/>
  <c r="E288" i="3" l="1"/>
  <c r="H288" i="3" s="1"/>
  <c r="G288" i="3" l="1"/>
  <c r="I288" i="3" s="1"/>
  <c r="J288" i="3" s="1"/>
  <c r="O288" i="3" s="1"/>
  <c r="E289" i="3" l="1"/>
  <c r="H289" i="3" s="1"/>
  <c r="G289" i="3" l="1"/>
  <c r="I289" i="3" s="1"/>
  <c r="J289" i="3" s="1"/>
  <c r="O289" i="3" s="1"/>
  <c r="E290" i="3" l="1"/>
  <c r="H290" i="3" s="1"/>
  <c r="G290" i="3" l="1"/>
  <c r="I290" i="3" s="1"/>
  <c r="J290" i="3" s="1"/>
  <c r="O290" i="3" s="1"/>
  <c r="E291" i="3" l="1"/>
  <c r="H291" i="3" s="1"/>
  <c r="G291" i="3" l="1"/>
  <c r="I291" i="3" s="1"/>
  <c r="J291" i="3" s="1"/>
  <c r="O291" i="3" s="1"/>
  <c r="E292" i="3" l="1"/>
  <c r="H292" i="3" s="1"/>
  <c r="G292" i="3" l="1"/>
  <c r="I292" i="3" s="1"/>
  <c r="J292" i="3" s="1"/>
  <c r="O292" i="3" s="1"/>
  <c r="E293" i="3" l="1"/>
  <c r="H293" i="3" s="1"/>
  <c r="G293" i="3" s="1"/>
  <c r="I293" i="3" s="1"/>
  <c r="J293" i="3" s="1"/>
  <c r="O293" i="3" s="1"/>
  <c r="E294" i="3" l="1"/>
  <c r="H294" i="3" l="1"/>
  <c r="G294" i="3" l="1"/>
  <c r="I294" i="3" s="1"/>
  <c r="J294" i="3" s="1"/>
  <c r="O294" i="3" s="1"/>
  <c r="E295" i="3" l="1"/>
  <c r="H295" i="3" s="1"/>
  <c r="G295" i="3" l="1"/>
  <c r="I295" i="3" s="1"/>
  <c r="J295" i="3" s="1"/>
  <c r="O295" i="3" s="1"/>
  <c r="E296" i="3" l="1"/>
  <c r="H296" i="3" s="1"/>
  <c r="G296" i="3" l="1"/>
  <c r="I296" i="3" s="1"/>
  <c r="J296" i="3" s="1"/>
  <c r="O296" i="3" s="1"/>
  <c r="E297" i="3" l="1"/>
  <c r="H297" i="3" s="1"/>
  <c r="G297" i="3" l="1"/>
  <c r="I297" i="3" s="1"/>
  <c r="J297" i="3" s="1"/>
  <c r="O297" i="3" s="1"/>
  <c r="E298" i="3" l="1"/>
  <c r="H298" i="3" s="1"/>
  <c r="G298" i="3" l="1"/>
  <c r="I298" i="3" s="1"/>
  <c r="J298" i="3" s="1"/>
  <c r="E299" i="3" l="1"/>
  <c r="H299" i="3" s="1"/>
  <c r="O298" i="3"/>
  <c r="G299" i="3" l="1"/>
  <c r="I299" i="3" s="1"/>
  <c r="J299" i="3" s="1"/>
  <c r="O299" i="3" s="1"/>
  <c r="E300" i="3" l="1"/>
  <c r="H300" i="3" s="1"/>
  <c r="G300" i="3" l="1"/>
  <c r="I300" i="3" s="1"/>
  <c r="J300" i="3" s="1"/>
  <c r="O300" i="3" s="1"/>
  <c r="E301" i="3" l="1"/>
  <c r="H301" i="3" s="1"/>
  <c r="G301" i="3" l="1"/>
  <c r="I301" i="3" s="1"/>
  <c r="J301" i="3" s="1"/>
  <c r="O301" i="3" s="1"/>
  <c r="E302" i="3" l="1"/>
  <c r="H302" i="3" s="1"/>
  <c r="G302" i="3" l="1"/>
  <c r="I302" i="3" s="1"/>
  <c r="J302" i="3" s="1"/>
  <c r="O302" i="3" s="1"/>
  <c r="E303" i="3" l="1"/>
  <c r="H303" i="3" s="1"/>
  <c r="G303" i="3" l="1"/>
  <c r="I303" i="3" s="1"/>
  <c r="J303" i="3" s="1"/>
  <c r="O303" i="3" s="1"/>
  <c r="E304" i="3" l="1"/>
  <c r="H304" i="3" s="1"/>
  <c r="G304" i="3" l="1"/>
  <c r="I304" i="3" s="1"/>
  <c r="J304" i="3" s="1"/>
  <c r="O304" i="3" s="1"/>
  <c r="E305" i="3" l="1"/>
  <c r="H305" i="3" s="1"/>
  <c r="G305" i="3" l="1"/>
  <c r="I305" i="3" s="1"/>
  <c r="J305" i="3" s="1"/>
  <c r="O305" i="3" s="1"/>
  <c r="E306" i="3" l="1"/>
  <c r="H306" i="3" s="1"/>
  <c r="G306" i="3" l="1"/>
  <c r="I306" i="3" s="1"/>
  <c r="J306" i="3" s="1"/>
  <c r="O306" i="3" s="1"/>
  <c r="E307" i="3" l="1"/>
  <c r="H307" i="3" s="1"/>
  <c r="G307" i="3" l="1"/>
  <c r="I307" i="3" s="1"/>
  <c r="J307" i="3" s="1"/>
  <c r="O307" i="3" s="1"/>
  <c r="E308" i="3" l="1"/>
  <c r="H308" i="3" s="1"/>
  <c r="G308" i="3" l="1"/>
  <c r="I308" i="3" s="1"/>
  <c r="J308" i="3" s="1"/>
  <c r="O308" i="3" s="1"/>
  <c r="E309" i="3" l="1"/>
  <c r="H309" i="3" s="1"/>
  <c r="G309" i="3" l="1"/>
  <c r="I309" i="3" s="1"/>
  <c r="J309" i="3" s="1"/>
  <c r="O309" i="3" s="1"/>
  <c r="E310" i="3" l="1"/>
  <c r="H310" i="3" s="1"/>
  <c r="G310" i="3" s="1"/>
  <c r="I310" i="3" s="1"/>
  <c r="J310" i="3" s="1"/>
  <c r="O310" i="3" s="1"/>
  <c r="E311" i="3" l="1"/>
  <c r="H311" i="3" l="1"/>
  <c r="G311" i="3" l="1"/>
  <c r="I311" i="3" s="1"/>
  <c r="J311" i="3" s="1"/>
  <c r="O311" i="3" s="1"/>
  <c r="E312" i="3" l="1"/>
  <c r="H312" i="3" s="1"/>
  <c r="G312" i="3" l="1"/>
  <c r="I312" i="3" s="1"/>
  <c r="J312" i="3" s="1"/>
  <c r="O312" i="3" s="1"/>
  <c r="E313" i="3" l="1"/>
  <c r="H313" i="3" s="1"/>
  <c r="G313" i="3" l="1"/>
  <c r="I313" i="3" s="1"/>
  <c r="J313" i="3" s="1"/>
  <c r="O313" i="3" s="1"/>
  <c r="E314" i="3" l="1"/>
  <c r="H314" i="3" s="1"/>
  <c r="G314" i="3" l="1"/>
  <c r="I314" i="3" s="1"/>
  <c r="J314" i="3" s="1"/>
  <c r="O314" i="3" s="1"/>
  <c r="E315" i="3" l="1"/>
  <c r="H315" i="3" s="1"/>
  <c r="G315" i="3" l="1"/>
  <c r="I315" i="3" s="1"/>
  <c r="J315" i="3" s="1"/>
  <c r="O315" i="3" s="1"/>
  <c r="E316" i="3" l="1"/>
  <c r="H316" i="3" s="1"/>
  <c r="G316" i="3" l="1"/>
  <c r="I316" i="3" s="1"/>
  <c r="J316" i="3" s="1"/>
  <c r="O316" i="3" s="1"/>
  <c r="E317" i="3" l="1"/>
  <c r="H317" i="3" s="1"/>
  <c r="G317" i="3" s="1"/>
  <c r="I317" i="3" s="1"/>
  <c r="J317" i="3" s="1"/>
  <c r="O317" i="3" s="1"/>
  <c r="E318" i="3" l="1"/>
  <c r="H318" i="3" l="1"/>
  <c r="G318" i="3" l="1"/>
  <c r="I318" i="3" s="1"/>
  <c r="J318" i="3" s="1"/>
  <c r="O318" i="3" s="1"/>
  <c r="E319" i="3" l="1"/>
  <c r="H319" i="3" s="1"/>
  <c r="G319" i="3" l="1"/>
  <c r="I319" i="3" s="1"/>
  <c r="J319" i="3" s="1"/>
  <c r="O319" i="3" s="1"/>
  <c r="E320" i="3" l="1"/>
  <c r="H320" i="3" s="1"/>
  <c r="G320" i="3" l="1"/>
  <c r="I320" i="3" s="1"/>
  <c r="J320" i="3" s="1"/>
  <c r="O320" i="3" s="1"/>
  <c r="E321" i="3" l="1"/>
  <c r="H321" i="3" s="1"/>
  <c r="G321" i="3" l="1"/>
  <c r="I321" i="3" s="1"/>
  <c r="J321" i="3" s="1"/>
  <c r="O321" i="3" s="1"/>
  <c r="E322" i="3" l="1"/>
  <c r="H322" i="3" s="1"/>
  <c r="G322" i="3" l="1"/>
  <c r="I322" i="3" s="1"/>
  <c r="J322" i="3" s="1"/>
  <c r="O322" i="3" s="1"/>
  <c r="E323" i="3" l="1"/>
  <c r="H323" i="3" s="1"/>
  <c r="G323" i="3" l="1"/>
  <c r="I323" i="3" s="1"/>
  <c r="J323" i="3" s="1"/>
  <c r="O323" i="3" s="1"/>
  <c r="E324" i="3" l="1"/>
  <c r="H324" i="3" s="1"/>
  <c r="G324" i="3" l="1"/>
  <c r="I324" i="3" s="1"/>
  <c r="J324" i="3" s="1"/>
  <c r="O324" i="3" s="1"/>
  <c r="E325" i="3" l="1"/>
  <c r="H325" i="3" s="1"/>
  <c r="G325" i="3" l="1"/>
  <c r="I325" i="3" s="1"/>
  <c r="J325" i="3" s="1"/>
  <c r="O325" i="3" s="1"/>
  <c r="E326" i="3" l="1"/>
  <c r="H326" i="3" s="1"/>
  <c r="G326" i="3" l="1"/>
  <c r="I326" i="3" s="1"/>
  <c r="J326" i="3" s="1"/>
  <c r="O326" i="3" s="1"/>
  <c r="E327" i="3" l="1"/>
  <c r="H327" i="3" s="1"/>
  <c r="G327" i="3" l="1"/>
  <c r="I327" i="3" s="1"/>
  <c r="J327" i="3" s="1"/>
  <c r="O327" i="3" s="1"/>
  <c r="E328" i="3" l="1"/>
  <c r="H328" i="3" s="1"/>
  <c r="G328" i="3" l="1"/>
  <c r="I328" i="3" s="1"/>
  <c r="J328" i="3" s="1"/>
  <c r="O328" i="3" s="1"/>
  <c r="G329" i="3" l="1"/>
  <c r="E329" i="3"/>
  <c r="H329" i="3" s="1"/>
  <c r="I329" i="3" l="1"/>
  <c r="J329" i="3" s="1"/>
  <c r="E330" i="3" l="1"/>
  <c r="H330" i="3" s="1"/>
  <c r="O329" i="3"/>
  <c r="G330" i="3" l="1"/>
  <c r="I330" i="3" s="1"/>
  <c r="J330" i="3" s="1"/>
  <c r="O330" i="3" s="1"/>
  <c r="E331" i="3" l="1"/>
  <c r="H331" i="3" s="1"/>
  <c r="G331" i="3" l="1"/>
  <c r="I331" i="3" s="1"/>
  <c r="J331" i="3" s="1"/>
  <c r="O331" i="3" s="1"/>
  <c r="E332" i="3" l="1"/>
  <c r="H332" i="3" s="1"/>
  <c r="G332" i="3" l="1"/>
  <c r="I332" i="3" s="1"/>
  <c r="J332" i="3" s="1"/>
  <c r="O332" i="3" s="1"/>
  <c r="E333" i="3" l="1"/>
  <c r="H333" i="3" s="1"/>
  <c r="G333" i="3" l="1"/>
  <c r="I333" i="3" s="1"/>
  <c r="J333" i="3" s="1"/>
  <c r="O333" i="3" s="1"/>
  <c r="E334" i="3" l="1"/>
  <c r="H334" i="3" s="1"/>
  <c r="G334" i="3" l="1"/>
  <c r="I334" i="3" s="1"/>
  <c r="J334" i="3" s="1"/>
  <c r="O334" i="3" s="1"/>
  <c r="E335" i="3" l="1"/>
  <c r="H335" i="3" s="1"/>
  <c r="G335" i="3" l="1"/>
  <c r="I335" i="3" s="1"/>
  <c r="J335" i="3" s="1"/>
  <c r="O335" i="3" s="1"/>
  <c r="E336" i="3" l="1"/>
  <c r="H336" i="3" s="1"/>
  <c r="G336" i="3" l="1"/>
  <c r="I336" i="3" s="1"/>
  <c r="J336" i="3" s="1"/>
  <c r="O336" i="3" s="1"/>
  <c r="E337" i="3" l="1"/>
  <c r="H337" i="3" s="1"/>
  <c r="G337" i="3" l="1"/>
  <c r="I337" i="3" s="1"/>
  <c r="J337" i="3" s="1"/>
  <c r="O337" i="3" s="1"/>
  <c r="E338" i="3" l="1"/>
  <c r="H338" i="3" s="1"/>
  <c r="G338" i="3" l="1"/>
  <c r="I338" i="3" s="1"/>
  <c r="J338" i="3" s="1"/>
  <c r="O338" i="3" s="1"/>
  <c r="E339" i="3" l="1"/>
  <c r="H339" i="3" s="1"/>
  <c r="G339" i="3" l="1"/>
  <c r="I339" i="3" s="1"/>
  <c r="J339" i="3" s="1"/>
  <c r="O339" i="3" s="1"/>
  <c r="E340" i="3" l="1"/>
  <c r="H340" i="3" s="1"/>
  <c r="G340" i="3" l="1"/>
  <c r="I340" i="3" s="1"/>
  <c r="J340" i="3" s="1"/>
  <c r="O340" i="3" s="1"/>
  <c r="E341" i="3" l="1"/>
  <c r="H341" i="3" s="1"/>
  <c r="G341" i="3" l="1"/>
  <c r="I341" i="3" s="1"/>
  <c r="J341" i="3" s="1"/>
  <c r="O341" i="3" s="1"/>
  <c r="E342" i="3" l="1"/>
  <c r="H342" i="3" s="1"/>
  <c r="G342" i="3" l="1"/>
  <c r="I342" i="3" s="1"/>
  <c r="J342" i="3" s="1"/>
  <c r="O342" i="3" s="1"/>
  <c r="E343" i="3" l="1"/>
  <c r="H343" i="3" s="1"/>
  <c r="G343" i="3" l="1"/>
  <c r="I343" i="3" s="1"/>
  <c r="J343" i="3" s="1"/>
  <c r="O343" i="3" s="1"/>
  <c r="E344" i="3" l="1"/>
  <c r="H344" i="3" s="1"/>
  <c r="G344" i="3" l="1"/>
  <c r="I344" i="3" s="1"/>
  <c r="J344" i="3" s="1"/>
  <c r="O344" i="3" s="1"/>
  <c r="E345" i="3" l="1"/>
  <c r="H345" i="3" s="1"/>
  <c r="G345" i="3" l="1"/>
  <c r="I345" i="3" s="1"/>
  <c r="J345" i="3" s="1"/>
  <c r="O345" i="3" s="1"/>
  <c r="E346" i="3" l="1"/>
  <c r="H346" i="3" s="1"/>
  <c r="G346" i="3" l="1"/>
  <c r="I346" i="3" s="1"/>
  <c r="J346" i="3" s="1"/>
  <c r="O346" i="3" s="1"/>
  <c r="E347" i="3" l="1"/>
  <c r="H347" i="3" s="1"/>
  <c r="G347" i="3" l="1"/>
  <c r="I347" i="3" s="1"/>
  <c r="J347" i="3" s="1"/>
  <c r="O347" i="3" s="1"/>
  <c r="E348" i="3" l="1"/>
  <c r="H348" i="3" s="1"/>
  <c r="G348" i="3" l="1"/>
  <c r="I348" i="3" s="1"/>
  <c r="J348" i="3" s="1"/>
  <c r="O348" i="3" s="1"/>
  <c r="E349" i="3" l="1"/>
  <c r="H349" i="3" s="1"/>
  <c r="G349" i="3" l="1"/>
  <c r="I349" i="3" s="1"/>
  <c r="J349" i="3" s="1"/>
  <c r="O349" i="3" s="1"/>
  <c r="E350" i="3" l="1"/>
  <c r="H350" i="3" s="1"/>
  <c r="G350" i="3" l="1"/>
  <c r="I350" i="3" s="1"/>
  <c r="J350" i="3" s="1"/>
  <c r="O350" i="3" s="1"/>
  <c r="E351" i="3" l="1"/>
  <c r="H351" i="3" s="1"/>
  <c r="G351" i="3" l="1"/>
  <c r="I351" i="3" s="1"/>
  <c r="J351" i="3" s="1"/>
  <c r="O351" i="3" s="1"/>
  <c r="E352" i="3" l="1"/>
  <c r="H352" i="3" s="1"/>
  <c r="G352" i="3" l="1"/>
  <c r="I352" i="3" s="1"/>
  <c r="J352" i="3" s="1"/>
  <c r="O352" i="3" s="1"/>
  <c r="E353" i="3" l="1"/>
  <c r="H353" i="3" s="1"/>
  <c r="G353" i="3" l="1"/>
  <c r="I353" i="3" s="1"/>
  <c r="J353" i="3" s="1"/>
  <c r="O353" i="3" s="1"/>
  <c r="E354" i="3" l="1"/>
  <c r="H354" i="3" s="1"/>
  <c r="G354" i="3" l="1"/>
  <c r="I354" i="3" s="1"/>
  <c r="J354" i="3" s="1"/>
  <c r="O354" i="3" s="1"/>
  <c r="E355" i="3" l="1"/>
  <c r="H355" i="3" s="1"/>
  <c r="G355" i="3" l="1"/>
  <c r="I355" i="3" s="1"/>
  <c r="J355" i="3" s="1"/>
  <c r="O355" i="3" s="1"/>
  <c r="E356" i="3" l="1"/>
  <c r="H356" i="3" s="1"/>
  <c r="G356" i="3" l="1"/>
  <c r="I356" i="3" s="1"/>
  <c r="J356" i="3" s="1"/>
  <c r="O356" i="3" s="1"/>
  <c r="E357" i="3" l="1"/>
  <c r="H357" i="3" s="1"/>
  <c r="G357" i="3" l="1"/>
  <c r="I357" i="3" s="1"/>
  <c r="J357" i="3" s="1"/>
  <c r="O357" i="3" s="1"/>
  <c r="E358" i="3" l="1"/>
  <c r="H358" i="3" s="1"/>
  <c r="G358" i="3" l="1"/>
  <c r="I358" i="3" s="1"/>
  <c r="J358" i="3" s="1"/>
  <c r="O358" i="3" s="1"/>
  <c r="E359" i="3" l="1"/>
  <c r="H359" i="3" s="1"/>
  <c r="G359" i="3" l="1"/>
  <c r="I359" i="3" s="1"/>
  <c r="J359" i="3" s="1"/>
  <c r="O359" i="3" s="1"/>
  <c r="E360" i="3" l="1"/>
  <c r="H360" i="3" s="1"/>
  <c r="G360" i="3" l="1"/>
  <c r="I360" i="3" s="1"/>
  <c r="J360" i="3" s="1"/>
  <c r="O360" i="3" s="1"/>
  <c r="E361" i="3" l="1"/>
  <c r="H361" i="3" s="1"/>
  <c r="G361" i="3" l="1"/>
  <c r="I361" i="3" s="1"/>
  <c r="J361" i="3" s="1"/>
  <c r="O361" i="3" s="1"/>
  <c r="E362" i="3" l="1"/>
  <c r="H362" i="3" s="1"/>
  <c r="G362" i="3" l="1"/>
  <c r="I362" i="3" s="1"/>
  <c r="J362" i="3" s="1"/>
  <c r="O362" i="3" s="1"/>
  <c r="E363" i="3" l="1"/>
  <c r="H363" i="3" s="1"/>
  <c r="G363" i="3" l="1"/>
  <c r="I363" i="3" s="1"/>
  <c r="J363" i="3" s="1"/>
  <c r="O363" i="3" s="1"/>
  <c r="E364" i="3" l="1"/>
  <c r="H364" i="3" s="1"/>
  <c r="G364" i="3" l="1"/>
  <c r="I364" i="3" s="1"/>
  <c r="J364" i="3" s="1"/>
  <c r="O364" i="3" s="1"/>
  <c r="E365" i="3" l="1"/>
  <c r="H365" i="3" s="1"/>
  <c r="G365" i="3" l="1"/>
  <c r="I365" i="3" s="1"/>
  <c r="J365" i="3" s="1"/>
  <c r="O365" i="3" s="1"/>
  <c r="E366" i="3" l="1"/>
  <c r="H366" i="3" s="1"/>
  <c r="G366" i="3" l="1"/>
  <c r="I366" i="3" s="1"/>
  <c r="J366" i="3" s="1"/>
  <c r="O366" i="3" s="1"/>
</calcChain>
</file>

<file path=xl/sharedStrings.xml><?xml version="1.0" encoding="utf-8"?>
<sst xmlns="http://schemas.openxmlformats.org/spreadsheetml/2006/main" count="93" uniqueCount="84">
  <si>
    <t>Project Model Builder</t>
  </si>
  <si>
    <t>Closing Date</t>
  </si>
  <si>
    <t>First Payment Date</t>
  </si>
  <si>
    <t>Day-Count System</t>
  </si>
  <si>
    <t>Pmt Frequency</t>
  </si>
  <si>
    <t>DATES &amp; TIMING</t>
  </si>
  <si>
    <t>Actual/360</t>
  </si>
  <si>
    <t>Payment Frequency</t>
  </si>
  <si>
    <t>Monthly</t>
  </si>
  <si>
    <t>Quarterly</t>
  </si>
  <si>
    <t>Semiannual</t>
  </si>
  <si>
    <t>Annual</t>
  </si>
  <si>
    <t>30/360</t>
  </si>
  <si>
    <t>Period</t>
  </si>
  <si>
    <t>Date</t>
  </si>
  <si>
    <t>Day Factor</t>
  </si>
  <si>
    <t>Cash Flow</t>
  </si>
  <si>
    <t>Actual/365</t>
  </si>
  <si>
    <t>ASSET INPUTS</t>
  </si>
  <si>
    <t>Description</t>
  </si>
  <si>
    <t>Original principle balance</t>
  </si>
  <si>
    <t>Current principle balance</t>
  </si>
  <si>
    <t>Asset amort type</t>
  </si>
  <si>
    <t>WA Fixed Rate</t>
  </si>
  <si>
    <t>Original Term</t>
  </si>
  <si>
    <t>Remaining Term</t>
  </si>
  <si>
    <t>Seasoning</t>
  </si>
  <si>
    <t>Floating Rate Curve</t>
  </si>
  <si>
    <t>Margin</t>
  </si>
  <si>
    <t>Periodic Cap/Floor</t>
  </si>
  <si>
    <t>Lifetime Cap</t>
  </si>
  <si>
    <t>Lifetime Floor</t>
  </si>
  <si>
    <t>Rate Reset Freq</t>
  </si>
  <si>
    <t>Asset Pool 1</t>
  </si>
  <si>
    <t>Asset Ammortization Type</t>
  </si>
  <si>
    <t>Fixed</t>
  </si>
  <si>
    <t>Floating</t>
  </si>
  <si>
    <t>Custom</t>
  </si>
  <si>
    <t>1-month LIBOR</t>
  </si>
  <si>
    <t>3-month LIBOR</t>
  </si>
  <si>
    <t>6-month LIBOR</t>
  </si>
  <si>
    <t>Prime</t>
  </si>
  <si>
    <t>Custom 1</t>
  </si>
  <si>
    <t>Custom 2</t>
  </si>
  <si>
    <t>Custom 3</t>
  </si>
  <si>
    <t>Notional Amort Schedule</t>
  </si>
  <si>
    <t>Beginning Balance</t>
  </si>
  <si>
    <t>Interest Rate</t>
  </si>
  <si>
    <t>Payment</t>
  </si>
  <si>
    <t>Interest</t>
  </si>
  <si>
    <t>Principal</t>
  </si>
  <si>
    <t>Ending Balance</t>
  </si>
  <si>
    <t>Originations</t>
  </si>
  <si>
    <t>Periods Out</t>
  </si>
  <si>
    <t>Pool Balances By Vintage</t>
  </si>
  <si>
    <t>Dollar Prepayment amount</t>
  </si>
  <si>
    <t>Periods out</t>
  </si>
  <si>
    <t>WA Count</t>
  </si>
  <si>
    <t>WA SMM Curve</t>
  </si>
  <si>
    <t>Monthly SMM</t>
  </si>
  <si>
    <t>Kurva WA SMM</t>
  </si>
  <si>
    <t>CPR</t>
  </si>
  <si>
    <t>Actual Amortization</t>
  </si>
  <si>
    <t>Saldo Awal</t>
  </si>
  <si>
    <t>Tingkat Gagal Bayar</t>
  </si>
  <si>
    <t>Gagal Bayar Baru</t>
  </si>
  <si>
    <t>Faktor Amortisasi</t>
  </si>
  <si>
    <t>Tingkat Pelunasan Dipercepat</t>
  </si>
  <si>
    <t>Pelunasan Dipercepat Sukarela</t>
  </si>
  <si>
    <t>Amortisasi Aktual</t>
  </si>
  <si>
    <t>Suku Bunga</t>
  </si>
  <si>
    <t>Bunga Aktual</t>
  </si>
  <si>
    <t>Pemulihan Pokok</t>
  </si>
  <si>
    <t>Saldo Akhir</t>
  </si>
  <si>
    <t>INPUT PELUNASAN DIPERCEPAT/GAGAL BAYAR/PEMULIHAN</t>
  </si>
  <si>
    <t>Deskripsi</t>
  </si>
  <si>
    <t>Kurva Pelunasan Dipercepat</t>
  </si>
  <si>
    <t>Tekanan Pelunasan Dipercepat</t>
  </si>
  <si>
    <t>SMM 2</t>
  </si>
  <si>
    <t>SMM 1</t>
  </si>
  <si>
    <t>SMM 3</t>
  </si>
  <si>
    <t>Custom CPR 1 HANYA ENTRI DATA</t>
  </si>
  <si>
    <t>Custom CPR 2 HANYA ENTRI DATA</t>
  </si>
  <si>
    <t>Custom CPR 3 HANYA ENTRI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</si>
</sst>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0.000%"/>
    <numFmt numFmtId="166" formatCode="_-* #,##0.00_-;\-* #,##0.00_-;_-* &quot;-&quot;_-;_-@_-"/>
    <numFmt numFmtId="167" formatCode="[$-F800]dddd\,\ mmmm\ dd\,\ yyyy"/>
    <numFmt numFmtId="168" formatCode="#,##0.000"/>
    <numFmt numFmtId="169" formatCode="0.0000"/>
    <numFmt numFmtId="170" formatCode="0.000000000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onsolas"/>
      <family val="3"/>
    </font>
    <font>
      <sz val="12"/>
      <color theme="3"/>
      <name val="Consolas"/>
      <family val="3"/>
    </font>
    <font>
      <sz val="12"/>
      <color theme="1"/>
      <name val="Consolas"/>
      <family val="3"/>
    </font>
    <font>
      <b/>
      <sz val="12"/>
      <color theme="3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0" borderId="1" applyFill="0" applyAlignment="0" applyProtection="0"/>
    <xf numFmtId="164" fontId="5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41">
    <xf numFmtId="0" fontId="0" fillId="0" borderId="0" xfId="0"/>
    <xf numFmtId="0" fontId="2" fillId="0" borderId="1" xfId="1" applyFont="1" applyBorder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1" applyFont="1" applyFill="1" applyBorder="1"/>
    <xf numFmtId="0" fontId="3" fillId="0" borderId="0" xfId="0" applyFont="1" applyFill="1" applyBorder="1"/>
    <xf numFmtId="0" fontId="7" fillId="0" borderId="0" xfId="0" applyFont="1"/>
    <xf numFmtId="0" fontId="1" fillId="0" borderId="0" xfId="1"/>
    <xf numFmtId="0" fontId="3" fillId="0" borderId="0" xfId="0" applyFont="1" applyAlignment="1">
      <alignment wrapText="1"/>
    </xf>
    <xf numFmtId="0" fontId="7" fillId="3" borderId="10" xfId="4" applyFont="1" applyBorder="1" applyAlignment="1">
      <alignment wrapText="1"/>
    </xf>
    <xf numFmtId="164" fontId="3" fillId="0" borderId="0" xfId="3" applyFont="1"/>
    <xf numFmtId="9" fontId="3" fillId="0" borderId="0" xfId="0" applyNumberFormat="1" applyFont="1"/>
    <xf numFmtId="10" fontId="3" fillId="0" borderId="0" xfId="0" applyNumberFormat="1" applyFont="1"/>
    <xf numFmtId="0" fontId="7" fillId="0" borderId="0" xfId="0" applyFont="1" applyAlignment="1">
      <alignment wrapText="1"/>
    </xf>
    <xf numFmtId="164" fontId="7" fillId="0" borderId="0" xfId="3" applyFont="1"/>
    <xf numFmtId="164" fontId="7" fillId="0" borderId="0" xfId="3" applyFont="1" applyAlignment="1">
      <alignment wrapText="1"/>
    </xf>
    <xf numFmtId="10" fontId="7" fillId="0" borderId="0" xfId="0" applyNumberFormat="1" applyFont="1"/>
    <xf numFmtId="165" fontId="7" fillId="0" borderId="0" xfId="0" applyNumberFormat="1" applyFont="1"/>
    <xf numFmtId="166" fontId="7" fillId="0" borderId="0" xfId="3" applyNumberFormat="1" applyFont="1"/>
    <xf numFmtId="167" fontId="3" fillId="0" borderId="5" xfId="0" applyNumberFormat="1" applyFont="1" applyBorder="1"/>
    <xf numFmtId="167" fontId="3" fillId="0" borderId="7" xfId="0" applyNumberFormat="1" applyFont="1" applyBorder="1"/>
    <xf numFmtId="167" fontId="7" fillId="0" borderId="0" xfId="0" applyNumberFormat="1" applyFont="1"/>
    <xf numFmtId="167" fontId="7" fillId="0" borderId="0" xfId="0" applyNumberFormat="1" applyFont="1" applyAlignment="1">
      <alignment wrapText="1"/>
    </xf>
    <xf numFmtId="0" fontId="8" fillId="0" borderId="0" xfId="0" applyFont="1"/>
    <xf numFmtId="17" fontId="7" fillId="0" borderId="0" xfId="0" applyNumberFormat="1" applyFont="1"/>
    <xf numFmtId="0" fontId="6" fillId="0" borderId="0" xfId="0" applyFont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169" fontId="7" fillId="0" borderId="0" xfId="0" applyNumberFormat="1" applyFont="1"/>
    <xf numFmtId="170" fontId="7" fillId="0" borderId="0" xfId="0" applyNumberFormat="1" applyFont="1"/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7" fillId="3" borderId="1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Font="1" applyFill="1" applyBorder="1" applyAlignment="1">
      <alignment horizontal="center"/>
    </xf>
  </cellXfs>
  <cellStyles count="5">
    <cellStyle name="40% - Accent1" xfId="4" builtinId="31"/>
    <cellStyle name="Comma [0]" xfId="3" builtinId="6"/>
    <cellStyle name="Heading 1" xfId="2" builtinId="16" customBuiltin="1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FD80-6B8E-457C-B9A9-6B3E255CDAD3}">
  <dimension ref="B1:O18"/>
  <sheetViews>
    <sheetView tabSelected="1" workbookViewId="0">
      <selection activeCell="C4" sqref="C4"/>
    </sheetView>
  </sheetViews>
  <sheetFormatPr defaultRowHeight="15.6" x14ac:dyDescent="0.3"/>
  <cols>
    <col min="1" max="1" width="8.88671875" style="2"/>
    <col min="2" max="2" width="26.77734375" style="2" bestFit="1" customWidth="1"/>
    <col min="3" max="3" width="47.5546875" style="2" customWidth="1"/>
    <col min="4" max="4" width="17" style="2" bestFit="1" customWidth="1"/>
    <col min="5" max="6" width="8.88671875" style="2"/>
    <col min="7" max="7" width="12.33203125" style="2" customWidth="1"/>
    <col min="8" max="8" width="12.88671875" style="2" customWidth="1"/>
    <col min="9" max="9" width="8.88671875" style="2"/>
    <col min="10" max="10" width="17.33203125" style="2" customWidth="1"/>
    <col min="11" max="11" width="8.88671875" style="2"/>
    <col min="12" max="12" width="15.21875" style="2" customWidth="1"/>
    <col min="13" max="13" width="13" style="2" customWidth="1"/>
    <col min="14" max="14" width="12.44140625" style="2" customWidth="1"/>
    <col min="15" max="16384" width="8.88671875" style="2"/>
  </cols>
  <sheetData>
    <row r="1" spans="2:15" ht="16.2" thickBot="1" x14ac:dyDescent="0.35">
      <c r="B1" s="1" t="s">
        <v>0</v>
      </c>
    </row>
    <row r="2" spans="2:15" ht="16.8" thickTop="1" thickBot="1" x14ac:dyDescent="0.35"/>
    <row r="3" spans="2:15" ht="16.8" thickTop="1" thickBot="1" x14ac:dyDescent="0.35">
      <c r="B3" s="36" t="s">
        <v>5</v>
      </c>
      <c r="C3" s="37"/>
    </row>
    <row r="4" spans="2:15" ht="16.2" thickTop="1" x14ac:dyDescent="0.3">
      <c r="B4" s="3" t="s">
        <v>1</v>
      </c>
      <c r="C4" s="23">
        <v>39114</v>
      </c>
    </row>
    <row r="5" spans="2:15" x14ac:dyDescent="0.3">
      <c r="B5" s="4" t="s">
        <v>2</v>
      </c>
      <c r="C5" s="24">
        <v>39142</v>
      </c>
    </row>
    <row r="6" spans="2:15" x14ac:dyDescent="0.3">
      <c r="B6" s="4" t="s">
        <v>3</v>
      </c>
      <c r="C6" s="5" t="s">
        <v>12</v>
      </c>
    </row>
    <row r="7" spans="2:15" ht="16.2" thickBot="1" x14ac:dyDescent="0.35">
      <c r="B7" s="6" t="s">
        <v>4</v>
      </c>
      <c r="C7" s="7" t="s">
        <v>8</v>
      </c>
    </row>
    <row r="8" spans="2:15" ht="16.2" thickTop="1" x14ac:dyDescent="0.3"/>
    <row r="10" spans="2:15" x14ac:dyDescent="0.3">
      <c r="B10" s="38" t="s">
        <v>18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2:15" s="12" customFormat="1" ht="43.2" x14ac:dyDescent="0.3">
      <c r="B11" s="13" t="s">
        <v>19</v>
      </c>
      <c r="C11" s="13" t="s">
        <v>20</v>
      </c>
      <c r="D11" s="13" t="s">
        <v>21</v>
      </c>
      <c r="E11" s="13" t="s">
        <v>22</v>
      </c>
      <c r="F11" s="13" t="s">
        <v>23</v>
      </c>
      <c r="G11" s="13" t="s">
        <v>24</v>
      </c>
      <c r="H11" s="13" t="s">
        <v>25</v>
      </c>
      <c r="I11" s="13" t="s">
        <v>26</v>
      </c>
      <c r="J11" s="13" t="s">
        <v>27</v>
      </c>
      <c r="K11" s="13" t="s">
        <v>28</v>
      </c>
      <c r="L11" s="13" t="s">
        <v>29</v>
      </c>
      <c r="M11" s="13" t="s">
        <v>30</v>
      </c>
      <c r="N11" s="13" t="s">
        <v>31</v>
      </c>
      <c r="O11" s="13" t="s">
        <v>32</v>
      </c>
    </row>
    <row r="12" spans="2:15" x14ac:dyDescent="0.3">
      <c r="B12" s="2" t="s">
        <v>33</v>
      </c>
      <c r="C12" s="14">
        <v>100000000</v>
      </c>
      <c r="D12" s="14">
        <v>100000000</v>
      </c>
      <c r="E12" s="2" t="s">
        <v>35</v>
      </c>
      <c r="F12" s="15">
        <v>0.09</v>
      </c>
      <c r="G12" s="2">
        <v>360</v>
      </c>
      <c r="H12" s="2">
        <v>360</v>
      </c>
      <c r="I12" s="2">
        <f>OrgTerm1-RemTerm1</f>
        <v>0</v>
      </c>
      <c r="K12" s="16">
        <v>0</v>
      </c>
      <c r="L12" s="15">
        <v>1</v>
      </c>
      <c r="M12" s="15">
        <v>1</v>
      </c>
      <c r="N12" s="15">
        <v>0</v>
      </c>
      <c r="O12" s="2">
        <f>PmtFreqAdd</f>
        <v>1</v>
      </c>
    </row>
    <row r="16" spans="2:15" x14ac:dyDescent="0.3">
      <c r="B16" s="39" t="s">
        <v>74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4" s="12" customFormat="1" ht="46.8" x14ac:dyDescent="0.3">
      <c r="B17" s="12" t="s">
        <v>75</v>
      </c>
      <c r="C17" s="12" t="s">
        <v>76</v>
      </c>
      <c r="D17" s="12" t="s">
        <v>77</v>
      </c>
    </row>
    <row r="18" spans="2:4" x14ac:dyDescent="0.3">
      <c r="B18" s="2" t="str">
        <f>AssetDes1</f>
        <v>Asset Pool 1</v>
      </c>
      <c r="C18" s="2" t="s">
        <v>79</v>
      </c>
      <c r="D18" s="2">
        <v>1</v>
      </c>
    </row>
  </sheetData>
  <mergeCells count="3">
    <mergeCell ref="B3:C3"/>
    <mergeCell ref="B10:O10"/>
    <mergeCell ref="B16:O16"/>
  </mergeCells>
  <dataValidations count="4">
    <dataValidation type="list" allowBlank="1" showInputMessage="1" showErrorMessage="1" sqref="C6" xr:uid="{33219314-1F63-42CE-835C-8297A90348FD}">
      <formula1>FirstDayCountSys</formula1>
    </dataValidation>
    <dataValidation type="list" allowBlank="1" showInputMessage="1" showErrorMessage="1" sqref="C7" xr:uid="{C1D0B11E-398C-4B8E-B342-C26B57D2C8D7}">
      <formula1>FirstPaymentFreq</formula1>
    </dataValidation>
    <dataValidation type="list" allowBlank="1" showInputMessage="1" showErrorMessage="1" sqref="E12" xr:uid="{C5C23485-B888-4342-923A-A9D805FF0846}">
      <formula1>FirstIntType</formula1>
    </dataValidation>
    <dataValidation type="list" allowBlank="1" showInputMessage="1" showErrorMessage="1" sqref="C18" xr:uid="{4226DD94-5B60-40D8-8815-E7EB385D365A}">
      <formula1>FirstPrepayCurve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760A-810F-47BF-8710-50982477EF3A}">
  <dimension ref="A1:C19"/>
  <sheetViews>
    <sheetView workbookViewId="0">
      <selection activeCell="A13" sqref="A13"/>
    </sheetView>
  </sheetViews>
  <sheetFormatPr defaultRowHeight="15.6" x14ac:dyDescent="0.3"/>
  <cols>
    <col min="1" max="1" width="21.33203125" style="2" bestFit="1" customWidth="1"/>
    <col min="2" max="16384" width="8.88671875" style="2"/>
  </cols>
  <sheetData>
    <row r="1" spans="1:3" x14ac:dyDescent="0.3">
      <c r="A1" s="8"/>
      <c r="B1" s="9"/>
    </row>
    <row r="2" spans="1:3" x14ac:dyDescent="0.3">
      <c r="A2" s="9"/>
      <c r="B2" s="9"/>
    </row>
    <row r="3" spans="1:3" x14ac:dyDescent="0.3">
      <c r="A3" s="40"/>
      <c r="B3" s="40"/>
    </row>
    <row r="4" spans="1:3" x14ac:dyDescent="0.3">
      <c r="A4" s="9"/>
      <c r="B4" s="9"/>
    </row>
    <row r="5" spans="1:3" x14ac:dyDescent="0.3">
      <c r="A5" s="9" t="s">
        <v>3</v>
      </c>
      <c r="B5" s="9"/>
    </row>
    <row r="6" spans="1:3" x14ac:dyDescent="0.3">
      <c r="A6" s="9" t="s">
        <v>12</v>
      </c>
      <c r="B6" s="9"/>
    </row>
    <row r="7" spans="1:3" x14ac:dyDescent="0.3">
      <c r="A7" s="9" t="s">
        <v>6</v>
      </c>
      <c r="B7" s="9"/>
    </row>
    <row r="8" spans="1:3" x14ac:dyDescent="0.3">
      <c r="A8" s="9" t="s">
        <v>17</v>
      </c>
      <c r="B8" s="9"/>
    </row>
    <row r="9" spans="1:3" x14ac:dyDescent="0.3">
      <c r="A9" s="9"/>
      <c r="B9" s="9"/>
    </row>
    <row r="10" spans="1:3" x14ac:dyDescent="0.3">
      <c r="A10" s="9" t="s">
        <v>7</v>
      </c>
      <c r="B10" s="9"/>
    </row>
    <row r="11" spans="1:3" x14ac:dyDescent="0.3">
      <c r="A11" s="9" t="s">
        <v>8</v>
      </c>
      <c r="B11" s="9"/>
      <c r="C11" s="2">
        <f>IF(PmtFreq="Monthly",1, IF(PmtFreq="Quarterly",3, IF(PmtFreq="Semiannual",6,12)))</f>
        <v>1</v>
      </c>
    </row>
    <row r="12" spans="1:3" x14ac:dyDescent="0.3">
      <c r="A12" s="9" t="s">
        <v>9</v>
      </c>
      <c r="B12" s="9"/>
    </row>
    <row r="13" spans="1:3" x14ac:dyDescent="0.3">
      <c r="A13" s="9" t="s">
        <v>10</v>
      </c>
      <c r="B13" s="9"/>
    </row>
    <row r="14" spans="1:3" x14ac:dyDescent="0.3">
      <c r="A14" s="9" t="s">
        <v>11</v>
      </c>
      <c r="B14" s="9"/>
    </row>
    <row r="15" spans="1:3" x14ac:dyDescent="0.3">
      <c r="A15" s="9"/>
      <c r="B15" s="9"/>
    </row>
    <row r="16" spans="1:3" x14ac:dyDescent="0.3">
      <c r="A16" s="9" t="s">
        <v>34</v>
      </c>
      <c r="B16" s="9"/>
    </row>
    <row r="17" spans="1:2" x14ac:dyDescent="0.3">
      <c r="A17" s="9" t="s">
        <v>35</v>
      </c>
      <c r="B17" s="9"/>
    </row>
    <row r="18" spans="1:2" x14ac:dyDescent="0.3">
      <c r="A18" s="2" t="s">
        <v>36</v>
      </c>
    </row>
    <row r="19" spans="1:2" x14ac:dyDescent="0.3">
      <c r="A19" s="2" t="s">
        <v>37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0847-753F-4E9C-B0FE-699312A98F6B}">
  <dimension ref="A1:V366"/>
  <sheetViews>
    <sheetView topLeftCell="M1" workbookViewId="0">
      <selection activeCell="V8" sqref="V8"/>
    </sheetView>
  </sheetViews>
  <sheetFormatPr defaultRowHeight="14.4" x14ac:dyDescent="0.3"/>
  <cols>
    <col min="1" max="1" width="8.88671875" style="10"/>
    <col min="2" max="2" width="20.109375" style="25" bestFit="1" customWidth="1"/>
    <col min="3" max="3" width="12.109375" style="10" bestFit="1" customWidth="1"/>
    <col min="4" max="4" width="8.88671875" style="10"/>
    <col min="5" max="5" width="18.6640625" style="18" customWidth="1"/>
    <col min="6" max="6" width="11.21875" style="10" customWidth="1"/>
    <col min="7" max="7" width="15.5546875" style="10" bestFit="1" customWidth="1"/>
    <col min="8" max="8" width="17.88671875" style="10" bestFit="1" customWidth="1"/>
    <col min="9" max="10" width="17.88671875" style="18" bestFit="1" customWidth="1"/>
    <col min="11" max="11" width="8.88671875" style="10"/>
    <col min="12" max="12" width="11" style="10" bestFit="1" customWidth="1"/>
    <col min="13" max="14" width="8.88671875" style="10"/>
    <col min="15" max="15" width="11.77734375" style="10" customWidth="1"/>
    <col min="16" max="21" width="8.88671875" style="10"/>
    <col min="22" max="22" width="12.77734375" style="10" customWidth="1"/>
    <col min="23" max="16384" width="8.88671875" style="10"/>
  </cols>
  <sheetData>
    <row r="1" spans="1:22" ht="23.4" x14ac:dyDescent="0.45">
      <c r="A1" s="11" t="s">
        <v>16</v>
      </c>
    </row>
    <row r="3" spans="1:22" x14ac:dyDescent="0.3">
      <c r="E3" s="18" t="s">
        <v>45</v>
      </c>
      <c r="L3" s="10" t="s">
        <v>62</v>
      </c>
    </row>
    <row r="4" spans="1:22" s="17" customFormat="1" ht="86.4" x14ac:dyDescent="0.3">
      <c r="A4" s="17" t="s">
        <v>13</v>
      </c>
      <c r="B4" s="26" t="s">
        <v>14</v>
      </c>
      <c r="C4" s="17" t="s">
        <v>15</v>
      </c>
      <c r="E4" s="19" t="s">
        <v>46</v>
      </c>
      <c r="F4" s="17" t="s">
        <v>47</v>
      </c>
      <c r="G4" s="17" t="s">
        <v>48</v>
      </c>
      <c r="H4" s="17" t="s">
        <v>49</v>
      </c>
      <c r="I4" s="19" t="s">
        <v>50</v>
      </c>
      <c r="J4" s="19" t="s">
        <v>51</v>
      </c>
      <c r="L4" s="17" t="s">
        <v>63</v>
      </c>
      <c r="M4" s="17" t="s">
        <v>64</v>
      </c>
      <c r="N4" s="17" t="s">
        <v>65</v>
      </c>
      <c r="O4" s="17" t="s">
        <v>66</v>
      </c>
      <c r="P4" s="17" t="s">
        <v>67</v>
      </c>
      <c r="Q4" s="17" t="s">
        <v>68</v>
      </c>
      <c r="R4" s="17" t="s">
        <v>69</v>
      </c>
      <c r="S4" s="17" t="s">
        <v>70</v>
      </c>
      <c r="T4" s="17" t="s">
        <v>71</v>
      </c>
      <c r="U4" s="17" t="s">
        <v>72</v>
      </c>
      <c r="V4" s="17" t="s">
        <v>73</v>
      </c>
    </row>
    <row r="6" spans="1:22" x14ac:dyDescent="0.3">
      <c r="A6" s="10">
        <v>0</v>
      </c>
      <c r="B6" s="25">
        <f t="shared" ref="B6:B69" si="0">IF(A6=0,ClosingDate,IF(A6=1,FirstPayDate,EDATE(B5,PmtFreqAdd)))</f>
        <v>39114</v>
      </c>
      <c r="C6" s="10">
        <f t="shared" ref="C6:C69" si="1">IF(A6=0,0,IF(DayCountSys="30/360", DAYS360(B5,B6)/360, IF(DayCountSys="Actual/360",(B6-B5)/360,(B6-B5)/365)))</f>
        <v>0</v>
      </c>
      <c r="G6" s="18"/>
      <c r="J6" s="18">
        <f t="shared" ref="J6:J69" si="2">IF(A6=0,AssetCurBal1,E6-I6)</f>
        <v>100000000</v>
      </c>
      <c r="O6" s="34">
        <f>IF(A6=0,1,J6/$J$6)</f>
        <v>1</v>
      </c>
      <c r="V6" s="10">
        <f t="shared" ref="V6:V69" si="3">IF(A6=0,AssetCurBal1,L6-N6-Q6-R6)</f>
        <v>100000000</v>
      </c>
    </row>
    <row r="7" spans="1:22" x14ac:dyDescent="0.3">
      <c r="A7" s="10">
        <v>1</v>
      </c>
      <c r="B7" s="25">
        <f t="shared" si="0"/>
        <v>39142</v>
      </c>
      <c r="C7" s="10">
        <f t="shared" si="1"/>
        <v>8.3333333333333329E-2</v>
      </c>
      <c r="E7" s="18">
        <f>J6</f>
        <v>100000000</v>
      </c>
      <c r="F7" s="20">
        <f ca="1" xml:space="preserve"> IF(AssetIntType1="Fixed", AssetFxdRate1, IF(A7=1, OFFSET(Vectors!$D$6, A7, MATCH(AssetFltIndx1, FirstIntRates, 0)), IF(MOD($A7, AssetRateReset1)=0, MAX(MIN(OFFSET(Vectors!$D$6, A7, MATCH(AssetFltIndx1, FirstIntRates, 0)), (F6-AssetMarg1) + AssetPdCapFl1, AssetLifeCap1-AssetMarg1), (F6-AssetMarg1) -AssetPdCapFl1, AssetLifeFloor1-AssetMarg1), F6))) +AssetMarg1</f>
        <v>0.09</v>
      </c>
      <c r="G7" s="22">
        <f t="shared" ref="G7:G70" ca="1" si="4" xml:space="preserve"> IF(J6&lt;=G6,H7+E7, -PMT($F$7*$C$7, OrgTerm1,AssetOrgBal1))</f>
        <v>804622.61694478267</v>
      </c>
      <c r="H7" s="22">
        <f ca="1" xml:space="preserve"> F7*C7*E7</f>
        <v>750000</v>
      </c>
      <c r="I7" s="22">
        <f ca="1" xml:space="preserve"> G7-H7</f>
        <v>54622.616944782669</v>
      </c>
      <c r="J7" s="18">
        <f t="shared" ca="1" si="2"/>
        <v>99945377.38305521</v>
      </c>
      <c r="L7" s="10">
        <f>V6</f>
        <v>100000000</v>
      </c>
      <c r="O7" s="34">
        <f t="shared" ref="O7:O70" ca="1" si="5">IF(A7=0,1,J7/$J$6)</f>
        <v>0.99945377383055212</v>
      </c>
      <c r="V7" s="10">
        <f t="shared" si="3"/>
        <v>100000000</v>
      </c>
    </row>
    <row r="8" spans="1:22" x14ac:dyDescent="0.3">
      <c r="A8" s="10">
        <v>2</v>
      </c>
      <c r="B8" s="25">
        <f t="shared" si="0"/>
        <v>39173</v>
      </c>
      <c r="C8" s="10">
        <f t="shared" si="1"/>
        <v>8.3333333333333329E-2</v>
      </c>
      <c r="E8" s="18">
        <f t="shared" ref="E8:E71" ca="1" si="6">J7</f>
        <v>99945377.38305521</v>
      </c>
      <c r="F8" s="20">
        <f ca="1" xml:space="preserve"> IF(AssetIntType1="Fixed", AssetFxdRate1, IF(A8=1, OFFSET(Vectors!$D$6, A8, MATCH(AssetFltIndx1, FirstIntRates, 0)), IF(MOD($A8, AssetRateReset1)=0, MAX(MIN(OFFSET(Vectors!$D$6, A8, MATCH(AssetFltIndx1, FirstIntRates, 0)), (F7-AssetMarg1) + AssetPdCapFl1, AssetLifeCap1-AssetMarg1), (F7-AssetMarg1) -AssetPdCapFl1, AssetLifeFloor1-AssetMarg1), F7))) +AssetMarg1</f>
        <v>0.09</v>
      </c>
      <c r="G8" s="22">
        <f t="shared" ca="1" si="4"/>
        <v>804622.61694478267</v>
      </c>
      <c r="H8" s="22">
        <f ca="1" xml:space="preserve"> F8*C8*E8</f>
        <v>749590.33037291409</v>
      </c>
      <c r="I8" s="22">
        <f ca="1" xml:space="preserve"> G8-H8</f>
        <v>55032.286571868579</v>
      </c>
      <c r="J8" s="18">
        <f t="shared" ca="1" si="2"/>
        <v>99890345.096483335</v>
      </c>
      <c r="L8" s="10">
        <f t="shared" ref="L8:L71" si="7">V7</f>
        <v>100000000</v>
      </c>
      <c r="O8" s="34">
        <f t="shared" ca="1" si="5"/>
        <v>0.99890345096483335</v>
      </c>
      <c r="V8" s="10">
        <f t="shared" si="3"/>
        <v>100000000</v>
      </c>
    </row>
    <row r="9" spans="1:22" x14ac:dyDescent="0.3">
      <c r="A9" s="10">
        <v>3</v>
      </c>
      <c r="B9" s="25">
        <f t="shared" si="0"/>
        <v>39203</v>
      </c>
      <c r="C9" s="10">
        <f t="shared" si="1"/>
        <v>8.3333333333333329E-2</v>
      </c>
      <c r="E9" s="18">
        <f t="shared" ca="1" si="6"/>
        <v>99890345.096483335</v>
      </c>
      <c r="F9" s="20">
        <f ca="1" xml:space="preserve"> IF(AssetIntType1="Fixed", AssetFxdRate1, IF(A9=1, OFFSET(Vectors!$D$6, A9, MATCH(AssetFltIndx1, FirstIntRates, 0)), IF(MOD($A9, AssetRateReset1)=0, MAX(MIN(OFFSET(Vectors!$D$6, A9, MATCH(AssetFltIndx1, FirstIntRates, 0)), (F8-AssetMarg1) + AssetPdCapFl1, AssetLifeCap1-AssetMarg1), (F8-AssetMarg1) -AssetPdCapFl1, AssetLifeFloor1-AssetMarg1), F8))) +AssetMarg1</f>
        <v>0.09</v>
      </c>
      <c r="G9" s="22">
        <f t="shared" ca="1" si="4"/>
        <v>804622.61694478267</v>
      </c>
      <c r="H9" s="22">
        <f t="shared" ref="H9:H71" ca="1" si="8" xml:space="preserve"> F9*C9*E9</f>
        <v>749177.58822362497</v>
      </c>
      <c r="I9" s="22">
        <f t="shared" ref="I9:I71" ca="1" si="9" xml:space="preserve"> G9-H9</f>
        <v>55445.028721157694</v>
      </c>
      <c r="J9" s="18">
        <f t="shared" ca="1" si="2"/>
        <v>99834900.067762181</v>
      </c>
      <c r="L9" s="10">
        <f t="shared" si="7"/>
        <v>100000000</v>
      </c>
      <c r="O9" s="34">
        <f t="shared" ca="1" si="5"/>
        <v>0.99834900067762178</v>
      </c>
      <c r="V9" s="10">
        <f t="shared" si="3"/>
        <v>100000000</v>
      </c>
    </row>
    <row r="10" spans="1:22" x14ac:dyDescent="0.3">
      <c r="A10" s="10">
        <v>4</v>
      </c>
      <c r="B10" s="25">
        <f t="shared" si="0"/>
        <v>39234</v>
      </c>
      <c r="C10" s="10">
        <f t="shared" si="1"/>
        <v>8.3333333333333329E-2</v>
      </c>
      <c r="E10" s="18">
        <f t="shared" ca="1" si="6"/>
        <v>99834900.067762181</v>
      </c>
      <c r="F10" s="20">
        <f ca="1" xml:space="preserve"> IF(AssetIntType1="Fixed", AssetFxdRate1, IF(A10=1, OFFSET(Vectors!$D$6, A10, MATCH(AssetFltIndx1, FirstIntRates, 0)), IF(MOD($A10, AssetRateReset1)=0, MAX(MIN(OFFSET(Vectors!$D$6, A10, MATCH(AssetFltIndx1, FirstIntRates, 0)), (F9-AssetMarg1) + AssetPdCapFl1, AssetLifeCap1-AssetMarg1), (F9-AssetMarg1) -AssetPdCapFl1, AssetLifeFloor1-AssetMarg1), F9))) +AssetMarg1</f>
        <v>0.09</v>
      </c>
      <c r="G10" s="22">
        <f t="shared" ca="1" si="4"/>
        <v>804622.61694478267</v>
      </c>
      <c r="H10" s="22">
        <f t="shared" ca="1" si="8"/>
        <v>748761.75050821633</v>
      </c>
      <c r="I10" s="22">
        <f t="shared" ca="1" si="9"/>
        <v>55860.866436566343</v>
      </c>
      <c r="J10" s="18">
        <f t="shared" ca="1" si="2"/>
        <v>99779039.20132561</v>
      </c>
      <c r="L10" s="10">
        <f t="shared" si="7"/>
        <v>100000000</v>
      </c>
      <c r="O10" s="34">
        <f t="shared" ca="1" si="5"/>
        <v>0.99779039201325614</v>
      </c>
      <c r="V10" s="10">
        <f t="shared" si="3"/>
        <v>100000000</v>
      </c>
    </row>
    <row r="11" spans="1:22" x14ac:dyDescent="0.3">
      <c r="A11" s="10">
        <v>5</v>
      </c>
      <c r="B11" s="25">
        <f t="shared" si="0"/>
        <v>39264</v>
      </c>
      <c r="C11" s="10">
        <f t="shared" si="1"/>
        <v>8.3333333333333329E-2</v>
      </c>
      <c r="E11" s="18">
        <f t="shared" ca="1" si="6"/>
        <v>99779039.20132561</v>
      </c>
      <c r="F11" s="20">
        <f ca="1" xml:space="preserve"> IF(AssetIntType1="Fixed", AssetFxdRate1, IF(A11=1, OFFSET(Vectors!$D$6, A11, MATCH(AssetFltIndx1, FirstIntRates, 0)), IF(MOD($A11, AssetRateReset1)=0, MAX(MIN(OFFSET(Vectors!$D$6, A11, MATCH(AssetFltIndx1, FirstIntRates, 0)), (F10-AssetMarg1) + AssetPdCapFl1, AssetLifeCap1-AssetMarg1), (F10-AssetMarg1) -AssetPdCapFl1, AssetLifeFloor1-AssetMarg1), F10))) +AssetMarg1</f>
        <v>0.09</v>
      </c>
      <c r="G11" s="22">
        <f t="shared" ca="1" si="4"/>
        <v>804622.61694478267</v>
      </c>
      <c r="H11" s="22">
        <f t="shared" ca="1" si="8"/>
        <v>748342.7940099421</v>
      </c>
      <c r="I11" s="22">
        <f t="shared" ca="1" si="9"/>
        <v>56279.822934840573</v>
      </c>
      <c r="J11" s="18">
        <f t="shared" ca="1" si="2"/>
        <v>99722759.378390774</v>
      </c>
      <c r="L11" s="10">
        <f t="shared" si="7"/>
        <v>100000000</v>
      </c>
      <c r="O11" s="34">
        <f t="shared" ca="1" si="5"/>
        <v>0.9972275937839078</v>
      </c>
      <c r="V11" s="10">
        <f t="shared" si="3"/>
        <v>100000000</v>
      </c>
    </row>
    <row r="12" spans="1:22" x14ac:dyDescent="0.3">
      <c r="A12" s="10">
        <v>6</v>
      </c>
      <c r="B12" s="25">
        <f t="shared" si="0"/>
        <v>39295</v>
      </c>
      <c r="C12" s="10">
        <f t="shared" si="1"/>
        <v>8.3333333333333329E-2</v>
      </c>
      <c r="E12" s="18">
        <f t="shared" ca="1" si="6"/>
        <v>99722759.378390774</v>
      </c>
      <c r="F12" s="20">
        <f ca="1" xml:space="preserve"> IF(AssetIntType1="Fixed", AssetFxdRate1, IF(A12=1, OFFSET(Vectors!$D$6, A12, MATCH(AssetFltIndx1, FirstIntRates, 0)), IF(MOD($A12, AssetRateReset1)=0, MAX(MIN(OFFSET(Vectors!$D$6, A12, MATCH(AssetFltIndx1, FirstIntRates, 0)), (F11-AssetMarg1) + AssetPdCapFl1, AssetLifeCap1-AssetMarg1), (F11-AssetMarg1) -AssetPdCapFl1, AssetLifeFloor1-AssetMarg1), F11))) +AssetMarg1</f>
        <v>0.09</v>
      </c>
      <c r="G12" s="22">
        <f t="shared" ca="1" si="4"/>
        <v>804622.61694478267</v>
      </c>
      <c r="H12" s="22">
        <f t="shared" ca="1" si="8"/>
        <v>747920.69533793081</v>
      </c>
      <c r="I12" s="22">
        <f t="shared" ca="1" si="9"/>
        <v>56701.921606851858</v>
      </c>
      <c r="J12" s="18">
        <f t="shared" ca="1" si="2"/>
        <v>99666057.456783921</v>
      </c>
      <c r="L12" s="10">
        <f t="shared" si="7"/>
        <v>100000000</v>
      </c>
      <c r="O12" s="34">
        <f t="shared" ca="1" si="5"/>
        <v>0.99666057456783919</v>
      </c>
      <c r="V12" s="10">
        <f t="shared" si="3"/>
        <v>100000000</v>
      </c>
    </row>
    <row r="13" spans="1:22" x14ac:dyDescent="0.3">
      <c r="A13" s="10">
        <v>7</v>
      </c>
      <c r="B13" s="25">
        <f t="shared" si="0"/>
        <v>39326</v>
      </c>
      <c r="C13" s="10">
        <f t="shared" si="1"/>
        <v>8.3333333333333329E-2</v>
      </c>
      <c r="E13" s="18">
        <f t="shared" ca="1" si="6"/>
        <v>99666057.456783921</v>
      </c>
      <c r="F13" s="20">
        <f ca="1" xml:space="preserve"> IF(AssetIntType1="Fixed", AssetFxdRate1, IF(A13=1, OFFSET(Vectors!$D$6, A13, MATCH(AssetFltIndx1, FirstIntRates, 0)), IF(MOD($A13, AssetRateReset1)=0, MAX(MIN(OFFSET(Vectors!$D$6, A13, MATCH(AssetFltIndx1, FirstIntRates, 0)), (F12-AssetMarg1) + AssetPdCapFl1, AssetLifeCap1-AssetMarg1), (F12-AssetMarg1) -AssetPdCapFl1, AssetLifeFloor1-AssetMarg1), F12))) +AssetMarg1</f>
        <v>0.09</v>
      </c>
      <c r="G13" s="22">
        <f t="shared" ca="1" si="4"/>
        <v>804622.61694478267</v>
      </c>
      <c r="H13" s="22">
        <f t="shared" ca="1" si="8"/>
        <v>747495.43092587939</v>
      </c>
      <c r="I13" s="22">
        <f t="shared" ca="1" si="9"/>
        <v>57127.186018903274</v>
      </c>
      <c r="J13" s="18">
        <f t="shared" ca="1" si="2"/>
        <v>99608930.270765021</v>
      </c>
      <c r="L13" s="10">
        <f t="shared" si="7"/>
        <v>100000000</v>
      </c>
      <c r="O13" s="34">
        <f t="shared" ca="1" si="5"/>
        <v>0.99608930270765017</v>
      </c>
      <c r="V13" s="10">
        <f t="shared" si="3"/>
        <v>100000000</v>
      </c>
    </row>
    <row r="14" spans="1:22" x14ac:dyDescent="0.3">
      <c r="A14" s="10">
        <v>8</v>
      </c>
      <c r="B14" s="25">
        <f t="shared" si="0"/>
        <v>39356</v>
      </c>
      <c r="C14" s="10">
        <f t="shared" si="1"/>
        <v>8.3333333333333329E-2</v>
      </c>
      <c r="E14" s="18">
        <f t="shared" ca="1" si="6"/>
        <v>99608930.270765021</v>
      </c>
      <c r="F14" s="20">
        <f ca="1" xml:space="preserve"> IF(AssetIntType1="Fixed", AssetFxdRate1, IF(A14=1, OFFSET(Vectors!$D$6, A14, MATCH(AssetFltIndx1, FirstIntRates, 0)), IF(MOD($A14, AssetRateReset1)=0, MAX(MIN(OFFSET(Vectors!$D$6, A14, MATCH(AssetFltIndx1, FirstIntRates, 0)), (F13-AssetMarg1) + AssetPdCapFl1, AssetLifeCap1-AssetMarg1), (F13-AssetMarg1) -AssetPdCapFl1, AssetLifeFloor1-AssetMarg1), F13))) +AssetMarg1</f>
        <v>0.09</v>
      </c>
      <c r="G14" s="22">
        <f t="shared" ca="1" si="4"/>
        <v>804622.61694478267</v>
      </c>
      <c r="H14" s="22">
        <f t="shared" ca="1" si="8"/>
        <v>747066.97703073767</v>
      </c>
      <c r="I14" s="22">
        <f t="shared" ca="1" si="9"/>
        <v>57555.639914044994</v>
      </c>
      <c r="J14" s="18">
        <f t="shared" ca="1" si="2"/>
        <v>99551374.630850971</v>
      </c>
      <c r="L14" s="10">
        <f t="shared" si="7"/>
        <v>100000000</v>
      </c>
      <c r="O14" s="34">
        <f t="shared" ca="1" si="5"/>
        <v>0.99551374630850975</v>
      </c>
      <c r="V14" s="10">
        <f t="shared" si="3"/>
        <v>100000000</v>
      </c>
    </row>
    <row r="15" spans="1:22" x14ac:dyDescent="0.3">
      <c r="A15" s="10">
        <v>9</v>
      </c>
      <c r="B15" s="25">
        <f t="shared" si="0"/>
        <v>39387</v>
      </c>
      <c r="C15" s="10">
        <f t="shared" si="1"/>
        <v>8.3333333333333329E-2</v>
      </c>
      <c r="E15" s="18">
        <f t="shared" ca="1" si="6"/>
        <v>99551374.630850971</v>
      </c>
      <c r="F15" s="20">
        <f ca="1" xml:space="preserve"> IF(AssetIntType1="Fixed", AssetFxdRate1, IF(A15=1, OFFSET(Vectors!$D$6, A15, MATCH(AssetFltIndx1, FirstIntRates, 0)), IF(MOD($A15, AssetRateReset1)=0, MAX(MIN(OFFSET(Vectors!$D$6, A15, MATCH(AssetFltIndx1, FirstIntRates, 0)), (F14-AssetMarg1) + AssetPdCapFl1, AssetLifeCap1-AssetMarg1), (F14-AssetMarg1) -AssetPdCapFl1, AssetLifeFloor1-AssetMarg1), F14))) +AssetMarg1</f>
        <v>0.09</v>
      </c>
      <c r="G15" s="22">
        <f t="shared" ca="1" si="4"/>
        <v>804622.61694478267</v>
      </c>
      <c r="H15" s="22">
        <f t="shared" ca="1" si="8"/>
        <v>746635.30973138229</v>
      </c>
      <c r="I15" s="22">
        <f t="shared" ca="1" si="9"/>
        <v>57987.307213400374</v>
      </c>
      <c r="J15" s="18">
        <f t="shared" ca="1" si="2"/>
        <v>99493387.323637575</v>
      </c>
      <c r="L15" s="10">
        <f t="shared" si="7"/>
        <v>100000000</v>
      </c>
      <c r="O15" s="34">
        <f t="shared" ca="1" si="5"/>
        <v>0.99493387323637572</v>
      </c>
      <c r="V15" s="10">
        <f t="shared" si="3"/>
        <v>100000000</v>
      </c>
    </row>
    <row r="16" spans="1:22" x14ac:dyDescent="0.3">
      <c r="A16" s="10">
        <v>10</v>
      </c>
      <c r="B16" s="25">
        <f t="shared" si="0"/>
        <v>39417</v>
      </c>
      <c r="C16" s="10">
        <f t="shared" si="1"/>
        <v>8.3333333333333329E-2</v>
      </c>
      <c r="E16" s="18">
        <f t="shared" ca="1" si="6"/>
        <v>99493387.323637575</v>
      </c>
      <c r="F16" s="20">
        <f ca="1" xml:space="preserve"> IF(AssetIntType1="Fixed", AssetFxdRate1, IF(A16=1, OFFSET(Vectors!$D$6, A16, MATCH(AssetFltIndx1, FirstIntRates, 0)), IF(MOD($A16, AssetRateReset1)=0, MAX(MIN(OFFSET(Vectors!$D$6, A16, MATCH(AssetFltIndx1, FirstIntRates, 0)), (F15-AssetMarg1) + AssetPdCapFl1, AssetLifeCap1-AssetMarg1), (F15-AssetMarg1) -AssetPdCapFl1, AssetLifeFloor1-AssetMarg1), F15))) +AssetMarg1</f>
        <v>0.09</v>
      </c>
      <c r="G16" s="22">
        <f t="shared" ca="1" si="4"/>
        <v>804622.61694478267</v>
      </c>
      <c r="H16" s="22">
        <f t="shared" ca="1" si="8"/>
        <v>746200.40492728178</v>
      </c>
      <c r="I16" s="22">
        <f t="shared" ca="1" si="9"/>
        <v>58422.212017500889</v>
      </c>
      <c r="J16" s="18">
        <f t="shared" ca="1" si="2"/>
        <v>99434965.111620069</v>
      </c>
      <c r="L16" s="10">
        <f t="shared" si="7"/>
        <v>100000000</v>
      </c>
      <c r="O16" s="34">
        <f t="shared" ca="1" si="5"/>
        <v>0.99434965111620066</v>
      </c>
      <c r="V16" s="10">
        <f t="shared" si="3"/>
        <v>100000000</v>
      </c>
    </row>
    <row r="17" spans="1:22" x14ac:dyDescent="0.3">
      <c r="A17" s="10">
        <v>11</v>
      </c>
      <c r="B17" s="25">
        <f t="shared" si="0"/>
        <v>39448</v>
      </c>
      <c r="C17" s="10">
        <f t="shared" si="1"/>
        <v>8.3333333333333329E-2</v>
      </c>
      <c r="E17" s="18">
        <f t="shared" ca="1" si="6"/>
        <v>99434965.111620069</v>
      </c>
      <c r="F17" s="20">
        <f ca="1" xml:space="preserve"> IF(AssetIntType1="Fixed", AssetFxdRate1, IF(A17=1, OFFSET(Vectors!$D$6, A17, MATCH(AssetFltIndx1, FirstIntRates, 0)), IF(MOD($A17, AssetRateReset1)=0, MAX(MIN(OFFSET(Vectors!$D$6, A17, MATCH(AssetFltIndx1, FirstIntRates, 0)), (F16-AssetMarg1) + AssetPdCapFl1, AssetLifeCap1-AssetMarg1), (F16-AssetMarg1) -AssetPdCapFl1, AssetLifeFloor1-AssetMarg1), F16))) +AssetMarg1</f>
        <v>0.09</v>
      </c>
      <c r="G17" s="22">
        <f t="shared" ca="1" si="4"/>
        <v>804622.61694478267</v>
      </c>
      <c r="H17" s="22">
        <f t="shared" ca="1" si="8"/>
        <v>745762.23833715054</v>
      </c>
      <c r="I17" s="22">
        <f t="shared" ca="1" si="9"/>
        <v>58860.378607632127</v>
      </c>
      <c r="J17" s="18">
        <f t="shared" ca="1" si="2"/>
        <v>99376104.733012438</v>
      </c>
      <c r="L17" s="10">
        <f t="shared" si="7"/>
        <v>100000000</v>
      </c>
      <c r="O17" s="34">
        <f t="shared" ca="1" si="5"/>
        <v>0.99376104733012438</v>
      </c>
      <c r="V17" s="10">
        <f t="shared" si="3"/>
        <v>100000000</v>
      </c>
    </row>
    <row r="18" spans="1:22" x14ac:dyDescent="0.3">
      <c r="A18" s="10">
        <v>12</v>
      </c>
      <c r="B18" s="25">
        <f t="shared" si="0"/>
        <v>39479</v>
      </c>
      <c r="C18" s="10">
        <f t="shared" si="1"/>
        <v>8.3333333333333329E-2</v>
      </c>
      <c r="E18" s="18">
        <f t="shared" ca="1" si="6"/>
        <v>99376104.733012438</v>
      </c>
      <c r="F18" s="20">
        <f ca="1" xml:space="preserve"> IF(AssetIntType1="Fixed", AssetFxdRate1, IF(A18=1, OFFSET(Vectors!$D$6, A18, MATCH(AssetFltIndx1, FirstIntRates, 0)), IF(MOD($A18, AssetRateReset1)=0, MAX(MIN(OFFSET(Vectors!$D$6, A18, MATCH(AssetFltIndx1, FirstIntRates, 0)), (F17-AssetMarg1) + AssetPdCapFl1, AssetLifeCap1-AssetMarg1), (F17-AssetMarg1) -AssetPdCapFl1, AssetLifeFloor1-AssetMarg1), F17))) +AssetMarg1</f>
        <v>0.09</v>
      </c>
      <c r="G18" s="22">
        <f t="shared" ca="1" si="4"/>
        <v>804622.61694478267</v>
      </c>
      <c r="H18" s="22">
        <f t="shared" ca="1" si="8"/>
        <v>745320.78549759323</v>
      </c>
      <c r="I18" s="22">
        <f t="shared" ca="1" si="9"/>
        <v>59301.831447189441</v>
      </c>
      <c r="J18" s="18">
        <f t="shared" ca="1" si="2"/>
        <v>99316802.901565254</v>
      </c>
      <c r="L18" s="10">
        <f t="shared" si="7"/>
        <v>100000000</v>
      </c>
      <c r="O18" s="34">
        <f t="shared" ca="1" si="5"/>
        <v>0.99316802901565249</v>
      </c>
      <c r="V18" s="10">
        <f t="shared" si="3"/>
        <v>100000000</v>
      </c>
    </row>
    <row r="19" spans="1:22" x14ac:dyDescent="0.3">
      <c r="A19" s="10">
        <v>13</v>
      </c>
      <c r="B19" s="25">
        <f t="shared" si="0"/>
        <v>39508</v>
      </c>
      <c r="C19" s="10">
        <f t="shared" si="1"/>
        <v>8.3333333333333329E-2</v>
      </c>
      <c r="E19" s="18">
        <f t="shared" ca="1" si="6"/>
        <v>99316802.901565254</v>
      </c>
      <c r="F19" s="20">
        <f ca="1" xml:space="preserve"> IF(AssetIntType1="Fixed", AssetFxdRate1, IF(A19=1, OFFSET(Vectors!$D$6, A19, MATCH(AssetFltIndx1, FirstIntRates, 0)), IF(MOD($A19, AssetRateReset1)=0, MAX(MIN(OFFSET(Vectors!$D$6, A19, MATCH(AssetFltIndx1, FirstIntRates, 0)), (F18-AssetMarg1) + AssetPdCapFl1, AssetLifeCap1-AssetMarg1), (F18-AssetMarg1) -AssetPdCapFl1, AssetLifeFloor1-AssetMarg1), F18))) +AssetMarg1</f>
        <v>0.09</v>
      </c>
      <c r="G19" s="22">
        <f t="shared" ca="1" si="4"/>
        <v>804622.61694478267</v>
      </c>
      <c r="H19" s="22">
        <f t="shared" ca="1" si="8"/>
        <v>744876.02176173939</v>
      </c>
      <c r="I19" s="22">
        <f t="shared" ca="1" si="9"/>
        <v>59746.595183043275</v>
      </c>
      <c r="J19" s="18">
        <f t="shared" ca="1" si="2"/>
        <v>99257056.306382209</v>
      </c>
      <c r="L19" s="10">
        <f t="shared" si="7"/>
        <v>100000000</v>
      </c>
      <c r="O19" s="34">
        <f t="shared" ca="1" si="5"/>
        <v>0.99257056306382208</v>
      </c>
      <c r="V19" s="10">
        <f t="shared" si="3"/>
        <v>100000000</v>
      </c>
    </row>
    <row r="20" spans="1:22" x14ac:dyDescent="0.3">
      <c r="A20" s="10">
        <v>14</v>
      </c>
      <c r="B20" s="25">
        <f t="shared" si="0"/>
        <v>39539</v>
      </c>
      <c r="C20" s="10">
        <f t="shared" si="1"/>
        <v>8.3333333333333329E-2</v>
      </c>
      <c r="E20" s="18">
        <f t="shared" ca="1" si="6"/>
        <v>99257056.306382209</v>
      </c>
      <c r="F20" s="20">
        <f ca="1" xml:space="preserve"> IF(AssetIntType1="Fixed", AssetFxdRate1, IF(A20=1, OFFSET(Vectors!$D$6, A20, MATCH(AssetFltIndx1, FirstIntRates, 0)), IF(MOD($A20, AssetRateReset1)=0, MAX(MIN(OFFSET(Vectors!$D$6, A20, MATCH(AssetFltIndx1, FirstIntRates, 0)), (F19-AssetMarg1) + AssetPdCapFl1, AssetLifeCap1-AssetMarg1), (F19-AssetMarg1) -AssetPdCapFl1, AssetLifeFloor1-AssetMarg1), F19))) +AssetMarg1</f>
        <v>0.09</v>
      </c>
      <c r="G20" s="22">
        <f t="shared" ca="1" si="4"/>
        <v>804622.61694478267</v>
      </c>
      <c r="H20" s="22">
        <f t="shared" ca="1" si="8"/>
        <v>744427.92229786655</v>
      </c>
      <c r="I20" s="22">
        <f t="shared" ca="1" si="9"/>
        <v>60194.694646916119</v>
      </c>
      <c r="J20" s="18">
        <f t="shared" ca="1" si="2"/>
        <v>99196861.611735299</v>
      </c>
      <c r="L20" s="10">
        <f t="shared" si="7"/>
        <v>100000000</v>
      </c>
      <c r="O20" s="34">
        <f t="shared" ca="1" si="5"/>
        <v>0.99196861611735299</v>
      </c>
      <c r="V20" s="10">
        <f t="shared" si="3"/>
        <v>100000000</v>
      </c>
    </row>
    <row r="21" spans="1:22" x14ac:dyDescent="0.3">
      <c r="A21" s="10">
        <v>15</v>
      </c>
      <c r="B21" s="25">
        <f t="shared" si="0"/>
        <v>39569</v>
      </c>
      <c r="C21" s="10">
        <f t="shared" si="1"/>
        <v>8.3333333333333329E-2</v>
      </c>
      <c r="E21" s="18">
        <f t="shared" ca="1" si="6"/>
        <v>99196861.611735299</v>
      </c>
      <c r="F21" s="20">
        <f ca="1" xml:space="preserve"> IF(AssetIntType1="Fixed", AssetFxdRate1, IF(A21=1, OFFSET(Vectors!$D$6, A21, MATCH(AssetFltIndx1, FirstIntRates, 0)), IF(MOD($A21, AssetRateReset1)=0, MAX(MIN(OFFSET(Vectors!$D$6, A21, MATCH(AssetFltIndx1, FirstIntRates, 0)), (F20-AssetMarg1) + AssetPdCapFl1, AssetLifeCap1-AssetMarg1), (F20-AssetMarg1) -AssetPdCapFl1, AssetLifeFloor1-AssetMarg1), F20))) +AssetMarg1</f>
        <v>0.09</v>
      </c>
      <c r="G21" s="22">
        <f t="shared" ca="1" si="4"/>
        <v>804622.61694478267</v>
      </c>
      <c r="H21" s="22">
        <f t="shared" ca="1" si="8"/>
        <v>743976.4620880147</v>
      </c>
      <c r="I21" s="22">
        <f t="shared" ca="1" si="9"/>
        <v>60646.154856767971</v>
      </c>
      <c r="J21" s="18">
        <f t="shared" ca="1" si="2"/>
        <v>99136215.456878528</v>
      </c>
      <c r="L21" s="10">
        <f t="shared" si="7"/>
        <v>100000000</v>
      </c>
      <c r="O21" s="34">
        <f t="shared" ca="1" si="5"/>
        <v>0.99136215456878529</v>
      </c>
      <c r="V21" s="10">
        <f t="shared" si="3"/>
        <v>100000000</v>
      </c>
    </row>
    <row r="22" spans="1:22" x14ac:dyDescent="0.3">
      <c r="A22" s="10">
        <v>16</v>
      </c>
      <c r="B22" s="25">
        <f t="shared" si="0"/>
        <v>39600</v>
      </c>
      <c r="C22" s="10">
        <f t="shared" si="1"/>
        <v>8.3333333333333329E-2</v>
      </c>
      <c r="E22" s="18">
        <f t="shared" ca="1" si="6"/>
        <v>99136215.456878528</v>
      </c>
      <c r="F22" s="20">
        <f ca="1" xml:space="preserve"> IF(AssetIntType1="Fixed", AssetFxdRate1, IF(A22=1, OFFSET(Vectors!$D$6, A22, MATCH(AssetFltIndx1, FirstIntRates, 0)), IF(MOD($A22, AssetRateReset1)=0, MAX(MIN(OFFSET(Vectors!$D$6, A22, MATCH(AssetFltIndx1, FirstIntRates, 0)), (F21-AssetMarg1) + AssetPdCapFl1, AssetLifeCap1-AssetMarg1), (F21-AssetMarg1) -AssetPdCapFl1, AssetLifeFloor1-AssetMarg1), F21))) +AssetMarg1</f>
        <v>0.09</v>
      </c>
      <c r="G22" s="22">
        <f t="shared" ca="1" si="4"/>
        <v>804622.61694478267</v>
      </c>
      <c r="H22" s="22">
        <f t="shared" ca="1" si="8"/>
        <v>743521.61592658889</v>
      </c>
      <c r="I22" s="22">
        <f t="shared" ca="1" si="9"/>
        <v>61101.001018193783</v>
      </c>
      <c r="J22" s="18">
        <f t="shared" ca="1" si="2"/>
        <v>99075114.455860332</v>
      </c>
      <c r="L22" s="10">
        <f t="shared" si="7"/>
        <v>100000000</v>
      </c>
      <c r="O22" s="34">
        <f t="shared" ca="1" si="5"/>
        <v>0.99075114455860336</v>
      </c>
      <c r="V22" s="10">
        <f t="shared" si="3"/>
        <v>100000000</v>
      </c>
    </row>
    <row r="23" spans="1:22" x14ac:dyDescent="0.3">
      <c r="A23" s="10">
        <v>17</v>
      </c>
      <c r="B23" s="25">
        <f t="shared" si="0"/>
        <v>39630</v>
      </c>
      <c r="C23" s="10">
        <f t="shared" si="1"/>
        <v>8.3333333333333329E-2</v>
      </c>
      <c r="E23" s="18">
        <f t="shared" ca="1" si="6"/>
        <v>99075114.455860332</v>
      </c>
      <c r="F23" s="20">
        <f ca="1" xml:space="preserve"> IF(AssetIntType1="Fixed", AssetFxdRate1, IF(A23=1, OFFSET(Vectors!$D$6, A23, MATCH(AssetFltIndx1, FirstIntRates, 0)), IF(MOD($A23, AssetRateReset1)=0, MAX(MIN(OFFSET(Vectors!$D$6, A23, MATCH(AssetFltIndx1, FirstIntRates, 0)), (F22-AssetMarg1) + AssetPdCapFl1, AssetLifeCap1-AssetMarg1), (F22-AssetMarg1) -AssetPdCapFl1, AssetLifeFloor1-AssetMarg1), F22))) +AssetMarg1</f>
        <v>0.09</v>
      </c>
      <c r="G23" s="22">
        <f t="shared" ca="1" si="4"/>
        <v>804622.61694478267</v>
      </c>
      <c r="H23" s="22">
        <f t="shared" ca="1" si="8"/>
        <v>743063.35841895244</v>
      </c>
      <c r="I23" s="22">
        <f t="shared" ca="1" si="9"/>
        <v>61559.258525830228</v>
      </c>
      <c r="J23" s="18">
        <f t="shared" ca="1" si="2"/>
        <v>99013555.197334498</v>
      </c>
      <c r="L23" s="10">
        <f t="shared" si="7"/>
        <v>100000000</v>
      </c>
      <c r="O23" s="34">
        <f t="shared" ca="1" si="5"/>
        <v>0.99013555197334502</v>
      </c>
      <c r="V23" s="10">
        <f t="shared" si="3"/>
        <v>100000000</v>
      </c>
    </row>
    <row r="24" spans="1:22" x14ac:dyDescent="0.3">
      <c r="A24" s="10">
        <v>18</v>
      </c>
      <c r="B24" s="25">
        <f t="shared" si="0"/>
        <v>39661</v>
      </c>
      <c r="C24" s="10">
        <f t="shared" si="1"/>
        <v>8.3333333333333329E-2</v>
      </c>
      <c r="E24" s="18">
        <f t="shared" ca="1" si="6"/>
        <v>99013555.197334498</v>
      </c>
      <c r="F24" s="20">
        <f ca="1" xml:space="preserve"> IF(AssetIntType1="Fixed", AssetFxdRate1, IF(A24=1, OFFSET(Vectors!$D$6, A24, MATCH(AssetFltIndx1, FirstIntRates, 0)), IF(MOD($A24, AssetRateReset1)=0, MAX(MIN(OFFSET(Vectors!$D$6, A24, MATCH(AssetFltIndx1, FirstIntRates, 0)), (F23-AssetMarg1) + AssetPdCapFl1, AssetLifeCap1-AssetMarg1), (F23-AssetMarg1) -AssetPdCapFl1, AssetLifeFloor1-AssetMarg1), F23))) +AssetMarg1</f>
        <v>0.09</v>
      </c>
      <c r="G24" s="22">
        <f t="shared" ca="1" si="4"/>
        <v>804622.61694478267</v>
      </c>
      <c r="H24" s="22">
        <f t="shared" ca="1" si="8"/>
        <v>742601.66398000869</v>
      </c>
      <c r="I24" s="22">
        <f t="shared" ca="1" si="9"/>
        <v>62020.952964773984</v>
      </c>
      <c r="J24" s="18">
        <f t="shared" ca="1" si="2"/>
        <v>98951534.24436973</v>
      </c>
      <c r="L24" s="10">
        <f t="shared" si="7"/>
        <v>100000000</v>
      </c>
      <c r="O24" s="34">
        <f t="shared" ca="1" si="5"/>
        <v>0.98951534244369732</v>
      </c>
      <c r="V24" s="10">
        <f t="shared" si="3"/>
        <v>100000000</v>
      </c>
    </row>
    <row r="25" spans="1:22" x14ac:dyDescent="0.3">
      <c r="A25" s="10">
        <v>19</v>
      </c>
      <c r="B25" s="25">
        <f t="shared" si="0"/>
        <v>39692</v>
      </c>
      <c r="C25" s="10">
        <f t="shared" si="1"/>
        <v>8.3333333333333329E-2</v>
      </c>
      <c r="E25" s="18">
        <f t="shared" ca="1" si="6"/>
        <v>98951534.24436973</v>
      </c>
      <c r="F25" s="20">
        <f ca="1" xml:space="preserve"> IF(AssetIntType1="Fixed", AssetFxdRate1, IF(A25=1, OFFSET(Vectors!$D$6, A25, MATCH(AssetFltIndx1, FirstIntRates, 0)), IF(MOD($A25, AssetRateReset1)=0, MAX(MIN(OFFSET(Vectors!$D$6, A25, MATCH(AssetFltIndx1, FirstIntRates, 0)), (F24-AssetMarg1) + AssetPdCapFl1, AssetLifeCap1-AssetMarg1), (F24-AssetMarg1) -AssetPdCapFl1, AssetLifeFloor1-AssetMarg1), F24))) +AssetMarg1</f>
        <v>0.09</v>
      </c>
      <c r="G25" s="22">
        <f t="shared" ca="1" si="4"/>
        <v>804622.61694478267</v>
      </c>
      <c r="H25" s="22">
        <f t="shared" ca="1" si="8"/>
        <v>742136.50683277298</v>
      </c>
      <c r="I25" s="22">
        <f t="shared" ca="1" si="9"/>
        <v>62486.110112009686</v>
      </c>
      <c r="J25" s="18">
        <f t="shared" ca="1" si="2"/>
        <v>98889048.134257719</v>
      </c>
      <c r="L25" s="10">
        <f t="shared" si="7"/>
        <v>100000000</v>
      </c>
      <c r="O25" s="34">
        <f t="shared" ca="1" si="5"/>
        <v>0.98889048134257718</v>
      </c>
      <c r="V25" s="10">
        <f t="shared" si="3"/>
        <v>100000000</v>
      </c>
    </row>
    <row r="26" spans="1:22" x14ac:dyDescent="0.3">
      <c r="A26" s="10">
        <v>20</v>
      </c>
      <c r="B26" s="25">
        <f t="shared" si="0"/>
        <v>39722</v>
      </c>
      <c r="C26" s="10">
        <f t="shared" si="1"/>
        <v>8.3333333333333329E-2</v>
      </c>
      <c r="E26" s="18">
        <f t="shared" ca="1" si="6"/>
        <v>98889048.134257719</v>
      </c>
      <c r="F26" s="20">
        <f ca="1" xml:space="preserve"> IF(AssetIntType1="Fixed", AssetFxdRate1, IF(A26=1, OFFSET(Vectors!$D$6, A26, MATCH(AssetFltIndx1, FirstIntRates, 0)), IF(MOD($A26, AssetRateReset1)=0, MAX(MIN(OFFSET(Vectors!$D$6, A26, MATCH(AssetFltIndx1, FirstIntRates, 0)), (F25-AssetMarg1) + AssetPdCapFl1, AssetLifeCap1-AssetMarg1), (F25-AssetMarg1) -AssetPdCapFl1, AssetLifeFloor1-AssetMarg1), F25))) +AssetMarg1</f>
        <v>0.09</v>
      </c>
      <c r="G26" s="22">
        <f t="shared" ca="1" si="4"/>
        <v>804622.61694478267</v>
      </c>
      <c r="H26" s="22">
        <f t="shared" ca="1" si="8"/>
        <v>741667.86100693292</v>
      </c>
      <c r="I26" s="22">
        <f t="shared" ca="1" si="9"/>
        <v>62954.755937849754</v>
      </c>
      <c r="J26" s="18">
        <f t="shared" ca="1" si="2"/>
        <v>98826093.378319874</v>
      </c>
      <c r="L26" s="10">
        <f t="shared" si="7"/>
        <v>100000000</v>
      </c>
      <c r="O26" s="34">
        <f t="shared" ca="1" si="5"/>
        <v>0.98826093378319879</v>
      </c>
      <c r="V26" s="10">
        <f t="shared" si="3"/>
        <v>100000000</v>
      </c>
    </row>
    <row r="27" spans="1:22" x14ac:dyDescent="0.3">
      <c r="A27" s="10">
        <v>21</v>
      </c>
      <c r="B27" s="25">
        <f t="shared" si="0"/>
        <v>39753</v>
      </c>
      <c r="C27" s="10">
        <f t="shared" si="1"/>
        <v>8.3333333333333329E-2</v>
      </c>
      <c r="E27" s="18">
        <f t="shared" ca="1" si="6"/>
        <v>98826093.378319874</v>
      </c>
      <c r="F27" s="20">
        <f ca="1" xml:space="preserve"> IF(AssetIntType1="Fixed", AssetFxdRate1, IF(A27=1, OFFSET(Vectors!$D$6, A27, MATCH(AssetFltIndx1, FirstIntRates, 0)), IF(MOD($A27, AssetRateReset1)=0, MAX(MIN(OFFSET(Vectors!$D$6, A27, MATCH(AssetFltIndx1, FirstIntRates, 0)), (F26-AssetMarg1) + AssetPdCapFl1, AssetLifeCap1-AssetMarg1), (F26-AssetMarg1) -AssetPdCapFl1, AssetLifeFloor1-AssetMarg1), F26))) +AssetMarg1</f>
        <v>0.09</v>
      </c>
      <c r="G27" s="22">
        <f t="shared" ca="1" si="4"/>
        <v>804622.61694478267</v>
      </c>
      <c r="H27" s="22">
        <f t="shared" ca="1" si="8"/>
        <v>741195.70033739903</v>
      </c>
      <c r="I27" s="22">
        <f t="shared" ca="1" si="9"/>
        <v>63426.916607383639</v>
      </c>
      <c r="J27" s="18">
        <f t="shared" ca="1" si="2"/>
        <v>98762666.461712494</v>
      </c>
      <c r="L27" s="10">
        <f t="shared" si="7"/>
        <v>100000000</v>
      </c>
      <c r="O27" s="34">
        <f t="shared" ca="1" si="5"/>
        <v>0.98762666461712489</v>
      </c>
      <c r="V27" s="10">
        <f t="shared" si="3"/>
        <v>100000000</v>
      </c>
    </row>
    <row r="28" spans="1:22" x14ac:dyDescent="0.3">
      <c r="A28" s="10">
        <v>22</v>
      </c>
      <c r="B28" s="25">
        <f t="shared" si="0"/>
        <v>39783</v>
      </c>
      <c r="C28" s="10">
        <f t="shared" si="1"/>
        <v>8.3333333333333329E-2</v>
      </c>
      <c r="E28" s="18">
        <f t="shared" ca="1" si="6"/>
        <v>98762666.461712494</v>
      </c>
      <c r="F28" s="20">
        <f ca="1" xml:space="preserve"> IF(AssetIntType1="Fixed", AssetFxdRate1, IF(A28=1, OFFSET(Vectors!$D$6, A28, MATCH(AssetFltIndx1, FirstIntRates, 0)), IF(MOD($A28, AssetRateReset1)=0, MAX(MIN(OFFSET(Vectors!$D$6, A28, MATCH(AssetFltIndx1, FirstIntRates, 0)), (F27-AssetMarg1) + AssetPdCapFl1, AssetLifeCap1-AssetMarg1), (F27-AssetMarg1) -AssetPdCapFl1, AssetLifeFloor1-AssetMarg1), F27))) +AssetMarg1</f>
        <v>0.09</v>
      </c>
      <c r="G28" s="22">
        <f t="shared" ca="1" si="4"/>
        <v>804622.61694478267</v>
      </c>
      <c r="H28" s="22">
        <f t="shared" ca="1" si="8"/>
        <v>740719.99846284371</v>
      </c>
      <c r="I28" s="22">
        <f t="shared" ca="1" si="9"/>
        <v>63902.61848193896</v>
      </c>
      <c r="J28" s="18">
        <f t="shared" ca="1" si="2"/>
        <v>98698763.84323056</v>
      </c>
      <c r="L28" s="10">
        <f t="shared" si="7"/>
        <v>100000000</v>
      </c>
      <c r="O28" s="34">
        <f t="shared" ca="1" si="5"/>
        <v>0.98698763843230564</v>
      </c>
      <c r="V28" s="10">
        <f t="shared" si="3"/>
        <v>100000000</v>
      </c>
    </row>
    <row r="29" spans="1:22" x14ac:dyDescent="0.3">
      <c r="A29" s="10">
        <v>23</v>
      </c>
      <c r="B29" s="25">
        <f t="shared" si="0"/>
        <v>39814</v>
      </c>
      <c r="C29" s="10">
        <f t="shared" si="1"/>
        <v>8.3333333333333329E-2</v>
      </c>
      <c r="E29" s="18">
        <f t="shared" ca="1" si="6"/>
        <v>98698763.84323056</v>
      </c>
      <c r="F29" s="20">
        <f ca="1" xml:space="preserve"> IF(AssetIntType1="Fixed", AssetFxdRate1, IF(A29=1, OFFSET(Vectors!$D$6, A29, MATCH(AssetFltIndx1, FirstIntRates, 0)), IF(MOD($A29, AssetRateReset1)=0, MAX(MIN(OFFSET(Vectors!$D$6, A29, MATCH(AssetFltIndx1, FirstIntRates, 0)), (F28-AssetMarg1) + AssetPdCapFl1, AssetLifeCap1-AssetMarg1), (F28-AssetMarg1) -AssetPdCapFl1, AssetLifeFloor1-AssetMarg1), F28))) +AssetMarg1</f>
        <v>0.09</v>
      </c>
      <c r="G29" s="22">
        <f t="shared" ca="1" si="4"/>
        <v>804622.61694478267</v>
      </c>
      <c r="H29" s="22">
        <f t="shared" ca="1" si="8"/>
        <v>740240.72882422921</v>
      </c>
      <c r="I29" s="22">
        <f t="shared" ca="1" si="9"/>
        <v>64381.888120553456</v>
      </c>
      <c r="J29" s="18">
        <f t="shared" ca="1" si="2"/>
        <v>98634381.955110013</v>
      </c>
      <c r="L29" s="10">
        <f t="shared" si="7"/>
        <v>100000000</v>
      </c>
      <c r="O29" s="34">
        <f t="shared" ca="1" si="5"/>
        <v>0.98634381955110018</v>
      </c>
      <c r="V29" s="10">
        <f t="shared" si="3"/>
        <v>100000000</v>
      </c>
    </row>
    <row r="30" spans="1:22" x14ac:dyDescent="0.3">
      <c r="A30" s="10">
        <v>24</v>
      </c>
      <c r="B30" s="25">
        <f t="shared" si="0"/>
        <v>39845</v>
      </c>
      <c r="C30" s="10">
        <f t="shared" si="1"/>
        <v>8.3333333333333329E-2</v>
      </c>
      <c r="E30" s="18">
        <f t="shared" ca="1" si="6"/>
        <v>98634381.955110013</v>
      </c>
      <c r="F30" s="20">
        <f ca="1" xml:space="preserve"> IF(AssetIntType1="Fixed", AssetFxdRate1, IF(A30=1, OFFSET(Vectors!$D$6, A30, MATCH(AssetFltIndx1, FirstIntRates, 0)), IF(MOD($A30, AssetRateReset1)=0, MAX(MIN(OFFSET(Vectors!$D$6, A30, MATCH(AssetFltIndx1, FirstIntRates, 0)), (F29-AssetMarg1) + AssetPdCapFl1, AssetLifeCap1-AssetMarg1), (F29-AssetMarg1) -AssetPdCapFl1, AssetLifeFloor1-AssetMarg1), F29))) +AssetMarg1</f>
        <v>0.09</v>
      </c>
      <c r="G30" s="22">
        <f t="shared" ca="1" si="4"/>
        <v>804622.61694478267</v>
      </c>
      <c r="H30" s="22">
        <f t="shared" ca="1" si="8"/>
        <v>739757.86466332502</v>
      </c>
      <c r="I30" s="22">
        <f t="shared" ca="1" si="9"/>
        <v>64864.752281457651</v>
      </c>
      <c r="J30" s="18">
        <f t="shared" ca="1" si="2"/>
        <v>98569517.202828556</v>
      </c>
      <c r="L30" s="10">
        <f t="shared" si="7"/>
        <v>100000000</v>
      </c>
      <c r="O30" s="34">
        <f t="shared" ca="1" si="5"/>
        <v>0.9856951720282856</v>
      </c>
      <c r="V30" s="10">
        <f t="shared" si="3"/>
        <v>100000000</v>
      </c>
    </row>
    <row r="31" spans="1:22" x14ac:dyDescent="0.3">
      <c r="A31" s="10">
        <v>25</v>
      </c>
      <c r="B31" s="25">
        <f t="shared" si="0"/>
        <v>39873</v>
      </c>
      <c r="C31" s="10">
        <f t="shared" si="1"/>
        <v>8.3333333333333329E-2</v>
      </c>
      <c r="E31" s="18">
        <f t="shared" ca="1" si="6"/>
        <v>98569517.202828556</v>
      </c>
      <c r="F31" s="20">
        <f ca="1" xml:space="preserve"> IF(AssetIntType1="Fixed", AssetFxdRate1, IF(A31=1, OFFSET(Vectors!$D$6, A31, MATCH(AssetFltIndx1, FirstIntRates, 0)), IF(MOD($A31, AssetRateReset1)=0, MAX(MIN(OFFSET(Vectors!$D$6, A31, MATCH(AssetFltIndx1, FirstIntRates, 0)), (F30-AssetMarg1) + AssetPdCapFl1, AssetLifeCap1-AssetMarg1), (F30-AssetMarg1) -AssetPdCapFl1, AssetLifeFloor1-AssetMarg1), F30))) +AssetMarg1</f>
        <v>0.09</v>
      </c>
      <c r="G31" s="22">
        <f t="shared" ca="1" si="4"/>
        <v>804622.61694478267</v>
      </c>
      <c r="H31" s="22">
        <f t="shared" ca="1" si="8"/>
        <v>739271.37902121409</v>
      </c>
      <c r="I31" s="22">
        <f t="shared" ca="1" si="9"/>
        <v>65351.23792356858</v>
      </c>
      <c r="J31" s="18">
        <f t="shared" ca="1" si="2"/>
        <v>98504165.964904994</v>
      </c>
      <c r="L31" s="10">
        <f t="shared" si="7"/>
        <v>100000000</v>
      </c>
      <c r="O31" s="34">
        <f t="shared" ca="1" si="5"/>
        <v>0.98504165964904988</v>
      </c>
      <c r="V31" s="10">
        <f t="shared" si="3"/>
        <v>100000000</v>
      </c>
    </row>
    <row r="32" spans="1:22" x14ac:dyDescent="0.3">
      <c r="A32" s="10">
        <v>26</v>
      </c>
      <c r="B32" s="25">
        <f t="shared" si="0"/>
        <v>39904</v>
      </c>
      <c r="C32" s="10">
        <f t="shared" si="1"/>
        <v>8.3333333333333329E-2</v>
      </c>
      <c r="E32" s="18">
        <f t="shared" ca="1" si="6"/>
        <v>98504165.964904994</v>
      </c>
      <c r="F32" s="20">
        <f ca="1" xml:space="preserve"> IF(AssetIntType1="Fixed", AssetFxdRate1, IF(A32=1, OFFSET(Vectors!$D$6, A32, MATCH(AssetFltIndx1, FirstIntRates, 0)), IF(MOD($A32, AssetRateReset1)=0, MAX(MIN(OFFSET(Vectors!$D$6, A32, MATCH(AssetFltIndx1, FirstIntRates, 0)), (F31-AssetMarg1) + AssetPdCapFl1, AssetLifeCap1-AssetMarg1), (F31-AssetMarg1) -AssetPdCapFl1, AssetLifeFloor1-AssetMarg1), F31))) +AssetMarg1</f>
        <v>0.09</v>
      </c>
      <c r="G32" s="22">
        <f t="shared" ca="1" si="4"/>
        <v>804622.61694478267</v>
      </c>
      <c r="H32" s="22">
        <f t="shared" ca="1" si="8"/>
        <v>738781.2447367874</v>
      </c>
      <c r="I32" s="22">
        <f t="shared" ca="1" si="9"/>
        <v>65841.372207995271</v>
      </c>
      <c r="J32" s="18">
        <f t="shared" ca="1" si="2"/>
        <v>98438324.592696995</v>
      </c>
      <c r="L32" s="10">
        <f t="shared" si="7"/>
        <v>100000000</v>
      </c>
      <c r="O32" s="34">
        <f t="shared" ca="1" si="5"/>
        <v>0.98438324592696991</v>
      </c>
      <c r="V32" s="10">
        <f t="shared" si="3"/>
        <v>100000000</v>
      </c>
    </row>
    <row r="33" spans="1:22" x14ac:dyDescent="0.3">
      <c r="A33" s="10">
        <v>27</v>
      </c>
      <c r="B33" s="25">
        <f t="shared" si="0"/>
        <v>39934</v>
      </c>
      <c r="C33" s="10">
        <f t="shared" si="1"/>
        <v>8.3333333333333329E-2</v>
      </c>
      <c r="E33" s="18">
        <f t="shared" ca="1" si="6"/>
        <v>98438324.592696995</v>
      </c>
      <c r="F33" s="20">
        <f ca="1" xml:space="preserve"> IF(AssetIntType1="Fixed", AssetFxdRate1, IF(A33=1, OFFSET(Vectors!$D$6, A33, MATCH(AssetFltIndx1, FirstIntRates, 0)), IF(MOD($A33, AssetRateReset1)=0, MAX(MIN(OFFSET(Vectors!$D$6, A33, MATCH(AssetFltIndx1, FirstIntRates, 0)), (F32-AssetMarg1) + AssetPdCapFl1, AssetLifeCap1-AssetMarg1), (F32-AssetMarg1) -AssetPdCapFl1, AssetLifeFloor1-AssetMarg1), F32))) +AssetMarg1</f>
        <v>0.09</v>
      </c>
      <c r="G33" s="22">
        <f t="shared" ca="1" si="4"/>
        <v>804622.61694478267</v>
      </c>
      <c r="H33" s="22">
        <f t="shared" ca="1" si="8"/>
        <v>738287.43444522738</v>
      </c>
      <c r="I33" s="22">
        <f t="shared" ca="1" si="9"/>
        <v>66335.182499555289</v>
      </c>
      <c r="J33" s="18">
        <f t="shared" ca="1" si="2"/>
        <v>98371989.410197437</v>
      </c>
      <c r="L33" s="10">
        <f t="shared" si="7"/>
        <v>100000000</v>
      </c>
      <c r="O33" s="34">
        <f t="shared" ca="1" si="5"/>
        <v>0.98371989410197436</v>
      </c>
      <c r="V33" s="10">
        <f t="shared" si="3"/>
        <v>100000000</v>
      </c>
    </row>
    <row r="34" spans="1:22" x14ac:dyDescent="0.3">
      <c r="A34" s="10">
        <v>28</v>
      </c>
      <c r="B34" s="25">
        <f t="shared" si="0"/>
        <v>39965</v>
      </c>
      <c r="C34" s="10">
        <f t="shared" si="1"/>
        <v>8.3333333333333329E-2</v>
      </c>
      <c r="E34" s="18">
        <f t="shared" ca="1" si="6"/>
        <v>98371989.410197437</v>
      </c>
      <c r="F34" s="20">
        <f ca="1" xml:space="preserve"> IF(AssetIntType1="Fixed", AssetFxdRate1, IF(A34=1, OFFSET(Vectors!$D$6, A34, MATCH(AssetFltIndx1, FirstIntRates, 0)), IF(MOD($A34, AssetRateReset1)=0, MAX(MIN(OFFSET(Vectors!$D$6, A34, MATCH(AssetFltIndx1, FirstIntRates, 0)), (F33-AssetMarg1) + AssetPdCapFl1, AssetLifeCap1-AssetMarg1), (F33-AssetMarg1) -AssetPdCapFl1, AssetLifeFloor1-AssetMarg1), F33))) +AssetMarg1</f>
        <v>0.09</v>
      </c>
      <c r="G34" s="22">
        <f t="shared" ca="1" si="4"/>
        <v>804622.61694478267</v>
      </c>
      <c r="H34" s="22">
        <f t="shared" ca="1" si="8"/>
        <v>737789.9205764808</v>
      </c>
      <c r="I34" s="22">
        <f t="shared" ca="1" si="9"/>
        <v>66832.696368301869</v>
      </c>
      <c r="J34" s="18">
        <f t="shared" ca="1" si="2"/>
        <v>98305156.71382913</v>
      </c>
      <c r="L34" s="10">
        <f t="shared" si="7"/>
        <v>100000000</v>
      </c>
      <c r="O34" s="34">
        <f t="shared" ca="1" si="5"/>
        <v>0.98305156713829134</v>
      </c>
      <c r="V34" s="10">
        <f t="shared" si="3"/>
        <v>100000000</v>
      </c>
    </row>
    <row r="35" spans="1:22" x14ac:dyDescent="0.3">
      <c r="A35" s="10">
        <v>29</v>
      </c>
      <c r="B35" s="25">
        <f t="shared" si="0"/>
        <v>39995</v>
      </c>
      <c r="C35" s="10">
        <f t="shared" si="1"/>
        <v>8.3333333333333329E-2</v>
      </c>
      <c r="E35" s="18">
        <f t="shared" ca="1" si="6"/>
        <v>98305156.71382913</v>
      </c>
      <c r="F35" s="20">
        <f ca="1" xml:space="preserve"> IF(AssetIntType1="Fixed", AssetFxdRate1, IF(A35=1, OFFSET(Vectors!$D$6, A35, MATCH(AssetFltIndx1, FirstIntRates, 0)), IF(MOD($A35, AssetRateReset1)=0, MAX(MIN(OFFSET(Vectors!$D$6, A35, MATCH(AssetFltIndx1, FirstIntRates, 0)), (F34-AssetMarg1) + AssetPdCapFl1, AssetLifeCap1-AssetMarg1), (F34-AssetMarg1) -AssetPdCapFl1, AssetLifeFloor1-AssetMarg1), F34))) +AssetMarg1</f>
        <v>0.09</v>
      </c>
      <c r="G35" s="22">
        <f t="shared" ca="1" si="4"/>
        <v>804622.61694478267</v>
      </c>
      <c r="H35" s="22">
        <f t="shared" ca="1" si="8"/>
        <v>737288.67535371846</v>
      </c>
      <c r="I35" s="22">
        <f t="shared" ca="1" si="9"/>
        <v>67333.941591064213</v>
      </c>
      <c r="J35" s="18">
        <f t="shared" ca="1" si="2"/>
        <v>98237822.772238061</v>
      </c>
      <c r="L35" s="10">
        <f t="shared" si="7"/>
        <v>100000000</v>
      </c>
      <c r="O35" s="34">
        <f t="shared" ca="1" si="5"/>
        <v>0.98237822772238059</v>
      </c>
      <c r="V35" s="10">
        <f t="shared" si="3"/>
        <v>100000000</v>
      </c>
    </row>
    <row r="36" spans="1:22" x14ac:dyDescent="0.3">
      <c r="A36" s="10">
        <v>30</v>
      </c>
      <c r="B36" s="25">
        <f t="shared" si="0"/>
        <v>40026</v>
      </c>
      <c r="C36" s="10">
        <f t="shared" si="1"/>
        <v>8.3333333333333329E-2</v>
      </c>
      <c r="E36" s="18">
        <f t="shared" ca="1" si="6"/>
        <v>98237822.772238061</v>
      </c>
      <c r="F36" s="20">
        <f ca="1" xml:space="preserve"> IF(AssetIntType1="Fixed", AssetFxdRate1, IF(A36=1, OFFSET(Vectors!$D$6, A36, MATCH(AssetFltIndx1, FirstIntRates, 0)), IF(MOD($A36, AssetRateReset1)=0, MAX(MIN(OFFSET(Vectors!$D$6, A36, MATCH(AssetFltIndx1, FirstIntRates, 0)), (F35-AssetMarg1) + AssetPdCapFl1, AssetLifeCap1-AssetMarg1), (F35-AssetMarg1) -AssetPdCapFl1, AssetLifeFloor1-AssetMarg1), F35))) +AssetMarg1</f>
        <v>0.09</v>
      </c>
      <c r="G36" s="22">
        <f t="shared" ca="1" si="4"/>
        <v>804622.61694478267</v>
      </c>
      <c r="H36" s="22">
        <f t="shared" ca="1" si="8"/>
        <v>736783.67079178547</v>
      </c>
      <c r="I36" s="22">
        <f t="shared" ca="1" si="9"/>
        <v>67838.946152997203</v>
      </c>
      <c r="J36" s="18">
        <f t="shared" ca="1" si="2"/>
        <v>98169983.826085061</v>
      </c>
      <c r="L36" s="10">
        <f t="shared" si="7"/>
        <v>100000000</v>
      </c>
      <c r="O36" s="34">
        <f t="shared" ca="1" si="5"/>
        <v>0.98169983826085061</v>
      </c>
      <c r="V36" s="10">
        <f t="shared" si="3"/>
        <v>100000000</v>
      </c>
    </row>
    <row r="37" spans="1:22" x14ac:dyDescent="0.3">
      <c r="A37" s="10">
        <v>31</v>
      </c>
      <c r="B37" s="25">
        <f t="shared" si="0"/>
        <v>40057</v>
      </c>
      <c r="C37" s="10">
        <f t="shared" si="1"/>
        <v>8.3333333333333329E-2</v>
      </c>
      <c r="E37" s="18">
        <f t="shared" ca="1" si="6"/>
        <v>98169983.826085061</v>
      </c>
      <c r="F37" s="20">
        <f ca="1" xml:space="preserve"> IF(AssetIntType1="Fixed", AssetFxdRate1, IF(A37=1, OFFSET(Vectors!$D$6, A37, MATCH(AssetFltIndx1, FirstIntRates, 0)), IF(MOD($A37, AssetRateReset1)=0, MAX(MIN(OFFSET(Vectors!$D$6, A37, MATCH(AssetFltIndx1, FirstIntRates, 0)), (F36-AssetMarg1) + AssetPdCapFl1, AssetLifeCap1-AssetMarg1), (F36-AssetMarg1) -AssetPdCapFl1, AssetLifeFloor1-AssetMarg1), F36))) +AssetMarg1</f>
        <v>0.09</v>
      </c>
      <c r="G37" s="22">
        <f t="shared" ca="1" si="4"/>
        <v>804622.61694478267</v>
      </c>
      <c r="H37" s="22">
        <f t="shared" ca="1" si="8"/>
        <v>736274.87869563792</v>
      </c>
      <c r="I37" s="22">
        <f t="shared" ca="1" si="9"/>
        <v>68347.73824914475</v>
      </c>
      <c r="J37" s="18">
        <f t="shared" ca="1" si="2"/>
        <v>98101636.087835923</v>
      </c>
      <c r="L37" s="10">
        <f t="shared" si="7"/>
        <v>100000000</v>
      </c>
      <c r="O37" s="34">
        <f t="shared" ca="1" si="5"/>
        <v>0.98101636087835919</v>
      </c>
      <c r="V37" s="10">
        <f t="shared" si="3"/>
        <v>100000000</v>
      </c>
    </row>
    <row r="38" spans="1:22" x14ac:dyDescent="0.3">
      <c r="A38" s="10">
        <v>32</v>
      </c>
      <c r="B38" s="25">
        <f t="shared" si="0"/>
        <v>40087</v>
      </c>
      <c r="C38" s="10">
        <f t="shared" si="1"/>
        <v>8.3333333333333329E-2</v>
      </c>
      <c r="E38" s="18">
        <f t="shared" ca="1" si="6"/>
        <v>98101636.087835923</v>
      </c>
      <c r="F38" s="20">
        <f ca="1" xml:space="preserve"> IF(AssetIntType1="Fixed", AssetFxdRate1, IF(A38=1, OFFSET(Vectors!$D$6, A38, MATCH(AssetFltIndx1, FirstIntRates, 0)), IF(MOD($A38, AssetRateReset1)=0, MAX(MIN(OFFSET(Vectors!$D$6, A38, MATCH(AssetFltIndx1, FirstIntRates, 0)), (F37-AssetMarg1) + AssetPdCapFl1, AssetLifeCap1-AssetMarg1), (F37-AssetMarg1) -AssetPdCapFl1, AssetLifeFloor1-AssetMarg1), F37))) +AssetMarg1</f>
        <v>0.09</v>
      </c>
      <c r="G38" s="22">
        <f t="shared" ca="1" si="4"/>
        <v>804622.61694478267</v>
      </c>
      <c r="H38" s="22">
        <f t="shared" ca="1" si="8"/>
        <v>735762.27065876941</v>
      </c>
      <c r="I38" s="22">
        <f t="shared" ca="1" si="9"/>
        <v>68860.346286013257</v>
      </c>
      <c r="J38" s="18">
        <f t="shared" ca="1" si="2"/>
        <v>98032775.741549909</v>
      </c>
      <c r="L38" s="10">
        <f t="shared" si="7"/>
        <v>100000000</v>
      </c>
      <c r="O38" s="34">
        <f t="shared" ca="1" si="5"/>
        <v>0.98032775741549905</v>
      </c>
      <c r="V38" s="10">
        <f t="shared" si="3"/>
        <v>100000000</v>
      </c>
    </row>
    <row r="39" spans="1:22" x14ac:dyDescent="0.3">
      <c r="A39" s="10">
        <v>33</v>
      </c>
      <c r="B39" s="25">
        <f t="shared" si="0"/>
        <v>40118</v>
      </c>
      <c r="C39" s="10">
        <f t="shared" si="1"/>
        <v>8.3333333333333329E-2</v>
      </c>
      <c r="E39" s="18">
        <f t="shared" ca="1" si="6"/>
        <v>98032775.741549909</v>
      </c>
      <c r="F39" s="20">
        <f ca="1" xml:space="preserve"> IF(AssetIntType1="Fixed", AssetFxdRate1, IF(A39=1, OFFSET(Vectors!$D$6, A39, MATCH(AssetFltIndx1, FirstIntRates, 0)), IF(MOD($A39, AssetRateReset1)=0, MAX(MIN(OFFSET(Vectors!$D$6, A39, MATCH(AssetFltIndx1, FirstIntRates, 0)), (F38-AssetMarg1) + AssetPdCapFl1, AssetLifeCap1-AssetMarg1), (F38-AssetMarg1) -AssetPdCapFl1, AssetLifeFloor1-AssetMarg1), F38))) +AssetMarg1</f>
        <v>0.09</v>
      </c>
      <c r="G39" s="22">
        <f t="shared" ca="1" si="4"/>
        <v>804622.61694478267</v>
      </c>
      <c r="H39" s="22">
        <f t="shared" ca="1" si="8"/>
        <v>735245.8180616243</v>
      </c>
      <c r="I39" s="22">
        <f t="shared" ca="1" si="9"/>
        <v>69376.798883158364</v>
      </c>
      <c r="J39" s="18">
        <f t="shared" ca="1" si="2"/>
        <v>97963398.942666754</v>
      </c>
      <c r="L39" s="10">
        <f t="shared" si="7"/>
        <v>100000000</v>
      </c>
      <c r="O39" s="34">
        <f t="shared" ca="1" si="5"/>
        <v>0.97963398942666757</v>
      </c>
      <c r="V39" s="10">
        <f t="shared" si="3"/>
        <v>100000000</v>
      </c>
    </row>
    <row r="40" spans="1:22" x14ac:dyDescent="0.3">
      <c r="A40" s="10">
        <v>34</v>
      </c>
      <c r="B40" s="25">
        <f t="shared" si="0"/>
        <v>40148</v>
      </c>
      <c r="C40" s="10">
        <f t="shared" si="1"/>
        <v>8.3333333333333329E-2</v>
      </c>
      <c r="E40" s="18">
        <f t="shared" ca="1" si="6"/>
        <v>97963398.942666754</v>
      </c>
      <c r="F40" s="20">
        <f ca="1" xml:space="preserve"> IF(AssetIntType1="Fixed", AssetFxdRate1, IF(A40=1, OFFSET(Vectors!$D$6, A40, MATCH(AssetFltIndx1, FirstIntRates, 0)), IF(MOD($A40, AssetRateReset1)=0, MAX(MIN(OFFSET(Vectors!$D$6, A40, MATCH(AssetFltIndx1, FirstIntRates, 0)), (F39-AssetMarg1) + AssetPdCapFl1, AssetLifeCap1-AssetMarg1), (F39-AssetMarg1) -AssetPdCapFl1, AssetLifeFloor1-AssetMarg1), F39))) +AssetMarg1</f>
        <v>0.09</v>
      </c>
      <c r="G40" s="22">
        <f t="shared" ca="1" si="4"/>
        <v>804622.61694478267</v>
      </c>
      <c r="H40" s="22">
        <f t="shared" ca="1" si="8"/>
        <v>734725.49207000062</v>
      </c>
      <c r="I40" s="22">
        <f t="shared" ca="1" si="9"/>
        <v>69897.12487478205</v>
      </c>
      <c r="J40" s="18">
        <f t="shared" ca="1" si="2"/>
        <v>97893501.817791969</v>
      </c>
      <c r="L40" s="10">
        <f t="shared" si="7"/>
        <v>100000000</v>
      </c>
      <c r="O40" s="34">
        <f t="shared" ca="1" si="5"/>
        <v>0.97893501817791972</v>
      </c>
      <c r="V40" s="10">
        <f t="shared" si="3"/>
        <v>100000000</v>
      </c>
    </row>
    <row r="41" spans="1:22" x14ac:dyDescent="0.3">
      <c r="A41" s="10">
        <v>35</v>
      </c>
      <c r="B41" s="25">
        <f t="shared" si="0"/>
        <v>40179</v>
      </c>
      <c r="C41" s="10">
        <f t="shared" si="1"/>
        <v>8.3333333333333329E-2</v>
      </c>
      <c r="E41" s="18">
        <f t="shared" ca="1" si="6"/>
        <v>97893501.817791969</v>
      </c>
      <c r="F41" s="20">
        <f ca="1" xml:space="preserve"> IF(AssetIntType1="Fixed", AssetFxdRate1, IF(A41=1, OFFSET(Vectors!$D$6, A41, MATCH(AssetFltIndx1, FirstIntRates, 0)), IF(MOD($A41, AssetRateReset1)=0, MAX(MIN(OFFSET(Vectors!$D$6, A41, MATCH(AssetFltIndx1, FirstIntRates, 0)), (F40-AssetMarg1) + AssetPdCapFl1, AssetLifeCap1-AssetMarg1), (F40-AssetMarg1) -AssetPdCapFl1, AssetLifeFloor1-AssetMarg1), F40))) +AssetMarg1</f>
        <v>0.09</v>
      </c>
      <c r="G41" s="22">
        <f t="shared" ca="1" si="4"/>
        <v>804622.61694478267</v>
      </c>
      <c r="H41" s="22">
        <f t="shared" ca="1" si="8"/>
        <v>734201.26363343978</v>
      </c>
      <c r="I41" s="22">
        <f t="shared" ca="1" si="9"/>
        <v>70421.353311342886</v>
      </c>
      <c r="J41" s="18">
        <f t="shared" ca="1" si="2"/>
        <v>97823080.464480624</v>
      </c>
      <c r="L41" s="10">
        <f t="shared" si="7"/>
        <v>100000000</v>
      </c>
      <c r="O41" s="34">
        <f t="shared" ca="1" si="5"/>
        <v>0.97823080464480627</v>
      </c>
      <c r="V41" s="10">
        <f t="shared" si="3"/>
        <v>100000000</v>
      </c>
    </row>
    <row r="42" spans="1:22" x14ac:dyDescent="0.3">
      <c r="A42" s="10">
        <v>36</v>
      </c>
      <c r="B42" s="25">
        <f t="shared" si="0"/>
        <v>40210</v>
      </c>
      <c r="C42" s="10">
        <f t="shared" si="1"/>
        <v>8.3333333333333329E-2</v>
      </c>
      <c r="E42" s="18">
        <f t="shared" ca="1" si="6"/>
        <v>97823080.464480624</v>
      </c>
      <c r="F42" s="20">
        <f ca="1" xml:space="preserve"> IF(AssetIntType1="Fixed", AssetFxdRate1, IF(A42=1, OFFSET(Vectors!$D$6, A42, MATCH(AssetFltIndx1, FirstIntRates, 0)), IF(MOD($A42, AssetRateReset1)=0, MAX(MIN(OFFSET(Vectors!$D$6, A42, MATCH(AssetFltIndx1, FirstIntRates, 0)), (F41-AssetMarg1) + AssetPdCapFl1, AssetLifeCap1-AssetMarg1), (F41-AssetMarg1) -AssetPdCapFl1, AssetLifeFloor1-AssetMarg1), F41))) +AssetMarg1</f>
        <v>0.09</v>
      </c>
      <c r="G42" s="22">
        <f t="shared" ca="1" si="4"/>
        <v>804622.61694478267</v>
      </c>
      <c r="H42" s="22">
        <f t="shared" ca="1" si="8"/>
        <v>733673.10348360462</v>
      </c>
      <c r="I42" s="22">
        <f t="shared" ca="1" si="9"/>
        <v>70949.513461178052</v>
      </c>
      <c r="J42" s="18">
        <f t="shared" ca="1" si="2"/>
        <v>97752130.951019451</v>
      </c>
      <c r="L42" s="10">
        <f t="shared" si="7"/>
        <v>100000000</v>
      </c>
      <c r="O42" s="34">
        <f t="shared" ca="1" si="5"/>
        <v>0.97752130951019456</v>
      </c>
      <c r="V42" s="10">
        <f t="shared" si="3"/>
        <v>100000000</v>
      </c>
    </row>
    <row r="43" spans="1:22" x14ac:dyDescent="0.3">
      <c r="A43" s="10">
        <v>37</v>
      </c>
      <c r="B43" s="25">
        <f t="shared" si="0"/>
        <v>40238</v>
      </c>
      <c r="C43" s="10">
        <f t="shared" si="1"/>
        <v>8.3333333333333329E-2</v>
      </c>
      <c r="E43" s="18">
        <f t="shared" ca="1" si="6"/>
        <v>97752130.951019451</v>
      </c>
      <c r="F43" s="20">
        <f ca="1" xml:space="preserve"> IF(AssetIntType1="Fixed", AssetFxdRate1, IF(A43=1, OFFSET(Vectors!$D$6, A43, MATCH(AssetFltIndx1, FirstIntRates, 0)), IF(MOD($A43, AssetRateReset1)=0, MAX(MIN(OFFSET(Vectors!$D$6, A43, MATCH(AssetFltIndx1, FirstIntRates, 0)), (F42-AssetMarg1) + AssetPdCapFl1, AssetLifeCap1-AssetMarg1), (F42-AssetMarg1) -AssetPdCapFl1, AssetLifeFloor1-AssetMarg1), F42))) +AssetMarg1</f>
        <v>0.09</v>
      </c>
      <c r="G43" s="22">
        <f t="shared" ca="1" si="4"/>
        <v>804622.61694478267</v>
      </c>
      <c r="H43" s="22">
        <f t="shared" ca="1" si="8"/>
        <v>733140.98213264591</v>
      </c>
      <c r="I43" s="22">
        <f t="shared" ca="1" si="9"/>
        <v>71481.634812136763</v>
      </c>
      <c r="J43" s="18">
        <f t="shared" ca="1" si="2"/>
        <v>97680649.316207319</v>
      </c>
      <c r="L43" s="10">
        <f t="shared" si="7"/>
        <v>100000000</v>
      </c>
      <c r="O43" s="34">
        <f t="shared" ca="1" si="5"/>
        <v>0.97680649316207324</v>
      </c>
      <c r="V43" s="10">
        <f t="shared" si="3"/>
        <v>100000000</v>
      </c>
    </row>
    <row r="44" spans="1:22" x14ac:dyDescent="0.3">
      <c r="A44" s="10">
        <v>38</v>
      </c>
      <c r="B44" s="25">
        <f t="shared" si="0"/>
        <v>40269</v>
      </c>
      <c r="C44" s="10">
        <f t="shared" si="1"/>
        <v>8.3333333333333329E-2</v>
      </c>
      <c r="E44" s="18">
        <f t="shared" ca="1" si="6"/>
        <v>97680649.316207319</v>
      </c>
      <c r="F44" s="20">
        <f ca="1" xml:space="preserve"> IF(AssetIntType1="Fixed", AssetFxdRate1, IF(A44=1, OFFSET(Vectors!$D$6, A44, MATCH(AssetFltIndx1, FirstIntRates, 0)), IF(MOD($A44, AssetRateReset1)=0, MAX(MIN(OFFSET(Vectors!$D$6, A44, MATCH(AssetFltIndx1, FirstIntRates, 0)), (F43-AssetMarg1) + AssetPdCapFl1, AssetLifeCap1-AssetMarg1), (F43-AssetMarg1) -AssetPdCapFl1, AssetLifeFloor1-AssetMarg1), F43))) +AssetMarg1</f>
        <v>0.09</v>
      </c>
      <c r="G44" s="22">
        <f t="shared" ca="1" si="4"/>
        <v>804622.61694478267</v>
      </c>
      <c r="H44" s="22">
        <f t="shared" ca="1" si="8"/>
        <v>732604.8698715549</v>
      </c>
      <c r="I44" s="22">
        <f t="shared" ca="1" si="9"/>
        <v>72017.747073227772</v>
      </c>
      <c r="J44" s="18">
        <f t="shared" ca="1" si="2"/>
        <v>97608631.569134086</v>
      </c>
      <c r="L44" s="10">
        <f t="shared" si="7"/>
        <v>100000000</v>
      </c>
      <c r="O44" s="34">
        <f t="shared" ca="1" si="5"/>
        <v>0.97608631569134086</v>
      </c>
      <c r="V44" s="10">
        <f t="shared" si="3"/>
        <v>100000000</v>
      </c>
    </row>
    <row r="45" spans="1:22" x14ac:dyDescent="0.3">
      <c r="A45" s="10">
        <v>39</v>
      </c>
      <c r="B45" s="25">
        <f t="shared" si="0"/>
        <v>40299</v>
      </c>
      <c r="C45" s="10">
        <f t="shared" si="1"/>
        <v>8.3333333333333329E-2</v>
      </c>
      <c r="E45" s="18">
        <f t="shared" ca="1" si="6"/>
        <v>97608631.569134086</v>
      </c>
      <c r="F45" s="20">
        <f ca="1" xml:space="preserve"> IF(AssetIntType1="Fixed", AssetFxdRate1, IF(A45=1, OFFSET(Vectors!$D$6, A45, MATCH(AssetFltIndx1, FirstIntRates, 0)), IF(MOD($A45, AssetRateReset1)=0, MAX(MIN(OFFSET(Vectors!$D$6, A45, MATCH(AssetFltIndx1, FirstIntRates, 0)), (F44-AssetMarg1) + AssetPdCapFl1, AssetLifeCap1-AssetMarg1), (F44-AssetMarg1) -AssetPdCapFl1, AssetLifeFloor1-AssetMarg1), F44))) +AssetMarg1</f>
        <v>0.09</v>
      </c>
      <c r="G45" s="22">
        <f t="shared" ca="1" si="4"/>
        <v>804622.61694478267</v>
      </c>
      <c r="H45" s="22">
        <f t="shared" ca="1" si="8"/>
        <v>732064.73676850565</v>
      </c>
      <c r="I45" s="22">
        <f t="shared" ca="1" si="9"/>
        <v>72557.880176277016</v>
      </c>
      <c r="J45" s="18">
        <f t="shared" ca="1" si="2"/>
        <v>97536073.68895781</v>
      </c>
      <c r="L45" s="10">
        <f t="shared" si="7"/>
        <v>100000000</v>
      </c>
      <c r="O45" s="34">
        <f t="shared" ca="1" si="5"/>
        <v>0.97536073688957814</v>
      </c>
      <c r="V45" s="10">
        <f t="shared" si="3"/>
        <v>100000000</v>
      </c>
    </row>
    <row r="46" spans="1:22" x14ac:dyDescent="0.3">
      <c r="A46" s="10">
        <v>40</v>
      </c>
      <c r="B46" s="25">
        <f t="shared" si="0"/>
        <v>40330</v>
      </c>
      <c r="C46" s="10">
        <f t="shared" si="1"/>
        <v>8.3333333333333329E-2</v>
      </c>
      <c r="E46" s="18">
        <f t="shared" ca="1" si="6"/>
        <v>97536073.68895781</v>
      </c>
      <c r="F46" s="20">
        <f ca="1" xml:space="preserve"> IF(AssetIntType1="Fixed", AssetFxdRate1, IF(A46=1, OFFSET(Vectors!$D$6, A46, MATCH(AssetFltIndx1, FirstIntRates, 0)), IF(MOD($A46, AssetRateReset1)=0, MAX(MIN(OFFSET(Vectors!$D$6, A46, MATCH(AssetFltIndx1, FirstIntRates, 0)), (F45-AssetMarg1) + AssetPdCapFl1, AssetLifeCap1-AssetMarg1), (F45-AssetMarg1) -AssetPdCapFl1, AssetLifeFloor1-AssetMarg1), F45))) +AssetMarg1</f>
        <v>0.09</v>
      </c>
      <c r="G46" s="22">
        <f t="shared" ca="1" si="4"/>
        <v>804622.61694478267</v>
      </c>
      <c r="H46" s="22">
        <f t="shared" ca="1" si="8"/>
        <v>731520.55266718357</v>
      </c>
      <c r="I46" s="22">
        <f t="shared" ca="1" si="9"/>
        <v>73102.0642775991</v>
      </c>
      <c r="J46" s="18">
        <f t="shared" ca="1" si="2"/>
        <v>97462971.624680206</v>
      </c>
      <c r="L46" s="10">
        <f t="shared" si="7"/>
        <v>100000000</v>
      </c>
      <c r="O46" s="34">
        <f t="shared" ca="1" si="5"/>
        <v>0.97462971624680206</v>
      </c>
      <c r="V46" s="10">
        <f t="shared" si="3"/>
        <v>100000000</v>
      </c>
    </row>
    <row r="47" spans="1:22" x14ac:dyDescent="0.3">
      <c r="A47" s="10">
        <v>41</v>
      </c>
      <c r="B47" s="25">
        <f t="shared" si="0"/>
        <v>40360</v>
      </c>
      <c r="C47" s="10">
        <f t="shared" si="1"/>
        <v>8.3333333333333329E-2</v>
      </c>
      <c r="E47" s="18">
        <f t="shared" ca="1" si="6"/>
        <v>97462971.624680206</v>
      </c>
      <c r="F47" s="20">
        <f ca="1" xml:space="preserve"> IF(AssetIntType1="Fixed", AssetFxdRate1, IF(A47=1, OFFSET(Vectors!$D$6, A47, MATCH(AssetFltIndx1, FirstIntRates, 0)), IF(MOD($A47, AssetRateReset1)=0, MAX(MIN(OFFSET(Vectors!$D$6, A47, MATCH(AssetFltIndx1, FirstIntRates, 0)), (F46-AssetMarg1) + AssetPdCapFl1, AssetLifeCap1-AssetMarg1), (F46-AssetMarg1) -AssetPdCapFl1, AssetLifeFloor1-AssetMarg1), F46))) +AssetMarg1</f>
        <v>0.09</v>
      </c>
      <c r="G47" s="22">
        <f t="shared" ca="1" si="4"/>
        <v>804622.61694478267</v>
      </c>
      <c r="H47" s="22">
        <f t="shared" ca="1" si="8"/>
        <v>730972.28718510154</v>
      </c>
      <c r="I47" s="22">
        <f t="shared" ca="1" si="9"/>
        <v>73650.329759681132</v>
      </c>
      <c r="J47" s="18">
        <f t="shared" ca="1" si="2"/>
        <v>97389321.294920519</v>
      </c>
      <c r="L47" s="10">
        <f t="shared" si="7"/>
        <v>100000000</v>
      </c>
      <c r="O47" s="34">
        <f t="shared" ca="1" si="5"/>
        <v>0.97389321294920517</v>
      </c>
      <c r="V47" s="10">
        <f t="shared" si="3"/>
        <v>100000000</v>
      </c>
    </row>
    <row r="48" spans="1:22" x14ac:dyDescent="0.3">
      <c r="A48" s="10">
        <v>42</v>
      </c>
      <c r="B48" s="25">
        <f t="shared" si="0"/>
        <v>40391</v>
      </c>
      <c r="C48" s="10">
        <f t="shared" si="1"/>
        <v>8.3333333333333329E-2</v>
      </c>
      <c r="E48" s="18">
        <f t="shared" ca="1" si="6"/>
        <v>97389321.294920519</v>
      </c>
      <c r="F48" s="20">
        <f ca="1" xml:space="preserve"> IF(AssetIntType1="Fixed", AssetFxdRate1, IF(A48=1, OFFSET(Vectors!$D$6, A48, MATCH(AssetFltIndx1, FirstIntRates, 0)), IF(MOD($A48, AssetRateReset1)=0, MAX(MIN(OFFSET(Vectors!$D$6, A48, MATCH(AssetFltIndx1, FirstIntRates, 0)), (F47-AssetMarg1) + AssetPdCapFl1, AssetLifeCap1-AssetMarg1), (F47-AssetMarg1) -AssetPdCapFl1, AssetLifeFloor1-AssetMarg1), F47))) +AssetMarg1</f>
        <v>0.09</v>
      </c>
      <c r="G48" s="22">
        <f t="shared" ca="1" si="4"/>
        <v>804622.61694478267</v>
      </c>
      <c r="H48" s="22">
        <f t="shared" ca="1" si="8"/>
        <v>730419.90971190389</v>
      </c>
      <c r="I48" s="22">
        <f t="shared" ca="1" si="9"/>
        <v>74202.707232878776</v>
      </c>
      <c r="J48" s="18">
        <f t="shared" ca="1" si="2"/>
        <v>97315118.587687641</v>
      </c>
      <c r="L48" s="10">
        <f t="shared" si="7"/>
        <v>100000000</v>
      </c>
      <c r="O48" s="34">
        <f t="shared" ca="1" si="5"/>
        <v>0.97315118587687643</v>
      </c>
      <c r="V48" s="10">
        <f t="shared" si="3"/>
        <v>100000000</v>
      </c>
    </row>
    <row r="49" spans="1:22" x14ac:dyDescent="0.3">
      <c r="A49" s="10">
        <v>43</v>
      </c>
      <c r="B49" s="25">
        <f t="shared" si="0"/>
        <v>40422</v>
      </c>
      <c r="C49" s="10">
        <f t="shared" si="1"/>
        <v>8.3333333333333329E-2</v>
      </c>
      <c r="E49" s="18">
        <f t="shared" ca="1" si="6"/>
        <v>97315118.587687641</v>
      </c>
      <c r="F49" s="20">
        <f ca="1" xml:space="preserve"> IF(AssetIntType1="Fixed", AssetFxdRate1, IF(A49=1, OFFSET(Vectors!$D$6, A49, MATCH(AssetFltIndx1, FirstIntRates, 0)), IF(MOD($A49, AssetRateReset1)=0, MAX(MIN(OFFSET(Vectors!$D$6, A49, MATCH(AssetFltIndx1, FirstIntRates, 0)), (F48-AssetMarg1) + AssetPdCapFl1, AssetLifeCap1-AssetMarg1), (F48-AssetMarg1) -AssetPdCapFl1, AssetLifeFloor1-AssetMarg1), F48))) +AssetMarg1</f>
        <v>0.09</v>
      </c>
      <c r="G49" s="22">
        <f t="shared" ca="1" si="4"/>
        <v>804622.61694478267</v>
      </c>
      <c r="H49" s="22">
        <f t="shared" ca="1" si="8"/>
        <v>729863.38940765732</v>
      </c>
      <c r="I49" s="22">
        <f t="shared" ca="1" si="9"/>
        <v>74759.227537125349</v>
      </c>
      <c r="J49" s="18">
        <f t="shared" ca="1" si="2"/>
        <v>97240359.360150516</v>
      </c>
      <c r="L49" s="10">
        <f t="shared" si="7"/>
        <v>100000000</v>
      </c>
      <c r="O49" s="34">
        <f t="shared" ca="1" si="5"/>
        <v>0.97240359360150519</v>
      </c>
      <c r="V49" s="10">
        <f t="shared" si="3"/>
        <v>100000000</v>
      </c>
    </row>
    <row r="50" spans="1:22" x14ac:dyDescent="0.3">
      <c r="A50" s="10">
        <v>44</v>
      </c>
      <c r="B50" s="25">
        <f t="shared" si="0"/>
        <v>40452</v>
      </c>
      <c r="C50" s="10">
        <f t="shared" si="1"/>
        <v>8.3333333333333329E-2</v>
      </c>
      <c r="E50" s="18">
        <f t="shared" ca="1" si="6"/>
        <v>97240359.360150516</v>
      </c>
      <c r="F50" s="20">
        <f ca="1" xml:space="preserve"> IF(AssetIntType1="Fixed", AssetFxdRate1, IF(A50=1, OFFSET(Vectors!$D$6, A50, MATCH(AssetFltIndx1, FirstIntRates, 0)), IF(MOD($A50, AssetRateReset1)=0, MAX(MIN(OFFSET(Vectors!$D$6, A50, MATCH(AssetFltIndx1, FirstIntRates, 0)), (F49-AssetMarg1) + AssetPdCapFl1, AssetLifeCap1-AssetMarg1), (F49-AssetMarg1) -AssetPdCapFl1, AssetLifeFloor1-AssetMarg1), F49))) +AssetMarg1</f>
        <v>0.09</v>
      </c>
      <c r="G50" s="22">
        <f t="shared" ca="1" si="4"/>
        <v>804622.61694478267</v>
      </c>
      <c r="H50" s="22">
        <f t="shared" ca="1" si="8"/>
        <v>729302.69520112884</v>
      </c>
      <c r="I50" s="22">
        <f t="shared" ca="1" si="9"/>
        <v>75319.921743653831</v>
      </c>
      <c r="J50" s="18">
        <f t="shared" ca="1" si="2"/>
        <v>97165039.438406855</v>
      </c>
      <c r="L50" s="10">
        <f t="shared" si="7"/>
        <v>100000000</v>
      </c>
      <c r="O50" s="34">
        <f t="shared" ca="1" si="5"/>
        <v>0.97165039438406853</v>
      </c>
      <c r="V50" s="10">
        <f t="shared" si="3"/>
        <v>100000000</v>
      </c>
    </row>
    <row r="51" spans="1:22" x14ac:dyDescent="0.3">
      <c r="A51" s="10">
        <v>45</v>
      </c>
      <c r="B51" s="25">
        <f t="shared" si="0"/>
        <v>40483</v>
      </c>
      <c r="C51" s="10">
        <f t="shared" si="1"/>
        <v>8.3333333333333329E-2</v>
      </c>
      <c r="E51" s="18">
        <f t="shared" ca="1" si="6"/>
        <v>97165039.438406855</v>
      </c>
      <c r="F51" s="20">
        <f ca="1" xml:space="preserve"> IF(AssetIntType1="Fixed", AssetFxdRate1, IF(A51=1, OFFSET(Vectors!$D$6, A51, MATCH(AssetFltIndx1, FirstIntRates, 0)), IF(MOD($A51, AssetRateReset1)=0, MAX(MIN(OFFSET(Vectors!$D$6, A51, MATCH(AssetFltIndx1, FirstIntRates, 0)), (F50-AssetMarg1) + AssetPdCapFl1, AssetLifeCap1-AssetMarg1), (F50-AssetMarg1) -AssetPdCapFl1, AssetLifeFloor1-AssetMarg1), F50))) +AssetMarg1</f>
        <v>0.09</v>
      </c>
      <c r="G51" s="22">
        <f t="shared" ca="1" si="4"/>
        <v>804622.61694478267</v>
      </c>
      <c r="H51" s="22">
        <f t="shared" ca="1" si="8"/>
        <v>728737.79578805133</v>
      </c>
      <c r="I51" s="22">
        <f t="shared" ca="1" si="9"/>
        <v>75884.821156731341</v>
      </c>
      <c r="J51" s="18">
        <f t="shared" ca="1" si="2"/>
        <v>97089154.61725013</v>
      </c>
      <c r="L51" s="10">
        <f t="shared" si="7"/>
        <v>100000000</v>
      </c>
      <c r="O51" s="34">
        <f t="shared" ca="1" si="5"/>
        <v>0.97089154617250129</v>
      </c>
      <c r="V51" s="10">
        <f t="shared" si="3"/>
        <v>100000000</v>
      </c>
    </row>
    <row r="52" spans="1:22" x14ac:dyDescent="0.3">
      <c r="A52" s="10">
        <v>46</v>
      </c>
      <c r="B52" s="25">
        <f t="shared" si="0"/>
        <v>40513</v>
      </c>
      <c r="C52" s="10">
        <f t="shared" si="1"/>
        <v>8.3333333333333329E-2</v>
      </c>
      <c r="E52" s="18">
        <f t="shared" ca="1" si="6"/>
        <v>97089154.61725013</v>
      </c>
      <c r="F52" s="20">
        <f ca="1" xml:space="preserve"> IF(AssetIntType1="Fixed", AssetFxdRate1, IF(A52=1, OFFSET(Vectors!$D$6, A52, MATCH(AssetFltIndx1, FirstIntRates, 0)), IF(MOD($A52, AssetRateReset1)=0, MAX(MIN(OFFSET(Vectors!$D$6, A52, MATCH(AssetFltIndx1, FirstIntRates, 0)), (F51-AssetMarg1) + AssetPdCapFl1, AssetLifeCap1-AssetMarg1), (F51-AssetMarg1) -AssetPdCapFl1, AssetLifeFloor1-AssetMarg1), F51))) +AssetMarg1</f>
        <v>0.09</v>
      </c>
      <c r="G52" s="22">
        <f t="shared" ca="1" si="4"/>
        <v>804622.61694478267</v>
      </c>
      <c r="H52" s="22">
        <f t="shared" ca="1" si="8"/>
        <v>728168.65962937591</v>
      </c>
      <c r="I52" s="22">
        <f t="shared" ca="1" si="9"/>
        <v>76453.957315406762</v>
      </c>
      <c r="J52" s="18">
        <f t="shared" ca="1" si="2"/>
        <v>97012700.659934729</v>
      </c>
      <c r="L52" s="10">
        <f t="shared" si="7"/>
        <v>100000000</v>
      </c>
      <c r="O52" s="34">
        <f t="shared" ca="1" si="5"/>
        <v>0.97012700659934725</v>
      </c>
      <c r="V52" s="10">
        <f t="shared" si="3"/>
        <v>100000000</v>
      </c>
    </row>
    <row r="53" spans="1:22" x14ac:dyDescent="0.3">
      <c r="A53" s="10">
        <v>47</v>
      </c>
      <c r="B53" s="25">
        <f t="shared" si="0"/>
        <v>40544</v>
      </c>
      <c r="C53" s="10">
        <f t="shared" si="1"/>
        <v>8.3333333333333329E-2</v>
      </c>
      <c r="E53" s="18">
        <f t="shared" ca="1" si="6"/>
        <v>97012700.659934729</v>
      </c>
      <c r="F53" s="20">
        <f ca="1" xml:space="preserve"> IF(AssetIntType1="Fixed", AssetFxdRate1, IF(A53=1, OFFSET(Vectors!$D$6, A53, MATCH(AssetFltIndx1, FirstIntRates, 0)), IF(MOD($A53, AssetRateReset1)=0, MAX(MIN(OFFSET(Vectors!$D$6, A53, MATCH(AssetFltIndx1, FirstIntRates, 0)), (F52-AssetMarg1) + AssetPdCapFl1, AssetLifeCap1-AssetMarg1), (F52-AssetMarg1) -AssetPdCapFl1, AssetLifeFloor1-AssetMarg1), F52))) +AssetMarg1</f>
        <v>0.09</v>
      </c>
      <c r="G53" s="22">
        <f t="shared" ca="1" si="4"/>
        <v>804622.61694478267</v>
      </c>
      <c r="H53" s="22">
        <f t="shared" ca="1" si="8"/>
        <v>727595.25494951045</v>
      </c>
      <c r="I53" s="22">
        <f t="shared" ca="1" si="9"/>
        <v>77027.361995272222</v>
      </c>
      <c r="J53" s="18">
        <f t="shared" ca="1" si="2"/>
        <v>96935673.297939464</v>
      </c>
      <c r="L53" s="10">
        <f t="shared" si="7"/>
        <v>100000000</v>
      </c>
      <c r="O53" s="34">
        <f t="shared" ca="1" si="5"/>
        <v>0.96935673297939462</v>
      </c>
      <c r="V53" s="10">
        <f t="shared" si="3"/>
        <v>100000000</v>
      </c>
    </row>
    <row r="54" spans="1:22" x14ac:dyDescent="0.3">
      <c r="A54" s="10">
        <v>48</v>
      </c>
      <c r="B54" s="25">
        <f t="shared" si="0"/>
        <v>40575</v>
      </c>
      <c r="C54" s="10">
        <f t="shared" si="1"/>
        <v>8.3333333333333329E-2</v>
      </c>
      <c r="E54" s="18">
        <f t="shared" ca="1" si="6"/>
        <v>96935673.297939464</v>
      </c>
      <c r="F54" s="20">
        <f ca="1" xml:space="preserve"> IF(AssetIntType1="Fixed", AssetFxdRate1, IF(A54=1, OFFSET(Vectors!$D$6, A54, MATCH(AssetFltIndx1, FirstIntRates, 0)), IF(MOD($A54, AssetRateReset1)=0, MAX(MIN(OFFSET(Vectors!$D$6, A54, MATCH(AssetFltIndx1, FirstIntRates, 0)), (F53-AssetMarg1) + AssetPdCapFl1, AssetLifeCap1-AssetMarg1), (F53-AssetMarg1) -AssetPdCapFl1, AssetLifeFloor1-AssetMarg1), F53))) +AssetMarg1</f>
        <v>0.09</v>
      </c>
      <c r="G54" s="22">
        <f t="shared" ca="1" si="4"/>
        <v>804622.61694478267</v>
      </c>
      <c r="H54" s="22">
        <f t="shared" ca="1" si="8"/>
        <v>727017.54973454599</v>
      </c>
      <c r="I54" s="22">
        <f t="shared" ca="1" si="9"/>
        <v>77605.067210236681</v>
      </c>
      <c r="J54" s="18">
        <f t="shared" ca="1" si="2"/>
        <v>96858068.230729222</v>
      </c>
      <c r="L54" s="10">
        <f t="shared" si="7"/>
        <v>100000000</v>
      </c>
      <c r="O54" s="34">
        <f t="shared" ca="1" si="5"/>
        <v>0.96858068230729222</v>
      </c>
      <c r="V54" s="10">
        <f t="shared" si="3"/>
        <v>100000000</v>
      </c>
    </row>
    <row r="55" spans="1:22" x14ac:dyDescent="0.3">
      <c r="A55" s="10">
        <v>49</v>
      </c>
      <c r="B55" s="25">
        <f t="shared" si="0"/>
        <v>40603</v>
      </c>
      <c r="C55" s="10">
        <f t="shared" si="1"/>
        <v>8.3333333333333329E-2</v>
      </c>
      <c r="E55" s="18">
        <f t="shared" ca="1" si="6"/>
        <v>96858068.230729222</v>
      </c>
      <c r="F55" s="20">
        <f ca="1" xml:space="preserve"> IF(AssetIntType1="Fixed", AssetFxdRate1, IF(A55=1, OFFSET(Vectors!$D$6, A55, MATCH(AssetFltIndx1, FirstIntRates, 0)), IF(MOD($A55, AssetRateReset1)=0, MAX(MIN(OFFSET(Vectors!$D$6, A55, MATCH(AssetFltIndx1, FirstIntRates, 0)), (F54-AssetMarg1) + AssetPdCapFl1, AssetLifeCap1-AssetMarg1), (F54-AssetMarg1) -AssetPdCapFl1, AssetLifeFloor1-AssetMarg1), F54))) +AssetMarg1</f>
        <v>0.09</v>
      </c>
      <c r="G55" s="22">
        <f t="shared" ca="1" si="4"/>
        <v>804622.61694478267</v>
      </c>
      <c r="H55" s="22">
        <f t="shared" ca="1" si="8"/>
        <v>726435.51173046918</v>
      </c>
      <c r="I55" s="22">
        <f t="shared" ca="1" si="9"/>
        <v>78187.105214313488</v>
      </c>
      <c r="J55" s="18">
        <f t="shared" ca="1" si="2"/>
        <v>96779881.12551491</v>
      </c>
      <c r="L55" s="10">
        <f t="shared" si="7"/>
        <v>100000000</v>
      </c>
      <c r="O55" s="34">
        <f t="shared" ca="1" si="5"/>
        <v>0.96779881125514911</v>
      </c>
      <c r="V55" s="10">
        <f t="shared" si="3"/>
        <v>100000000</v>
      </c>
    </row>
    <row r="56" spans="1:22" x14ac:dyDescent="0.3">
      <c r="A56" s="10">
        <v>50</v>
      </c>
      <c r="B56" s="25">
        <f t="shared" si="0"/>
        <v>40634</v>
      </c>
      <c r="C56" s="10">
        <f t="shared" si="1"/>
        <v>8.3333333333333329E-2</v>
      </c>
      <c r="E56" s="18">
        <f t="shared" ca="1" si="6"/>
        <v>96779881.12551491</v>
      </c>
      <c r="F56" s="20">
        <f ca="1" xml:space="preserve"> IF(AssetIntType1="Fixed", AssetFxdRate1, IF(A56=1, OFFSET(Vectors!$D$6, A56, MATCH(AssetFltIndx1, FirstIntRates, 0)), IF(MOD($A56, AssetRateReset1)=0, MAX(MIN(OFFSET(Vectors!$D$6, A56, MATCH(AssetFltIndx1, FirstIntRates, 0)), (F55-AssetMarg1) + AssetPdCapFl1, AssetLifeCap1-AssetMarg1), (F55-AssetMarg1) -AssetPdCapFl1, AssetLifeFloor1-AssetMarg1), F55))) +AssetMarg1</f>
        <v>0.09</v>
      </c>
      <c r="G56" s="22">
        <f t="shared" ca="1" si="4"/>
        <v>804622.61694478267</v>
      </c>
      <c r="H56" s="22">
        <f t="shared" ca="1" si="8"/>
        <v>725849.10844136181</v>
      </c>
      <c r="I56" s="22">
        <f t="shared" ca="1" si="9"/>
        <v>78773.508503420861</v>
      </c>
      <c r="J56" s="18">
        <f t="shared" ca="1" si="2"/>
        <v>96701107.617011487</v>
      </c>
      <c r="L56" s="10">
        <f t="shared" si="7"/>
        <v>100000000</v>
      </c>
      <c r="O56" s="34">
        <f t="shared" ca="1" si="5"/>
        <v>0.96701107617011484</v>
      </c>
      <c r="V56" s="10">
        <f t="shared" si="3"/>
        <v>100000000</v>
      </c>
    </row>
    <row r="57" spans="1:22" x14ac:dyDescent="0.3">
      <c r="A57" s="10">
        <v>51</v>
      </c>
      <c r="B57" s="25">
        <f t="shared" si="0"/>
        <v>40664</v>
      </c>
      <c r="C57" s="10">
        <f t="shared" si="1"/>
        <v>8.3333333333333329E-2</v>
      </c>
      <c r="E57" s="18">
        <f t="shared" ca="1" si="6"/>
        <v>96701107.617011487</v>
      </c>
      <c r="F57" s="20">
        <f ca="1" xml:space="preserve"> IF(AssetIntType1="Fixed", AssetFxdRate1, IF(A57=1, OFFSET(Vectors!$D$6, A57, MATCH(AssetFltIndx1, FirstIntRates, 0)), IF(MOD($A57, AssetRateReset1)=0, MAX(MIN(OFFSET(Vectors!$D$6, A57, MATCH(AssetFltIndx1, FirstIntRates, 0)), (F56-AssetMarg1) + AssetPdCapFl1, AssetLifeCap1-AssetMarg1), (F56-AssetMarg1) -AssetPdCapFl1, AssetLifeFloor1-AssetMarg1), F56))) +AssetMarg1</f>
        <v>0.09</v>
      </c>
      <c r="G57" s="22">
        <f t="shared" ca="1" si="4"/>
        <v>804622.61694478267</v>
      </c>
      <c r="H57" s="22">
        <f t="shared" ca="1" si="8"/>
        <v>725258.3071275861</v>
      </c>
      <c r="I57" s="22">
        <f t="shared" ca="1" si="9"/>
        <v>79364.309817196568</v>
      </c>
      <c r="J57" s="18">
        <f t="shared" ca="1" si="2"/>
        <v>96621743.307194293</v>
      </c>
      <c r="L57" s="10">
        <f t="shared" si="7"/>
        <v>100000000</v>
      </c>
      <c r="O57" s="34">
        <f t="shared" ca="1" si="5"/>
        <v>0.96621743307194297</v>
      </c>
      <c r="V57" s="10">
        <f t="shared" si="3"/>
        <v>100000000</v>
      </c>
    </row>
    <row r="58" spans="1:22" x14ac:dyDescent="0.3">
      <c r="A58" s="10">
        <v>52</v>
      </c>
      <c r="B58" s="25">
        <f t="shared" si="0"/>
        <v>40695</v>
      </c>
      <c r="C58" s="10">
        <f t="shared" si="1"/>
        <v>8.3333333333333329E-2</v>
      </c>
      <c r="E58" s="18">
        <f t="shared" ca="1" si="6"/>
        <v>96621743.307194293</v>
      </c>
      <c r="F58" s="20">
        <f ca="1" xml:space="preserve"> IF(AssetIntType1="Fixed", AssetFxdRate1, IF(A58=1, OFFSET(Vectors!$D$6, A58, MATCH(AssetFltIndx1, FirstIntRates, 0)), IF(MOD($A58, AssetRateReset1)=0, MAX(MIN(OFFSET(Vectors!$D$6, A58, MATCH(AssetFltIndx1, FirstIntRates, 0)), (F57-AssetMarg1) + AssetPdCapFl1, AssetLifeCap1-AssetMarg1), (F57-AssetMarg1) -AssetPdCapFl1, AssetLifeFloor1-AssetMarg1), F57))) +AssetMarg1</f>
        <v>0.09</v>
      </c>
      <c r="G58" s="22">
        <f t="shared" ca="1" si="4"/>
        <v>804622.61694478267</v>
      </c>
      <c r="H58" s="22">
        <f t="shared" ca="1" si="8"/>
        <v>724663.07480395713</v>
      </c>
      <c r="I58" s="22">
        <f t="shared" ca="1" si="9"/>
        <v>79959.542140825535</v>
      </c>
      <c r="J58" s="18">
        <f t="shared" ca="1" si="2"/>
        <v>96541783.765053466</v>
      </c>
      <c r="L58" s="10">
        <f t="shared" si="7"/>
        <v>100000000</v>
      </c>
      <c r="O58" s="34">
        <f t="shared" ca="1" si="5"/>
        <v>0.96541783765053468</v>
      </c>
      <c r="V58" s="10">
        <f t="shared" si="3"/>
        <v>100000000</v>
      </c>
    </row>
    <row r="59" spans="1:22" x14ac:dyDescent="0.3">
      <c r="A59" s="10">
        <v>53</v>
      </c>
      <c r="B59" s="25">
        <f t="shared" si="0"/>
        <v>40725</v>
      </c>
      <c r="C59" s="10">
        <f t="shared" si="1"/>
        <v>8.3333333333333329E-2</v>
      </c>
      <c r="E59" s="18">
        <f t="shared" ca="1" si="6"/>
        <v>96541783.765053466</v>
      </c>
      <c r="F59" s="20">
        <f ca="1" xml:space="preserve"> IF(AssetIntType1="Fixed", AssetFxdRate1, IF(A59=1, OFFSET(Vectors!$D$6, A59, MATCH(AssetFltIndx1, FirstIntRates, 0)), IF(MOD($A59, AssetRateReset1)=0, MAX(MIN(OFFSET(Vectors!$D$6, A59, MATCH(AssetFltIndx1, FirstIntRates, 0)), (F58-AssetMarg1) + AssetPdCapFl1, AssetLifeCap1-AssetMarg1), (F58-AssetMarg1) -AssetPdCapFl1, AssetLifeFloor1-AssetMarg1), F58))) +AssetMarg1</f>
        <v>0.09</v>
      </c>
      <c r="G59" s="22">
        <f t="shared" ca="1" si="4"/>
        <v>804622.61694478267</v>
      </c>
      <c r="H59" s="22">
        <f t="shared" ca="1" si="8"/>
        <v>724063.37823790102</v>
      </c>
      <c r="I59" s="22">
        <f t="shared" ca="1" si="9"/>
        <v>80559.238706881646</v>
      </c>
      <c r="J59" s="18">
        <f t="shared" ca="1" si="2"/>
        <v>96461224.526346579</v>
      </c>
      <c r="L59" s="10">
        <f t="shared" si="7"/>
        <v>100000000</v>
      </c>
      <c r="O59" s="34">
        <f t="shared" ca="1" si="5"/>
        <v>0.96461224526346578</v>
      </c>
      <c r="V59" s="10">
        <f t="shared" si="3"/>
        <v>100000000</v>
      </c>
    </row>
    <row r="60" spans="1:22" x14ac:dyDescent="0.3">
      <c r="A60" s="10">
        <v>54</v>
      </c>
      <c r="B60" s="25">
        <f t="shared" si="0"/>
        <v>40756</v>
      </c>
      <c r="C60" s="10">
        <f t="shared" si="1"/>
        <v>8.3333333333333329E-2</v>
      </c>
      <c r="E60" s="18">
        <f t="shared" ca="1" si="6"/>
        <v>96461224.526346579</v>
      </c>
      <c r="F60" s="20">
        <f ca="1" xml:space="preserve"> IF(AssetIntType1="Fixed", AssetFxdRate1, IF(A60=1, OFFSET(Vectors!$D$6, A60, MATCH(AssetFltIndx1, FirstIntRates, 0)), IF(MOD($A60, AssetRateReset1)=0, MAX(MIN(OFFSET(Vectors!$D$6, A60, MATCH(AssetFltIndx1, FirstIntRates, 0)), (F59-AssetMarg1) + AssetPdCapFl1, AssetLifeCap1-AssetMarg1), (F59-AssetMarg1) -AssetPdCapFl1, AssetLifeFloor1-AssetMarg1), F59))) +AssetMarg1</f>
        <v>0.09</v>
      </c>
      <c r="G60" s="22">
        <f t="shared" ca="1" si="4"/>
        <v>804622.61694478267</v>
      </c>
      <c r="H60" s="22">
        <f t="shared" ca="1" si="8"/>
        <v>723459.18394759926</v>
      </c>
      <c r="I60" s="22">
        <f t="shared" ca="1" si="9"/>
        <v>81163.432997183409</v>
      </c>
      <c r="J60" s="18">
        <f t="shared" ca="1" si="2"/>
        <v>96380061.093349397</v>
      </c>
      <c r="L60" s="10">
        <f t="shared" si="7"/>
        <v>100000000</v>
      </c>
      <c r="O60" s="34">
        <f t="shared" ca="1" si="5"/>
        <v>0.96380061093349401</v>
      </c>
      <c r="V60" s="10">
        <f t="shared" si="3"/>
        <v>100000000</v>
      </c>
    </row>
    <row r="61" spans="1:22" x14ac:dyDescent="0.3">
      <c r="A61" s="10">
        <v>55</v>
      </c>
      <c r="B61" s="25">
        <f t="shared" si="0"/>
        <v>40787</v>
      </c>
      <c r="C61" s="10">
        <f t="shared" si="1"/>
        <v>8.3333333333333329E-2</v>
      </c>
      <c r="E61" s="18">
        <f t="shared" ca="1" si="6"/>
        <v>96380061.093349397</v>
      </c>
      <c r="F61" s="20">
        <f ca="1" xml:space="preserve"> IF(AssetIntType1="Fixed", AssetFxdRate1, IF(A61=1, OFFSET(Vectors!$D$6, A61, MATCH(AssetFltIndx1, FirstIntRates, 0)), IF(MOD($A61, AssetRateReset1)=0, MAX(MIN(OFFSET(Vectors!$D$6, A61, MATCH(AssetFltIndx1, FirstIntRates, 0)), (F60-AssetMarg1) + AssetPdCapFl1, AssetLifeCap1-AssetMarg1), (F60-AssetMarg1) -AssetPdCapFl1, AssetLifeFloor1-AssetMarg1), F60))) +AssetMarg1</f>
        <v>0.09</v>
      </c>
      <c r="G61" s="22">
        <f t="shared" ca="1" si="4"/>
        <v>804622.61694478267</v>
      </c>
      <c r="H61" s="22">
        <f t="shared" ca="1" si="8"/>
        <v>722850.45820012048</v>
      </c>
      <c r="I61" s="22">
        <f t="shared" ca="1" si="9"/>
        <v>81772.158744662185</v>
      </c>
      <c r="J61" s="18">
        <f t="shared" ca="1" si="2"/>
        <v>96298288.934604734</v>
      </c>
      <c r="L61" s="10">
        <f t="shared" si="7"/>
        <v>100000000</v>
      </c>
      <c r="O61" s="34">
        <f t="shared" ca="1" si="5"/>
        <v>0.96298288934604737</v>
      </c>
      <c r="V61" s="10">
        <f t="shared" si="3"/>
        <v>100000000</v>
      </c>
    </row>
    <row r="62" spans="1:22" x14ac:dyDescent="0.3">
      <c r="A62" s="10">
        <v>56</v>
      </c>
      <c r="B62" s="25">
        <f t="shared" si="0"/>
        <v>40817</v>
      </c>
      <c r="C62" s="10">
        <f t="shared" si="1"/>
        <v>8.3333333333333329E-2</v>
      </c>
      <c r="E62" s="18">
        <f t="shared" ca="1" si="6"/>
        <v>96298288.934604734</v>
      </c>
      <c r="F62" s="20">
        <f ca="1" xml:space="preserve"> IF(AssetIntType1="Fixed", AssetFxdRate1, IF(A62=1, OFFSET(Vectors!$D$6, A62, MATCH(AssetFltIndx1, FirstIntRates, 0)), IF(MOD($A62, AssetRateReset1)=0, MAX(MIN(OFFSET(Vectors!$D$6, A62, MATCH(AssetFltIndx1, FirstIntRates, 0)), (F61-AssetMarg1) + AssetPdCapFl1, AssetLifeCap1-AssetMarg1), (F61-AssetMarg1) -AssetPdCapFl1, AssetLifeFloor1-AssetMarg1), F61))) +AssetMarg1</f>
        <v>0.09</v>
      </c>
      <c r="G62" s="22">
        <f t="shared" ca="1" si="4"/>
        <v>804622.61694478267</v>
      </c>
      <c r="H62" s="22">
        <f t="shared" ca="1" si="8"/>
        <v>722237.16700953548</v>
      </c>
      <c r="I62" s="22">
        <f t="shared" ca="1" si="9"/>
        <v>82385.44993524719</v>
      </c>
      <c r="J62" s="18">
        <f t="shared" ca="1" si="2"/>
        <v>96215903.484669492</v>
      </c>
      <c r="L62" s="10">
        <f t="shared" si="7"/>
        <v>100000000</v>
      </c>
      <c r="O62" s="34">
        <f t="shared" ca="1" si="5"/>
        <v>0.96215903484669496</v>
      </c>
      <c r="V62" s="10">
        <f t="shared" si="3"/>
        <v>100000000</v>
      </c>
    </row>
    <row r="63" spans="1:22" x14ac:dyDescent="0.3">
      <c r="A63" s="10">
        <v>57</v>
      </c>
      <c r="B63" s="25">
        <f t="shared" si="0"/>
        <v>40848</v>
      </c>
      <c r="C63" s="10">
        <f t="shared" si="1"/>
        <v>8.3333333333333329E-2</v>
      </c>
      <c r="E63" s="18">
        <f t="shared" ca="1" si="6"/>
        <v>96215903.484669492</v>
      </c>
      <c r="F63" s="20">
        <f ca="1" xml:space="preserve"> IF(AssetIntType1="Fixed", AssetFxdRate1, IF(A63=1, OFFSET(Vectors!$D$6, A63, MATCH(AssetFltIndx1, FirstIntRates, 0)), IF(MOD($A63, AssetRateReset1)=0, MAX(MIN(OFFSET(Vectors!$D$6, A63, MATCH(AssetFltIndx1, FirstIntRates, 0)), (F62-AssetMarg1) + AssetPdCapFl1, AssetLifeCap1-AssetMarg1), (F62-AssetMarg1) -AssetPdCapFl1, AssetLifeFloor1-AssetMarg1), F62))) +AssetMarg1</f>
        <v>0.09</v>
      </c>
      <c r="G63" s="22">
        <f t="shared" ca="1" si="4"/>
        <v>804622.61694478267</v>
      </c>
      <c r="H63" s="22">
        <f t="shared" ca="1" si="8"/>
        <v>721619.27613502112</v>
      </c>
      <c r="I63" s="22">
        <f t="shared" ca="1" si="9"/>
        <v>83003.340809761547</v>
      </c>
      <c r="J63" s="18">
        <f t="shared" ca="1" si="2"/>
        <v>96132900.143859729</v>
      </c>
      <c r="L63" s="10">
        <f t="shared" si="7"/>
        <v>100000000</v>
      </c>
      <c r="O63" s="34">
        <f t="shared" ca="1" si="5"/>
        <v>0.96132900143859734</v>
      </c>
      <c r="V63" s="10">
        <f t="shared" si="3"/>
        <v>100000000</v>
      </c>
    </row>
    <row r="64" spans="1:22" x14ac:dyDescent="0.3">
      <c r="A64" s="10">
        <v>58</v>
      </c>
      <c r="B64" s="25">
        <f t="shared" si="0"/>
        <v>40878</v>
      </c>
      <c r="C64" s="10">
        <f t="shared" si="1"/>
        <v>8.3333333333333329E-2</v>
      </c>
      <c r="E64" s="18">
        <f t="shared" ca="1" si="6"/>
        <v>96132900.143859729</v>
      </c>
      <c r="F64" s="20">
        <f ca="1" xml:space="preserve"> IF(AssetIntType1="Fixed", AssetFxdRate1, IF(A64=1, OFFSET(Vectors!$D$6, A64, MATCH(AssetFltIndx1, FirstIntRates, 0)), IF(MOD($A64, AssetRateReset1)=0, MAX(MIN(OFFSET(Vectors!$D$6, A64, MATCH(AssetFltIndx1, FirstIntRates, 0)), (F63-AssetMarg1) + AssetPdCapFl1, AssetLifeCap1-AssetMarg1), (F63-AssetMarg1) -AssetPdCapFl1, AssetLifeFloor1-AssetMarg1), F63))) +AssetMarg1</f>
        <v>0.09</v>
      </c>
      <c r="G64" s="22">
        <f t="shared" ca="1" si="4"/>
        <v>804622.61694478267</v>
      </c>
      <c r="H64" s="22">
        <f t="shared" ca="1" si="8"/>
        <v>720996.75107894791</v>
      </c>
      <c r="I64" s="22">
        <f t="shared" ca="1" si="9"/>
        <v>83625.865865834756</v>
      </c>
      <c r="J64" s="18">
        <f t="shared" ca="1" si="2"/>
        <v>96049274.277993888</v>
      </c>
      <c r="L64" s="10">
        <f t="shared" si="7"/>
        <v>100000000</v>
      </c>
      <c r="O64" s="34">
        <f t="shared" ca="1" si="5"/>
        <v>0.9604927427799389</v>
      </c>
      <c r="V64" s="10">
        <f t="shared" si="3"/>
        <v>100000000</v>
      </c>
    </row>
    <row r="65" spans="1:22" x14ac:dyDescent="0.3">
      <c r="A65" s="10">
        <v>59</v>
      </c>
      <c r="B65" s="25">
        <f t="shared" si="0"/>
        <v>40909</v>
      </c>
      <c r="C65" s="10">
        <f t="shared" si="1"/>
        <v>8.3333333333333329E-2</v>
      </c>
      <c r="E65" s="18">
        <f t="shared" ca="1" si="6"/>
        <v>96049274.277993888</v>
      </c>
      <c r="F65" s="20">
        <f ca="1" xml:space="preserve"> IF(AssetIntType1="Fixed", AssetFxdRate1, IF(A65=1, OFFSET(Vectors!$D$6, A65, MATCH(AssetFltIndx1, FirstIntRates, 0)), IF(MOD($A65, AssetRateReset1)=0, MAX(MIN(OFFSET(Vectors!$D$6, A65, MATCH(AssetFltIndx1, FirstIntRates, 0)), (F64-AssetMarg1) + AssetPdCapFl1, AssetLifeCap1-AssetMarg1), (F64-AssetMarg1) -AssetPdCapFl1, AssetLifeFloor1-AssetMarg1), F64))) +AssetMarg1</f>
        <v>0.09</v>
      </c>
      <c r="G65" s="22">
        <f t="shared" ca="1" si="4"/>
        <v>804622.61694478267</v>
      </c>
      <c r="H65" s="22">
        <f t="shared" ca="1" si="8"/>
        <v>720369.55708495411</v>
      </c>
      <c r="I65" s="22">
        <f t="shared" ca="1" si="9"/>
        <v>84253.059859828558</v>
      </c>
      <c r="J65" s="18">
        <f t="shared" ca="1" si="2"/>
        <v>95965021.218134061</v>
      </c>
      <c r="L65" s="10">
        <f t="shared" si="7"/>
        <v>100000000</v>
      </c>
      <c r="O65" s="34">
        <f t="shared" ca="1" si="5"/>
        <v>0.95965021218134061</v>
      </c>
      <c r="V65" s="10">
        <f t="shared" si="3"/>
        <v>100000000</v>
      </c>
    </row>
    <row r="66" spans="1:22" x14ac:dyDescent="0.3">
      <c r="A66" s="10">
        <v>60</v>
      </c>
      <c r="B66" s="25">
        <f t="shared" si="0"/>
        <v>40940</v>
      </c>
      <c r="C66" s="10">
        <f t="shared" si="1"/>
        <v>8.3333333333333329E-2</v>
      </c>
      <c r="E66" s="18">
        <f t="shared" ca="1" si="6"/>
        <v>95965021.218134061</v>
      </c>
      <c r="F66" s="20">
        <f ca="1" xml:space="preserve"> IF(AssetIntType1="Fixed", AssetFxdRate1, IF(A66=1, OFFSET(Vectors!$D$6, A66, MATCH(AssetFltIndx1, FirstIntRates, 0)), IF(MOD($A66, AssetRateReset1)=0, MAX(MIN(OFFSET(Vectors!$D$6, A66, MATCH(AssetFltIndx1, FirstIntRates, 0)), (F65-AssetMarg1) + AssetPdCapFl1, AssetLifeCap1-AssetMarg1), (F65-AssetMarg1) -AssetPdCapFl1, AssetLifeFloor1-AssetMarg1), F65))) +AssetMarg1</f>
        <v>0.09</v>
      </c>
      <c r="G66" s="22">
        <f t="shared" ca="1" si="4"/>
        <v>804622.61694478267</v>
      </c>
      <c r="H66" s="22">
        <f t="shared" ca="1" si="8"/>
        <v>719737.65913600544</v>
      </c>
      <c r="I66" s="22">
        <f t="shared" ca="1" si="9"/>
        <v>84884.957808777224</v>
      </c>
      <c r="J66" s="18">
        <f t="shared" ca="1" si="2"/>
        <v>95880136.260325283</v>
      </c>
      <c r="L66" s="10">
        <f t="shared" si="7"/>
        <v>100000000</v>
      </c>
      <c r="O66" s="34">
        <f t="shared" ca="1" si="5"/>
        <v>0.95880136260325288</v>
      </c>
      <c r="V66" s="10">
        <f t="shared" si="3"/>
        <v>100000000</v>
      </c>
    </row>
    <row r="67" spans="1:22" x14ac:dyDescent="0.3">
      <c r="A67" s="10">
        <v>61</v>
      </c>
      <c r="B67" s="25">
        <f t="shared" si="0"/>
        <v>40969</v>
      </c>
      <c r="C67" s="10">
        <f t="shared" si="1"/>
        <v>8.3333333333333329E-2</v>
      </c>
      <c r="E67" s="18">
        <f t="shared" ca="1" si="6"/>
        <v>95880136.260325283</v>
      </c>
      <c r="F67" s="20">
        <f ca="1" xml:space="preserve"> IF(AssetIntType1="Fixed", AssetFxdRate1, IF(A67=1, OFFSET(Vectors!$D$6, A67, MATCH(AssetFltIndx1, FirstIntRates, 0)), IF(MOD($A67, AssetRateReset1)=0, MAX(MIN(OFFSET(Vectors!$D$6, A67, MATCH(AssetFltIndx1, FirstIntRates, 0)), (F66-AssetMarg1) + AssetPdCapFl1, AssetLifeCap1-AssetMarg1), (F66-AssetMarg1) -AssetPdCapFl1, AssetLifeFloor1-AssetMarg1), F66))) +AssetMarg1</f>
        <v>0.09</v>
      </c>
      <c r="G67" s="22">
        <f t="shared" ca="1" si="4"/>
        <v>804622.61694478267</v>
      </c>
      <c r="H67" s="22">
        <f t="shared" ca="1" si="8"/>
        <v>719101.02195243957</v>
      </c>
      <c r="I67" s="22">
        <f t="shared" ca="1" si="9"/>
        <v>85521.594992343104</v>
      </c>
      <c r="J67" s="18">
        <f t="shared" ca="1" si="2"/>
        <v>95794614.665332943</v>
      </c>
      <c r="L67" s="10">
        <f t="shared" si="7"/>
        <v>100000000</v>
      </c>
      <c r="O67" s="34">
        <f t="shared" ca="1" si="5"/>
        <v>0.95794614665332944</v>
      </c>
      <c r="V67" s="10">
        <f t="shared" si="3"/>
        <v>100000000</v>
      </c>
    </row>
    <row r="68" spans="1:22" x14ac:dyDescent="0.3">
      <c r="A68" s="10">
        <v>62</v>
      </c>
      <c r="B68" s="25">
        <f t="shared" si="0"/>
        <v>41000</v>
      </c>
      <c r="C68" s="10">
        <f t="shared" si="1"/>
        <v>8.3333333333333329E-2</v>
      </c>
      <c r="E68" s="18">
        <f t="shared" ca="1" si="6"/>
        <v>95794614.665332943</v>
      </c>
      <c r="F68" s="20">
        <f ca="1" xml:space="preserve"> IF(AssetIntType1="Fixed", AssetFxdRate1, IF(A68=1, OFFSET(Vectors!$D$6, A68, MATCH(AssetFltIndx1, FirstIntRates, 0)), IF(MOD($A68, AssetRateReset1)=0, MAX(MIN(OFFSET(Vectors!$D$6, A68, MATCH(AssetFltIndx1, FirstIntRates, 0)), (F67-AssetMarg1) + AssetPdCapFl1, AssetLifeCap1-AssetMarg1), (F67-AssetMarg1) -AssetPdCapFl1, AssetLifeFloor1-AssetMarg1), F67))) +AssetMarg1</f>
        <v>0.09</v>
      </c>
      <c r="G68" s="22">
        <f t="shared" ca="1" si="4"/>
        <v>804622.61694478267</v>
      </c>
      <c r="H68" s="22">
        <f t="shared" ca="1" si="8"/>
        <v>718459.609989997</v>
      </c>
      <c r="I68" s="22">
        <f t="shared" ca="1" si="9"/>
        <v>86163.006954785669</v>
      </c>
      <c r="J68" s="18">
        <f t="shared" ca="1" si="2"/>
        <v>95708451.658378154</v>
      </c>
      <c r="L68" s="10">
        <f t="shared" si="7"/>
        <v>100000000</v>
      </c>
      <c r="O68" s="34">
        <f t="shared" ca="1" si="5"/>
        <v>0.95708451658378157</v>
      </c>
      <c r="V68" s="10">
        <f t="shared" si="3"/>
        <v>100000000</v>
      </c>
    </row>
    <row r="69" spans="1:22" x14ac:dyDescent="0.3">
      <c r="A69" s="10">
        <v>63</v>
      </c>
      <c r="B69" s="25">
        <f t="shared" si="0"/>
        <v>41030</v>
      </c>
      <c r="C69" s="10">
        <f t="shared" si="1"/>
        <v>8.3333333333333329E-2</v>
      </c>
      <c r="E69" s="18">
        <f t="shared" ca="1" si="6"/>
        <v>95708451.658378154</v>
      </c>
      <c r="F69" s="20">
        <f ca="1" xml:space="preserve"> IF(AssetIntType1="Fixed", AssetFxdRate1, IF(A69=1, OFFSET(Vectors!$D$6, A69, MATCH(AssetFltIndx1, FirstIntRates, 0)), IF(MOD($A69, AssetRateReset1)=0, MAX(MIN(OFFSET(Vectors!$D$6, A69, MATCH(AssetFltIndx1, FirstIntRates, 0)), (F68-AssetMarg1) + AssetPdCapFl1, AssetLifeCap1-AssetMarg1), (F68-AssetMarg1) -AssetPdCapFl1, AssetLifeFloor1-AssetMarg1), F68))) +AssetMarg1</f>
        <v>0.09</v>
      </c>
      <c r="G69" s="22">
        <f t="shared" ca="1" si="4"/>
        <v>804622.61694478267</v>
      </c>
      <c r="H69" s="22">
        <f t="shared" ca="1" si="8"/>
        <v>717813.38743783615</v>
      </c>
      <c r="I69" s="22">
        <f t="shared" ca="1" si="9"/>
        <v>86809.229506946518</v>
      </c>
      <c r="J69" s="18">
        <f t="shared" ca="1" si="2"/>
        <v>95621642.428871214</v>
      </c>
      <c r="L69" s="10">
        <f t="shared" si="7"/>
        <v>100000000</v>
      </c>
      <c r="O69" s="34">
        <f t="shared" ca="1" si="5"/>
        <v>0.95621642428871212</v>
      </c>
      <c r="V69" s="10">
        <f t="shared" si="3"/>
        <v>100000000</v>
      </c>
    </row>
    <row r="70" spans="1:22" x14ac:dyDescent="0.3">
      <c r="A70" s="10">
        <v>64</v>
      </c>
      <c r="B70" s="25">
        <f t="shared" ref="B70:B133" si="10">IF(A70=0,ClosingDate,IF(A70=1,FirstPayDate,EDATE(B69,PmtFreqAdd)))</f>
        <v>41061</v>
      </c>
      <c r="C70" s="10">
        <f t="shared" ref="C70:C133" si="11">IF(A70=0,0,IF(DayCountSys="30/360", DAYS360(B69,B70)/360, IF(DayCountSys="Actual/360",(B70-B69)/360,(B70-B69)/365)))</f>
        <v>8.3333333333333329E-2</v>
      </c>
      <c r="E70" s="18">
        <f t="shared" ca="1" si="6"/>
        <v>95621642.428871214</v>
      </c>
      <c r="F70" s="20">
        <f ca="1" xml:space="preserve"> IF(AssetIntType1="Fixed", AssetFxdRate1, IF(A70=1, OFFSET(Vectors!$D$6, A70, MATCH(AssetFltIndx1, FirstIntRates, 0)), IF(MOD($A70, AssetRateReset1)=0, MAX(MIN(OFFSET(Vectors!$D$6, A70, MATCH(AssetFltIndx1, FirstIntRates, 0)), (F69-AssetMarg1) + AssetPdCapFl1, AssetLifeCap1-AssetMarg1), (F69-AssetMarg1) -AssetPdCapFl1, AssetLifeFloor1-AssetMarg1), F69))) +AssetMarg1</f>
        <v>0.09</v>
      </c>
      <c r="G70" s="22">
        <f t="shared" ca="1" si="4"/>
        <v>804622.61694478267</v>
      </c>
      <c r="H70" s="22">
        <f t="shared" ca="1" si="8"/>
        <v>717162.3182165341</v>
      </c>
      <c r="I70" s="22">
        <f t="shared" ca="1" si="9"/>
        <v>87460.29872824857</v>
      </c>
      <c r="J70" s="18">
        <f t="shared" ref="J70:J133" ca="1" si="12">IF(A70=0,AssetCurBal1,E70-I70)</f>
        <v>95534182.130142972</v>
      </c>
      <c r="L70" s="10">
        <f t="shared" si="7"/>
        <v>100000000</v>
      </c>
      <c r="O70" s="34">
        <f t="shared" ca="1" si="5"/>
        <v>0.95534182130142975</v>
      </c>
      <c r="V70" s="10">
        <f t="shared" ref="V70:V133" si="13">IF(A70=0,AssetCurBal1,L70-N70-Q70-R70)</f>
        <v>100000000</v>
      </c>
    </row>
    <row r="71" spans="1:22" x14ac:dyDescent="0.3">
      <c r="A71" s="10">
        <v>65</v>
      </c>
      <c r="B71" s="25">
        <f t="shared" si="10"/>
        <v>41091</v>
      </c>
      <c r="C71" s="10">
        <f t="shared" si="11"/>
        <v>8.3333333333333329E-2</v>
      </c>
      <c r="E71" s="18">
        <f t="shared" ca="1" si="6"/>
        <v>95534182.130142972</v>
      </c>
      <c r="F71" s="20">
        <f ca="1" xml:space="preserve"> IF(AssetIntType1="Fixed", AssetFxdRate1, IF(A71=1, OFFSET(Vectors!$D$6, A71, MATCH(AssetFltIndx1, FirstIntRates, 0)), IF(MOD($A71, AssetRateReset1)=0, MAX(MIN(OFFSET(Vectors!$D$6, A71, MATCH(AssetFltIndx1, FirstIntRates, 0)), (F70-AssetMarg1) + AssetPdCapFl1, AssetLifeCap1-AssetMarg1), (F70-AssetMarg1) -AssetPdCapFl1, AssetLifeFloor1-AssetMarg1), F70))) +AssetMarg1</f>
        <v>0.09</v>
      </c>
      <c r="G71" s="22">
        <f t="shared" ref="G71:G134" ca="1" si="14" xml:space="preserve"> IF(J70&lt;=G70,H71+E71, -PMT($F$7*$C$7, OrgTerm1,AssetOrgBal1))</f>
        <v>804622.61694478267</v>
      </c>
      <c r="H71" s="22">
        <f t="shared" ca="1" si="8"/>
        <v>716506.36597607227</v>
      </c>
      <c r="I71" s="22">
        <f t="shared" ca="1" si="9"/>
        <v>88116.250968710403</v>
      </c>
      <c r="J71" s="18">
        <f t="shared" ca="1" si="12"/>
        <v>95446065.879174262</v>
      </c>
      <c r="L71" s="10">
        <f t="shared" si="7"/>
        <v>100000000</v>
      </c>
      <c r="O71" s="34">
        <f t="shared" ref="O71:O134" ca="1" si="15">IF(A71=0,1,J71/$J$6)</f>
        <v>0.95446065879174258</v>
      </c>
      <c r="V71" s="10">
        <f t="shared" si="13"/>
        <v>100000000</v>
      </c>
    </row>
    <row r="72" spans="1:22" x14ac:dyDescent="0.3">
      <c r="A72" s="10">
        <v>66</v>
      </c>
      <c r="B72" s="25">
        <f t="shared" si="10"/>
        <v>41122</v>
      </c>
      <c r="C72" s="10">
        <f t="shared" si="11"/>
        <v>8.3333333333333329E-2</v>
      </c>
      <c r="E72" s="18">
        <f t="shared" ref="E72:E135" ca="1" si="16">J71</f>
        <v>95446065.879174262</v>
      </c>
      <c r="F72" s="20">
        <f ca="1" xml:space="preserve"> IF(AssetIntType1="Fixed", AssetFxdRate1, IF(A72=1, OFFSET(Vectors!$D$6, A72, MATCH(AssetFltIndx1, FirstIntRates, 0)), IF(MOD($A72, AssetRateReset1)=0, MAX(MIN(OFFSET(Vectors!$D$6, A72, MATCH(AssetFltIndx1, FirstIntRates, 0)), (F71-AssetMarg1) + AssetPdCapFl1, AssetLifeCap1-AssetMarg1), (F71-AssetMarg1) -AssetPdCapFl1, AssetLifeFloor1-AssetMarg1), F71))) +AssetMarg1</f>
        <v>0.09</v>
      </c>
      <c r="G72" s="22">
        <f t="shared" ca="1" si="14"/>
        <v>804622.61694478267</v>
      </c>
      <c r="H72" s="22">
        <f t="shared" ref="H72:H135" ca="1" si="17" xml:space="preserve"> F72*C72*E72</f>
        <v>715845.49409380695</v>
      </c>
      <c r="I72" s="22">
        <f t="shared" ref="I72:I135" ca="1" si="18" xml:space="preserve"> G72-H72</f>
        <v>88777.12285097572</v>
      </c>
      <c r="J72" s="18">
        <f t="shared" ca="1" si="12"/>
        <v>95357288.756323293</v>
      </c>
      <c r="L72" s="10">
        <f t="shared" ref="L72:L135" si="19">V71</f>
        <v>100000000</v>
      </c>
      <c r="O72" s="34">
        <f t="shared" ca="1" si="15"/>
        <v>0.95357288756323288</v>
      </c>
      <c r="V72" s="10">
        <f t="shared" si="13"/>
        <v>100000000</v>
      </c>
    </row>
    <row r="73" spans="1:22" x14ac:dyDescent="0.3">
      <c r="A73" s="10">
        <v>67</v>
      </c>
      <c r="B73" s="25">
        <f t="shared" si="10"/>
        <v>41153</v>
      </c>
      <c r="C73" s="10">
        <f t="shared" si="11"/>
        <v>8.3333333333333329E-2</v>
      </c>
      <c r="E73" s="18">
        <f t="shared" ca="1" si="16"/>
        <v>95357288.756323293</v>
      </c>
      <c r="F73" s="20">
        <f ca="1" xml:space="preserve"> IF(AssetIntType1="Fixed", AssetFxdRate1, IF(A73=1, OFFSET(Vectors!$D$6, A73, MATCH(AssetFltIndx1, FirstIntRates, 0)), IF(MOD($A73, AssetRateReset1)=0, MAX(MIN(OFFSET(Vectors!$D$6, A73, MATCH(AssetFltIndx1, FirstIntRates, 0)), (F72-AssetMarg1) + AssetPdCapFl1, AssetLifeCap1-AssetMarg1), (F72-AssetMarg1) -AssetPdCapFl1, AssetLifeFloor1-AssetMarg1), F72))) +AssetMarg1</f>
        <v>0.09</v>
      </c>
      <c r="G73" s="22">
        <f t="shared" ca="1" si="14"/>
        <v>804622.61694478267</v>
      </c>
      <c r="H73" s="22">
        <f t="shared" ca="1" si="17"/>
        <v>715179.66567242472</v>
      </c>
      <c r="I73" s="22">
        <f t="shared" ca="1" si="18"/>
        <v>89442.951272357954</v>
      </c>
      <c r="J73" s="18">
        <f t="shared" ca="1" si="12"/>
        <v>95267845.805050939</v>
      </c>
      <c r="L73" s="10">
        <f t="shared" si="19"/>
        <v>100000000</v>
      </c>
      <c r="O73" s="34">
        <f t="shared" ca="1" si="15"/>
        <v>0.95267845805050944</v>
      </c>
      <c r="V73" s="10">
        <f t="shared" si="13"/>
        <v>100000000</v>
      </c>
    </row>
    <row r="74" spans="1:22" x14ac:dyDescent="0.3">
      <c r="A74" s="10">
        <v>68</v>
      </c>
      <c r="B74" s="25">
        <f t="shared" si="10"/>
        <v>41183</v>
      </c>
      <c r="C74" s="10">
        <f t="shared" si="11"/>
        <v>8.3333333333333329E-2</v>
      </c>
      <c r="E74" s="18">
        <f t="shared" ca="1" si="16"/>
        <v>95267845.805050939</v>
      </c>
      <c r="F74" s="20">
        <f ca="1" xml:space="preserve"> IF(AssetIntType1="Fixed", AssetFxdRate1, IF(A74=1, OFFSET(Vectors!$D$6, A74, MATCH(AssetFltIndx1, FirstIntRates, 0)), IF(MOD($A74, AssetRateReset1)=0, MAX(MIN(OFFSET(Vectors!$D$6, A74, MATCH(AssetFltIndx1, FirstIntRates, 0)), (F73-AssetMarg1) + AssetPdCapFl1, AssetLifeCap1-AssetMarg1), (F73-AssetMarg1) -AssetPdCapFl1, AssetLifeFloor1-AssetMarg1), F73))) +AssetMarg1</f>
        <v>0.09</v>
      </c>
      <c r="G74" s="22">
        <f t="shared" ca="1" si="14"/>
        <v>804622.61694478267</v>
      </c>
      <c r="H74" s="22">
        <f t="shared" ca="1" si="17"/>
        <v>714508.84353788197</v>
      </c>
      <c r="I74" s="22">
        <f t="shared" ca="1" si="18"/>
        <v>90113.773406900698</v>
      </c>
      <c r="J74" s="18">
        <f t="shared" ca="1" si="12"/>
        <v>95177732.031644031</v>
      </c>
      <c r="L74" s="10">
        <f t="shared" si="19"/>
        <v>100000000</v>
      </c>
      <c r="O74" s="34">
        <f t="shared" ca="1" si="15"/>
        <v>0.95177732031644036</v>
      </c>
      <c r="V74" s="10">
        <f t="shared" si="13"/>
        <v>100000000</v>
      </c>
    </row>
    <row r="75" spans="1:22" x14ac:dyDescent="0.3">
      <c r="A75" s="10">
        <v>69</v>
      </c>
      <c r="B75" s="25">
        <f t="shared" si="10"/>
        <v>41214</v>
      </c>
      <c r="C75" s="10">
        <f t="shared" si="11"/>
        <v>8.3333333333333329E-2</v>
      </c>
      <c r="E75" s="18">
        <f t="shared" ca="1" si="16"/>
        <v>95177732.031644031</v>
      </c>
      <c r="F75" s="20">
        <f ca="1" xml:space="preserve"> IF(AssetIntType1="Fixed", AssetFxdRate1, IF(A75=1, OFFSET(Vectors!$D$6, A75, MATCH(AssetFltIndx1, FirstIntRates, 0)), IF(MOD($A75, AssetRateReset1)=0, MAX(MIN(OFFSET(Vectors!$D$6, A75, MATCH(AssetFltIndx1, FirstIntRates, 0)), (F74-AssetMarg1) + AssetPdCapFl1, AssetLifeCap1-AssetMarg1), (F74-AssetMarg1) -AssetPdCapFl1, AssetLifeFloor1-AssetMarg1), F74))) +AssetMarg1</f>
        <v>0.09</v>
      </c>
      <c r="G75" s="22">
        <f t="shared" ca="1" si="14"/>
        <v>804622.61694478267</v>
      </c>
      <c r="H75" s="22">
        <f t="shared" ca="1" si="17"/>
        <v>713832.9902373302</v>
      </c>
      <c r="I75" s="22">
        <f t="shared" ca="1" si="18"/>
        <v>90789.626707452466</v>
      </c>
      <c r="J75" s="18">
        <f t="shared" ca="1" si="12"/>
        <v>95086942.404936582</v>
      </c>
      <c r="L75" s="10">
        <f t="shared" si="19"/>
        <v>100000000</v>
      </c>
      <c r="O75" s="34">
        <f t="shared" ca="1" si="15"/>
        <v>0.95086942404936581</v>
      </c>
      <c r="V75" s="10">
        <f t="shared" si="13"/>
        <v>100000000</v>
      </c>
    </row>
    <row r="76" spans="1:22" x14ac:dyDescent="0.3">
      <c r="A76" s="10">
        <v>70</v>
      </c>
      <c r="B76" s="25">
        <f t="shared" si="10"/>
        <v>41244</v>
      </c>
      <c r="C76" s="10">
        <f t="shared" si="11"/>
        <v>8.3333333333333329E-2</v>
      </c>
      <c r="E76" s="18">
        <f t="shared" ca="1" si="16"/>
        <v>95086942.404936582</v>
      </c>
      <c r="F76" s="20">
        <f ca="1" xml:space="preserve"> IF(AssetIntType1="Fixed", AssetFxdRate1, IF(A76=1, OFFSET(Vectors!$D$6, A76, MATCH(AssetFltIndx1, FirstIntRates, 0)), IF(MOD($A76, AssetRateReset1)=0, MAX(MIN(OFFSET(Vectors!$D$6, A76, MATCH(AssetFltIndx1, FirstIntRates, 0)), (F75-AssetMarg1) + AssetPdCapFl1, AssetLifeCap1-AssetMarg1), (F75-AssetMarg1) -AssetPdCapFl1, AssetLifeFloor1-AssetMarg1), F75))) +AssetMarg1</f>
        <v>0.09</v>
      </c>
      <c r="G76" s="22">
        <f t="shared" ca="1" si="14"/>
        <v>804622.61694478267</v>
      </c>
      <c r="H76" s="22">
        <f t="shared" ca="1" si="17"/>
        <v>713152.06803702435</v>
      </c>
      <c r="I76" s="22">
        <f t="shared" ca="1" si="18"/>
        <v>91470.548907758319</v>
      </c>
      <c r="J76" s="18">
        <f t="shared" ca="1" si="12"/>
        <v>94995471.856028825</v>
      </c>
      <c r="L76" s="10">
        <f t="shared" si="19"/>
        <v>100000000</v>
      </c>
      <c r="O76" s="34">
        <f t="shared" ca="1" si="15"/>
        <v>0.94995471856028824</v>
      </c>
      <c r="V76" s="10">
        <f t="shared" si="13"/>
        <v>100000000</v>
      </c>
    </row>
    <row r="77" spans="1:22" x14ac:dyDescent="0.3">
      <c r="A77" s="10">
        <v>71</v>
      </c>
      <c r="B77" s="25">
        <f t="shared" si="10"/>
        <v>41275</v>
      </c>
      <c r="C77" s="10">
        <f t="shared" si="11"/>
        <v>8.3333333333333329E-2</v>
      </c>
      <c r="E77" s="18">
        <f t="shared" ca="1" si="16"/>
        <v>94995471.856028825</v>
      </c>
      <c r="F77" s="20">
        <f ca="1" xml:space="preserve"> IF(AssetIntType1="Fixed", AssetFxdRate1, IF(A77=1, OFFSET(Vectors!$D$6, A77, MATCH(AssetFltIndx1, FirstIntRates, 0)), IF(MOD($A77, AssetRateReset1)=0, MAX(MIN(OFFSET(Vectors!$D$6, A77, MATCH(AssetFltIndx1, FirstIntRates, 0)), (F76-AssetMarg1) + AssetPdCapFl1, AssetLifeCap1-AssetMarg1), (F76-AssetMarg1) -AssetPdCapFl1, AssetLifeFloor1-AssetMarg1), F76))) +AssetMarg1</f>
        <v>0.09</v>
      </c>
      <c r="G77" s="22">
        <f t="shared" ca="1" si="14"/>
        <v>804622.61694478267</v>
      </c>
      <c r="H77" s="22">
        <f t="shared" ca="1" si="17"/>
        <v>712466.03892021615</v>
      </c>
      <c r="I77" s="22">
        <f t="shared" ca="1" si="18"/>
        <v>92156.578024566523</v>
      </c>
      <c r="J77" s="18">
        <f t="shared" ca="1" si="12"/>
        <v>94903315.278004259</v>
      </c>
      <c r="L77" s="10">
        <f t="shared" si="19"/>
        <v>100000000</v>
      </c>
      <c r="O77" s="34">
        <f t="shared" ca="1" si="15"/>
        <v>0.94903315278004263</v>
      </c>
      <c r="V77" s="10">
        <f t="shared" si="13"/>
        <v>100000000</v>
      </c>
    </row>
    <row r="78" spans="1:22" x14ac:dyDescent="0.3">
      <c r="A78" s="10">
        <v>72</v>
      </c>
      <c r="B78" s="25">
        <f t="shared" si="10"/>
        <v>41306</v>
      </c>
      <c r="C78" s="10">
        <f t="shared" si="11"/>
        <v>8.3333333333333329E-2</v>
      </c>
      <c r="E78" s="18">
        <f t="shared" ca="1" si="16"/>
        <v>94903315.278004259</v>
      </c>
      <c r="F78" s="20">
        <f ca="1" xml:space="preserve"> IF(AssetIntType1="Fixed", AssetFxdRate1, IF(A78=1, OFFSET(Vectors!$D$6, A78, MATCH(AssetFltIndx1, FirstIntRates, 0)), IF(MOD($A78, AssetRateReset1)=0, MAX(MIN(OFFSET(Vectors!$D$6, A78, MATCH(AssetFltIndx1, FirstIntRates, 0)), (F77-AssetMarg1) + AssetPdCapFl1, AssetLifeCap1-AssetMarg1), (F77-AssetMarg1) -AssetPdCapFl1, AssetLifeFloor1-AssetMarg1), F77))) +AssetMarg1</f>
        <v>0.09</v>
      </c>
      <c r="G78" s="22">
        <f t="shared" ca="1" si="14"/>
        <v>804622.61694478267</v>
      </c>
      <c r="H78" s="22">
        <f t="shared" ca="1" si="17"/>
        <v>711774.86458503187</v>
      </c>
      <c r="I78" s="22">
        <f t="shared" ca="1" si="18"/>
        <v>92847.752359750797</v>
      </c>
      <c r="J78" s="18">
        <f t="shared" ca="1" si="12"/>
        <v>94810467.525644511</v>
      </c>
      <c r="L78" s="10">
        <f t="shared" si="19"/>
        <v>100000000</v>
      </c>
      <c r="O78" s="34">
        <f t="shared" ca="1" si="15"/>
        <v>0.94810467525644515</v>
      </c>
      <c r="V78" s="10">
        <f t="shared" si="13"/>
        <v>100000000</v>
      </c>
    </row>
    <row r="79" spans="1:22" x14ac:dyDescent="0.3">
      <c r="A79" s="10">
        <v>73</v>
      </c>
      <c r="B79" s="25">
        <f t="shared" si="10"/>
        <v>41334</v>
      </c>
      <c r="C79" s="10">
        <f t="shared" si="11"/>
        <v>8.3333333333333329E-2</v>
      </c>
      <c r="E79" s="18">
        <f t="shared" ca="1" si="16"/>
        <v>94810467.525644511</v>
      </c>
      <c r="F79" s="20">
        <f ca="1" xml:space="preserve"> IF(AssetIntType1="Fixed", AssetFxdRate1, IF(A79=1, OFFSET(Vectors!$D$6, A79, MATCH(AssetFltIndx1, FirstIntRates, 0)), IF(MOD($A79, AssetRateReset1)=0, MAX(MIN(OFFSET(Vectors!$D$6, A79, MATCH(AssetFltIndx1, FirstIntRates, 0)), (F78-AssetMarg1) + AssetPdCapFl1, AssetLifeCap1-AssetMarg1), (F78-AssetMarg1) -AssetPdCapFl1, AssetLifeFloor1-AssetMarg1), F78))) +AssetMarg1</f>
        <v>0.09</v>
      </c>
      <c r="G79" s="22">
        <f t="shared" ca="1" si="14"/>
        <v>804622.61694478267</v>
      </c>
      <c r="H79" s="22">
        <f t="shared" ca="1" si="17"/>
        <v>711078.5064423338</v>
      </c>
      <c r="I79" s="22">
        <f t="shared" ca="1" si="18"/>
        <v>93544.110502448864</v>
      </c>
      <c r="J79" s="18">
        <f t="shared" ca="1" si="12"/>
        <v>94716923.415142059</v>
      </c>
      <c r="L79" s="10">
        <f t="shared" si="19"/>
        <v>100000000</v>
      </c>
      <c r="O79" s="34">
        <f t="shared" ca="1" si="15"/>
        <v>0.94716923415142062</v>
      </c>
      <c r="V79" s="10">
        <f t="shared" si="13"/>
        <v>100000000</v>
      </c>
    </row>
    <row r="80" spans="1:22" x14ac:dyDescent="0.3">
      <c r="A80" s="10">
        <v>74</v>
      </c>
      <c r="B80" s="25">
        <f t="shared" si="10"/>
        <v>41365</v>
      </c>
      <c r="C80" s="10">
        <f t="shared" si="11"/>
        <v>8.3333333333333329E-2</v>
      </c>
      <c r="E80" s="18">
        <f t="shared" ca="1" si="16"/>
        <v>94716923.415142059</v>
      </c>
      <c r="F80" s="20">
        <f ca="1" xml:space="preserve"> IF(AssetIntType1="Fixed", AssetFxdRate1, IF(A80=1, OFFSET(Vectors!$D$6, A80, MATCH(AssetFltIndx1, FirstIntRates, 0)), IF(MOD($A80, AssetRateReset1)=0, MAX(MIN(OFFSET(Vectors!$D$6, A80, MATCH(AssetFltIndx1, FirstIntRates, 0)), (F79-AssetMarg1) + AssetPdCapFl1, AssetLifeCap1-AssetMarg1), (F79-AssetMarg1) -AssetPdCapFl1, AssetLifeFloor1-AssetMarg1), F79))) +AssetMarg1</f>
        <v>0.09</v>
      </c>
      <c r="G80" s="22">
        <f t="shared" ca="1" si="14"/>
        <v>804622.61694478267</v>
      </c>
      <c r="H80" s="22">
        <f t="shared" ca="1" si="17"/>
        <v>710376.92561356537</v>
      </c>
      <c r="I80" s="22">
        <f t="shared" ca="1" si="18"/>
        <v>94245.691331217298</v>
      </c>
      <c r="J80" s="18">
        <f t="shared" ca="1" si="12"/>
        <v>94622677.723810837</v>
      </c>
      <c r="L80" s="10">
        <f t="shared" si="19"/>
        <v>100000000</v>
      </c>
      <c r="O80" s="34">
        <f t="shared" ca="1" si="15"/>
        <v>0.94622677723810833</v>
      </c>
      <c r="V80" s="10">
        <f t="shared" si="13"/>
        <v>100000000</v>
      </c>
    </row>
    <row r="81" spans="1:22" x14ac:dyDescent="0.3">
      <c r="A81" s="10">
        <v>75</v>
      </c>
      <c r="B81" s="25">
        <f t="shared" si="10"/>
        <v>41395</v>
      </c>
      <c r="C81" s="10">
        <f t="shared" si="11"/>
        <v>8.3333333333333329E-2</v>
      </c>
      <c r="E81" s="18">
        <f t="shared" ca="1" si="16"/>
        <v>94622677.723810837</v>
      </c>
      <c r="F81" s="20">
        <f ca="1" xml:space="preserve"> IF(AssetIntType1="Fixed", AssetFxdRate1, IF(A81=1, OFFSET(Vectors!$D$6, A81, MATCH(AssetFltIndx1, FirstIntRates, 0)), IF(MOD($A81, AssetRateReset1)=0, MAX(MIN(OFFSET(Vectors!$D$6, A81, MATCH(AssetFltIndx1, FirstIntRates, 0)), (F80-AssetMarg1) + AssetPdCapFl1, AssetLifeCap1-AssetMarg1), (F80-AssetMarg1) -AssetPdCapFl1, AssetLifeFloor1-AssetMarg1), F80))) +AssetMarg1</f>
        <v>0.09</v>
      </c>
      <c r="G81" s="22">
        <f t="shared" ca="1" si="14"/>
        <v>804622.61694478267</v>
      </c>
      <c r="H81" s="22">
        <f t="shared" ca="1" si="17"/>
        <v>709670.08292858128</v>
      </c>
      <c r="I81" s="22">
        <f t="shared" ca="1" si="18"/>
        <v>94952.534016201389</v>
      </c>
      <c r="J81" s="18">
        <f t="shared" ca="1" si="12"/>
        <v>94527725.18979463</v>
      </c>
      <c r="L81" s="10">
        <f t="shared" si="19"/>
        <v>100000000</v>
      </c>
      <c r="O81" s="34">
        <f t="shared" ca="1" si="15"/>
        <v>0.94527725189794631</v>
      </c>
      <c r="V81" s="10">
        <f t="shared" si="13"/>
        <v>100000000</v>
      </c>
    </row>
    <row r="82" spans="1:22" x14ac:dyDescent="0.3">
      <c r="A82" s="10">
        <v>76</v>
      </c>
      <c r="B82" s="25">
        <f t="shared" si="10"/>
        <v>41426</v>
      </c>
      <c r="C82" s="10">
        <f t="shared" si="11"/>
        <v>8.3333333333333329E-2</v>
      </c>
      <c r="E82" s="18">
        <f t="shared" ca="1" si="16"/>
        <v>94527725.18979463</v>
      </c>
      <c r="F82" s="20">
        <f ca="1" xml:space="preserve"> IF(AssetIntType1="Fixed", AssetFxdRate1, IF(A82=1, OFFSET(Vectors!$D$6, A82, MATCH(AssetFltIndx1, FirstIntRates, 0)), IF(MOD($A82, AssetRateReset1)=0, MAX(MIN(OFFSET(Vectors!$D$6, A82, MATCH(AssetFltIndx1, FirstIntRates, 0)), (F81-AssetMarg1) + AssetPdCapFl1, AssetLifeCap1-AssetMarg1), (F81-AssetMarg1) -AssetPdCapFl1, AssetLifeFloor1-AssetMarg1), F81))) +AssetMarg1</f>
        <v>0.09</v>
      </c>
      <c r="G82" s="22">
        <f t="shared" ca="1" si="14"/>
        <v>804622.61694478267</v>
      </c>
      <c r="H82" s="22">
        <f t="shared" ca="1" si="17"/>
        <v>708957.93892345973</v>
      </c>
      <c r="I82" s="22">
        <f t="shared" ca="1" si="18"/>
        <v>95664.678021322936</v>
      </c>
      <c r="J82" s="18">
        <f t="shared" ca="1" si="12"/>
        <v>94432060.511773303</v>
      </c>
      <c r="L82" s="10">
        <f t="shared" si="19"/>
        <v>100000000</v>
      </c>
      <c r="O82" s="34">
        <f t="shared" ca="1" si="15"/>
        <v>0.94432060511773308</v>
      </c>
      <c r="V82" s="10">
        <f t="shared" si="13"/>
        <v>100000000</v>
      </c>
    </row>
    <row r="83" spans="1:22" x14ac:dyDescent="0.3">
      <c r="A83" s="10">
        <v>77</v>
      </c>
      <c r="B83" s="25">
        <f t="shared" si="10"/>
        <v>41456</v>
      </c>
      <c r="C83" s="10">
        <f t="shared" si="11"/>
        <v>8.3333333333333329E-2</v>
      </c>
      <c r="E83" s="18">
        <f t="shared" ca="1" si="16"/>
        <v>94432060.511773303</v>
      </c>
      <c r="F83" s="20">
        <f ca="1" xml:space="preserve"> IF(AssetIntType1="Fixed", AssetFxdRate1, IF(A83=1, OFFSET(Vectors!$D$6, A83, MATCH(AssetFltIndx1, FirstIntRates, 0)), IF(MOD($A83, AssetRateReset1)=0, MAX(MIN(OFFSET(Vectors!$D$6, A83, MATCH(AssetFltIndx1, FirstIntRates, 0)), (F82-AssetMarg1) + AssetPdCapFl1, AssetLifeCap1-AssetMarg1), (F82-AssetMarg1) -AssetPdCapFl1, AssetLifeFloor1-AssetMarg1), F82))) +AssetMarg1</f>
        <v>0.09</v>
      </c>
      <c r="G83" s="22">
        <f t="shared" ca="1" si="14"/>
        <v>804622.61694478267</v>
      </c>
      <c r="H83" s="22">
        <f t="shared" ca="1" si="17"/>
        <v>708240.45383829973</v>
      </c>
      <c r="I83" s="22">
        <f t="shared" ca="1" si="18"/>
        <v>96382.163106482942</v>
      </c>
      <c r="J83" s="18">
        <f t="shared" ca="1" si="12"/>
        <v>94335678.348666817</v>
      </c>
      <c r="L83" s="10">
        <f t="shared" si="19"/>
        <v>100000000</v>
      </c>
      <c r="O83" s="34">
        <f t="shared" ca="1" si="15"/>
        <v>0.94335678348666818</v>
      </c>
      <c r="V83" s="10">
        <f t="shared" si="13"/>
        <v>100000000</v>
      </c>
    </row>
    <row r="84" spans="1:22" x14ac:dyDescent="0.3">
      <c r="A84" s="10">
        <v>78</v>
      </c>
      <c r="B84" s="25">
        <f t="shared" si="10"/>
        <v>41487</v>
      </c>
      <c r="C84" s="10">
        <f t="shared" si="11"/>
        <v>8.3333333333333329E-2</v>
      </c>
      <c r="E84" s="18">
        <f t="shared" ca="1" si="16"/>
        <v>94335678.348666817</v>
      </c>
      <c r="F84" s="20">
        <f ca="1" xml:space="preserve"> IF(AssetIntType1="Fixed", AssetFxdRate1, IF(A84=1, OFFSET(Vectors!$D$6, A84, MATCH(AssetFltIndx1, FirstIntRates, 0)), IF(MOD($A84, AssetRateReset1)=0, MAX(MIN(OFFSET(Vectors!$D$6, A84, MATCH(AssetFltIndx1, FirstIntRates, 0)), (F83-AssetMarg1) + AssetPdCapFl1, AssetLifeCap1-AssetMarg1), (F83-AssetMarg1) -AssetPdCapFl1, AssetLifeFloor1-AssetMarg1), F83))) +AssetMarg1</f>
        <v>0.09</v>
      </c>
      <c r="G84" s="22">
        <f t="shared" ca="1" si="14"/>
        <v>804622.61694478267</v>
      </c>
      <c r="H84" s="22">
        <f t="shared" ca="1" si="17"/>
        <v>707517.58761500113</v>
      </c>
      <c r="I84" s="22">
        <f t="shared" ca="1" si="18"/>
        <v>97105.029329781537</v>
      </c>
      <c r="J84" s="18">
        <f t="shared" ca="1" si="12"/>
        <v>94238573.31933704</v>
      </c>
      <c r="L84" s="10">
        <f t="shared" si="19"/>
        <v>100000000</v>
      </c>
      <c r="O84" s="34">
        <f t="shared" ca="1" si="15"/>
        <v>0.94238573319337038</v>
      </c>
      <c r="V84" s="10">
        <f t="shared" si="13"/>
        <v>100000000</v>
      </c>
    </row>
    <row r="85" spans="1:22" x14ac:dyDescent="0.3">
      <c r="A85" s="10">
        <v>79</v>
      </c>
      <c r="B85" s="25">
        <f t="shared" si="10"/>
        <v>41518</v>
      </c>
      <c r="C85" s="10">
        <f t="shared" si="11"/>
        <v>8.3333333333333329E-2</v>
      </c>
      <c r="E85" s="18">
        <f t="shared" ca="1" si="16"/>
        <v>94238573.31933704</v>
      </c>
      <c r="F85" s="20">
        <f ca="1" xml:space="preserve"> IF(AssetIntType1="Fixed", AssetFxdRate1, IF(A85=1, OFFSET(Vectors!$D$6, A85, MATCH(AssetFltIndx1, FirstIntRates, 0)), IF(MOD($A85, AssetRateReset1)=0, MAX(MIN(OFFSET(Vectors!$D$6, A85, MATCH(AssetFltIndx1, FirstIntRates, 0)), (F84-AssetMarg1) + AssetPdCapFl1, AssetLifeCap1-AssetMarg1), (F84-AssetMarg1) -AssetPdCapFl1, AssetLifeFloor1-AssetMarg1), F84))) +AssetMarg1</f>
        <v>0.09</v>
      </c>
      <c r="G85" s="22">
        <f t="shared" ca="1" si="14"/>
        <v>804622.61694478267</v>
      </c>
      <c r="H85" s="22">
        <f t="shared" ca="1" si="17"/>
        <v>706789.29989502777</v>
      </c>
      <c r="I85" s="22">
        <f t="shared" ca="1" si="18"/>
        <v>97833.3170497549</v>
      </c>
      <c r="J85" s="18">
        <f t="shared" ca="1" si="12"/>
        <v>94140740.002287284</v>
      </c>
      <c r="L85" s="10">
        <f t="shared" si="19"/>
        <v>100000000</v>
      </c>
      <c r="O85" s="34">
        <f t="shared" ca="1" si="15"/>
        <v>0.94140740002287282</v>
      </c>
      <c r="V85" s="10">
        <f t="shared" si="13"/>
        <v>100000000</v>
      </c>
    </row>
    <row r="86" spans="1:22" x14ac:dyDescent="0.3">
      <c r="A86" s="10">
        <v>80</v>
      </c>
      <c r="B86" s="25">
        <f t="shared" si="10"/>
        <v>41548</v>
      </c>
      <c r="C86" s="10">
        <f t="shared" si="11"/>
        <v>8.3333333333333329E-2</v>
      </c>
      <c r="E86" s="18">
        <f t="shared" ca="1" si="16"/>
        <v>94140740.002287284</v>
      </c>
      <c r="F86" s="20">
        <f ca="1" xml:space="preserve"> IF(AssetIntType1="Fixed", AssetFxdRate1, IF(A86=1, OFFSET(Vectors!$D$6, A86, MATCH(AssetFltIndx1, FirstIntRates, 0)), IF(MOD($A86, AssetRateReset1)=0, MAX(MIN(OFFSET(Vectors!$D$6, A86, MATCH(AssetFltIndx1, FirstIntRates, 0)), (F85-AssetMarg1) + AssetPdCapFl1, AssetLifeCap1-AssetMarg1), (F85-AssetMarg1) -AssetPdCapFl1, AssetLifeFloor1-AssetMarg1), F85))) +AssetMarg1</f>
        <v>0.09</v>
      </c>
      <c r="G86" s="22">
        <f t="shared" ca="1" si="14"/>
        <v>804622.61694478267</v>
      </c>
      <c r="H86" s="22">
        <f t="shared" ca="1" si="17"/>
        <v>706055.55001715454</v>
      </c>
      <c r="I86" s="22">
        <f t="shared" ca="1" si="18"/>
        <v>98567.066927628126</v>
      </c>
      <c r="J86" s="18">
        <f t="shared" ca="1" si="12"/>
        <v>94042172.935359657</v>
      </c>
      <c r="L86" s="10">
        <f t="shared" si="19"/>
        <v>100000000</v>
      </c>
      <c r="O86" s="34">
        <f t="shared" ca="1" si="15"/>
        <v>0.94042172935359658</v>
      </c>
      <c r="V86" s="10">
        <f t="shared" si="13"/>
        <v>100000000</v>
      </c>
    </row>
    <row r="87" spans="1:22" x14ac:dyDescent="0.3">
      <c r="A87" s="10">
        <v>81</v>
      </c>
      <c r="B87" s="25">
        <f t="shared" si="10"/>
        <v>41579</v>
      </c>
      <c r="C87" s="10">
        <f t="shared" si="11"/>
        <v>8.3333333333333329E-2</v>
      </c>
      <c r="E87" s="18">
        <f t="shared" ca="1" si="16"/>
        <v>94042172.935359657</v>
      </c>
      <c r="F87" s="20">
        <f ca="1" xml:space="preserve"> IF(AssetIntType1="Fixed", AssetFxdRate1, IF(A87=1, OFFSET(Vectors!$D$6, A87, MATCH(AssetFltIndx1, FirstIntRates, 0)), IF(MOD($A87, AssetRateReset1)=0, MAX(MIN(OFFSET(Vectors!$D$6, A87, MATCH(AssetFltIndx1, FirstIntRates, 0)), (F86-AssetMarg1) + AssetPdCapFl1, AssetLifeCap1-AssetMarg1), (F86-AssetMarg1) -AssetPdCapFl1, AssetLifeFloor1-AssetMarg1), F86))) +AssetMarg1</f>
        <v>0.09</v>
      </c>
      <c r="G87" s="22">
        <f t="shared" ca="1" si="14"/>
        <v>804622.61694478267</v>
      </c>
      <c r="H87" s="22">
        <f t="shared" ca="1" si="17"/>
        <v>705316.29701519734</v>
      </c>
      <c r="I87" s="22">
        <f t="shared" ca="1" si="18"/>
        <v>99306.319929585326</v>
      </c>
      <c r="J87" s="18">
        <f t="shared" ca="1" si="12"/>
        <v>93942866.615430072</v>
      </c>
      <c r="L87" s="10">
        <f t="shared" si="19"/>
        <v>100000000</v>
      </c>
      <c r="O87" s="34">
        <f t="shared" ca="1" si="15"/>
        <v>0.93942866615430076</v>
      </c>
      <c r="V87" s="10">
        <f t="shared" si="13"/>
        <v>100000000</v>
      </c>
    </row>
    <row r="88" spans="1:22" x14ac:dyDescent="0.3">
      <c r="A88" s="10">
        <v>82</v>
      </c>
      <c r="B88" s="25">
        <f t="shared" si="10"/>
        <v>41609</v>
      </c>
      <c r="C88" s="10">
        <f t="shared" si="11"/>
        <v>8.3333333333333329E-2</v>
      </c>
      <c r="E88" s="18">
        <f t="shared" ca="1" si="16"/>
        <v>93942866.615430072</v>
      </c>
      <c r="F88" s="20">
        <f ca="1" xml:space="preserve"> IF(AssetIntType1="Fixed", AssetFxdRate1, IF(A88=1, OFFSET(Vectors!$D$6, A88, MATCH(AssetFltIndx1, FirstIntRates, 0)), IF(MOD($A88, AssetRateReset1)=0, MAX(MIN(OFFSET(Vectors!$D$6, A88, MATCH(AssetFltIndx1, FirstIntRates, 0)), (F87-AssetMarg1) + AssetPdCapFl1, AssetLifeCap1-AssetMarg1), (F87-AssetMarg1) -AssetPdCapFl1, AssetLifeFloor1-AssetMarg1), F87))) +AssetMarg1</f>
        <v>0.09</v>
      </c>
      <c r="G88" s="22">
        <f t="shared" ca="1" si="14"/>
        <v>804622.61694478267</v>
      </c>
      <c r="H88" s="22">
        <f t="shared" ca="1" si="17"/>
        <v>704571.49961572548</v>
      </c>
      <c r="I88" s="22">
        <f t="shared" ca="1" si="18"/>
        <v>100051.11732905719</v>
      </c>
      <c r="J88" s="18">
        <f t="shared" ca="1" si="12"/>
        <v>93842815.498101011</v>
      </c>
      <c r="L88" s="10">
        <f t="shared" si="19"/>
        <v>100000000</v>
      </c>
      <c r="O88" s="34">
        <f t="shared" ca="1" si="15"/>
        <v>0.93842815498101007</v>
      </c>
      <c r="V88" s="10">
        <f t="shared" si="13"/>
        <v>100000000</v>
      </c>
    </row>
    <row r="89" spans="1:22" x14ac:dyDescent="0.3">
      <c r="A89" s="10">
        <v>83</v>
      </c>
      <c r="B89" s="25">
        <f t="shared" si="10"/>
        <v>41640</v>
      </c>
      <c r="C89" s="10">
        <f t="shared" si="11"/>
        <v>8.3333333333333329E-2</v>
      </c>
      <c r="E89" s="18">
        <f t="shared" ca="1" si="16"/>
        <v>93842815.498101011</v>
      </c>
      <c r="F89" s="20">
        <f ca="1" xml:space="preserve"> IF(AssetIntType1="Fixed", AssetFxdRate1, IF(A89=1, OFFSET(Vectors!$D$6, A89, MATCH(AssetFltIndx1, FirstIntRates, 0)), IF(MOD($A89, AssetRateReset1)=0, MAX(MIN(OFFSET(Vectors!$D$6, A89, MATCH(AssetFltIndx1, FirstIntRates, 0)), (F88-AssetMarg1) + AssetPdCapFl1, AssetLifeCap1-AssetMarg1), (F88-AssetMarg1) -AssetPdCapFl1, AssetLifeFloor1-AssetMarg1), F88))) +AssetMarg1</f>
        <v>0.09</v>
      </c>
      <c r="G89" s="22">
        <f t="shared" ca="1" si="14"/>
        <v>804622.61694478267</v>
      </c>
      <c r="H89" s="22">
        <f t="shared" ca="1" si="17"/>
        <v>703821.1162357576</v>
      </c>
      <c r="I89" s="22">
        <f t="shared" ca="1" si="18"/>
        <v>100801.50070902507</v>
      </c>
      <c r="J89" s="18">
        <f t="shared" ca="1" si="12"/>
        <v>93742013.997391984</v>
      </c>
      <c r="L89" s="10">
        <f t="shared" si="19"/>
        <v>100000000</v>
      </c>
      <c r="O89" s="34">
        <f t="shared" ca="1" si="15"/>
        <v>0.93742013997391982</v>
      </c>
      <c r="V89" s="10">
        <f t="shared" si="13"/>
        <v>100000000</v>
      </c>
    </row>
    <row r="90" spans="1:22" x14ac:dyDescent="0.3">
      <c r="A90" s="10">
        <v>84</v>
      </c>
      <c r="B90" s="25">
        <f t="shared" si="10"/>
        <v>41671</v>
      </c>
      <c r="C90" s="10">
        <f t="shared" si="11"/>
        <v>8.3333333333333329E-2</v>
      </c>
      <c r="E90" s="18">
        <f t="shared" ca="1" si="16"/>
        <v>93742013.997391984</v>
      </c>
      <c r="F90" s="20">
        <f ca="1" xml:space="preserve"> IF(AssetIntType1="Fixed", AssetFxdRate1, IF(A90=1, OFFSET(Vectors!$D$6, A90, MATCH(AssetFltIndx1, FirstIntRates, 0)), IF(MOD($A90, AssetRateReset1)=0, MAX(MIN(OFFSET(Vectors!$D$6, A90, MATCH(AssetFltIndx1, FirstIntRates, 0)), (F89-AssetMarg1) + AssetPdCapFl1, AssetLifeCap1-AssetMarg1), (F89-AssetMarg1) -AssetPdCapFl1, AssetLifeFloor1-AssetMarg1), F89))) +AssetMarg1</f>
        <v>0.09</v>
      </c>
      <c r="G90" s="22">
        <f t="shared" ca="1" si="14"/>
        <v>804622.61694478267</v>
      </c>
      <c r="H90" s="22">
        <f t="shared" ca="1" si="17"/>
        <v>703065.10498043988</v>
      </c>
      <c r="I90" s="22">
        <f t="shared" ca="1" si="18"/>
        <v>101557.51196434279</v>
      </c>
      <c r="J90" s="18">
        <f t="shared" ca="1" si="12"/>
        <v>93640456.485427648</v>
      </c>
      <c r="L90" s="10">
        <f t="shared" si="19"/>
        <v>100000000</v>
      </c>
      <c r="O90" s="34">
        <f t="shared" ca="1" si="15"/>
        <v>0.93640456485427648</v>
      </c>
      <c r="V90" s="10">
        <f t="shared" si="13"/>
        <v>100000000</v>
      </c>
    </row>
    <row r="91" spans="1:22" x14ac:dyDescent="0.3">
      <c r="A91" s="10">
        <v>85</v>
      </c>
      <c r="B91" s="25">
        <f t="shared" si="10"/>
        <v>41699</v>
      </c>
      <c r="C91" s="10">
        <f t="shared" si="11"/>
        <v>8.3333333333333329E-2</v>
      </c>
      <c r="E91" s="18">
        <f t="shared" ca="1" si="16"/>
        <v>93640456.485427648</v>
      </c>
      <c r="F91" s="20">
        <f ca="1" xml:space="preserve"> IF(AssetIntType1="Fixed", AssetFxdRate1, IF(A91=1, OFFSET(Vectors!$D$6, A91, MATCH(AssetFltIndx1, FirstIntRates, 0)), IF(MOD($A91, AssetRateReset1)=0, MAX(MIN(OFFSET(Vectors!$D$6, A91, MATCH(AssetFltIndx1, FirstIntRates, 0)), (F90-AssetMarg1) + AssetPdCapFl1, AssetLifeCap1-AssetMarg1), (F90-AssetMarg1) -AssetPdCapFl1, AssetLifeFloor1-AssetMarg1), F90))) +AssetMarg1</f>
        <v>0.09</v>
      </c>
      <c r="G91" s="22">
        <f t="shared" ca="1" si="14"/>
        <v>804622.61694478267</v>
      </c>
      <c r="H91" s="22">
        <f t="shared" ca="1" si="17"/>
        <v>702303.42364070727</v>
      </c>
      <c r="I91" s="22">
        <f t="shared" ca="1" si="18"/>
        <v>102319.19330407539</v>
      </c>
      <c r="J91" s="18">
        <f t="shared" ca="1" si="12"/>
        <v>93538137.292123571</v>
      </c>
      <c r="L91" s="10">
        <f t="shared" si="19"/>
        <v>100000000</v>
      </c>
      <c r="O91" s="34">
        <f t="shared" ca="1" si="15"/>
        <v>0.93538137292123569</v>
      </c>
      <c r="V91" s="10">
        <f t="shared" si="13"/>
        <v>100000000</v>
      </c>
    </row>
    <row r="92" spans="1:22" x14ac:dyDescent="0.3">
      <c r="A92" s="10">
        <v>86</v>
      </c>
      <c r="B92" s="25">
        <f t="shared" si="10"/>
        <v>41730</v>
      </c>
      <c r="C92" s="10">
        <f t="shared" si="11"/>
        <v>8.3333333333333329E-2</v>
      </c>
      <c r="E92" s="18">
        <f t="shared" ca="1" si="16"/>
        <v>93538137.292123571</v>
      </c>
      <c r="F92" s="20">
        <f ca="1" xml:space="preserve"> IF(AssetIntType1="Fixed", AssetFxdRate1, IF(A92=1, OFFSET(Vectors!$D$6, A92, MATCH(AssetFltIndx1, FirstIntRates, 0)), IF(MOD($A92, AssetRateReset1)=0, MAX(MIN(OFFSET(Vectors!$D$6, A92, MATCH(AssetFltIndx1, FirstIntRates, 0)), (F91-AssetMarg1) + AssetPdCapFl1, AssetLifeCap1-AssetMarg1), (F91-AssetMarg1) -AssetPdCapFl1, AssetLifeFloor1-AssetMarg1), F91))) +AssetMarg1</f>
        <v>0.09</v>
      </c>
      <c r="G92" s="22">
        <f t="shared" ca="1" si="14"/>
        <v>804622.61694478267</v>
      </c>
      <c r="H92" s="22">
        <f t="shared" ca="1" si="17"/>
        <v>701536.02969092678</v>
      </c>
      <c r="I92" s="22">
        <f t="shared" ca="1" si="18"/>
        <v>103086.58725385589</v>
      </c>
      <c r="J92" s="18">
        <f t="shared" ca="1" si="12"/>
        <v>93435050.704869717</v>
      </c>
      <c r="L92" s="10">
        <f t="shared" si="19"/>
        <v>100000000</v>
      </c>
      <c r="O92" s="34">
        <f t="shared" ca="1" si="15"/>
        <v>0.93435050704869715</v>
      </c>
      <c r="V92" s="10">
        <f t="shared" si="13"/>
        <v>100000000</v>
      </c>
    </row>
    <row r="93" spans="1:22" x14ac:dyDescent="0.3">
      <c r="A93" s="10">
        <v>87</v>
      </c>
      <c r="B93" s="25">
        <f t="shared" si="10"/>
        <v>41760</v>
      </c>
      <c r="C93" s="10">
        <f t="shared" si="11"/>
        <v>8.3333333333333329E-2</v>
      </c>
      <c r="E93" s="18">
        <f t="shared" ca="1" si="16"/>
        <v>93435050.704869717</v>
      </c>
      <c r="F93" s="20">
        <f ca="1" xml:space="preserve"> IF(AssetIntType1="Fixed", AssetFxdRate1, IF(A93=1, OFFSET(Vectors!$D$6, A93, MATCH(AssetFltIndx1, FirstIntRates, 0)), IF(MOD($A93, AssetRateReset1)=0, MAX(MIN(OFFSET(Vectors!$D$6, A93, MATCH(AssetFltIndx1, FirstIntRates, 0)), (F92-AssetMarg1) + AssetPdCapFl1, AssetLifeCap1-AssetMarg1), (F92-AssetMarg1) -AssetPdCapFl1, AssetLifeFloor1-AssetMarg1), F92))) +AssetMarg1</f>
        <v>0.09</v>
      </c>
      <c r="G93" s="22">
        <f t="shared" ca="1" si="14"/>
        <v>804622.61694478267</v>
      </c>
      <c r="H93" s="22">
        <f t="shared" ca="1" si="17"/>
        <v>700762.88028652291</v>
      </c>
      <c r="I93" s="22">
        <f t="shared" ca="1" si="18"/>
        <v>103859.73665825976</v>
      </c>
      <c r="J93" s="18">
        <f t="shared" ca="1" si="12"/>
        <v>93331190.968211457</v>
      </c>
      <c r="L93" s="10">
        <f t="shared" si="19"/>
        <v>100000000</v>
      </c>
      <c r="O93" s="34">
        <f t="shared" ca="1" si="15"/>
        <v>0.93331190968211453</v>
      </c>
      <c r="V93" s="10">
        <f t="shared" si="13"/>
        <v>100000000</v>
      </c>
    </row>
    <row r="94" spans="1:22" x14ac:dyDescent="0.3">
      <c r="A94" s="10">
        <v>88</v>
      </c>
      <c r="B94" s="25">
        <f t="shared" si="10"/>
        <v>41791</v>
      </c>
      <c r="C94" s="10">
        <f t="shared" si="11"/>
        <v>8.3333333333333329E-2</v>
      </c>
      <c r="E94" s="18">
        <f t="shared" ca="1" si="16"/>
        <v>93331190.968211457</v>
      </c>
      <c r="F94" s="20">
        <f ca="1" xml:space="preserve"> IF(AssetIntType1="Fixed", AssetFxdRate1, IF(A94=1, OFFSET(Vectors!$D$6, A94, MATCH(AssetFltIndx1, FirstIntRates, 0)), IF(MOD($A94, AssetRateReset1)=0, MAX(MIN(OFFSET(Vectors!$D$6, A94, MATCH(AssetFltIndx1, FirstIntRates, 0)), (F93-AssetMarg1) + AssetPdCapFl1, AssetLifeCap1-AssetMarg1), (F93-AssetMarg1) -AssetPdCapFl1, AssetLifeFloor1-AssetMarg1), F93))) +AssetMarg1</f>
        <v>0.09</v>
      </c>
      <c r="G94" s="22">
        <f t="shared" ca="1" si="14"/>
        <v>804622.61694478267</v>
      </c>
      <c r="H94" s="22">
        <f t="shared" ca="1" si="17"/>
        <v>699983.93226158596</v>
      </c>
      <c r="I94" s="22">
        <f t="shared" ca="1" si="18"/>
        <v>104638.68468319671</v>
      </c>
      <c r="J94" s="18">
        <f t="shared" ca="1" si="12"/>
        <v>93226552.283528253</v>
      </c>
      <c r="L94" s="10">
        <f t="shared" si="19"/>
        <v>100000000</v>
      </c>
      <c r="O94" s="34">
        <f t="shared" ca="1" si="15"/>
        <v>0.93226552283528252</v>
      </c>
      <c r="V94" s="10">
        <f t="shared" si="13"/>
        <v>100000000</v>
      </c>
    </row>
    <row r="95" spans="1:22" x14ac:dyDescent="0.3">
      <c r="A95" s="10">
        <v>89</v>
      </c>
      <c r="B95" s="25">
        <f t="shared" si="10"/>
        <v>41821</v>
      </c>
      <c r="C95" s="10">
        <f t="shared" si="11"/>
        <v>8.3333333333333329E-2</v>
      </c>
      <c r="E95" s="18">
        <f t="shared" ca="1" si="16"/>
        <v>93226552.283528253</v>
      </c>
      <c r="F95" s="20">
        <f ca="1" xml:space="preserve"> IF(AssetIntType1="Fixed", AssetFxdRate1, IF(A95=1, OFFSET(Vectors!$D$6, A95, MATCH(AssetFltIndx1, FirstIntRates, 0)), IF(MOD($A95, AssetRateReset1)=0, MAX(MIN(OFFSET(Vectors!$D$6, A95, MATCH(AssetFltIndx1, FirstIntRates, 0)), (F94-AssetMarg1) + AssetPdCapFl1, AssetLifeCap1-AssetMarg1), (F94-AssetMarg1) -AssetPdCapFl1, AssetLifeFloor1-AssetMarg1), F94))) +AssetMarg1</f>
        <v>0.09</v>
      </c>
      <c r="G95" s="22">
        <f t="shared" ca="1" si="14"/>
        <v>804622.61694478267</v>
      </c>
      <c r="H95" s="22">
        <f t="shared" ca="1" si="17"/>
        <v>699199.14212646184</v>
      </c>
      <c r="I95" s="22">
        <f t="shared" ca="1" si="18"/>
        <v>105423.47481832083</v>
      </c>
      <c r="J95" s="18">
        <f t="shared" ca="1" si="12"/>
        <v>93121128.808709934</v>
      </c>
      <c r="L95" s="10">
        <f t="shared" si="19"/>
        <v>100000000</v>
      </c>
      <c r="O95" s="34">
        <f t="shared" ca="1" si="15"/>
        <v>0.9312112880870993</v>
      </c>
      <c r="V95" s="10">
        <f t="shared" si="13"/>
        <v>100000000</v>
      </c>
    </row>
    <row r="96" spans="1:22" x14ac:dyDescent="0.3">
      <c r="A96" s="10">
        <v>90</v>
      </c>
      <c r="B96" s="25">
        <f t="shared" si="10"/>
        <v>41852</v>
      </c>
      <c r="C96" s="10">
        <f t="shared" si="11"/>
        <v>8.3333333333333329E-2</v>
      </c>
      <c r="E96" s="18">
        <f t="shared" ca="1" si="16"/>
        <v>93121128.808709934</v>
      </c>
      <c r="F96" s="20">
        <f ca="1" xml:space="preserve"> IF(AssetIntType1="Fixed", AssetFxdRate1, IF(A96=1, OFFSET(Vectors!$D$6, A96, MATCH(AssetFltIndx1, FirstIntRates, 0)), IF(MOD($A96, AssetRateReset1)=0, MAX(MIN(OFFSET(Vectors!$D$6, A96, MATCH(AssetFltIndx1, FirstIntRates, 0)), (F95-AssetMarg1) + AssetPdCapFl1, AssetLifeCap1-AssetMarg1), (F95-AssetMarg1) -AssetPdCapFl1, AssetLifeFloor1-AssetMarg1), F95))) +AssetMarg1</f>
        <v>0.09</v>
      </c>
      <c r="G96" s="22">
        <f t="shared" ca="1" si="14"/>
        <v>804622.61694478267</v>
      </c>
      <c r="H96" s="22">
        <f t="shared" ca="1" si="17"/>
        <v>698408.46606532449</v>
      </c>
      <c r="I96" s="22">
        <f t="shared" ca="1" si="18"/>
        <v>106214.15087945818</v>
      </c>
      <c r="J96" s="18">
        <f t="shared" ca="1" si="12"/>
        <v>93014914.657830477</v>
      </c>
      <c r="L96" s="10">
        <f t="shared" si="19"/>
        <v>100000000</v>
      </c>
      <c r="O96" s="34">
        <f t="shared" ca="1" si="15"/>
        <v>0.93014914657830472</v>
      </c>
      <c r="V96" s="10">
        <f t="shared" si="13"/>
        <v>100000000</v>
      </c>
    </row>
    <row r="97" spans="1:22" x14ac:dyDescent="0.3">
      <c r="A97" s="10">
        <v>91</v>
      </c>
      <c r="B97" s="25">
        <f t="shared" si="10"/>
        <v>41883</v>
      </c>
      <c r="C97" s="10">
        <f t="shared" si="11"/>
        <v>8.3333333333333329E-2</v>
      </c>
      <c r="E97" s="18">
        <f t="shared" ca="1" si="16"/>
        <v>93014914.657830477</v>
      </c>
      <c r="F97" s="20">
        <f ca="1" xml:space="preserve"> IF(AssetIntType1="Fixed", AssetFxdRate1, IF(A97=1, OFFSET(Vectors!$D$6, A97, MATCH(AssetFltIndx1, FirstIntRates, 0)), IF(MOD($A97, AssetRateReset1)=0, MAX(MIN(OFFSET(Vectors!$D$6, A97, MATCH(AssetFltIndx1, FirstIntRates, 0)), (F96-AssetMarg1) + AssetPdCapFl1, AssetLifeCap1-AssetMarg1), (F96-AssetMarg1) -AssetPdCapFl1, AssetLifeFloor1-AssetMarg1), F96))) +AssetMarg1</f>
        <v>0.09</v>
      </c>
      <c r="G97" s="22">
        <f t="shared" ca="1" si="14"/>
        <v>804622.61694478267</v>
      </c>
      <c r="H97" s="22">
        <f t="shared" ca="1" si="17"/>
        <v>697611.85993372859</v>
      </c>
      <c r="I97" s="22">
        <f t="shared" ca="1" si="18"/>
        <v>107010.75701105408</v>
      </c>
      <c r="J97" s="18">
        <f t="shared" ca="1" si="12"/>
        <v>92907903.900819421</v>
      </c>
      <c r="L97" s="10">
        <f t="shared" si="19"/>
        <v>100000000</v>
      </c>
      <c r="O97" s="34">
        <f t="shared" ca="1" si="15"/>
        <v>0.92907903900819422</v>
      </c>
      <c r="V97" s="10">
        <f t="shared" si="13"/>
        <v>100000000</v>
      </c>
    </row>
    <row r="98" spans="1:22" x14ac:dyDescent="0.3">
      <c r="A98" s="10">
        <v>92</v>
      </c>
      <c r="B98" s="25">
        <f t="shared" si="10"/>
        <v>41913</v>
      </c>
      <c r="C98" s="10">
        <f t="shared" si="11"/>
        <v>8.3333333333333329E-2</v>
      </c>
      <c r="E98" s="18">
        <f t="shared" ca="1" si="16"/>
        <v>92907903.900819421</v>
      </c>
      <c r="F98" s="20">
        <f ca="1" xml:space="preserve"> IF(AssetIntType1="Fixed", AssetFxdRate1, IF(A98=1, OFFSET(Vectors!$D$6, A98, MATCH(AssetFltIndx1, FirstIntRates, 0)), IF(MOD($A98, AssetRateReset1)=0, MAX(MIN(OFFSET(Vectors!$D$6, A98, MATCH(AssetFltIndx1, FirstIntRates, 0)), (F97-AssetMarg1) + AssetPdCapFl1, AssetLifeCap1-AssetMarg1), (F97-AssetMarg1) -AssetPdCapFl1, AssetLifeFloor1-AssetMarg1), F97))) +AssetMarg1</f>
        <v>0.09</v>
      </c>
      <c r="G98" s="22">
        <f t="shared" ca="1" si="14"/>
        <v>804622.61694478267</v>
      </c>
      <c r="H98" s="22">
        <f t="shared" ca="1" si="17"/>
        <v>696809.27925614559</v>
      </c>
      <c r="I98" s="22">
        <f t="shared" ca="1" si="18"/>
        <v>107813.33768863708</v>
      </c>
      <c r="J98" s="18">
        <f t="shared" ca="1" si="12"/>
        <v>92800090.563130781</v>
      </c>
      <c r="L98" s="10">
        <f t="shared" si="19"/>
        <v>100000000</v>
      </c>
      <c r="O98" s="34">
        <f t="shared" ca="1" si="15"/>
        <v>0.92800090563130777</v>
      </c>
      <c r="V98" s="10">
        <f t="shared" si="13"/>
        <v>100000000</v>
      </c>
    </row>
    <row r="99" spans="1:22" x14ac:dyDescent="0.3">
      <c r="A99" s="10">
        <v>93</v>
      </c>
      <c r="B99" s="25">
        <f t="shared" si="10"/>
        <v>41944</v>
      </c>
      <c r="C99" s="10">
        <f t="shared" si="11"/>
        <v>8.3333333333333329E-2</v>
      </c>
      <c r="E99" s="18">
        <f t="shared" ca="1" si="16"/>
        <v>92800090.563130781</v>
      </c>
      <c r="F99" s="20">
        <f ca="1" xml:space="preserve"> IF(AssetIntType1="Fixed", AssetFxdRate1, IF(A99=1, OFFSET(Vectors!$D$6, A99, MATCH(AssetFltIndx1, FirstIntRates, 0)), IF(MOD($A99, AssetRateReset1)=0, MAX(MIN(OFFSET(Vectors!$D$6, A99, MATCH(AssetFltIndx1, FirstIntRates, 0)), (F98-AssetMarg1) + AssetPdCapFl1, AssetLifeCap1-AssetMarg1), (F98-AssetMarg1) -AssetPdCapFl1, AssetLifeFloor1-AssetMarg1), F98))) +AssetMarg1</f>
        <v>0.09</v>
      </c>
      <c r="G99" s="22">
        <f t="shared" ca="1" si="14"/>
        <v>804622.61694478267</v>
      </c>
      <c r="H99" s="22">
        <f t="shared" ca="1" si="17"/>
        <v>696000.67922348087</v>
      </c>
      <c r="I99" s="22">
        <f t="shared" ca="1" si="18"/>
        <v>108621.9377213018</v>
      </c>
      <c r="J99" s="18">
        <f t="shared" ca="1" si="12"/>
        <v>92691468.625409484</v>
      </c>
      <c r="L99" s="10">
        <f t="shared" si="19"/>
        <v>100000000</v>
      </c>
      <c r="O99" s="34">
        <f t="shared" ca="1" si="15"/>
        <v>0.92691468625409479</v>
      </c>
      <c r="V99" s="10">
        <f t="shared" si="13"/>
        <v>100000000</v>
      </c>
    </row>
    <row r="100" spans="1:22" x14ac:dyDescent="0.3">
      <c r="A100" s="10">
        <v>94</v>
      </c>
      <c r="B100" s="25">
        <f t="shared" si="10"/>
        <v>41974</v>
      </c>
      <c r="C100" s="10">
        <f t="shared" si="11"/>
        <v>8.3333333333333329E-2</v>
      </c>
      <c r="E100" s="18">
        <f t="shared" ca="1" si="16"/>
        <v>92691468.625409484</v>
      </c>
      <c r="F100" s="20">
        <f ca="1" xml:space="preserve"> IF(AssetIntType1="Fixed", AssetFxdRate1, IF(A100=1, OFFSET(Vectors!$D$6, A100, MATCH(AssetFltIndx1, FirstIntRates, 0)), IF(MOD($A100, AssetRateReset1)=0, MAX(MIN(OFFSET(Vectors!$D$6, A100, MATCH(AssetFltIndx1, FirstIntRates, 0)), (F99-AssetMarg1) + AssetPdCapFl1, AssetLifeCap1-AssetMarg1), (F99-AssetMarg1) -AssetPdCapFl1, AssetLifeFloor1-AssetMarg1), F99))) +AssetMarg1</f>
        <v>0.09</v>
      </c>
      <c r="G100" s="22">
        <f t="shared" ca="1" si="14"/>
        <v>804622.61694478267</v>
      </c>
      <c r="H100" s="22">
        <f t="shared" ca="1" si="17"/>
        <v>695186.01469057112</v>
      </c>
      <c r="I100" s="22">
        <f t="shared" ca="1" si="18"/>
        <v>109436.60225421155</v>
      </c>
      <c r="J100" s="18">
        <f t="shared" ca="1" si="12"/>
        <v>92582032.023155272</v>
      </c>
      <c r="L100" s="10">
        <f t="shared" si="19"/>
        <v>100000000</v>
      </c>
      <c r="O100" s="34">
        <f t="shared" ca="1" si="15"/>
        <v>0.9258203202315527</v>
      </c>
      <c r="V100" s="10">
        <f t="shared" si="13"/>
        <v>100000000</v>
      </c>
    </row>
    <row r="101" spans="1:22" x14ac:dyDescent="0.3">
      <c r="A101" s="10">
        <v>95</v>
      </c>
      <c r="B101" s="25">
        <f t="shared" si="10"/>
        <v>42005</v>
      </c>
      <c r="C101" s="10">
        <f t="shared" si="11"/>
        <v>8.3333333333333329E-2</v>
      </c>
      <c r="E101" s="18">
        <f t="shared" ca="1" si="16"/>
        <v>92582032.023155272</v>
      </c>
      <c r="F101" s="20">
        <f ca="1" xml:space="preserve"> IF(AssetIntType1="Fixed", AssetFxdRate1, IF(A101=1, OFFSET(Vectors!$D$6, A101, MATCH(AssetFltIndx1, FirstIntRates, 0)), IF(MOD($A101, AssetRateReset1)=0, MAX(MIN(OFFSET(Vectors!$D$6, A101, MATCH(AssetFltIndx1, FirstIntRates, 0)), (F100-AssetMarg1) + AssetPdCapFl1, AssetLifeCap1-AssetMarg1), (F100-AssetMarg1) -AssetPdCapFl1, AssetLifeFloor1-AssetMarg1), F100))) +AssetMarg1</f>
        <v>0.09</v>
      </c>
      <c r="G101" s="22">
        <f t="shared" ca="1" si="14"/>
        <v>804622.61694478267</v>
      </c>
      <c r="H101" s="22">
        <f t="shared" ca="1" si="17"/>
        <v>694365.24017366453</v>
      </c>
      <c r="I101" s="22">
        <f t="shared" ca="1" si="18"/>
        <v>110257.37677111814</v>
      </c>
      <c r="J101" s="18">
        <f t="shared" ca="1" si="12"/>
        <v>92471774.64638415</v>
      </c>
      <c r="L101" s="10">
        <f t="shared" si="19"/>
        <v>100000000</v>
      </c>
      <c r="O101" s="34">
        <f t="shared" ca="1" si="15"/>
        <v>0.92471774646384153</v>
      </c>
      <c r="V101" s="10">
        <f t="shared" si="13"/>
        <v>100000000</v>
      </c>
    </row>
    <row r="102" spans="1:22" x14ac:dyDescent="0.3">
      <c r="A102" s="10">
        <v>96</v>
      </c>
      <c r="B102" s="25">
        <f t="shared" si="10"/>
        <v>42036</v>
      </c>
      <c r="C102" s="10">
        <f t="shared" si="11"/>
        <v>8.3333333333333329E-2</v>
      </c>
      <c r="E102" s="18">
        <f t="shared" ca="1" si="16"/>
        <v>92471774.64638415</v>
      </c>
      <c r="F102" s="20">
        <f ca="1" xml:space="preserve"> IF(AssetIntType1="Fixed", AssetFxdRate1, IF(A102=1, OFFSET(Vectors!$D$6, A102, MATCH(AssetFltIndx1, FirstIntRates, 0)), IF(MOD($A102, AssetRateReset1)=0, MAX(MIN(OFFSET(Vectors!$D$6, A102, MATCH(AssetFltIndx1, FirstIntRates, 0)), (F101-AssetMarg1) + AssetPdCapFl1, AssetLifeCap1-AssetMarg1), (F101-AssetMarg1) -AssetPdCapFl1, AssetLifeFloor1-AssetMarg1), F101))) +AssetMarg1</f>
        <v>0.09</v>
      </c>
      <c r="G102" s="22">
        <f t="shared" ca="1" si="14"/>
        <v>804622.61694478267</v>
      </c>
      <c r="H102" s="22">
        <f t="shared" ca="1" si="17"/>
        <v>693538.30984788109</v>
      </c>
      <c r="I102" s="22">
        <f t="shared" ca="1" si="18"/>
        <v>111084.30709690158</v>
      </c>
      <c r="J102" s="18">
        <f t="shared" ca="1" si="12"/>
        <v>92360690.339287251</v>
      </c>
      <c r="L102" s="10">
        <f t="shared" si="19"/>
        <v>100000000</v>
      </c>
      <c r="O102" s="34">
        <f t="shared" ca="1" si="15"/>
        <v>0.92360690339287255</v>
      </c>
      <c r="V102" s="10">
        <f t="shared" si="13"/>
        <v>100000000</v>
      </c>
    </row>
    <row r="103" spans="1:22" x14ac:dyDescent="0.3">
      <c r="A103" s="10">
        <v>97</v>
      </c>
      <c r="B103" s="25">
        <f t="shared" si="10"/>
        <v>42064</v>
      </c>
      <c r="C103" s="10">
        <f t="shared" si="11"/>
        <v>8.3333333333333329E-2</v>
      </c>
      <c r="E103" s="18">
        <f t="shared" ca="1" si="16"/>
        <v>92360690.339287251</v>
      </c>
      <c r="F103" s="20">
        <f ca="1" xml:space="preserve"> IF(AssetIntType1="Fixed", AssetFxdRate1, IF(A103=1, OFFSET(Vectors!$D$6, A103, MATCH(AssetFltIndx1, FirstIntRates, 0)), IF(MOD($A103, AssetRateReset1)=0, MAX(MIN(OFFSET(Vectors!$D$6, A103, MATCH(AssetFltIndx1, FirstIntRates, 0)), (F102-AssetMarg1) + AssetPdCapFl1, AssetLifeCap1-AssetMarg1), (F102-AssetMarg1) -AssetPdCapFl1, AssetLifeFloor1-AssetMarg1), F102))) +AssetMarg1</f>
        <v>0.09</v>
      </c>
      <c r="G103" s="22">
        <f t="shared" ca="1" si="14"/>
        <v>804622.61694478267</v>
      </c>
      <c r="H103" s="22">
        <f t="shared" ca="1" si="17"/>
        <v>692705.17754465435</v>
      </c>
      <c r="I103" s="22">
        <f t="shared" ca="1" si="18"/>
        <v>111917.43940012832</v>
      </c>
      <c r="J103" s="18">
        <f t="shared" ca="1" si="12"/>
        <v>92248772.89988713</v>
      </c>
      <c r="L103" s="10">
        <f t="shared" si="19"/>
        <v>100000000</v>
      </c>
      <c r="O103" s="34">
        <f t="shared" ca="1" si="15"/>
        <v>0.92248772899887133</v>
      </c>
      <c r="V103" s="10">
        <f t="shared" si="13"/>
        <v>100000000</v>
      </c>
    </row>
    <row r="104" spans="1:22" x14ac:dyDescent="0.3">
      <c r="A104" s="10">
        <v>98</v>
      </c>
      <c r="B104" s="25">
        <f t="shared" si="10"/>
        <v>42095</v>
      </c>
      <c r="C104" s="10">
        <f t="shared" si="11"/>
        <v>8.3333333333333329E-2</v>
      </c>
      <c r="E104" s="18">
        <f t="shared" ca="1" si="16"/>
        <v>92248772.89988713</v>
      </c>
      <c r="F104" s="20">
        <f ca="1" xml:space="preserve"> IF(AssetIntType1="Fixed", AssetFxdRate1, IF(A104=1, OFFSET(Vectors!$D$6, A104, MATCH(AssetFltIndx1, FirstIntRates, 0)), IF(MOD($A104, AssetRateReset1)=0, MAX(MIN(OFFSET(Vectors!$D$6, A104, MATCH(AssetFltIndx1, FirstIntRates, 0)), (F103-AssetMarg1) + AssetPdCapFl1, AssetLifeCap1-AssetMarg1), (F103-AssetMarg1) -AssetPdCapFl1, AssetLifeFloor1-AssetMarg1), F103))) +AssetMarg1</f>
        <v>0.09</v>
      </c>
      <c r="G104" s="22">
        <f t="shared" ca="1" si="14"/>
        <v>804622.61694478267</v>
      </c>
      <c r="H104" s="22">
        <f t="shared" ca="1" si="17"/>
        <v>691865.79674915341</v>
      </c>
      <c r="I104" s="22">
        <f t="shared" ca="1" si="18"/>
        <v>112756.82019562926</v>
      </c>
      <c r="J104" s="18">
        <f t="shared" ca="1" si="12"/>
        <v>92136016.079691499</v>
      </c>
      <c r="L104" s="10">
        <f t="shared" si="19"/>
        <v>100000000</v>
      </c>
      <c r="O104" s="34">
        <f t="shared" ca="1" si="15"/>
        <v>0.92136016079691496</v>
      </c>
      <c r="V104" s="10">
        <f t="shared" si="13"/>
        <v>100000000</v>
      </c>
    </row>
    <row r="105" spans="1:22" x14ac:dyDescent="0.3">
      <c r="A105" s="10">
        <v>99</v>
      </c>
      <c r="B105" s="25">
        <f t="shared" si="10"/>
        <v>42125</v>
      </c>
      <c r="C105" s="10">
        <f t="shared" si="11"/>
        <v>8.3333333333333329E-2</v>
      </c>
      <c r="E105" s="18">
        <f t="shared" ca="1" si="16"/>
        <v>92136016.079691499</v>
      </c>
      <c r="F105" s="20">
        <f ca="1" xml:space="preserve"> IF(AssetIntType1="Fixed", AssetFxdRate1, IF(A105=1, OFFSET(Vectors!$D$6, A105, MATCH(AssetFltIndx1, FirstIntRates, 0)), IF(MOD($A105, AssetRateReset1)=0, MAX(MIN(OFFSET(Vectors!$D$6, A105, MATCH(AssetFltIndx1, FirstIntRates, 0)), (F104-AssetMarg1) + AssetPdCapFl1, AssetLifeCap1-AssetMarg1), (F104-AssetMarg1) -AssetPdCapFl1, AssetLifeFloor1-AssetMarg1), F104))) +AssetMarg1</f>
        <v>0.09</v>
      </c>
      <c r="G105" s="22">
        <f t="shared" ca="1" si="14"/>
        <v>804622.61694478267</v>
      </c>
      <c r="H105" s="22">
        <f t="shared" ca="1" si="17"/>
        <v>691020.12059768627</v>
      </c>
      <c r="I105" s="22">
        <f t="shared" ca="1" si="18"/>
        <v>113602.4963470964</v>
      </c>
      <c r="J105" s="18">
        <f t="shared" ca="1" si="12"/>
        <v>92022413.5833444</v>
      </c>
      <c r="L105" s="10">
        <f t="shared" si="19"/>
        <v>100000000</v>
      </c>
      <c r="O105" s="34">
        <f t="shared" ca="1" si="15"/>
        <v>0.92022413583344398</v>
      </c>
      <c r="V105" s="10">
        <f t="shared" si="13"/>
        <v>100000000</v>
      </c>
    </row>
    <row r="106" spans="1:22" x14ac:dyDescent="0.3">
      <c r="A106" s="10">
        <v>100</v>
      </c>
      <c r="B106" s="25">
        <f t="shared" si="10"/>
        <v>42156</v>
      </c>
      <c r="C106" s="10">
        <f t="shared" si="11"/>
        <v>8.3333333333333329E-2</v>
      </c>
      <c r="E106" s="18">
        <f t="shared" ca="1" si="16"/>
        <v>92022413.5833444</v>
      </c>
      <c r="F106" s="20">
        <f ca="1" xml:space="preserve"> IF(AssetIntType1="Fixed", AssetFxdRate1, IF(A106=1, OFFSET(Vectors!$D$6, A106, MATCH(AssetFltIndx1, FirstIntRates, 0)), IF(MOD($A106, AssetRateReset1)=0, MAX(MIN(OFFSET(Vectors!$D$6, A106, MATCH(AssetFltIndx1, FirstIntRates, 0)), (F105-AssetMarg1) + AssetPdCapFl1, AssetLifeCap1-AssetMarg1), (F105-AssetMarg1) -AssetPdCapFl1, AssetLifeFloor1-AssetMarg1), F105))) +AssetMarg1</f>
        <v>0.09</v>
      </c>
      <c r="G106" s="22">
        <f t="shared" ca="1" si="14"/>
        <v>804622.61694478267</v>
      </c>
      <c r="H106" s="22">
        <f t="shared" ca="1" si="17"/>
        <v>690168.10187508294</v>
      </c>
      <c r="I106" s="22">
        <f t="shared" ca="1" si="18"/>
        <v>114454.51506969973</v>
      </c>
      <c r="J106" s="18">
        <f t="shared" ca="1" si="12"/>
        <v>91907959.068274707</v>
      </c>
      <c r="L106" s="10">
        <f t="shared" si="19"/>
        <v>100000000</v>
      </c>
      <c r="O106" s="34">
        <f t="shared" ca="1" si="15"/>
        <v>0.91907959068274703</v>
      </c>
      <c r="V106" s="10">
        <f t="shared" si="13"/>
        <v>100000000</v>
      </c>
    </row>
    <row r="107" spans="1:22" x14ac:dyDescent="0.3">
      <c r="A107" s="10">
        <v>101</v>
      </c>
      <c r="B107" s="25">
        <f t="shared" si="10"/>
        <v>42186</v>
      </c>
      <c r="C107" s="10">
        <f t="shared" si="11"/>
        <v>8.3333333333333329E-2</v>
      </c>
      <c r="E107" s="18">
        <f t="shared" ca="1" si="16"/>
        <v>91907959.068274707</v>
      </c>
      <c r="F107" s="20">
        <f ca="1" xml:space="preserve"> IF(AssetIntType1="Fixed", AssetFxdRate1, IF(A107=1, OFFSET(Vectors!$D$6, A107, MATCH(AssetFltIndx1, FirstIntRates, 0)), IF(MOD($A107, AssetRateReset1)=0, MAX(MIN(OFFSET(Vectors!$D$6, A107, MATCH(AssetFltIndx1, FirstIntRates, 0)), (F106-AssetMarg1) + AssetPdCapFl1, AssetLifeCap1-AssetMarg1), (F106-AssetMarg1) -AssetPdCapFl1, AssetLifeFloor1-AssetMarg1), F106))) +AssetMarg1</f>
        <v>0.09</v>
      </c>
      <c r="G107" s="22">
        <f t="shared" ca="1" si="14"/>
        <v>804622.61694478267</v>
      </c>
      <c r="H107" s="22">
        <f t="shared" ca="1" si="17"/>
        <v>689309.69301206025</v>
      </c>
      <c r="I107" s="22">
        <f t="shared" ca="1" si="18"/>
        <v>115312.92393272242</v>
      </c>
      <c r="J107" s="18">
        <f t="shared" ca="1" si="12"/>
        <v>91792646.14434199</v>
      </c>
      <c r="L107" s="10">
        <f t="shared" si="19"/>
        <v>100000000</v>
      </c>
      <c r="O107" s="34">
        <f t="shared" ca="1" si="15"/>
        <v>0.91792646144341994</v>
      </c>
      <c r="V107" s="10">
        <f t="shared" si="13"/>
        <v>100000000</v>
      </c>
    </row>
    <row r="108" spans="1:22" x14ac:dyDescent="0.3">
      <c r="A108" s="10">
        <v>102</v>
      </c>
      <c r="B108" s="25">
        <f t="shared" si="10"/>
        <v>42217</v>
      </c>
      <c r="C108" s="10">
        <f t="shared" si="11"/>
        <v>8.3333333333333329E-2</v>
      </c>
      <c r="E108" s="18">
        <f t="shared" ca="1" si="16"/>
        <v>91792646.14434199</v>
      </c>
      <c r="F108" s="20">
        <f ca="1" xml:space="preserve"> IF(AssetIntType1="Fixed", AssetFxdRate1, IF(A108=1, OFFSET(Vectors!$D$6, A108, MATCH(AssetFltIndx1, FirstIntRates, 0)), IF(MOD($A108, AssetRateReset1)=0, MAX(MIN(OFFSET(Vectors!$D$6, A108, MATCH(AssetFltIndx1, FirstIntRates, 0)), (F107-AssetMarg1) + AssetPdCapFl1, AssetLifeCap1-AssetMarg1), (F107-AssetMarg1) -AssetPdCapFl1, AssetLifeFloor1-AssetMarg1), F107))) +AssetMarg1</f>
        <v>0.09</v>
      </c>
      <c r="G108" s="22">
        <f t="shared" ca="1" si="14"/>
        <v>804622.61694478267</v>
      </c>
      <c r="H108" s="22">
        <f t="shared" ca="1" si="17"/>
        <v>688444.84608256491</v>
      </c>
      <c r="I108" s="22">
        <f t="shared" ca="1" si="18"/>
        <v>116177.77086221776</v>
      </c>
      <c r="J108" s="18">
        <f t="shared" ca="1" si="12"/>
        <v>91676468.373479769</v>
      </c>
      <c r="L108" s="10">
        <f t="shared" si="19"/>
        <v>100000000</v>
      </c>
      <c r="O108" s="34">
        <f t="shared" ca="1" si="15"/>
        <v>0.91676468373479769</v>
      </c>
      <c r="V108" s="10">
        <f t="shared" si="13"/>
        <v>100000000</v>
      </c>
    </row>
    <row r="109" spans="1:22" x14ac:dyDescent="0.3">
      <c r="A109" s="10">
        <v>103</v>
      </c>
      <c r="B109" s="25">
        <f t="shared" si="10"/>
        <v>42248</v>
      </c>
      <c r="C109" s="10">
        <f t="shared" si="11"/>
        <v>8.3333333333333329E-2</v>
      </c>
      <c r="E109" s="18">
        <f t="shared" ca="1" si="16"/>
        <v>91676468.373479769</v>
      </c>
      <c r="F109" s="20">
        <f ca="1" xml:space="preserve"> IF(AssetIntType1="Fixed", AssetFxdRate1, IF(A109=1, OFFSET(Vectors!$D$6, A109, MATCH(AssetFltIndx1, FirstIntRates, 0)), IF(MOD($A109, AssetRateReset1)=0, MAX(MIN(OFFSET(Vectors!$D$6, A109, MATCH(AssetFltIndx1, FirstIntRates, 0)), (F108-AssetMarg1) + AssetPdCapFl1, AssetLifeCap1-AssetMarg1), (F108-AssetMarg1) -AssetPdCapFl1, AssetLifeFloor1-AssetMarg1), F108))) +AssetMarg1</f>
        <v>0.09</v>
      </c>
      <c r="G109" s="22">
        <f t="shared" ca="1" si="14"/>
        <v>804622.61694478267</v>
      </c>
      <c r="H109" s="22">
        <f t="shared" ca="1" si="17"/>
        <v>687573.51280109829</v>
      </c>
      <c r="I109" s="22">
        <f t="shared" ca="1" si="18"/>
        <v>117049.10414368438</v>
      </c>
      <c r="J109" s="18">
        <f t="shared" ca="1" si="12"/>
        <v>91559419.269336089</v>
      </c>
      <c r="L109" s="10">
        <f t="shared" si="19"/>
        <v>100000000</v>
      </c>
      <c r="O109" s="34">
        <f t="shared" ca="1" si="15"/>
        <v>0.91559419269336084</v>
      </c>
      <c r="V109" s="10">
        <f t="shared" si="13"/>
        <v>100000000</v>
      </c>
    </row>
    <row r="110" spans="1:22" x14ac:dyDescent="0.3">
      <c r="A110" s="10">
        <v>104</v>
      </c>
      <c r="B110" s="25">
        <f t="shared" si="10"/>
        <v>42278</v>
      </c>
      <c r="C110" s="10">
        <f t="shared" si="11"/>
        <v>8.3333333333333329E-2</v>
      </c>
      <c r="E110" s="18">
        <f t="shared" ca="1" si="16"/>
        <v>91559419.269336089</v>
      </c>
      <c r="F110" s="20">
        <f ca="1" xml:space="preserve"> IF(AssetIntType1="Fixed", AssetFxdRate1, IF(A110=1, OFFSET(Vectors!$D$6, A110, MATCH(AssetFltIndx1, FirstIntRates, 0)), IF(MOD($A110, AssetRateReset1)=0, MAX(MIN(OFFSET(Vectors!$D$6, A110, MATCH(AssetFltIndx1, FirstIntRates, 0)), (F109-AssetMarg1) + AssetPdCapFl1, AssetLifeCap1-AssetMarg1), (F109-AssetMarg1) -AssetPdCapFl1, AssetLifeFloor1-AssetMarg1), F109))) +AssetMarg1</f>
        <v>0.09</v>
      </c>
      <c r="G110" s="22">
        <f t="shared" ca="1" si="14"/>
        <v>804622.61694478267</v>
      </c>
      <c r="H110" s="22">
        <f t="shared" ca="1" si="17"/>
        <v>686695.64452002069</v>
      </c>
      <c r="I110" s="22">
        <f t="shared" ca="1" si="18"/>
        <v>117926.97242476197</v>
      </c>
      <c r="J110" s="18">
        <f t="shared" ca="1" si="12"/>
        <v>91441492.296911329</v>
      </c>
      <c r="L110" s="10">
        <f t="shared" si="19"/>
        <v>100000000</v>
      </c>
      <c r="O110" s="34">
        <f t="shared" ca="1" si="15"/>
        <v>0.91441492296911331</v>
      </c>
      <c r="V110" s="10">
        <f t="shared" si="13"/>
        <v>100000000</v>
      </c>
    </row>
    <row r="111" spans="1:22" x14ac:dyDescent="0.3">
      <c r="A111" s="10">
        <v>105</v>
      </c>
      <c r="B111" s="25">
        <f t="shared" si="10"/>
        <v>42309</v>
      </c>
      <c r="C111" s="10">
        <f t="shared" si="11"/>
        <v>8.3333333333333329E-2</v>
      </c>
      <c r="E111" s="18">
        <f t="shared" ca="1" si="16"/>
        <v>91441492.296911329</v>
      </c>
      <c r="F111" s="20">
        <f ca="1" xml:space="preserve"> IF(AssetIntType1="Fixed", AssetFxdRate1, IF(A111=1, OFFSET(Vectors!$D$6, A111, MATCH(AssetFltIndx1, FirstIntRates, 0)), IF(MOD($A111, AssetRateReset1)=0, MAX(MIN(OFFSET(Vectors!$D$6, A111, MATCH(AssetFltIndx1, FirstIntRates, 0)), (F110-AssetMarg1) + AssetPdCapFl1, AssetLifeCap1-AssetMarg1), (F110-AssetMarg1) -AssetPdCapFl1, AssetLifeFloor1-AssetMarg1), F110))) +AssetMarg1</f>
        <v>0.09</v>
      </c>
      <c r="G111" s="22">
        <f t="shared" ca="1" si="14"/>
        <v>804622.61694478267</v>
      </c>
      <c r="H111" s="22">
        <f t="shared" ca="1" si="17"/>
        <v>685811.19222683494</v>
      </c>
      <c r="I111" s="22">
        <f t="shared" ca="1" si="18"/>
        <v>118811.42471794772</v>
      </c>
      <c r="J111" s="18">
        <f t="shared" ca="1" si="12"/>
        <v>91322680.872193381</v>
      </c>
      <c r="L111" s="10">
        <f t="shared" si="19"/>
        <v>100000000</v>
      </c>
      <c r="O111" s="34">
        <f t="shared" ca="1" si="15"/>
        <v>0.91322680872193385</v>
      </c>
      <c r="V111" s="10">
        <f t="shared" si="13"/>
        <v>100000000</v>
      </c>
    </row>
    <row r="112" spans="1:22" x14ac:dyDescent="0.3">
      <c r="A112" s="10">
        <v>106</v>
      </c>
      <c r="B112" s="25">
        <f t="shared" si="10"/>
        <v>42339</v>
      </c>
      <c r="C112" s="10">
        <f t="shared" si="11"/>
        <v>8.3333333333333329E-2</v>
      </c>
      <c r="E112" s="18">
        <f t="shared" ca="1" si="16"/>
        <v>91322680.872193381</v>
      </c>
      <c r="F112" s="20">
        <f ca="1" xml:space="preserve"> IF(AssetIntType1="Fixed", AssetFxdRate1, IF(A112=1, OFFSET(Vectors!$D$6, A112, MATCH(AssetFltIndx1, FirstIntRates, 0)), IF(MOD($A112, AssetRateReset1)=0, MAX(MIN(OFFSET(Vectors!$D$6, A112, MATCH(AssetFltIndx1, FirstIntRates, 0)), (F111-AssetMarg1) + AssetPdCapFl1, AssetLifeCap1-AssetMarg1), (F111-AssetMarg1) -AssetPdCapFl1, AssetLifeFloor1-AssetMarg1), F111))) +AssetMarg1</f>
        <v>0.09</v>
      </c>
      <c r="G112" s="22">
        <f t="shared" ca="1" si="14"/>
        <v>804622.61694478267</v>
      </c>
      <c r="H112" s="22">
        <f t="shared" ca="1" si="17"/>
        <v>684920.10654145037</v>
      </c>
      <c r="I112" s="22">
        <f t="shared" ca="1" si="18"/>
        <v>119702.5104033323</v>
      </c>
      <c r="J112" s="18">
        <f t="shared" ca="1" si="12"/>
        <v>91202978.361790046</v>
      </c>
      <c r="L112" s="10">
        <f t="shared" si="19"/>
        <v>100000000</v>
      </c>
      <c r="O112" s="34">
        <f t="shared" ca="1" si="15"/>
        <v>0.91202978361790044</v>
      </c>
      <c r="V112" s="10">
        <f t="shared" si="13"/>
        <v>100000000</v>
      </c>
    </row>
    <row r="113" spans="1:22" x14ac:dyDescent="0.3">
      <c r="A113" s="10">
        <v>107</v>
      </c>
      <c r="B113" s="25">
        <f t="shared" si="10"/>
        <v>42370</v>
      </c>
      <c r="C113" s="10">
        <f t="shared" si="11"/>
        <v>8.3333333333333329E-2</v>
      </c>
      <c r="E113" s="18">
        <f t="shared" ca="1" si="16"/>
        <v>91202978.361790046</v>
      </c>
      <c r="F113" s="20">
        <f ca="1" xml:space="preserve"> IF(AssetIntType1="Fixed", AssetFxdRate1, IF(A113=1, OFFSET(Vectors!$D$6, A113, MATCH(AssetFltIndx1, FirstIntRates, 0)), IF(MOD($A113, AssetRateReset1)=0, MAX(MIN(OFFSET(Vectors!$D$6, A113, MATCH(AssetFltIndx1, FirstIntRates, 0)), (F112-AssetMarg1) + AssetPdCapFl1, AssetLifeCap1-AssetMarg1), (F112-AssetMarg1) -AssetPdCapFl1, AssetLifeFloor1-AssetMarg1), F112))) +AssetMarg1</f>
        <v>0.09</v>
      </c>
      <c r="G113" s="22">
        <f t="shared" ca="1" si="14"/>
        <v>804622.61694478267</v>
      </c>
      <c r="H113" s="22">
        <f t="shared" ca="1" si="17"/>
        <v>684022.33771342528</v>
      </c>
      <c r="I113" s="22">
        <f t="shared" ca="1" si="18"/>
        <v>120600.27923135739</v>
      </c>
      <c r="J113" s="18">
        <f t="shared" ca="1" si="12"/>
        <v>91082378.082558692</v>
      </c>
      <c r="L113" s="10">
        <f t="shared" si="19"/>
        <v>100000000</v>
      </c>
      <c r="O113" s="34">
        <f t="shared" ca="1" si="15"/>
        <v>0.9108237808255869</v>
      </c>
      <c r="V113" s="10">
        <f t="shared" si="13"/>
        <v>100000000</v>
      </c>
    </row>
    <row r="114" spans="1:22" x14ac:dyDescent="0.3">
      <c r="A114" s="10">
        <v>108</v>
      </c>
      <c r="B114" s="25">
        <f t="shared" si="10"/>
        <v>42401</v>
      </c>
      <c r="C114" s="10">
        <f t="shared" si="11"/>
        <v>8.3333333333333329E-2</v>
      </c>
      <c r="E114" s="18">
        <f t="shared" ca="1" si="16"/>
        <v>91082378.082558692</v>
      </c>
      <c r="F114" s="20">
        <f ca="1" xml:space="preserve"> IF(AssetIntType1="Fixed", AssetFxdRate1, IF(A114=1, OFFSET(Vectors!$D$6, A114, MATCH(AssetFltIndx1, FirstIntRates, 0)), IF(MOD($A114, AssetRateReset1)=0, MAX(MIN(OFFSET(Vectors!$D$6, A114, MATCH(AssetFltIndx1, FirstIntRates, 0)), (F113-AssetMarg1) + AssetPdCapFl1, AssetLifeCap1-AssetMarg1), (F113-AssetMarg1) -AssetPdCapFl1, AssetLifeFloor1-AssetMarg1), F113))) +AssetMarg1</f>
        <v>0.09</v>
      </c>
      <c r="G114" s="22">
        <f t="shared" ca="1" si="14"/>
        <v>804622.61694478267</v>
      </c>
      <c r="H114" s="22">
        <f t="shared" ca="1" si="17"/>
        <v>683117.83561919013</v>
      </c>
      <c r="I114" s="22">
        <f t="shared" ca="1" si="18"/>
        <v>121504.78132559254</v>
      </c>
      <c r="J114" s="18">
        <f t="shared" ca="1" si="12"/>
        <v>90960873.301233098</v>
      </c>
      <c r="L114" s="10">
        <f t="shared" si="19"/>
        <v>100000000</v>
      </c>
      <c r="O114" s="34">
        <f t="shared" ca="1" si="15"/>
        <v>0.90960873301233103</v>
      </c>
      <c r="V114" s="10">
        <f t="shared" si="13"/>
        <v>100000000</v>
      </c>
    </row>
    <row r="115" spans="1:22" x14ac:dyDescent="0.3">
      <c r="A115" s="10">
        <v>109</v>
      </c>
      <c r="B115" s="25">
        <f t="shared" si="10"/>
        <v>42430</v>
      </c>
      <c r="C115" s="10">
        <f t="shared" si="11"/>
        <v>8.3333333333333329E-2</v>
      </c>
      <c r="E115" s="18">
        <f t="shared" ca="1" si="16"/>
        <v>90960873.301233098</v>
      </c>
      <c r="F115" s="20">
        <f ca="1" xml:space="preserve"> IF(AssetIntType1="Fixed", AssetFxdRate1, IF(A115=1, OFFSET(Vectors!$D$6, A115, MATCH(AssetFltIndx1, FirstIntRates, 0)), IF(MOD($A115, AssetRateReset1)=0, MAX(MIN(OFFSET(Vectors!$D$6, A115, MATCH(AssetFltIndx1, FirstIntRates, 0)), (F114-AssetMarg1) + AssetPdCapFl1, AssetLifeCap1-AssetMarg1), (F114-AssetMarg1) -AssetPdCapFl1, AssetLifeFloor1-AssetMarg1), F114))) +AssetMarg1</f>
        <v>0.09</v>
      </c>
      <c r="G115" s="22">
        <f t="shared" ca="1" si="14"/>
        <v>804622.61694478267</v>
      </c>
      <c r="H115" s="22">
        <f t="shared" ca="1" si="17"/>
        <v>682206.54975924816</v>
      </c>
      <c r="I115" s="22">
        <f t="shared" ca="1" si="18"/>
        <v>122416.06718553451</v>
      </c>
      <c r="J115" s="18">
        <f t="shared" ca="1" si="12"/>
        <v>90838457.234047562</v>
      </c>
      <c r="L115" s="10">
        <f t="shared" si="19"/>
        <v>100000000</v>
      </c>
      <c r="O115" s="34">
        <f t="shared" ca="1" si="15"/>
        <v>0.90838457234047565</v>
      </c>
      <c r="V115" s="10">
        <f t="shared" si="13"/>
        <v>100000000</v>
      </c>
    </row>
    <row r="116" spans="1:22" x14ac:dyDescent="0.3">
      <c r="A116" s="10">
        <v>110</v>
      </c>
      <c r="B116" s="25">
        <f t="shared" si="10"/>
        <v>42461</v>
      </c>
      <c r="C116" s="10">
        <f t="shared" si="11"/>
        <v>8.3333333333333329E-2</v>
      </c>
      <c r="E116" s="18">
        <f t="shared" ca="1" si="16"/>
        <v>90838457.234047562</v>
      </c>
      <c r="F116" s="20">
        <f ca="1" xml:space="preserve"> IF(AssetIntType1="Fixed", AssetFxdRate1, IF(A116=1, OFFSET(Vectors!$D$6, A116, MATCH(AssetFltIndx1, FirstIntRates, 0)), IF(MOD($A116, AssetRateReset1)=0, MAX(MIN(OFFSET(Vectors!$D$6, A116, MATCH(AssetFltIndx1, FirstIntRates, 0)), (F115-AssetMarg1) + AssetPdCapFl1, AssetLifeCap1-AssetMarg1), (F115-AssetMarg1) -AssetPdCapFl1, AssetLifeFloor1-AssetMarg1), F115))) +AssetMarg1</f>
        <v>0.09</v>
      </c>
      <c r="G116" s="22">
        <f t="shared" ca="1" si="14"/>
        <v>804622.61694478267</v>
      </c>
      <c r="H116" s="22">
        <f t="shared" ca="1" si="17"/>
        <v>681288.42925535666</v>
      </c>
      <c r="I116" s="22">
        <f t="shared" ca="1" si="18"/>
        <v>123334.18768942601</v>
      </c>
      <c r="J116" s="18">
        <f t="shared" ca="1" si="12"/>
        <v>90715123.046358138</v>
      </c>
      <c r="L116" s="10">
        <f t="shared" si="19"/>
        <v>100000000</v>
      </c>
      <c r="O116" s="34">
        <f t="shared" ca="1" si="15"/>
        <v>0.90715123046358137</v>
      </c>
      <c r="V116" s="10">
        <f t="shared" si="13"/>
        <v>100000000</v>
      </c>
    </row>
    <row r="117" spans="1:22" x14ac:dyDescent="0.3">
      <c r="A117" s="10">
        <v>111</v>
      </c>
      <c r="B117" s="25">
        <f t="shared" si="10"/>
        <v>42491</v>
      </c>
      <c r="C117" s="10">
        <f t="shared" si="11"/>
        <v>8.3333333333333329E-2</v>
      </c>
      <c r="E117" s="18">
        <f t="shared" ca="1" si="16"/>
        <v>90715123.046358138</v>
      </c>
      <c r="F117" s="20">
        <f ca="1" xml:space="preserve"> IF(AssetIntType1="Fixed", AssetFxdRate1, IF(A117=1, OFFSET(Vectors!$D$6, A117, MATCH(AssetFltIndx1, FirstIntRates, 0)), IF(MOD($A117, AssetRateReset1)=0, MAX(MIN(OFFSET(Vectors!$D$6, A117, MATCH(AssetFltIndx1, FirstIntRates, 0)), (F116-AssetMarg1) + AssetPdCapFl1, AssetLifeCap1-AssetMarg1), (F116-AssetMarg1) -AssetPdCapFl1, AssetLifeFloor1-AssetMarg1), F116))) +AssetMarg1</f>
        <v>0.09</v>
      </c>
      <c r="G117" s="22">
        <f t="shared" ca="1" si="14"/>
        <v>804622.61694478267</v>
      </c>
      <c r="H117" s="22">
        <f t="shared" ca="1" si="17"/>
        <v>680363.42284768599</v>
      </c>
      <c r="I117" s="22">
        <f t="shared" ca="1" si="18"/>
        <v>124259.19409709668</v>
      </c>
      <c r="J117" s="18">
        <f t="shared" ca="1" si="12"/>
        <v>90590863.852261037</v>
      </c>
      <c r="L117" s="10">
        <f t="shared" si="19"/>
        <v>100000000</v>
      </c>
      <c r="O117" s="34">
        <f t="shared" ca="1" si="15"/>
        <v>0.90590863852261039</v>
      </c>
      <c r="V117" s="10">
        <f t="shared" si="13"/>
        <v>100000000</v>
      </c>
    </row>
    <row r="118" spans="1:22" x14ac:dyDescent="0.3">
      <c r="A118" s="10">
        <v>112</v>
      </c>
      <c r="B118" s="25">
        <f t="shared" si="10"/>
        <v>42522</v>
      </c>
      <c r="C118" s="10">
        <f t="shared" si="11"/>
        <v>8.3333333333333329E-2</v>
      </c>
      <c r="E118" s="18">
        <f t="shared" ca="1" si="16"/>
        <v>90590863.852261037</v>
      </c>
      <c r="F118" s="20">
        <f ca="1" xml:space="preserve"> IF(AssetIntType1="Fixed", AssetFxdRate1, IF(A118=1, OFFSET(Vectors!$D$6, A118, MATCH(AssetFltIndx1, FirstIntRates, 0)), IF(MOD($A118, AssetRateReset1)=0, MAX(MIN(OFFSET(Vectors!$D$6, A118, MATCH(AssetFltIndx1, FirstIntRates, 0)), (F117-AssetMarg1) + AssetPdCapFl1, AssetLifeCap1-AssetMarg1), (F117-AssetMarg1) -AssetPdCapFl1, AssetLifeFloor1-AssetMarg1), F117))) +AssetMarg1</f>
        <v>0.09</v>
      </c>
      <c r="G118" s="22">
        <f t="shared" ca="1" si="14"/>
        <v>804622.61694478267</v>
      </c>
      <c r="H118" s="22">
        <f t="shared" ca="1" si="17"/>
        <v>679431.47889195778</v>
      </c>
      <c r="I118" s="22">
        <f t="shared" ca="1" si="18"/>
        <v>125191.13805282488</v>
      </c>
      <c r="J118" s="18">
        <f t="shared" ca="1" si="12"/>
        <v>90465672.714208215</v>
      </c>
      <c r="L118" s="10">
        <f t="shared" si="19"/>
        <v>100000000</v>
      </c>
      <c r="O118" s="34">
        <f t="shared" ca="1" si="15"/>
        <v>0.90465672714208212</v>
      </c>
      <c r="V118" s="10">
        <f t="shared" si="13"/>
        <v>100000000</v>
      </c>
    </row>
    <row r="119" spans="1:22" x14ac:dyDescent="0.3">
      <c r="A119" s="10">
        <v>113</v>
      </c>
      <c r="B119" s="25">
        <f t="shared" si="10"/>
        <v>42552</v>
      </c>
      <c r="C119" s="10">
        <f t="shared" si="11"/>
        <v>8.3333333333333329E-2</v>
      </c>
      <c r="E119" s="18">
        <f t="shared" ca="1" si="16"/>
        <v>90465672.714208215</v>
      </c>
      <c r="F119" s="20">
        <f ca="1" xml:space="preserve"> IF(AssetIntType1="Fixed", AssetFxdRate1, IF(A119=1, OFFSET(Vectors!$D$6, A119, MATCH(AssetFltIndx1, FirstIntRates, 0)), IF(MOD($A119, AssetRateReset1)=0, MAX(MIN(OFFSET(Vectors!$D$6, A119, MATCH(AssetFltIndx1, FirstIntRates, 0)), (F118-AssetMarg1) + AssetPdCapFl1, AssetLifeCap1-AssetMarg1), (F118-AssetMarg1) -AssetPdCapFl1, AssetLifeFloor1-AssetMarg1), F118))) +AssetMarg1</f>
        <v>0.09</v>
      </c>
      <c r="G119" s="22">
        <f t="shared" ca="1" si="14"/>
        <v>804622.61694478267</v>
      </c>
      <c r="H119" s="22">
        <f t="shared" ca="1" si="17"/>
        <v>678492.54535656155</v>
      </c>
      <c r="I119" s="22">
        <f t="shared" ca="1" si="18"/>
        <v>126130.07158822112</v>
      </c>
      <c r="J119" s="18">
        <f t="shared" ca="1" si="12"/>
        <v>90339542.642619997</v>
      </c>
      <c r="L119" s="10">
        <f t="shared" si="19"/>
        <v>100000000</v>
      </c>
      <c r="O119" s="34">
        <f t="shared" ca="1" si="15"/>
        <v>0.90339542642619997</v>
      </c>
      <c r="V119" s="10">
        <f t="shared" si="13"/>
        <v>100000000</v>
      </c>
    </row>
    <row r="120" spans="1:22" x14ac:dyDescent="0.3">
      <c r="A120" s="10">
        <v>114</v>
      </c>
      <c r="B120" s="25">
        <f t="shared" si="10"/>
        <v>42583</v>
      </c>
      <c r="C120" s="10">
        <f t="shared" si="11"/>
        <v>8.3333333333333329E-2</v>
      </c>
      <c r="E120" s="18">
        <f t="shared" ca="1" si="16"/>
        <v>90339542.642619997</v>
      </c>
      <c r="F120" s="20">
        <f ca="1" xml:space="preserve"> IF(AssetIntType1="Fixed", AssetFxdRate1, IF(A120=1, OFFSET(Vectors!$D$6, A120, MATCH(AssetFltIndx1, FirstIntRates, 0)), IF(MOD($A120, AssetRateReset1)=0, MAX(MIN(OFFSET(Vectors!$D$6, A120, MATCH(AssetFltIndx1, FirstIntRates, 0)), (F119-AssetMarg1) + AssetPdCapFl1, AssetLifeCap1-AssetMarg1), (F119-AssetMarg1) -AssetPdCapFl1, AssetLifeFloor1-AssetMarg1), F119))) +AssetMarg1</f>
        <v>0.09</v>
      </c>
      <c r="G120" s="22">
        <f t="shared" ca="1" si="14"/>
        <v>804622.61694478267</v>
      </c>
      <c r="H120" s="22">
        <f t="shared" ca="1" si="17"/>
        <v>677546.56981964991</v>
      </c>
      <c r="I120" s="22">
        <f t="shared" ca="1" si="18"/>
        <v>127076.04712513275</v>
      </c>
      <c r="J120" s="18">
        <f t="shared" ca="1" si="12"/>
        <v>90212466.595494866</v>
      </c>
      <c r="L120" s="10">
        <f t="shared" si="19"/>
        <v>100000000</v>
      </c>
      <c r="O120" s="34">
        <f t="shared" ca="1" si="15"/>
        <v>0.90212466595494867</v>
      </c>
      <c r="V120" s="10">
        <f t="shared" si="13"/>
        <v>100000000</v>
      </c>
    </row>
    <row r="121" spans="1:22" x14ac:dyDescent="0.3">
      <c r="A121" s="10">
        <v>115</v>
      </c>
      <c r="B121" s="25">
        <f t="shared" si="10"/>
        <v>42614</v>
      </c>
      <c r="C121" s="10">
        <f t="shared" si="11"/>
        <v>8.3333333333333329E-2</v>
      </c>
      <c r="E121" s="18">
        <f t="shared" ca="1" si="16"/>
        <v>90212466.595494866</v>
      </c>
      <c r="F121" s="20">
        <f ca="1" xml:space="preserve"> IF(AssetIntType1="Fixed", AssetFxdRate1, IF(A121=1, OFFSET(Vectors!$D$6, A121, MATCH(AssetFltIndx1, FirstIntRates, 0)), IF(MOD($A121, AssetRateReset1)=0, MAX(MIN(OFFSET(Vectors!$D$6, A121, MATCH(AssetFltIndx1, FirstIntRates, 0)), (F120-AssetMarg1) + AssetPdCapFl1, AssetLifeCap1-AssetMarg1), (F120-AssetMarg1) -AssetPdCapFl1, AssetLifeFloor1-AssetMarg1), F120))) +AssetMarg1</f>
        <v>0.09</v>
      </c>
      <c r="G121" s="22">
        <f t="shared" ca="1" si="14"/>
        <v>804622.61694478267</v>
      </c>
      <c r="H121" s="22">
        <f t="shared" ca="1" si="17"/>
        <v>676593.49946621142</v>
      </c>
      <c r="I121" s="22">
        <f t="shared" ca="1" si="18"/>
        <v>128029.11747857125</v>
      </c>
      <c r="J121" s="18">
        <f t="shared" ca="1" si="12"/>
        <v>90084437.478016302</v>
      </c>
      <c r="L121" s="10">
        <f t="shared" si="19"/>
        <v>100000000</v>
      </c>
      <c r="O121" s="34">
        <f t="shared" ca="1" si="15"/>
        <v>0.90084437478016299</v>
      </c>
      <c r="V121" s="10">
        <f t="shared" si="13"/>
        <v>100000000</v>
      </c>
    </row>
    <row r="122" spans="1:22" x14ac:dyDescent="0.3">
      <c r="A122" s="10">
        <v>116</v>
      </c>
      <c r="B122" s="25">
        <f t="shared" si="10"/>
        <v>42644</v>
      </c>
      <c r="C122" s="10">
        <f t="shared" si="11"/>
        <v>8.3333333333333329E-2</v>
      </c>
      <c r="E122" s="18">
        <f t="shared" ca="1" si="16"/>
        <v>90084437.478016302</v>
      </c>
      <c r="F122" s="20">
        <f ca="1" xml:space="preserve"> IF(AssetIntType1="Fixed", AssetFxdRate1, IF(A122=1, OFFSET(Vectors!$D$6, A122, MATCH(AssetFltIndx1, FirstIntRates, 0)), IF(MOD($A122, AssetRateReset1)=0, MAX(MIN(OFFSET(Vectors!$D$6, A122, MATCH(AssetFltIndx1, FirstIntRates, 0)), (F121-AssetMarg1) + AssetPdCapFl1, AssetLifeCap1-AssetMarg1), (F121-AssetMarg1) -AssetPdCapFl1, AssetLifeFloor1-AssetMarg1), F121))) +AssetMarg1</f>
        <v>0.09</v>
      </c>
      <c r="G122" s="22">
        <f t="shared" ca="1" si="14"/>
        <v>804622.61694478267</v>
      </c>
      <c r="H122" s="22">
        <f t="shared" ca="1" si="17"/>
        <v>675633.28108512226</v>
      </c>
      <c r="I122" s="22">
        <f t="shared" ca="1" si="18"/>
        <v>128989.33585966041</v>
      </c>
      <c r="J122" s="18">
        <f t="shared" ca="1" si="12"/>
        <v>89955448.142156646</v>
      </c>
      <c r="L122" s="10">
        <f t="shared" si="19"/>
        <v>100000000</v>
      </c>
      <c r="O122" s="34">
        <f t="shared" ca="1" si="15"/>
        <v>0.89955448142156647</v>
      </c>
      <c r="V122" s="10">
        <f t="shared" si="13"/>
        <v>100000000</v>
      </c>
    </row>
    <row r="123" spans="1:22" x14ac:dyDescent="0.3">
      <c r="A123" s="10">
        <v>117</v>
      </c>
      <c r="B123" s="25">
        <f t="shared" si="10"/>
        <v>42675</v>
      </c>
      <c r="C123" s="10">
        <f t="shared" si="11"/>
        <v>8.3333333333333329E-2</v>
      </c>
      <c r="E123" s="18">
        <f t="shared" ca="1" si="16"/>
        <v>89955448.142156646</v>
      </c>
      <c r="F123" s="20">
        <f ca="1" xml:space="preserve"> IF(AssetIntType1="Fixed", AssetFxdRate1, IF(A123=1, OFFSET(Vectors!$D$6, A123, MATCH(AssetFltIndx1, FirstIntRates, 0)), IF(MOD($A123, AssetRateReset1)=0, MAX(MIN(OFFSET(Vectors!$D$6, A123, MATCH(AssetFltIndx1, FirstIntRates, 0)), (F122-AssetMarg1) + AssetPdCapFl1, AssetLifeCap1-AssetMarg1), (F122-AssetMarg1) -AssetPdCapFl1, AssetLifeFloor1-AssetMarg1), F122))) +AssetMarg1</f>
        <v>0.09</v>
      </c>
      <c r="G123" s="22">
        <f t="shared" ca="1" si="14"/>
        <v>804622.61694478267</v>
      </c>
      <c r="H123" s="22">
        <f t="shared" ca="1" si="17"/>
        <v>674665.86106617481</v>
      </c>
      <c r="I123" s="22">
        <f t="shared" ca="1" si="18"/>
        <v>129956.75587860786</v>
      </c>
      <c r="J123" s="18">
        <f t="shared" ca="1" si="12"/>
        <v>89825491.386278033</v>
      </c>
      <c r="L123" s="10">
        <f t="shared" si="19"/>
        <v>100000000</v>
      </c>
      <c r="O123" s="34">
        <f t="shared" ca="1" si="15"/>
        <v>0.89825491386278034</v>
      </c>
      <c r="V123" s="10">
        <f t="shared" si="13"/>
        <v>100000000</v>
      </c>
    </row>
    <row r="124" spans="1:22" x14ac:dyDescent="0.3">
      <c r="A124" s="10">
        <v>118</v>
      </c>
      <c r="B124" s="25">
        <f t="shared" si="10"/>
        <v>42705</v>
      </c>
      <c r="C124" s="10">
        <f t="shared" si="11"/>
        <v>8.3333333333333329E-2</v>
      </c>
      <c r="E124" s="18">
        <f t="shared" ca="1" si="16"/>
        <v>89825491.386278033</v>
      </c>
      <c r="F124" s="20">
        <f ca="1" xml:space="preserve"> IF(AssetIntType1="Fixed", AssetFxdRate1, IF(A124=1, OFFSET(Vectors!$D$6, A124, MATCH(AssetFltIndx1, FirstIntRates, 0)), IF(MOD($A124, AssetRateReset1)=0, MAX(MIN(OFFSET(Vectors!$D$6, A124, MATCH(AssetFltIndx1, FirstIntRates, 0)), (F123-AssetMarg1) + AssetPdCapFl1, AssetLifeCap1-AssetMarg1), (F123-AssetMarg1) -AssetPdCapFl1, AssetLifeFloor1-AssetMarg1), F123))) +AssetMarg1</f>
        <v>0.09</v>
      </c>
      <c r="G124" s="22">
        <f t="shared" ca="1" si="14"/>
        <v>804622.61694478267</v>
      </c>
      <c r="H124" s="22">
        <f t="shared" ca="1" si="17"/>
        <v>673691.18539708527</v>
      </c>
      <c r="I124" s="22">
        <f t="shared" ca="1" si="18"/>
        <v>130931.4315476974</v>
      </c>
      <c r="J124" s="18">
        <f t="shared" ca="1" si="12"/>
        <v>89694559.954730332</v>
      </c>
      <c r="L124" s="10">
        <f t="shared" si="19"/>
        <v>100000000</v>
      </c>
      <c r="O124" s="34">
        <f t="shared" ca="1" si="15"/>
        <v>0.89694559954730335</v>
      </c>
      <c r="V124" s="10">
        <f t="shared" si="13"/>
        <v>100000000</v>
      </c>
    </row>
    <row r="125" spans="1:22" x14ac:dyDescent="0.3">
      <c r="A125" s="10">
        <v>119</v>
      </c>
      <c r="B125" s="25">
        <f t="shared" si="10"/>
        <v>42736</v>
      </c>
      <c r="C125" s="10">
        <f t="shared" si="11"/>
        <v>8.3333333333333329E-2</v>
      </c>
      <c r="E125" s="18">
        <f t="shared" ca="1" si="16"/>
        <v>89694559.954730332</v>
      </c>
      <c r="F125" s="20">
        <f ca="1" xml:space="preserve"> IF(AssetIntType1="Fixed", AssetFxdRate1, IF(A125=1, OFFSET(Vectors!$D$6, A125, MATCH(AssetFltIndx1, FirstIntRates, 0)), IF(MOD($A125, AssetRateReset1)=0, MAX(MIN(OFFSET(Vectors!$D$6, A125, MATCH(AssetFltIndx1, FirstIntRates, 0)), (F124-AssetMarg1) + AssetPdCapFl1, AssetLifeCap1-AssetMarg1), (F124-AssetMarg1) -AssetPdCapFl1, AssetLifeFloor1-AssetMarg1), F124))) +AssetMarg1</f>
        <v>0.09</v>
      </c>
      <c r="G125" s="22">
        <f t="shared" ca="1" si="14"/>
        <v>804622.61694478267</v>
      </c>
      <c r="H125" s="22">
        <f t="shared" ca="1" si="17"/>
        <v>672709.19966047746</v>
      </c>
      <c r="I125" s="22">
        <f t="shared" ca="1" si="18"/>
        <v>131913.41728430521</v>
      </c>
      <c r="J125" s="18">
        <f t="shared" ca="1" si="12"/>
        <v>89562646.537446022</v>
      </c>
      <c r="L125" s="10">
        <f t="shared" si="19"/>
        <v>100000000</v>
      </c>
      <c r="O125" s="34">
        <f t="shared" ca="1" si="15"/>
        <v>0.89562646537446022</v>
      </c>
      <c r="V125" s="10">
        <f t="shared" si="13"/>
        <v>100000000</v>
      </c>
    </row>
    <row r="126" spans="1:22" x14ac:dyDescent="0.3">
      <c r="A126" s="10">
        <v>120</v>
      </c>
      <c r="B126" s="25">
        <f t="shared" si="10"/>
        <v>42767</v>
      </c>
      <c r="C126" s="10">
        <f t="shared" si="11"/>
        <v>8.3333333333333329E-2</v>
      </c>
      <c r="E126" s="18">
        <f t="shared" ca="1" si="16"/>
        <v>89562646.537446022</v>
      </c>
      <c r="F126" s="20">
        <f ca="1" xml:space="preserve"> IF(AssetIntType1="Fixed", AssetFxdRate1, IF(A126=1, OFFSET(Vectors!$D$6, A126, MATCH(AssetFltIndx1, FirstIntRates, 0)), IF(MOD($A126, AssetRateReset1)=0, MAX(MIN(OFFSET(Vectors!$D$6, A126, MATCH(AssetFltIndx1, FirstIntRates, 0)), (F125-AssetMarg1) + AssetPdCapFl1, AssetLifeCap1-AssetMarg1), (F125-AssetMarg1) -AssetPdCapFl1, AssetLifeFloor1-AssetMarg1), F125))) +AssetMarg1</f>
        <v>0.09</v>
      </c>
      <c r="G126" s="22">
        <f t="shared" ca="1" si="14"/>
        <v>804622.61694478267</v>
      </c>
      <c r="H126" s="22">
        <f t="shared" ca="1" si="17"/>
        <v>671719.8490308451</v>
      </c>
      <c r="I126" s="22">
        <f t="shared" ca="1" si="18"/>
        <v>132902.76791393757</v>
      </c>
      <c r="J126" s="18">
        <f t="shared" ca="1" si="12"/>
        <v>89429743.769532084</v>
      </c>
      <c r="L126" s="10">
        <f t="shared" si="19"/>
        <v>100000000</v>
      </c>
      <c r="O126" s="34">
        <f t="shared" ca="1" si="15"/>
        <v>0.89429743769532088</v>
      </c>
      <c r="V126" s="10">
        <f t="shared" si="13"/>
        <v>100000000</v>
      </c>
    </row>
    <row r="127" spans="1:22" x14ac:dyDescent="0.3">
      <c r="A127" s="10">
        <v>121</v>
      </c>
      <c r="B127" s="25">
        <f t="shared" si="10"/>
        <v>42795</v>
      </c>
      <c r="C127" s="10">
        <f t="shared" si="11"/>
        <v>8.3333333333333329E-2</v>
      </c>
      <c r="E127" s="18">
        <f t="shared" ca="1" si="16"/>
        <v>89429743.769532084</v>
      </c>
      <c r="F127" s="20">
        <f ca="1" xml:space="preserve"> IF(AssetIntType1="Fixed", AssetFxdRate1, IF(A127=1, OFFSET(Vectors!$D$6, A127, MATCH(AssetFltIndx1, FirstIntRates, 0)), IF(MOD($A127, AssetRateReset1)=0, MAX(MIN(OFFSET(Vectors!$D$6, A127, MATCH(AssetFltIndx1, FirstIntRates, 0)), (F126-AssetMarg1) + AssetPdCapFl1, AssetLifeCap1-AssetMarg1), (F126-AssetMarg1) -AssetPdCapFl1, AssetLifeFloor1-AssetMarg1), F126))) +AssetMarg1</f>
        <v>0.09</v>
      </c>
      <c r="G127" s="22">
        <f t="shared" ca="1" si="14"/>
        <v>804622.61694478267</v>
      </c>
      <c r="H127" s="22">
        <f t="shared" ca="1" si="17"/>
        <v>670723.07827149064</v>
      </c>
      <c r="I127" s="22">
        <f t="shared" ca="1" si="18"/>
        <v>133899.53867329203</v>
      </c>
      <c r="J127" s="18">
        <f t="shared" ca="1" si="12"/>
        <v>89295844.230858788</v>
      </c>
      <c r="L127" s="10">
        <f t="shared" si="19"/>
        <v>100000000</v>
      </c>
      <c r="O127" s="34">
        <f t="shared" ca="1" si="15"/>
        <v>0.8929584423085879</v>
      </c>
      <c r="V127" s="10">
        <f t="shared" si="13"/>
        <v>100000000</v>
      </c>
    </row>
    <row r="128" spans="1:22" x14ac:dyDescent="0.3">
      <c r="A128" s="10">
        <v>122</v>
      </c>
      <c r="B128" s="25">
        <f t="shared" si="10"/>
        <v>42826</v>
      </c>
      <c r="C128" s="10">
        <f t="shared" si="11"/>
        <v>8.3333333333333329E-2</v>
      </c>
      <c r="E128" s="18">
        <f t="shared" ca="1" si="16"/>
        <v>89295844.230858788</v>
      </c>
      <c r="F128" s="20">
        <f ca="1" xml:space="preserve"> IF(AssetIntType1="Fixed", AssetFxdRate1, IF(A128=1, OFFSET(Vectors!$D$6, A128, MATCH(AssetFltIndx1, FirstIntRates, 0)), IF(MOD($A128, AssetRateReset1)=0, MAX(MIN(OFFSET(Vectors!$D$6, A128, MATCH(AssetFltIndx1, FirstIntRates, 0)), (F127-AssetMarg1) + AssetPdCapFl1, AssetLifeCap1-AssetMarg1), (F127-AssetMarg1) -AssetPdCapFl1, AssetLifeFloor1-AssetMarg1), F127))) +AssetMarg1</f>
        <v>0.09</v>
      </c>
      <c r="G128" s="22">
        <f t="shared" ca="1" si="14"/>
        <v>804622.61694478267</v>
      </c>
      <c r="H128" s="22">
        <f t="shared" ca="1" si="17"/>
        <v>669718.83173144085</v>
      </c>
      <c r="I128" s="22">
        <f t="shared" ca="1" si="18"/>
        <v>134903.78521334182</v>
      </c>
      <c r="J128" s="18">
        <f t="shared" ca="1" si="12"/>
        <v>89160940.445645452</v>
      </c>
      <c r="L128" s="10">
        <f t="shared" si="19"/>
        <v>100000000</v>
      </c>
      <c r="O128" s="34">
        <f t="shared" ca="1" si="15"/>
        <v>0.89160940445645454</v>
      </c>
      <c r="V128" s="10">
        <f t="shared" si="13"/>
        <v>100000000</v>
      </c>
    </row>
    <row r="129" spans="1:22" x14ac:dyDescent="0.3">
      <c r="A129" s="10">
        <v>123</v>
      </c>
      <c r="B129" s="25">
        <f t="shared" si="10"/>
        <v>42856</v>
      </c>
      <c r="C129" s="10">
        <f t="shared" si="11"/>
        <v>8.3333333333333329E-2</v>
      </c>
      <c r="E129" s="18">
        <f t="shared" ca="1" si="16"/>
        <v>89160940.445645452</v>
      </c>
      <c r="F129" s="20">
        <f ca="1" xml:space="preserve"> IF(AssetIntType1="Fixed", AssetFxdRate1, IF(A129=1, OFFSET(Vectors!$D$6, A129, MATCH(AssetFltIndx1, FirstIntRates, 0)), IF(MOD($A129, AssetRateReset1)=0, MAX(MIN(OFFSET(Vectors!$D$6, A129, MATCH(AssetFltIndx1, FirstIntRates, 0)), (F128-AssetMarg1) + AssetPdCapFl1, AssetLifeCap1-AssetMarg1), (F128-AssetMarg1) -AssetPdCapFl1, AssetLifeFloor1-AssetMarg1), F128))) +AssetMarg1</f>
        <v>0.09</v>
      </c>
      <c r="G129" s="22">
        <f t="shared" ca="1" si="14"/>
        <v>804622.61694478267</v>
      </c>
      <c r="H129" s="22">
        <f t="shared" ca="1" si="17"/>
        <v>668707.05334234086</v>
      </c>
      <c r="I129" s="22">
        <f t="shared" ca="1" si="18"/>
        <v>135915.56360244181</v>
      </c>
      <c r="J129" s="18">
        <f t="shared" ca="1" si="12"/>
        <v>89025024.882043004</v>
      </c>
      <c r="L129" s="10">
        <f t="shared" si="19"/>
        <v>100000000</v>
      </c>
      <c r="O129" s="34">
        <f t="shared" ca="1" si="15"/>
        <v>0.89025024882043002</v>
      </c>
      <c r="V129" s="10">
        <f t="shared" si="13"/>
        <v>100000000</v>
      </c>
    </row>
    <row r="130" spans="1:22" x14ac:dyDescent="0.3">
      <c r="A130" s="10">
        <v>124</v>
      </c>
      <c r="B130" s="25">
        <f t="shared" si="10"/>
        <v>42887</v>
      </c>
      <c r="C130" s="10">
        <f t="shared" si="11"/>
        <v>8.3333333333333329E-2</v>
      </c>
      <c r="E130" s="18">
        <f t="shared" ca="1" si="16"/>
        <v>89025024.882043004</v>
      </c>
      <c r="F130" s="20">
        <f ca="1" xml:space="preserve"> IF(AssetIntType1="Fixed", AssetFxdRate1, IF(A130=1, OFFSET(Vectors!$D$6, A130, MATCH(AssetFltIndx1, FirstIntRates, 0)), IF(MOD($A130, AssetRateReset1)=0, MAX(MIN(OFFSET(Vectors!$D$6, A130, MATCH(AssetFltIndx1, FirstIntRates, 0)), (F129-AssetMarg1) + AssetPdCapFl1, AssetLifeCap1-AssetMarg1), (F129-AssetMarg1) -AssetPdCapFl1, AssetLifeFloor1-AssetMarg1), F129))) +AssetMarg1</f>
        <v>0.09</v>
      </c>
      <c r="G130" s="22">
        <f t="shared" ca="1" si="14"/>
        <v>804622.61694478267</v>
      </c>
      <c r="H130" s="22">
        <f t="shared" ca="1" si="17"/>
        <v>667687.68661532248</v>
      </c>
      <c r="I130" s="22">
        <f t="shared" ca="1" si="18"/>
        <v>136934.93032946019</v>
      </c>
      <c r="J130" s="18">
        <f t="shared" ca="1" si="12"/>
        <v>88888089.951713547</v>
      </c>
      <c r="L130" s="10">
        <f t="shared" si="19"/>
        <v>100000000</v>
      </c>
      <c r="O130" s="34">
        <f t="shared" ca="1" si="15"/>
        <v>0.88888089951713545</v>
      </c>
      <c r="V130" s="10">
        <f t="shared" si="13"/>
        <v>100000000</v>
      </c>
    </row>
    <row r="131" spans="1:22" x14ac:dyDescent="0.3">
      <c r="A131" s="10">
        <v>125</v>
      </c>
      <c r="B131" s="25">
        <f t="shared" si="10"/>
        <v>42917</v>
      </c>
      <c r="C131" s="10">
        <f t="shared" si="11"/>
        <v>8.3333333333333329E-2</v>
      </c>
      <c r="E131" s="18">
        <f t="shared" ca="1" si="16"/>
        <v>88888089.951713547</v>
      </c>
      <c r="F131" s="20">
        <f ca="1" xml:space="preserve"> IF(AssetIntType1="Fixed", AssetFxdRate1, IF(A131=1, OFFSET(Vectors!$D$6, A131, MATCH(AssetFltIndx1, FirstIntRates, 0)), IF(MOD($A131, AssetRateReset1)=0, MAX(MIN(OFFSET(Vectors!$D$6, A131, MATCH(AssetFltIndx1, FirstIntRates, 0)), (F130-AssetMarg1) + AssetPdCapFl1, AssetLifeCap1-AssetMarg1), (F130-AssetMarg1) -AssetPdCapFl1, AssetLifeFloor1-AssetMarg1), F130))) +AssetMarg1</f>
        <v>0.09</v>
      </c>
      <c r="G131" s="22">
        <f t="shared" ca="1" si="14"/>
        <v>804622.61694478267</v>
      </c>
      <c r="H131" s="22">
        <f t="shared" ca="1" si="17"/>
        <v>666660.67463785154</v>
      </c>
      <c r="I131" s="22">
        <f t="shared" ca="1" si="18"/>
        <v>137961.94230693113</v>
      </c>
      <c r="J131" s="18">
        <f t="shared" ca="1" si="12"/>
        <v>88750128.009406611</v>
      </c>
      <c r="L131" s="10">
        <f t="shared" si="19"/>
        <v>100000000</v>
      </c>
      <c r="O131" s="34">
        <f t="shared" ca="1" si="15"/>
        <v>0.88750128009406615</v>
      </c>
      <c r="V131" s="10">
        <f t="shared" si="13"/>
        <v>100000000</v>
      </c>
    </row>
    <row r="132" spans="1:22" x14ac:dyDescent="0.3">
      <c r="A132" s="10">
        <v>126</v>
      </c>
      <c r="B132" s="25">
        <f t="shared" si="10"/>
        <v>42948</v>
      </c>
      <c r="C132" s="10">
        <f t="shared" si="11"/>
        <v>8.3333333333333329E-2</v>
      </c>
      <c r="E132" s="18">
        <f t="shared" ca="1" si="16"/>
        <v>88750128.009406611</v>
      </c>
      <c r="F132" s="20">
        <f ca="1" xml:space="preserve"> IF(AssetIntType1="Fixed", AssetFxdRate1, IF(A132=1, OFFSET(Vectors!$D$6, A132, MATCH(AssetFltIndx1, FirstIntRates, 0)), IF(MOD($A132, AssetRateReset1)=0, MAX(MIN(OFFSET(Vectors!$D$6, A132, MATCH(AssetFltIndx1, FirstIntRates, 0)), (F131-AssetMarg1) + AssetPdCapFl1, AssetLifeCap1-AssetMarg1), (F131-AssetMarg1) -AssetPdCapFl1, AssetLifeFloor1-AssetMarg1), F131))) +AssetMarg1</f>
        <v>0.09</v>
      </c>
      <c r="G132" s="22">
        <f t="shared" ca="1" si="14"/>
        <v>804622.61694478267</v>
      </c>
      <c r="H132" s="22">
        <f t="shared" ca="1" si="17"/>
        <v>665625.96007054951</v>
      </c>
      <c r="I132" s="22">
        <f t="shared" ca="1" si="18"/>
        <v>138996.65687423316</v>
      </c>
      <c r="J132" s="18">
        <f t="shared" ca="1" si="12"/>
        <v>88611131.352532372</v>
      </c>
      <c r="L132" s="10">
        <f t="shared" si="19"/>
        <v>100000000</v>
      </c>
      <c r="O132" s="34">
        <f t="shared" ca="1" si="15"/>
        <v>0.88611131352532368</v>
      </c>
      <c r="V132" s="10">
        <f t="shared" si="13"/>
        <v>100000000</v>
      </c>
    </row>
    <row r="133" spans="1:22" x14ac:dyDescent="0.3">
      <c r="A133" s="10">
        <v>127</v>
      </c>
      <c r="B133" s="25">
        <f t="shared" si="10"/>
        <v>42979</v>
      </c>
      <c r="C133" s="10">
        <f t="shared" si="11"/>
        <v>8.3333333333333329E-2</v>
      </c>
      <c r="E133" s="18">
        <f t="shared" ca="1" si="16"/>
        <v>88611131.352532372</v>
      </c>
      <c r="F133" s="20">
        <f ca="1" xml:space="preserve"> IF(AssetIntType1="Fixed", AssetFxdRate1, IF(A133=1, OFFSET(Vectors!$D$6, A133, MATCH(AssetFltIndx1, FirstIntRates, 0)), IF(MOD($A133, AssetRateReset1)=0, MAX(MIN(OFFSET(Vectors!$D$6, A133, MATCH(AssetFltIndx1, FirstIntRates, 0)), (F132-AssetMarg1) + AssetPdCapFl1, AssetLifeCap1-AssetMarg1), (F132-AssetMarg1) -AssetPdCapFl1, AssetLifeFloor1-AssetMarg1), F132))) +AssetMarg1</f>
        <v>0.09</v>
      </c>
      <c r="G133" s="22">
        <f t="shared" ca="1" si="14"/>
        <v>804622.61694478267</v>
      </c>
      <c r="H133" s="22">
        <f t="shared" ca="1" si="17"/>
        <v>664583.48514399282</v>
      </c>
      <c r="I133" s="22">
        <f t="shared" ca="1" si="18"/>
        <v>140039.13180078985</v>
      </c>
      <c r="J133" s="18">
        <f t="shared" ca="1" si="12"/>
        <v>88471092.220731586</v>
      </c>
      <c r="L133" s="10">
        <f t="shared" si="19"/>
        <v>100000000</v>
      </c>
      <c r="O133" s="34">
        <f t="shared" ca="1" si="15"/>
        <v>0.88471092220731584</v>
      </c>
      <c r="V133" s="10">
        <f t="shared" si="13"/>
        <v>100000000</v>
      </c>
    </row>
    <row r="134" spans="1:22" x14ac:dyDescent="0.3">
      <c r="A134" s="10">
        <v>128</v>
      </c>
      <c r="B134" s="25">
        <f t="shared" ref="B134:B197" si="20">IF(A134=0,ClosingDate,IF(A134=1,FirstPayDate,EDATE(B133,PmtFreqAdd)))</f>
        <v>43009</v>
      </c>
      <c r="C134" s="10">
        <f t="shared" ref="C134:C197" si="21">IF(A134=0,0,IF(DayCountSys="30/360", DAYS360(B133,B134)/360, IF(DayCountSys="Actual/360",(B134-B133)/360,(B134-B133)/365)))</f>
        <v>8.3333333333333329E-2</v>
      </c>
      <c r="E134" s="18">
        <f t="shared" ca="1" si="16"/>
        <v>88471092.220731586</v>
      </c>
      <c r="F134" s="20">
        <f ca="1" xml:space="preserve"> IF(AssetIntType1="Fixed", AssetFxdRate1, IF(A134=1, OFFSET(Vectors!$D$6, A134, MATCH(AssetFltIndx1, FirstIntRates, 0)), IF(MOD($A134, AssetRateReset1)=0, MAX(MIN(OFFSET(Vectors!$D$6, A134, MATCH(AssetFltIndx1, FirstIntRates, 0)), (F133-AssetMarg1) + AssetPdCapFl1, AssetLifeCap1-AssetMarg1), (F133-AssetMarg1) -AssetPdCapFl1, AssetLifeFloor1-AssetMarg1), F133))) +AssetMarg1</f>
        <v>0.09</v>
      </c>
      <c r="G134" s="22">
        <f t="shared" ca="1" si="14"/>
        <v>804622.61694478267</v>
      </c>
      <c r="H134" s="22">
        <f t="shared" ca="1" si="17"/>
        <v>663533.19165548682</v>
      </c>
      <c r="I134" s="22">
        <f t="shared" ca="1" si="18"/>
        <v>141089.42528929585</v>
      </c>
      <c r="J134" s="18">
        <f t="shared" ref="J134:J197" ca="1" si="22">IF(A134=0,AssetCurBal1,E134-I134)</f>
        <v>88330002.795442283</v>
      </c>
      <c r="L134" s="10">
        <f t="shared" si="19"/>
        <v>100000000</v>
      </c>
      <c r="O134" s="34">
        <f t="shared" ca="1" si="15"/>
        <v>0.88330002795442286</v>
      </c>
      <c r="V134" s="10">
        <f t="shared" ref="V134:V197" si="23">IF(A134=0,AssetCurBal1,L134-N134-Q134-R134)</f>
        <v>100000000</v>
      </c>
    </row>
    <row r="135" spans="1:22" x14ac:dyDescent="0.3">
      <c r="A135" s="10">
        <v>129</v>
      </c>
      <c r="B135" s="25">
        <f t="shared" si="20"/>
        <v>43040</v>
      </c>
      <c r="C135" s="10">
        <f t="shared" si="21"/>
        <v>8.3333333333333329E-2</v>
      </c>
      <c r="E135" s="18">
        <f t="shared" ca="1" si="16"/>
        <v>88330002.795442283</v>
      </c>
      <c r="F135" s="20">
        <f ca="1" xml:space="preserve"> IF(AssetIntType1="Fixed", AssetFxdRate1, IF(A135=1, OFFSET(Vectors!$D$6, A135, MATCH(AssetFltIndx1, FirstIntRates, 0)), IF(MOD($A135, AssetRateReset1)=0, MAX(MIN(OFFSET(Vectors!$D$6, A135, MATCH(AssetFltIndx1, FirstIntRates, 0)), (F134-AssetMarg1) + AssetPdCapFl1, AssetLifeCap1-AssetMarg1), (F134-AssetMarg1) -AssetPdCapFl1, AssetLifeFloor1-AssetMarg1), F134))) +AssetMarg1</f>
        <v>0.09</v>
      </c>
      <c r="G135" s="22">
        <f t="shared" ref="G135:G198" ca="1" si="24" xml:space="preserve"> IF(J134&lt;=G134,H135+E135, -PMT($F$7*$C$7, OrgTerm1,AssetOrgBal1))</f>
        <v>804622.61694478267</v>
      </c>
      <c r="H135" s="22">
        <f t="shared" ca="1" si="17"/>
        <v>662475.02096581715</v>
      </c>
      <c r="I135" s="22">
        <f t="shared" ca="1" si="18"/>
        <v>142147.59597896552</v>
      </c>
      <c r="J135" s="18">
        <f t="shared" ca="1" si="22"/>
        <v>88187855.199463323</v>
      </c>
      <c r="L135" s="10">
        <f t="shared" si="19"/>
        <v>100000000</v>
      </c>
      <c r="O135" s="34">
        <f t="shared" ref="O135:O198" ca="1" si="25">IF(A135=0,1,J135/$J$6)</f>
        <v>0.88187855199463328</v>
      </c>
      <c r="V135" s="10">
        <f t="shared" si="23"/>
        <v>100000000</v>
      </c>
    </row>
    <row r="136" spans="1:22" x14ac:dyDescent="0.3">
      <c r="A136" s="10">
        <v>130</v>
      </c>
      <c r="B136" s="25">
        <f t="shared" si="20"/>
        <v>43070</v>
      </c>
      <c r="C136" s="10">
        <f t="shared" si="21"/>
        <v>8.3333333333333329E-2</v>
      </c>
      <c r="E136" s="18">
        <f t="shared" ref="E136:E199" ca="1" si="26">J135</f>
        <v>88187855.199463323</v>
      </c>
      <c r="F136" s="20">
        <f ca="1" xml:space="preserve"> IF(AssetIntType1="Fixed", AssetFxdRate1, IF(A136=1, OFFSET(Vectors!$D$6, A136, MATCH(AssetFltIndx1, FirstIntRates, 0)), IF(MOD($A136, AssetRateReset1)=0, MAX(MIN(OFFSET(Vectors!$D$6, A136, MATCH(AssetFltIndx1, FirstIntRates, 0)), (F135-AssetMarg1) + AssetPdCapFl1, AssetLifeCap1-AssetMarg1), (F135-AssetMarg1) -AssetPdCapFl1, AssetLifeFloor1-AssetMarg1), F135))) +AssetMarg1</f>
        <v>0.09</v>
      </c>
      <c r="G136" s="22">
        <f t="shared" ca="1" si="24"/>
        <v>804622.61694478267</v>
      </c>
      <c r="H136" s="22">
        <f t="shared" ref="H136:H199" ca="1" si="27" xml:space="preserve"> F136*C136*E136</f>
        <v>661408.91399597493</v>
      </c>
      <c r="I136" s="22">
        <f t="shared" ref="I136:I199" ca="1" si="28" xml:space="preserve"> G136-H136</f>
        <v>143213.70294880774</v>
      </c>
      <c r="J136" s="18">
        <f t="shared" ca="1" si="22"/>
        <v>88044641.496514514</v>
      </c>
      <c r="L136" s="10">
        <f t="shared" ref="L136:L199" si="29">V135</f>
        <v>100000000</v>
      </c>
      <c r="O136" s="34">
        <f t="shared" ca="1" si="25"/>
        <v>0.88044641496514509</v>
      </c>
      <c r="V136" s="10">
        <f t="shared" si="23"/>
        <v>100000000</v>
      </c>
    </row>
    <row r="137" spans="1:22" x14ac:dyDescent="0.3">
      <c r="A137" s="10">
        <v>131</v>
      </c>
      <c r="B137" s="25">
        <f t="shared" si="20"/>
        <v>43101</v>
      </c>
      <c r="C137" s="10">
        <f t="shared" si="21"/>
        <v>8.3333333333333329E-2</v>
      </c>
      <c r="E137" s="18">
        <f t="shared" ca="1" si="26"/>
        <v>88044641.496514514</v>
      </c>
      <c r="F137" s="20">
        <f ca="1" xml:space="preserve"> IF(AssetIntType1="Fixed", AssetFxdRate1, IF(A137=1, OFFSET(Vectors!$D$6, A137, MATCH(AssetFltIndx1, FirstIntRates, 0)), IF(MOD($A137, AssetRateReset1)=0, MAX(MIN(OFFSET(Vectors!$D$6, A137, MATCH(AssetFltIndx1, FirstIntRates, 0)), (F136-AssetMarg1) + AssetPdCapFl1, AssetLifeCap1-AssetMarg1), (F136-AssetMarg1) -AssetPdCapFl1, AssetLifeFloor1-AssetMarg1), F136))) +AssetMarg1</f>
        <v>0.09</v>
      </c>
      <c r="G137" s="22">
        <f t="shared" ca="1" si="24"/>
        <v>804622.61694478267</v>
      </c>
      <c r="H137" s="22">
        <f t="shared" ca="1" si="27"/>
        <v>660334.81122385885</v>
      </c>
      <c r="I137" s="22">
        <f t="shared" ca="1" si="28"/>
        <v>144287.80572092382</v>
      </c>
      <c r="J137" s="18">
        <f t="shared" ca="1" si="22"/>
        <v>87900353.690793589</v>
      </c>
      <c r="L137" s="10">
        <f t="shared" si="29"/>
        <v>100000000</v>
      </c>
      <c r="O137" s="34">
        <f t="shared" ca="1" si="25"/>
        <v>0.87900353690793587</v>
      </c>
      <c r="V137" s="10">
        <f t="shared" si="23"/>
        <v>100000000</v>
      </c>
    </row>
    <row r="138" spans="1:22" x14ac:dyDescent="0.3">
      <c r="A138" s="10">
        <v>132</v>
      </c>
      <c r="B138" s="25">
        <f t="shared" si="20"/>
        <v>43132</v>
      </c>
      <c r="C138" s="10">
        <f t="shared" si="21"/>
        <v>8.3333333333333329E-2</v>
      </c>
      <c r="E138" s="18">
        <f t="shared" ca="1" si="26"/>
        <v>87900353.690793589</v>
      </c>
      <c r="F138" s="20">
        <f ca="1" xml:space="preserve"> IF(AssetIntType1="Fixed", AssetFxdRate1, IF(A138=1, OFFSET(Vectors!$D$6, A138, MATCH(AssetFltIndx1, FirstIntRates, 0)), IF(MOD($A138, AssetRateReset1)=0, MAX(MIN(OFFSET(Vectors!$D$6, A138, MATCH(AssetFltIndx1, FirstIntRates, 0)), (F137-AssetMarg1) + AssetPdCapFl1, AssetLifeCap1-AssetMarg1), (F137-AssetMarg1) -AssetPdCapFl1, AssetLifeFloor1-AssetMarg1), F137))) +AssetMarg1</f>
        <v>0.09</v>
      </c>
      <c r="G138" s="22">
        <f t="shared" ca="1" si="24"/>
        <v>804622.61694478267</v>
      </c>
      <c r="H138" s="22">
        <f t="shared" ca="1" si="27"/>
        <v>659252.65268095187</v>
      </c>
      <c r="I138" s="22">
        <f t="shared" ca="1" si="28"/>
        <v>145369.9642638308</v>
      </c>
      <c r="J138" s="18">
        <f t="shared" ca="1" si="22"/>
        <v>87754983.726529762</v>
      </c>
      <c r="L138" s="10">
        <f t="shared" si="29"/>
        <v>100000000</v>
      </c>
      <c r="O138" s="34">
        <f t="shared" ca="1" si="25"/>
        <v>0.87754983726529767</v>
      </c>
      <c r="V138" s="10">
        <f t="shared" si="23"/>
        <v>100000000</v>
      </c>
    </row>
    <row r="139" spans="1:22" x14ac:dyDescent="0.3">
      <c r="A139" s="10">
        <v>133</v>
      </c>
      <c r="B139" s="25">
        <f t="shared" si="20"/>
        <v>43160</v>
      </c>
      <c r="C139" s="10">
        <f t="shared" si="21"/>
        <v>8.3333333333333329E-2</v>
      </c>
      <c r="E139" s="18">
        <f t="shared" ca="1" si="26"/>
        <v>87754983.726529762</v>
      </c>
      <c r="F139" s="20">
        <f ca="1" xml:space="preserve"> IF(AssetIntType1="Fixed", AssetFxdRate1, IF(A139=1, OFFSET(Vectors!$D$6, A139, MATCH(AssetFltIndx1, FirstIntRates, 0)), IF(MOD($A139, AssetRateReset1)=0, MAX(MIN(OFFSET(Vectors!$D$6, A139, MATCH(AssetFltIndx1, FirstIntRates, 0)), (F138-AssetMarg1) + AssetPdCapFl1, AssetLifeCap1-AssetMarg1), (F138-AssetMarg1) -AssetPdCapFl1, AssetLifeFloor1-AssetMarg1), F138))) +AssetMarg1</f>
        <v>0.09</v>
      </c>
      <c r="G139" s="22">
        <f t="shared" ca="1" si="24"/>
        <v>804622.61694478267</v>
      </c>
      <c r="H139" s="22">
        <f t="shared" ca="1" si="27"/>
        <v>658162.37794897321</v>
      </c>
      <c r="I139" s="22">
        <f t="shared" ca="1" si="28"/>
        <v>146460.23899580946</v>
      </c>
      <c r="J139" s="18">
        <f t="shared" ca="1" si="22"/>
        <v>87608523.487533957</v>
      </c>
      <c r="L139" s="10">
        <f t="shared" si="29"/>
        <v>100000000</v>
      </c>
      <c r="O139" s="34">
        <f t="shared" ca="1" si="25"/>
        <v>0.87608523487533951</v>
      </c>
      <c r="V139" s="10">
        <f t="shared" si="23"/>
        <v>100000000</v>
      </c>
    </row>
    <row r="140" spans="1:22" x14ac:dyDescent="0.3">
      <c r="A140" s="10">
        <v>134</v>
      </c>
      <c r="B140" s="25">
        <f t="shared" si="20"/>
        <v>43191</v>
      </c>
      <c r="C140" s="10">
        <f t="shared" si="21"/>
        <v>8.3333333333333329E-2</v>
      </c>
      <c r="E140" s="18">
        <f t="shared" ca="1" si="26"/>
        <v>87608523.487533957</v>
      </c>
      <c r="F140" s="20">
        <f ca="1" xml:space="preserve"> IF(AssetIntType1="Fixed", AssetFxdRate1, IF(A140=1, OFFSET(Vectors!$D$6, A140, MATCH(AssetFltIndx1, FirstIntRates, 0)), IF(MOD($A140, AssetRateReset1)=0, MAX(MIN(OFFSET(Vectors!$D$6, A140, MATCH(AssetFltIndx1, FirstIntRates, 0)), (F139-AssetMarg1) + AssetPdCapFl1, AssetLifeCap1-AssetMarg1), (F139-AssetMarg1) -AssetPdCapFl1, AssetLifeFloor1-AssetMarg1), F139))) +AssetMarg1</f>
        <v>0.09</v>
      </c>
      <c r="G140" s="22">
        <f t="shared" ca="1" si="24"/>
        <v>804622.61694478267</v>
      </c>
      <c r="H140" s="22">
        <f t="shared" ca="1" si="27"/>
        <v>657063.92615650466</v>
      </c>
      <c r="I140" s="22">
        <f t="shared" ca="1" si="28"/>
        <v>147558.69078827801</v>
      </c>
      <c r="J140" s="18">
        <f t="shared" ca="1" si="22"/>
        <v>87460964.796745673</v>
      </c>
      <c r="L140" s="10">
        <f t="shared" si="29"/>
        <v>100000000</v>
      </c>
      <c r="O140" s="34">
        <f t="shared" ca="1" si="25"/>
        <v>0.87460964796745677</v>
      </c>
      <c r="V140" s="10">
        <f t="shared" si="23"/>
        <v>100000000</v>
      </c>
    </row>
    <row r="141" spans="1:22" x14ac:dyDescent="0.3">
      <c r="A141" s="10">
        <v>135</v>
      </c>
      <c r="B141" s="25">
        <f t="shared" si="20"/>
        <v>43221</v>
      </c>
      <c r="C141" s="10">
        <f t="shared" si="21"/>
        <v>8.3333333333333329E-2</v>
      </c>
      <c r="E141" s="18">
        <f t="shared" ca="1" si="26"/>
        <v>87460964.796745673</v>
      </c>
      <c r="F141" s="20">
        <f ca="1" xml:space="preserve"> IF(AssetIntType1="Fixed", AssetFxdRate1, IF(A141=1, OFFSET(Vectors!$D$6, A141, MATCH(AssetFltIndx1, FirstIntRates, 0)), IF(MOD($A141, AssetRateReset1)=0, MAX(MIN(OFFSET(Vectors!$D$6, A141, MATCH(AssetFltIndx1, FirstIntRates, 0)), (F140-AssetMarg1) + AssetPdCapFl1, AssetLifeCap1-AssetMarg1), (F140-AssetMarg1) -AssetPdCapFl1, AssetLifeFloor1-AssetMarg1), F140))) +AssetMarg1</f>
        <v>0.09</v>
      </c>
      <c r="G141" s="22">
        <f t="shared" ca="1" si="24"/>
        <v>804622.61694478267</v>
      </c>
      <c r="H141" s="22">
        <f t="shared" ca="1" si="27"/>
        <v>655957.23597559251</v>
      </c>
      <c r="I141" s="22">
        <f t="shared" ca="1" si="28"/>
        <v>148665.38096919016</v>
      </c>
      <c r="J141" s="18">
        <f t="shared" ca="1" si="22"/>
        <v>87312299.415776476</v>
      </c>
      <c r="L141" s="10">
        <f t="shared" si="29"/>
        <v>100000000</v>
      </c>
      <c r="O141" s="34">
        <f t="shared" ca="1" si="25"/>
        <v>0.87312299415776473</v>
      </c>
      <c r="V141" s="10">
        <f t="shared" si="23"/>
        <v>100000000</v>
      </c>
    </row>
    <row r="142" spans="1:22" x14ac:dyDescent="0.3">
      <c r="A142" s="10">
        <v>136</v>
      </c>
      <c r="B142" s="25">
        <f t="shared" si="20"/>
        <v>43252</v>
      </c>
      <c r="C142" s="10">
        <f t="shared" si="21"/>
        <v>8.3333333333333329E-2</v>
      </c>
      <c r="E142" s="18">
        <f t="shared" ca="1" si="26"/>
        <v>87312299.415776476</v>
      </c>
      <c r="F142" s="20">
        <f ca="1" xml:space="preserve"> IF(AssetIntType1="Fixed", AssetFxdRate1, IF(A142=1, OFFSET(Vectors!$D$6, A142, MATCH(AssetFltIndx1, FirstIntRates, 0)), IF(MOD($A142, AssetRateReset1)=0, MAX(MIN(OFFSET(Vectors!$D$6, A142, MATCH(AssetFltIndx1, FirstIntRates, 0)), (F141-AssetMarg1) + AssetPdCapFl1, AssetLifeCap1-AssetMarg1), (F141-AssetMarg1) -AssetPdCapFl1, AssetLifeFloor1-AssetMarg1), F141))) +AssetMarg1</f>
        <v>0.09</v>
      </c>
      <c r="G142" s="22">
        <f t="shared" ca="1" si="24"/>
        <v>804622.61694478267</v>
      </c>
      <c r="H142" s="22">
        <f t="shared" ca="1" si="27"/>
        <v>654842.24561832356</v>
      </c>
      <c r="I142" s="22">
        <f t="shared" ca="1" si="28"/>
        <v>149780.37132645911</v>
      </c>
      <c r="J142" s="18">
        <f t="shared" ca="1" si="22"/>
        <v>87162519.044450015</v>
      </c>
      <c r="L142" s="10">
        <f t="shared" si="29"/>
        <v>100000000</v>
      </c>
      <c r="O142" s="34">
        <f t="shared" ca="1" si="25"/>
        <v>0.87162519044450015</v>
      </c>
      <c r="V142" s="10">
        <f t="shared" si="23"/>
        <v>100000000</v>
      </c>
    </row>
    <row r="143" spans="1:22" x14ac:dyDescent="0.3">
      <c r="A143" s="10">
        <v>137</v>
      </c>
      <c r="B143" s="25">
        <f t="shared" si="20"/>
        <v>43282</v>
      </c>
      <c r="C143" s="10">
        <f t="shared" si="21"/>
        <v>8.3333333333333329E-2</v>
      </c>
      <c r="E143" s="18">
        <f t="shared" ca="1" si="26"/>
        <v>87162519.044450015</v>
      </c>
      <c r="F143" s="20">
        <f ca="1" xml:space="preserve"> IF(AssetIntType1="Fixed", AssetFxdRate1, IF(A143=1, OFFSET(Vectors!$D$6, A143, MATCH(AssetFltIndx1, FirstIntRates, 0)), IF(MOD($A143, AssetRateReset1)=0, MAX(MIN(OFFSET(Vectors!$D$6, A143, MATCH(AssetFltIndx1, FirstIntRates, 0)), (F142-AssetMarg1) + AssetPdCapFl1, AssetLifeCap1-AssetMarg1), (F142-AssetMarg1) -AssetPdCapFl1, AssetLifeFloor1-AssetMarg1), F142))) +AssetMarg1</f>
        <v>0.09</v>
      </c>
      <c r="G143" s="22">
        <f t="shared" ca="1" si="24"/>
        <v>804622.61694478267</v>
      </c>
      <c r="H143" s="22">
        <f t="shared" ca="1" si="27"/>
        <v>653718.89283337514</v>
      </c>
      <c r="I143" s="22">
        <f t="shared" ca="1" si="28"/>
        <v>150903.72411140753</v>
      </c>
      <c r="J143" s="18">
        <f t="shared" ca="1" si="22"/>
        <v>87011615.320338607</v>
      </c>
      <c r="L143" s="10">
        <f t="shared" si="29"/>
        <v>100000000</v>
      </c>
      <c r="O143" s="34">
        <f t="shared" ca="1" si="25"/>
        <v>0.87011615320338609</v>
      </c>
      <c r="V143" s="10">
        <f t="shared" si="23"/>
        <v>100000000</v>
      </c>
    </row>
    <row r="144" spans="1:22" x14ac:dyDescent="0.3">
      <c r="A144" s="10">
        <v>138</v>
      </c>
      <c r="B144" s="25">
        <f t="shared" si="20"/>
        <v>43313</v>
      </c>
      <c r="C144" s="10">
        <f t="shared" si="21"/>
        <v>8.3333333333333329E-2</v>
      </c>
      <c r="E144" s="18">
        <f t="shared" ca="1" si="26"/>
        <v>87011615.320338607</v>
      </c>
      <c r="F144" s="20">
        <f ca="1" xml:space="preserve"> IF(AssetIntType1="Fixed", AssetFxdRate1, IF(A144=1, OFFSET(Vectors!$D$6, A144, MATCH(AssetFltIndx1, FirstIntRates, 0)), IF(MOD($A144, AssetRateReset1)=0, MAX(MIN(OFFSET(Vectors!$D$6, A144, MATCH(AssetFltIndx1, FirstIntRates, 0)), (F143-AssetMarg1) + AssetPdCapFl1, AssetLifeCap1-AssetMarg1), (F143-AssetMarg1) -AssetPdCapFl1, AssetLifeFloor1-AssetMarg1), F143))) +AssetMarg1</f>
        <v>0.09</v>
      </c>
      <c r="G144" s="22">
        <f t="shared" ca="1" si="24"/>
        <v>804622.61694478267</v>
      </c>
      <c r="H144" s="22">
        <f t="shared" ca="1" si="27"/>
        <v>652587.11490253953</v>
      </c>
      <c r="I144" s="22">
        <f t="shared" ca="1" si="28"/>
        <v>152035.50204224314</v>
      </c>
      <c r="J144" s="18">
        <f t="shared" ca="1" si="22"/>
        <v>86859579.818296358</v>
      </c>
      <c r="L144" s="10">
        <f t="shared" si="29"/>
        <v>100000000</v>
      </c>
      <c r="O144" s="34">
        <f t="shared" ca="1" si="25"/>
        <v>0.86859579818296362</v>
      </c>
      <c r="V144" s="10">
        <f t="shared" si="23"/>
        <v>100000000</v>
      </c>
    </row>
    <row r="145" spans="1:22" x14ac:dyDescent="0.3">
      <c r="A145" s="10">
        <v>139</v>
      </c>
      <c r="B145" s="25">
        <f t="shared" si="20"/>
        <v>43344</v>
      </c>
      <c r="C145" s="10">
        <f t="shared" si="21"/>
        <v>8.3333333333333329E-2</v>
      </c>
      <c r="E145" s="18">
        <f t="shared" ca="1" si="26"/>
        <v>86859579.818296358</v>
      </c>
      <c r="F145" s="20">
        <f ca="1" xml:space="preserve"> IF(AssetIntType1="Fixed", AssetFxdRate1, IF(A145=1, OFFSET(Vectors!$D$6, A145, MATCH(AssetFltIndx1, FirstIntRates, 0)), IF(MOD($A145, AssetRateReset1)=0, MAX(MIN(OFFSET(Vectors!$D$6, A145, MATCH(AssetFltIndx1, FirstIntRates, 0)), (F144-AssetMarg1) + AssetPdCapFl1, AssetLifeCap1-AssetMarg1), (F144-AssetMarg1) -AssetPdCapFl1, AssetLifeFloor1-AssetMarg1), F144))) +AssetMarg1</f>
        <v>0.09</v>
      </c>
      <c r="G145" s="22">
        <f t="shared" ca="1" si="24"/>
        <v>804622.61694478267</v>
      </c>
      <c r="H145" s="22">
        <f t="shared" ca="1" si="27"/>
        <v>651446.84863722266</v>
      </c>
      <c r="I145" s="22">
        <f t="shared" ca="1" si="28"/>
        <v>153175.76830756001</v>
      </c>
      <c r="J145" s="18">
        <f t="shared" ca="1" si="22"/>
        <v>86706404.049988791</v>
      </c>
      <c r="L145" s="10">
        <f t="shared" si="29"/>
        <v>100000000</v>
      </c>
      <c r="O145" s="34">
        <f t="shared" ca="1" si="25"/>
        <v>0.86706404049988794</v>
      </c>
      <c r="V145" s="10">
        <f t="shared" si="23"/>
        <v>100000000</v>
      </c>
    </row>
    <row r="146" spans="1:22" x14ac:dyDescent="0.3">
      <c r="A146" s="10">
        <v>140</v>
      </c>
      <c r="B146" s="25">
        <f t="shared" si="20"/>
        <v>43374</v>
      </c>
      <c r="C146" s="10">
        <f t="shared" si="21"/>
        <v>8.3333333333333329E-2</v>
      </c>
      <c r="E146" s="18">
        <f t="shared" ca="1" si="26"/>
        <v>86706404.049988791</v>
      </c>
      <c r="F146" s="20">
        <f ca="1" xml:space="preserve"> IF(AssetIntType1="Fixed", AssetFxdRate1, IF(A146=1, OFFSET(Vectors!$D$6, A146, MATCH(AssetFltIndx1, FirstIntRates, 0)), IF(MOD($A146, AssetRateReset1)=0, MAX(MIN(OFFSET(Vectors!$D$6, A146, MATCH(AssetFltIndx1, FirstIntRates, 0)), (F145-AssetMarg1) + AssetPdCapFl1, AssetLifeCap1-AssetMarg1), (F145-AssetMarg1) -AssetPdCapFl1, AssetLifeFloor1-AssetMarg1), F145))) +AssetMarg1</f>
        <v>0.09</v>
      </c>
      <c r="G146" s="22">
        <f t="shared" ca="1" si="24"/>
        <v>804622.61694478267</v>
      </c>
      <c r="H146" s="22">
        <f t="shared" ca="1" si="27"/>
        <v>650298.03037491592</v>
      </c>
      <c r="I146" s="22">
        <f t="shared" ca="1" si="28"/>
        <v>154324.58656986675</v>
      </c>
      <c r="J146" s="18">
        <f t="shared" ca="1" si="22"/>
        <v>86552079.463418931</v>
      </c>
      <c r="L146" s="10">
        <f t="shared" si="29"/>
        <v>100000000</v>
      </c>
      <c r="O146" s="34">
        <f t="shared" ca="1" si="25"/>
        <v>0.86552079463418929</v>
      </c>
      <c r="V146" s="10">
        <f t="shared" si="23"/>
        <v>100000000</v>
      </c>
    </row>
    <row r="147" spans="1:22" x14ac:dyDescent="0.3">
      <c r="A147" s="10">
        <v>141</v>
      </c>
      <c r="B147" s="25">
        <f t="shared" si="20"/>
        <v>43405</v>
      </c>
      <c r="C147" s="10">
        <f t="shared" si="21"/>
        <v>8.3333333333333329E-2</v>
      </c>
      <c r="E147" s="18">
        <f t="shared" ca="1" si="26"/>
        <v>86552079.463418931</v>
      </c>
      <c r="F147" s="20">
        <f ca="1" xml:space="preserve"> IF(AssetIntType1="Fixed", AssetFxdRate1, IF(A147=1, OFFSET(Vectors!$D$6, A147, MATCH(AssetFltIndx1, FirstIntRates, 0)), IF(MOD($A147, AssetRateReset1)=0, MAX(MIN(OFFSET(Vectors!$D$6, A147, MATCH(AssetFltIndx1, FirstIntRates, 0)), (F146-AssetMarg1) + AssetPdCapFl1, AssetLifeCap1-AssetMarg1), (F146-AssetMarg1) -AssetPdCapFl1, AssetLifeFloor1-AssetMarg1), F146))) +AssetMarg1</f>
        <v>0.09</v>
      </c>
      <c r="G147" s="22">
        <f t="shared" ca="1" si="24"/>
        <v>804622.61694478267</v>
      </c>
      <c r="H147" s="22">
        <f t="shared" ca="1" si="27"/>
        <v>649140.59597564198</v>
      </c>
      <c r="I147" s="22">
        <f t="shared" ca="1" si="28"/>
        <v>155482.02096914069</v>
      </c>
      <c r="J147" s="18">
        <f t="shared" ca="1" si="22"/>
        <v>86396597.442449793</v>
      </c>
      <c r="L147" s="10">
        <f t="shared" si="29"/>
        <v>100000000</v>
      </c>
      <c r="O147" s="34">
        <f t="shared" ca="1" si="25"/>
        <v>0.86396597442449796</v>
      </c>
      <c r="V147" s="10">
        <f t="shared" si="23"/>
        <v>100000000</v>
      </c>
    </row>
    <row r="148" spans="1:22" x14ac:dyDescent="0.3">
      <c r="A148" s="10">
        <v>142</v>
      </c>
      <c r="B148" s="25">
        <f t="shared" si="20"/>
        <v>43435</v>
      </c>
      <c r="C148" s="10">
        <f t="shared" si="21"/>
        <v>8.3333333333333329E-2</v>
      </c>
      <c r="E148" s="18">
        <f t="shared" ca="1" si="26"/>
        <v>86396597.442449793</v>
      </c>
      <c r="F148" s="20">
        <f ca="1" xml:space="preserve"> IF(AssetIntType1="Fixed", AssetFxdRate1, IF(A148=1, OFFSET(Vectors!$D$6, A148, MATCH(AssetFltIndx1, FirstIntRates, 0)), IF(MOD($A148, AssetRateReset1)=0, MAX(MIN(OFFSET(Vectors!$D$6, A148, MATCH(AssetFltIndx1, FirstIntRates, 0)), (F147-AssetMarg1) + AssetPdCapFl1, AssetLifeCap1-AssetMarg1), (F147-AssetMarg1) -AssetPdCapFl1, AssetLifeFloor1-AssetMarg1), F147))) +AssetMarg1</f>
        <v>0.09</v>
      </c>
      <c r="G148" s="22">
        <f t="shared" ca="1" si="24"/>
        <v>804622.61694478267</v>
      </c>
      <c r="H148" s="22">
        <f t="shared" ca="1" si="27"/>
        <v>647974.48081837338</v>
      </c>
      <c r="I148" s="22">
        <f t="shared" ca="1" si="28"/>
        <v>156648.13612640928</v>
      </c>
      <c r="J148" s="18">
        <f t="shared" ca="1" si="22"/>
        <v>86239949.306323379</v>
      </c>
      <c r="L148" s="10">
        <f t="shared" si="29"/>
        <v>100000000</v>
      </c>
      <c r="O148" s="34">
        <f t="shared" ca="1" si="25"/>
        <v>0.86239949306323382</v>
      </c>
      <c r="V148" s="10">
        <f t="shared" si="23"/>
        <v>100000000</v>
      </c>
    </row>
    <row r="149" spans="1:22" x14ac:dyDescent="0.3">
      <c r="A149" s="10">
        <v>143</v>
      </c>
      <c r="B149" s="25">
        <f t="shared" si="20"/>
        <v>43466</v>
      </c>
      <c r="C149" s="10">
        <f t="shared" si="21"/>
        <v>8.3333333333333329E-2</v>
      </c>
      <c r="E149" s="18">
        <f t="shared" ca="1" si="26"/>
        <v>86239949.306323379</v>
      </c>
      <c r="F149" s="20">
        <f ca="1" xml:space="preserve"> IF(AssetIntType1="Fixed", AssetFxdRate1, IF(A149=1, OFFSET(Vectors!$D$6, A149, MATCH(AssetFltIndx1, FirstIntRates, 0)), IF(MOD($A149, AssetRateReset1)=0, MAX(MIN(OFFSET(Vectors!$D$6, A149, MATCH(AssetFltIndx1, FirstIntRates, 0)), (F148-AssetMarg1) + AssetPdCapFl1, AssetLifeCap1-AssetMarg1), (F148-AssetMarg1) -AssetPdCapFl1, AssetLifeFloor1-AssetMarg1), F148))) +AssetMarg1</f>
        <v>0.09</v>
      </c>
      <c r="G149" s="22">
        <f t="shared" ca="1" si="24"/>
        <v>804622.61694478267</v>
      </c>
      <c r="H149" s="22">
        <f t="shared" ca="1" si="27"/>
        <v>646799.61979742534</v>
      </c>
      <c r="I149" s="22">
        <f t="shared" ca="1" si="28"/>
        <v>157822.99714735732</v>
      </c>
      <c r="J149" s="18">
        <f t="shared" ca="1" si="22"/>
        <v>86082126.309176028</v>
      </c>
      <c r="L149" s="10">
        <f t="shared" si="29"/>
        <v>100000000</v>
      </c>
      <c r="O149" s="34">
        <f t="shared" ca="1" si="25"/>
        <v>0.86082126309176032</v>
      </c>
      <c r="V149" s="10">
        <f t="shared" si="23"/>
        <v>100000000</v>
      </c>
    </row>
    <row r="150" spans="1:22" x14ac:dyDescent="0.3">
      <c r="A150" s="10">
        <v>144</v>
      </c>
      <c r="B150" s="25">
        <f t="shared" si="20"/>
        <v>43497</v>
      </c>
      <c r="C150" s="10">
        <f t="shared" si="21"/>
        <v>8.3333333333333329E-2</v>
      </c>
      <c r="E150" s="18">
        <f t="shared" ca="1" si="26"/>
        <v>86082126.309176028</v>
      </c>
      <c r="F150" s="20">
        <f ca="1" xml:space="preserve"> IF(AssetIntType1="Fixed", AssetFxdRate1, IF(A150=1, OFFSET(Vectors!$D$6, A150, MATCH(AssetFltIndx1, FirstIntRates, 0)), IF(MOD($A150, AssetRateReset1)=0, MAX(MIN(OFFSET(Vectors!$D$6, A150, MATCH(AssetFltIndx1, FirstIntRates, 0)), (F149-AssetMarg1) + AssetPdCapFl1, AssetLifeCap1-AssetMarg1), (F149-AssetMarg1) -AssetPdCapFl1, AssetLifeFloor1-AssetMarg1), F149))) +AssetMarg1</f>
        <v>0.09</v>
      </c>
      <c r="G150" s="22">
        <f t="shared" ca="1" si="24"/>
        <v>804622.61694478267</v>
      </c>
      <c r="H150" s="22">
        <f t="shared" ca="1" si="27"/>
        <v>645615.94731882017</v>
      </c>
      <c r="I150" s="22">
        <f t="shared" ca="1" si="28"/>
        <v>159006.6696259625</v>
      </c>
      <c r="J150" s="18">
        <f t="shared" ca="1" si="22"/>
        <v>85923119.63955006</v>
      </c>
      <c r="L150" s="10">
        <f t="shared" si="29"/>
        <v>100000000</v>
      </c>
      <c r="O150" s="34">
        <f t="shared" ca="1" si="25"/>
        <v>0.85923119639550061</v>
      </c>
      <c r="V150" s="10">
        <f t="shared" si="23"/>
        <v>100000000</v>
      </c>
    </row>
    <row r="151" spans="1:22" x14ac:dyDescent="0.3">
      <c r="A151" s="10">
        <v>145</v>
      </c>
      <c r="B151" s="25">
        <f t="shared" si="20"/>
        <v>43525</v>
      </c>
      <c r="C151" s="10">
        <f t="shared" si="21"/>
        <v>8.3333333333333329E-2</v>
      </c>
      <c r="E151" s="18">
        <f t="shared" ca="1" si="26"/>
        <v>85923119.63955006</v>
      </c>
      <c r="F151" s="20">
        <f ca="1" xml:space="preserve"> IF(AssetIntType1="Fixed", AssetFxdRate1, IF(A151=1, OFFSET(Vectors!$D$6, A151, MATCH(AssetFltIndx1, FirstIntRates, 0)), IF(MOD($A151, AssetRateReset1)=0, MAX(MIN(OFFSET(Vectors!$D$6, A151, MATCH(AssetFltIndx1, FirstIntRates, 0)), (F150-AssetMarg1) + AssetPdCapFl1, AssetLifeCap1-AssetMarg1), (F150-AssetMarg1) -AssetPdCapFl1, AssetLifeFloor1-AssetMarg1), F150))) +AssetMarg1</f>
        <v>0.09</v>
      </c>
      <c r="G151" s="22">
        <f t="shared" ca="1" si="24"/>
        <v>804622.61694478267</v>
      </c>
      <c r="H151" s="22">
        <f t="shared" ca="1" si="27"/>
        <v>644423.39729662542</v>
      </c>
      <c r="I151" s="22">
        <f t="shared" ca="1" si="28"/>
        <v>160199.21964815725</v>
      </c>
      <c r="J151" s="18">
        <f t="shared" ca="1" si="22"/>
        <v>85762920.419901907</v>
      </c>
      <c r="L151" s="10">
        <f t="shared" si="29"/>
        <v>100000000</v>
      </c>
      <c r="O151" s="34">
        <f t="shared" ca="1" si="25"/>
        <v>0.85762920419901911</v>
      </c>
      <c r="V151" s="10">
        <f t="shared" si="23"/>
        <v>100000000</v>
      </c>
    </row>
    <row r="152" spans="1:22" x14ac:dyDescent="0.3">
      <c r="A152" s="10">
        <v>146</v>
      </c>
      <c r="B152" s="25">
        <f t="shared" si="20"/>
        <v>43556</v>
      </c>
      <c r="C152" s="10">
        <f t="shared" si="21"/>
        <v>8.3333333333333329E-2</v>
      </c>
      <c r="E152" s="18">
        <f t="shared" ca="1" si="26"/>
        <v>85762920.419901907</v>
      </c>
      <c r="F152" s="20">
        <f ca="1" xml:space="preserve"> IF(AssetIntType1="Fixed", AssetFxdRate1, IF(A152=1, OFFSET(Vectors!$D$6, A152, MATCH(AssetFltIndx1, FirstIntRates, 0)), IF(MOD($A152, AssetRateReset1)=0, MAX(MIN(OFFSET(Vectors!$D$6, A152, MATCH(AssetFltIndx1, FirstIntRates, 0)), (F151-AssetMarg1) + AssetPdCapFl1, AssetLifeCap1-AssetMarg1), (F151-AssetMarg1) -AssetPdCapFl1, AssetLifeFloor1-AssetMarg1), F151))) +AssetMarg1</f>
        <v>0.09</v>
      </c>
      <c r="G152" s="22">
        <f t="shared" ca="1" si="24"/>
        <v>804622.61694478267</v>
      </c>
      <c r="H152" s="22">
        <f t="shared" ca="1" si="27"/>
        <v>643221.90314926428</v>
      </c>
      <c r="I152" s="22">
        <f t="shared" ca="1" si="28"/>
        <v>161400.71379551839</v>
      </c>
      <c r="J152" s="18">
        <f t="shared" ca="1" si="22"/>
        <v>85601519.706106395</v>
      </c>
      <c r="L152" s="10">
        <f t="shared" si="29"/>
        <v>100000000</v>
      </c>
      <c r="O152" s="34">
        <f t="shared" ca="1" si="25"/>
        <v>0.85601519706106399</v>
      </c>
      <c r="V152" s="10">
        <f t="shared" si="23"/>
        <v>100000000</v>
      </c>
    </row>
    <row r="153" spans="1:22" x14ac:dyDescent="0.3">
      <c r="A153" s="10">
        <v>147</v>
      </c>
      <c r="B153" s="25">
        <f t="shared" si="20"/>
        <v>43586</v>
      </c>
      <c r="C153" s="10">
        <f t="shared" si="21"/>
        <v>8.3333333333333329E-2</v>
      </c>
      <c r="E153" s="18">
        <f t="shared" ca="1" si="26"/>
        <v>85601519.706106395</v>
      </c>
      <c r="F153" s="20">
        <f ca="1" xml:space="preserve"> IF(AssetIntType1="Fixed", AssetFxdRate1, IF(A153=1, OFFSET(Vectors!$D$6, A153, MATCH(AssetFltIndx1, FirstIntRates, 0)), IF(MOD($A153, AssetRateReset1)=0, MAX(MIN(OFFSET(Vectors!$D$6, A153, MATCH(AssetFltIndx1, FirstIntRates, 0)), (F152-AssetMarg1) + AssetPdCapFl1, AssetLifeCap1-AssetMarg1), (F152-AssetMarg1) -AssetPdCapFl1, AssetLifeFloor1-AssetMarg1), F152))) +AssetMarg1</f>
        <v>0.09</v>
      </c>
      <c r="G153" s="22">
        <f t="shared" ca="1" si="24"/>
        <v>804622.61694478267</v>
      </c>
      <c r="H153" s="22">
        <f t="shared" ca="1" si="27"/>
        <v>642011.39779579791</v>
      </c>
      <c r="I153" s="22">
        <f t="shared" ca="1" si="28"/>
        <v>162611.21914898476</v>
      </c>
      <c r="J153" s="18">
        <f t="shared" ca="1" si="22"/>
        <v>85438908.486957416</v>
      </c>
      <c r="L153" s="10">
        <f t="shared" si="29"/>
        <v>100000000</v>
      </c>
      <c r="O153" s="34">
        <f t="shared" ca="1" si="25"/>
        <v>0.85438908486957421</v>
      </c>
      <c r="V153" s="10">
        <f t="shared" si="23"/>
        <v>100000000</v>
      </c>
    </row>
    <row r="154" spans="1:22" x14ac:dyDescent="0.3">
      <c r="A154" s="10">
        <v>148</v>
      </c>
      <c r="B154" s="25">
        <f t="shared" si="20"/>
        <v>43617</v>
      </c>
      <c r="C154" s="10">
        <f t="shared" si="21"/>
        <v>8.3333333333333329E-2</v>
      </c>
      <c r="E154" s="18">
        <f t="shared" ca="1" si="26"/>
        <v>85438908.486957416</v>
      </c>
      <c r="F154" s="20">
        <f ca="1" xml:space="preserve"> IF(AssetIntType1="Fixed", AssetFxdRate1, IF(A154=1, OFFSET(Vectors!$D$6, A154, MATCH(AssetFltIndx1, FirstIntRates, 0)), IF(MOD($A154, AssetRateReset1)=0, MAX(MIN(OFFSET(Vectors!$D$6, A154, MATCH(AssetFltIndx1, FirstIntRates, 0)), (F153-AssetMarg1) + AssetPdCapFl1, AssetLifeCap1-AssetMarg1), (F153-AssetMarg1) -AssetPdCapFl1, AssetLifeFloor1-AssetMarg1), F153))) +AssetMarg1</f>
        <v>0.09</v>
      </c>
      <c r="G154" s="22">
        <f t="shared" ca="1" si="24"/>
        <v>804622.61694478267</v>
      </c>
      <c r="H154" s="22">
        <f t="shared" ca="1" si="27"/>
        <v>640791.8136521806</v>
      </c>
      <c r="I154" s="22">
        <f t="shared" ca="1" si="28"/>
        <v>163830.80329260207</v>
      </c>
      <c r="J154" s="18">
        <f t="shared" ca="1" si="22"/>
        <v>85275077.683664814</v>
      </c>
      <c r="L154" s="10">
        <f t="shared" si="29"/>
        <v>100000000</v>
      </c>
      <c r="O154" s="34">
        <f t="shared" ca="1" si="25"/>
        <v>0.85275077683664813</v>
      </c>
      <c r="V154" s="10">
        <f t="shared" si="23"/>
        <v>100000000</v>
      </c>
    </row>
    <row r="155" spans="1:22" x14ac:dyDescent="0.3">
      <c r="A155" s="10">
        <v>149</v>
      </c>
      <c r="B155" s="25">
        <f t="shared" si="20"/>
        <v>43647</v>
      </c>
      <c r="C155" s="10">
        <f t="shared" si="21"/>
        <v>8.3333333333333329E-2</v>
      </c>
      <c r="E155" s="18">
        <f t="shared" ca="1" si="26"/>
        <v>85275077.683664814</v>
      </c>
      <c r="F155" s="20">
        <f ca="1" xml:space="preserve"> IF(AssetIntType1="Fixed", AssetFxdRate1, IF(A155=1, OFFSET(Vectors!$D$6, A155, MATCH(AssetFltIndx1, FirstIntRates, 0)), IF(MOD($A155, AssetRateReset1)=0, MAX(MIN(OFFSET(Vectors!$D$6, A155, MATCH(AssetFltIndx1, FirstIntRates, 0)), (F154-AssetMarg1) + AssetPdCapFl1, AssetLifeCap1-AssetMarg1), (F154-AssetMarg1) -AssetPdCapFl1, AssetLifeFloor1-AssetMarg1), F154))) +AssetMarg1</f>
        <v>0.09</v>
      </c>
      <c r="G155" s="22">
        <f t="shared" ca="1" si="24"/>
        <v>804622.61694478267</v>
      </c>
      <c r="H155" s="22">
        <f t="shared" ca="1" si="27"/>
        <v>639563.08262748609</v>
      </c>
      <c r="I155" s="22">
        <f t="shared" ca="1" si="28"/>
        <v>165059.53431729658</v>
      </c>
      <c r="J155" s="18">
        <f t="shared" ca="1" si="22"/>
        <v>85110018.149347514</v>
      </c>
      <c r="L155" s="10">
        <f t="shared" si="29"/>
        <v>100000000</v>
      </c>
      <c r="O155" s="34">
        <f t="shared" ca="1" si="25"/>
        <v>0.85110018149347511</v>
      </c>
      <c r="V155" s="10">
        <f t="shared" si="23"/>
        <v>100000000</v>
      </c>
    </row>
    <row r="156" spans="1:22" x14ac:dyDescent="0.3">
      <c r="A156" s="10">
        <v>150</v>
      </c>
      <c r="B156" s="25">
        <f t="shared" si="20"/>
        <v>43678</v>
      </c>
      <c r="C156" s="10">
        <f t="shared" si="21"/>
        <v>8.3333333333333329E-2</v>
      </c>
      <c r="E156" s="18">
        <f t="shared" ca="1" si="26"/>
        <v>85110018.149347514</v>
      </c>
      <c r="F156" s="20">
        <f ca="1" xml:space="preserve"> IF(AssetIntType1="Fixed", AssetFxdRate1, IF(A156=1, OFFSET(Vectors!$D$6, A156, MATCH(AssetFltIndx1, FirstIntRates, 0)), IF(MOD($A156, AssetRateReset1)=0, MAX(MIN(OFFSET(Vectors!$D$6, A156, MATCH(AssetFltIndx1, FirstIntRates, 0)), (F155-AssetMarg1) + AssetPdCapFl1, AssetLifeCap1-AssetMarg1), (F155-AssetMarg1) -AssetPdCapFl1, AssetLifeFloor1-AssetMarg1), F155))) +AssetMarg1</f>
        <v>0.09</v>
      </c>
      <c r="G156" s="22">
        <f t="shared" ca="1" si="24"/>
        <v>804622.61694478267</v>
      </c>
      <c r="H156" s="22">
        <f t="shared" ca="1" si="27"/>
        <v>638325.13612010633</v>
      </c>
      <c r="I156" s="22">
        <f t="shared" ca="1" si="28"/>
        <v>166297.48082467634</v>
      </c>
      <c r="J156" s="18">
        <f t="shared" ca="1" si="22"/>
        <v>84943720.668522835</v>
      </c>
      <c r="L156" s="10">
        <f t="shared" si="29"/>
        <v>100000000</v>
      </c>
      <c r="O156" s="34">
        <f t="shared" ca="1" si="25"/>
        <v>0.84943720668522837</v>
      </c>
      <c r="V156" s="10">
        <f t="shared" si="23"/>
        <v>100000000</v>
      </c>
    </row>
    <row r="157" spans="1:22" x14ac:dyDescent="0.3">
      <c r="A157" s="10">
        <v>151</v>
      </c>
      <c r="B157" s="25">
        <f t="shared" si="20"/>
        <v>43709</v>
      </c>
      <c r="C157" s="10">
        <f t="shared" si="21"/>
        <v>8.3333333333333329E-2</v>
      </c>
      <c r="E157" s="18">
        <f t="shared" ca="1" si="26"/>
        <v>84943720.668522835</v>
      </c>
      <c r="F157" s="20">
        <f ca="1" xml:space="preserve"> IF(AssetIntType1="Fixed", AssetFxdRate1, IF(A157=1, OFFSET(Vectors!$D$6, A157, MATCH(AssetFltIndx1, FirstIntRates, 0)), IF(MOD($A157, AssetRateReset1)=0, MAX(MIN(OFFSET(Vectors!$D$6, A157, MATCH(AssetFltIndx1, FirstIntRates, 0)), (F156-AssetMarg1) + AssetPdCapFl1, AssetLifeCap1-AssetMarg1), (F156-AssetMarg1) -AssetPdCapFl1, AssetLifeFloor1-AssetMarg1), F156))) +AssetMarg1</f>
        <v>0.09</v>
      </c>
      <c r="G157" s="22">
        <f t="shared" ca="1" si="24"/>
        <v>804622.61694478267</v>
      </c>
      <c r="H157" s="22">
        <f t="shared" ca="1" si="27"/>
        <v>637077.9050139212</v>
      </c>
      <c r="I157" s="22">
        <f t="shared" ca="1" si="28"/>
        <v>167544.71193086146</v>
      </c>
      <c r="J157" s="18">
        <f t="shared" ca="1" si="22"/>
        <v>84776175.956591979</v>
      </c>
      <c r="L157" s="10">
        <f t="shared" si="29"/>
        <v>100000000</v>
      </c>
      <c r="O157" s="34">
        <f t="shared" ca="1" si="25"/>
        <v>0.84776175956591981</v>
      </c>
      <c r="V157" s="10">
        <f t="shared" si="23"/>
        <v>100000000</v>
      </c>
    </row>
    <row r="158" spans="1:22" x14ac:dyDescent="0.3">
      <c r="A158" s="10">
        <v>152</v>
      </c>
      <c r="B158" s="25">
        <f t="shared" si="20"/>
        <v>43739</v>
      </c>
      <c r="C158" s="10">
        <f t="shared" si="21"/>
        <v>8.3333333333333329E-2</v>
      </c>
      <c r="E158" s="18">
        <f t="shared" ca="1" si="26"/>
        <v>84776175.956591979</v>
      </c>
      <c r="F158" s="20">
        <f ca="1" xml:space="preserve"> IF(AssetIntType1="Fixed", AssetFxdRate1, IF(A158=1, OFFSET(Vectors!$D$6, A158, MATCH(AssetFltIndx1, FirstIntRates, 0)), IF(MOD($A158, AssetRateReset1)=0, MAX(MIN(OFFSET(Vectors!$D$6, A158, MATCH(AssetFltIndx1, FirstIntRates, 0)), (F157-AssetMarg1) + AssetPdCapFl1, AssetLifeCap1-AssetMarg1), (F157-AssetMarg1) -AssetPdCapFl1, AssetLifeFloor1-AssetMarg1), F157))) +AssetMarg1</f>
        <v>0.09</v>
      </c>
      <c r="G158" s="22">
        <f t="shared" ca="1" si="24"/>
        <v>804622.61694478267</v>
      </c>
      <c r="H158" s="22">
        <f t="shared" ca="1" si="27"/>
        <v>635821.31967443984</v>
      </c>
      <c r="I158" s="22">
        <f t="shared" ca="1" si="28"/>
        <v>168801.29727034282</v>
      </c>
      <c r="J158" s="18">
        <f t="shared" ca="1" si="22"/>
        <v>84607374.659321636</v>
      </c>
      <c r="L158" s="10">
        <f t="shared" si="29"/>
        <v>100000000</v>
      </c>
      <c r="O158" s="34">
        <f t="shared" ca="1" si="25"/>
        <v>0.84607374659321632</v>
      </c>
      <c r="V158" s="10">
        <f t="shared" si="23"/>
        <v>100000000</v>
      </c>
    </row>
    <row r="159" spans="1:22" x14ac:dyDescent="0.3">
      <c r="A159" s="10">
        <v>153</v>
      </c>
      <c r="B159" s="25">
        <f t="shared" si="20"/>
        <v>43770</v>
      </c>
      <c r="C159" s="10">
        <f t="shared" si="21"/>
        <v>8.3333333333333329E-2</v>
      </c>
      <c r="E159" s="18">
        <f t="shared" ca="1" si="26"/>
        <v>84607374.659321636</v>
      </c>
      <c r="F159" s="20">
        <f ca="1" xml:space="preserve"> IF(AssetIntType1="Fixed", AssetFxdRate1, IF(A159=1, OFFSET(Vectors!$D$6, A159, MATCH(AssetFltIndx1, FirstIntRates, 0)), IF(MOD($A159, AssetRateReset1)=0, MAX(MIN(OFFSET(Vectors!$D$6, A159, MATCH(AssetFltIndx1, FirstIntRates, 0)), (F158-AssetMarg1) + AssetPdCapFl1, AssetLifeCap1-AssetMarg1), (F158-AssetMarg1) -AssetPdCapFl1, AssetLifeFloor1-AssetMarg1), F158))) +AssetMarg1</f>
        <v>0.09</v>
      </c>
      <c r="G159" s="22">
        <f t="shared" ca="1" si="24"/>
        <v>804622.61694478267</v>
      </c>
      <c r="H159" s="22">
        <f t="shared" ca="1" si="27"/>
        <v>634555.30994491221</v>
      </c>
      <c r="I159" s="22">
        <f t="shared" ca="1" si="28"/>
        <v>170067.30699987046</v>
      </c>
      <c r="J159" s="18">
        <f t="shared" ca="1" si="22"/>
        <v>84437307.352321759</v>
      </c>
      <c r="L159" s="10">
        <f t="shared" si="29"/>
        <v>100000000</v>
      </c>
      <c r="O159" s="34">
        <f t="shared" ca="1" si="25"/>
        <v>0.84437307352321755</v>
      </c>
      <c r="V159" s="10">
        <f t="shared" si="23"/>
        <v>100000000</v>
      </c>
    </row>
    <row r="160" spans="1:22" x14ac:dyDescent="0.3">
      <c r="A160" s="10">
        <v>154</v>
      </c>
      <c r="B160" s="25">
        <f t="shared" si="20"/>
        <v>43800</v>
      </c>
      <c r="C160" s="10">
        <f t="shared" si="21"/>
        <v>8.3333333333333329E-2</v>
      </c>
      <c r="E160" s="18">
        <f t="shared" ca="1" si="26"/>
        <v>84437307.352321759</v>
      </c>
      <c r="F160" s="20">
        <f ca="1" xml:space="preserve"> IF(AssetIntType1="Fixed", AssetFxdRate1, IF(A160=1, OFFSET(Vectors!$D$6, A160, MATCH(AssetFltIndx1, FirstIntRates, 0)), IF(MOD($A160, AssetRateReset1)=0, MAX(MIN(OFFSET(Vectors!$D$6, A160, MATCH(AssetFltIndx1, FirstIntRates, 0)), (F159-AssetMarg1) + AssetPdCapFl1, AssetLifeCap1-AssetMarg1), (F159-AssetMarg1) -AssetPdCapFl1, AssetLifeFloor1-AssetMarg1), F159))) +AssetMarg1</f>
        <v>0.09</v>
      </c>
      <c r="G160" s="22">
        <f t="shared" ca="1" si="24"/>
        <v>804622.61694478267</v>
      </c>
      <c r="H160" s="22">
        <f t="shared" ca="1" si="27"/>
        <v>633279.80514241313</v>
      </c>
      <c r="I160" s="22">
        <f t="shared" ca="1" si="28"/>
        <v>171342.81180236954</v>
      </c>
      <c r="J160" s="18">
        <f t="shared" ca="1" si="22"/>
        <v>84265964.540519387</v>
      </c>
      <c r="L160" s="10">
        <f t="shared" si="29"/>
        <v>100000000</v>
      </c>
      <c r="O160" s="34">
        <f t="shared" ca="1" si="25"/>
        <v>0.84265964540519389</v>
      </c>
      <c r="V160" s="10">
        <f t="shared" si="23"/>
        <v>100000000</v>
      </c>
    </row>
    <row r="161" spans="1:22" x14ac:dyDescent="0.3">
      <c r="A161" s="10">
        <v>155</v>
      </c>
      <c r="B161" s="25">
        <f t="shared" si="20"/>
        <v>43831</v>
      </c>
      <c r="C161" s="10">
        <f t="shared" si="21"/>
        <v>8.3333333333333329E-2</v>
      </c>
      <c r="E161" s="18">
        <f t="shared" ca="1" si="26"/>
        <v>84265964.540519387</v>
      </c>
      <c r="F161" s="20">
        <f ca="1" xml:space="preserve"> IF(AssetIntType1="Fixed", AssetFxdRate1, IF(A161=1, OFFSET(Vectors!$D$6, A161, MATCH(AssetFltIndx1, FirstIntRates, 0)), IF(MOD($A161, AssetRateReset1)=0, MAX(MIN(OFFSET(Vectors!$D$6, A161, MATCH(AssetFltIndx1, FirstIntRates, 0)), (F160-AssetMarg1) + AssetPdCapFl1, AssetLifeCap1-AssetMarg1), (F160-AssetMarg1) -AssetPdCapFl1, AssetLifeFloor1-AssetMarg1), F160))) +AssetMarg1</f>
        <v>0.09</v>
      </c>
      <c r="G161" s="22">
        <f t="shared" ca="1" si="24"/>
        <v>804622.61694478267</v>
      </c>
      <c r="H161" s="22">
        <f t="shared" ca="1" si="27"/>
        <v>631994.73405389534</v>
      </c>
      <c r="I161" s="22">
        <f t="shared" ca="1" si="28"/>
        <v>172627.88289088733</v>
      </c>
      <c r="J161" s="18">
        <f t="shared" ca="1" si="22"/>
        <v>84093336.657628506</v>
      </c>
      <c r="L161" s="10">
        <f t="shared" si="29"/>
        <v>100000000</v>
      </c>
      <c r="O161" s="34">
        <f t="shared" ca="1" si="25"/>
        <v>0.84093336657628504</v>
      </c>
      <c r="V161" s="10">
        <f t="shared" si="23"/>
        <v>100000000</v>
      </c>
    </row>
    <row r="162" spans="1:22" x14ac:dyDescent="0.3">
      <c r="A162" s="10">
        <v>156</v>
      </c>
      <c r="B162" s="25">
        <f t="shared" si="20"/>
        <v>43862</v>
      </c>
      <c r="C162" s="10">
        <f t="shared" si="21"/>
        <v>8.3333333333333329E-2</v>
      </c>
      <c r="E162" s="18">
        <f t="shared" ca="1" si="26"/>
        <v>84093336.657628506</v>
      </c>
      <c r="F162" s="20">
        <f ca="1" xml:space="preserve"> IF(AssetIntType1="Fixed", AssetFxdRate1, IF(A162=1, OFFSET(Vectors!$D$6, A162, MATCH(AssetFltIndx1, FirstIntRates, 0)), IF(MOD($A162, AssetRateReset1)=0, MAX(MIN(OFFSET(Vectors!$D$6, A162, MATCH(AssetFltIndx1, FirstIntRates, 0)), (F161-AssetMarg1) + AssetPdCapFl1, AssetLifeCap1-AssetMarg1), (F161-AssetMarg1) -AssetPdCapFl1, AssetLifeFloor1-AssetMarg1), F161))) +AssetMarg1</f>
        <v>0.09</v>
      </c>
      <c r="G162" s="22">
        <f t="shared" ca="1" si="24"/>
        <v>804622.61694478267</v>
      </c>
      <c r="H162" s="22">
        <f t="shared" ca="1" si="27"/>
        <v>630700.02493221383</v>
      </c>
      <c r="I162" s="22">
        <f t="shared" ca="1" si="28"/>
        <v>173922.59201256884</v>
      </c>
      <c r="J162" s="18">
        <f t="shared" ca="1" si="22"/>
        <v>83919414.065615937</v>
      </c>
      <c r="L162" s="10">
        <f t="shared" si="29"/>
        <v>100000000</v>
      </c>
      <c r="O162" s="34">
        <f t="shared" ca="1" si="25"/>
        <v>0.83919414065615938</v>
      </c>
      <c r="V162" s="10">
        <f t="shared" si="23"/>
        <v>100000000</v>
      </c>
    </row>
    <row r="163" spans="1:22" x14ac:dyDescent="0.3">
      <c r="A163" s="10">
        <v>157</v>
      </c>
      <c r="B163" s="25">
        <f t="shared" si="20"/>
        <v>43891</v>
      </c>
      <c r="C163" s="10">
        <f t="shared" si="21"/>
        <v>8.3333333333333329E-2</v>
      </c>
      <c r="E163" s="18">
        <f t="shared" ca="1" si="26"/>
        <v>83919414.065615937</v>
      </c>
      <c r="F163" s="20">
        <f ca="1" xml:space="preserve"> IF(AssetIntType1="Fixed", AssetFxdRate1, IF(A163=1, OFFSET(Vectors!$D$6, A163, MATCH(AssetFltIndx1, FirstIntRates, 0)), IF(MOD($A163, AssetRateReset1)=0, MAX(MIN(OFFSET(Vectors!$D$6, A163, MATCH(AssetFltIndx1, FirstIntRates, 0)), (F162-AssetMarg1) + AssetPdCapFl1, AssetLifeCap1-AssetMarg1), (F162-AssetMarg1) -AssetPdCapFl1, AssetLifeFloor1-AssetMarg1), F162))) +AssetMarg1</f>
        <v>0.09</v>
      </c>
      <c r="G163" s="22">
        <f t="shared" ca="1" si="24"/>
        <v>804622.61694478267</v>
      </c>
      <c r="H163" s="22">
        <f t="shared" ca="1" si="27"/>
        <v>629395.60549211956</v>
      </c>
      <c r="I163" s="22">
        <f t="shared" ca="1" si="28"/>
        <v>175227.01145266311</v>
      </c>
      <c r="J163" s="18">
        <f t="shared" ca="1" si="22"/>
        <v>83744187.054163277</v>
      </c>
      <c r="L163" s="10">
        <f t="shared" si="29"/>
        <v>100000000</v>
      </c>
      <c r="O163" s="34">
        <f t="shared" ca="1" si="25"/>
        <v>0.83744187054163277</v>
      </c>
      <c r="V163" s="10">
        <f t="shared" si="23"/>
        <v>100000000</v>
      </c>
    </row>
    <row r="164" spans="1:22" x14ac:dyDescent="0.3">
      <c r="A164" s="10">
        <v>158</v>
      </c>
      <c r="B164" s="25">
        <f t="shared" si="20"/>
        <v>43922</v>
      </c>
      <c r="C164" s="10">
        <f t="shared" si="21"/>
        <v>8.3333333333333329E-2</v>
      </c>
      <c r="E164" s="18">
        <f t="shared" ca="1" si="26"/>
        <v>83744187.054163277</v>
      </c>
      <c r="F164" s="20">
        <f ca="1" xml:space="preserve"> IF(AssetIntType1="Fixed", AssetFxdRate1, IF(A164=1, OFFSET(Vectors!$D$6, A164, MATCH(AssetFltIndx1, FirstIntRates, 0)), IF(MOD($A164, AssetRateReset1)=0, MAX(MIN(OFFSET(Vectors!$D$6, A164, MATCH(AssetFltIndx1, FirstIntRates, 0)), (F163-AssetMarg1) + AssetPdCapFl1, AssetLifeCap1-AssetMarg1), (F163-AssetMarg1) -AssetPdCapFl1, AssetLifeFloor1-AssetMarg1), F163))) +AssetMarg1</f>
        <v>0.09</v>
      </c>
      <c r="G164" s="22">
        <f t="shared" ca="1" si="24"/>
        <v>804622.61694478267</v>
      </c>
      <c r="H164" s="22">
        <f t="shared" ca="1" si="27"/>
        <v>628081.4029062246</v>
      </c>
      <c r="I164" s="22">
        <f t="shared" ca="1" si="28"/>
        <v>176541.21403855807</v>
      </c>
      <c r="J164" s="18">
        <f t="shared" ca="1" si="22"/>
        <v>83567645.840124726</v>
      </c>
      <c r="L164" s="10">
        <f t="shared" si="29"/>
        <v>100000000</v>
      </c>
      <c r="O164" s="34">
        <f t="shared" ca="1" si="25"/>
        <v>0.83567645840124727</v>
      </c>
      <c r="V164" s="10">
        <f t="shared" si="23"/>
        <v>100000000</v>
      </c>
    </row>
    <row r="165" spans="1:22" x14ac:dyDescent="0.3">
      <c r="A165" s="10">
        <v>159</v>
      </c>
      <c r="B165" s="25">
        <f t="shared" si="20"/>
        <v>43952</v>
      </c>
      <c r="C165" s="10">
        <f t="shared" si="21"/>
        <v>8.3333333333333329E-2</v>
      </c>
      <c r="E165" s="18">
        <f t="shared" ca="1" si="26"/>
        <v>83567645.840124726</v>
      </c>
      <c r="F165" s="20">
        <f ca="1" xml:space="preserve"> IF(AssetIntType1="Fixed", AssetFxdRate1, IF(A165=1, OFFSET(Vectors!$D$6, A165, MATCH(AssetFltIndx1, FirstIntRates, 0)), IF(MOD($A165, AssetRateReset1)=0, MAX(MIN(OFFSET(Vectors!$D$6, A165, MATCH(AssetFltIndx1, FirstIntRates, 0)), (F164-AssetMarg1) + AssetPdCapFl1, AssetLifeCap1-AssetMarg1), (F164-AssetMarg1) -AssetPdCapFl1, AssetLifeFloor1-AssetMarg1), F164))) +AssetMarg1</f>
        <v>0.09</v>
      </c>
      <c r="G165" s="22">
        <f t="shared" ca="1" si="24"/>
        <v>804622.61694478267</v>
      </c>
      <c r="H165" s="22">
        <f t="shared" ca="1" si="27"/>
        <v>626757.34380093543</v>
      </c>
      <c r="I165" s="22">
        <f t="shared" ca="1" si="28"/>
        <v>177865.27314384724</v>
      </c>
      <c r="J165" s="18">
        <f t="shared" ca="1" si="22"/>
        <v>83389780.566980883</v>
      </c>
      <c r="L165" s="10">
        <f t="shared" si="29"/>
        <v>100000000</v>
      </c>
      <c r="O165" s="34">
        <f t="shared" ca="1" si="25"/>
        <v>0.83389780566980887</v>
      </c>
      <c r="V165" s="10">
        <f t="shared" si="23"/>
        <v>100000000</v>
      </c>
    </row>
    <row r="166" spans="1:22" x14ac:dyDescent="0.3">
      <c r="A166" s="10">
        <v>160</v>
      </c>
      <c r="B166" s="25">
        <f t="shared" si="20"/>
        <v>43983</v>
      </c>
      <c r="C166" s="10">
        <f t="shared" si="21"/>
        <v>8.3333333333333329E-2</v>
      </c>
      <c r="E166" s="18">
        <f t="shared" ca="1" si="26"/>
        <v>83389780.566980883</v>
      </c>
      <c r="F166" s="20">
        <f ca="1" xml:space="preserve"> IF(AssetIntType1="Fixed", AssetFxdRate1, IF(A166=1, OFFSET(Vectors!$D$6, A166, MATCH(AssetFltIndx1, FirstIntRates, 0)), IF(MOD($A166, AssetRateReset1)=0, MAX(MIN(OFFSET(Vectors!$D$6, A166, MATCH(AssetFltIndx1, FirstIntRates, 0)), (F165-AssetMarg1) + AssetPdCapFl1, AssetLifeCap1-AssetMarg1), (F165-AssetMarg1) -AssetPdCapFl1, AssetLifeFloor1-AssetMarg1), F165))) +AssetMarg1</f>
        <v>0.09</v>
      </c>
      <c r="G166" s="22">
        <f t="shared" ca="1" si="24"/>
        <v>804622.61694478267</v>
      </c>
      <c r="H166" s="22">
        <f t="shared" ca="1" si="27"/>
        <v>625423.35425235657</v>
      </c>
      <c r="I166" s="22">
        <f t="shared" ca="1" si="28"/>
        <v>179199.2626924261</v>
      </c>
      <c r="J166" s="18">
        <f t="shared" ca="1" si="22"/>
        <v>83210581.304288462</v>
      </c>
      <c r="L166" s="10">
        <f t="shared" si="29"/>
        <v>100000000</v>
      </c>
      <c r="O166" s="34">
        <f t="shared" ca="1" si="25"/>
        <v>0.83210581304288467</v>
      </c>
      <c r="V166" s="10">
        <f t="shared" si="23"/>
        <v>100000000</v>
      </c>
    </row>
    <row r="167" spans="1:22" x14ac:dyDescent="0.3">
      <c r="A167" s="10">
        <v>161</v>
      </c>
      <c r="B167" s="25">
        <f t="shared" si="20"/>
        <v>44013</v>
      </c>
      <c r="C167" s="10">
        <f t="shared" si="21"/>
        <v>8.3333333333333329E-2</v>
      </c>
      <c r="E167" s="18">
        <f t="shared" ca="1" si="26"/>
        <v>83210581.304288462</v>
      </c>
      <c r="F167" s="20">
        <f ca="1" xml:space="preserve"> IF(AssetIntType1="Fixed", AssetFxdRate1, IF(A167=1, OFFSET(Vectors!$D$6, A167, MATCH(AssetFltIndx1, FirstIntRates, 0)), IF(MOD($A167, AssetRateReset1)=0, MAX(MIN(OFFSET(Vectors!$D$6, A167, MATCH(AssetFltIndx1, FirstIntRates, 0)), (F166-AssetMarg1) + AssetPdCapFl1, AssetLifeCap1-AssetMarg1), (F166-AssetMarg1) -AssetPdCapFl1, AssetLifeFloor1-AssetMarg1), F166))) +AssetMarg1</f>
        <v>0.09</v>
      </c>
      <c r="G167" s="22">
        <f t="shared" ca="1" si="24"/>
        <v>804622.61694478267</v>
      </c>
      <c r="H167" s="22">
        <f t="shared" ca="1" si="27"/>
        <v>624079.3597821634</v>
      </c>
      <c r="I167" s="22">
        <f t="shared" ca="1" si="28"/>
        <v>180543.25716261927</v>
      </c>
      <c r="J167" s="18">
        <f t="shared" ca="1" si="22"/>
        <v>83030038.047125846</v>
      </c>
      <c r="L167" s="10">
        <f t="shared" si="29"/>
        <v>100000000</v>
      </c>
      <c r="O167" s="34">
        <f t="shared" ca="1" si="25"/>
        <v>0.83030038047125843</v>
      </c>
      <c r="V167" s="10">
        <f t="shared" si="23"/>
        <v>100000000</v>
      </c>
    </row>
    <row r="168" spans="1:22" x14ac:dyDescent="0.3">
      <c r="A168" s="10">
        <v>162</v>
      </c>
      <c r="B168" s="25">
        <f t="shared" si="20"/>
        <v>44044</v>
      </c>
      <c r="C168" s="10">
        <f t="shared" si="21"/>
        <v>8.3333333333333329E-2</v>
      </c>
      <c r="E168" s="18">
        <f t="shared" ca="1" si="26"/>
        <v>83030038.047125846</v>
      </c>
      <c r="F168" s="20">
        <f ca="1" xml:space="preserve"> IF(AssetIntType1="Fixed", AssetFxdRate1, IF(A168=1, OFFSET(Vectors!$D$6, A168, MATCH(AssetFltIndx1, FirstIntRates, 0)), IF(MOD($A168, AssetRateReset1)=0, MAX(MIN(OFFSET(Vectors!$D$6, A168, MATCH(AssetFltIndx1, FirstIntRates, 0)), (F167-AssetMarg1) + AssetPdCapFl1, AssetLifeCap1-AssetMarg1), (F167-AssetMarg1) -AssetPdCapFl1, AssetLifeFloor1-AssetMarg1), F167))) +AssetMarg1</f>
        <v>0.09</v>
      </c>
      <c r="G168" s="22">
        <f t="shared" ca="1" si="24"/>
        <v>804622.61694478267</v>
      </c>
      <c r="H168" s="22">
        <f t="shared" ca="1" si="27"/>
        <v>622725.28535344382</v>
      </c>
      <c r="I168" s="22">
        <f t="shared" ca="1" si="28"/>
        <v>181897.33159133885</v>
      </c>
      <c r="J168" s="18">
        <f t="shared" ca="1" si="22"/>
        <v>82848140.715534508</v>
      </c>
      <c r="L168" s="10">
        <f t="shared" si="29"/>
        <v>100000000</v>
      </c>
      <c r="O168" s="34">
        <f t="shared" ca="1" si="25"/>
        <v>0.82848140715534513</v>
      </c>
      <c r="V168" s="10">
        <f t="shared" si="23"/>
        <v>100000000</v>
      </c>
    </row>
    <row r="169" spans="1:22" x14ac:dyDescent="0.3">
      <c r="A169" s="10">
        <v>163</v>
      </c>
      <c r="B169" s="25">
        <f t="shared" si="20"/>
        <v>44075</v>
      </c>
      <c r="C169" s="10">
        <f t="shared" si="21"/>
        <v>8.3333333333333329E-2</v>
      </c>
      <c r="E169" s="18">
        <f t="shared" ca="1" si="26"/>
        <v>82848140.715534508</v>
      </c>
      <c r="F169" s="20">
        <f ca="1" xml:space="preserve"> IF(AssetIntType1="Fixed", AssetFxdRate1, IF(A169=1, OFFSET(Vectors!$D$6, A169, MATCH(AssetFltIndx1, FirstIntRates, 0)), IF(MOD($A169, AssetRateReset1)=0, MAX(MIN(OFFSET(Vectors!$D$6, A169, MATCH(AssetFltIndx1, FirstIntRates, 0)), (F168-AssetMarg1) + AssetPdCapFl1, AssetLifeCap1-AssetMarg1), (F168-AssetMarg1) -AssetPdCapFl1, AssetLifeFloor1-AssetMarg1), F168))) +AssetMarg1</f>
        <v>0.09</v>
      </c>
      <c r="G169" s="22">
        <f t="shared" ca="1" si="24"/>
        <v>804622.61694478267</v>
      </c>
      <c r="H169" s="22">
        <f t="shared" ca="1" si="27"/>
        <v>621361.05536650878</v>
      </c>
      <c r="I169" s="22">
        <f t="shared" ca="1" si="28"/>
        <v>183261.56157827389</v>
      </c>
      <c r="J169" s="18">
        <f t="shared" ca="1" si="22"/>
        <v>82664879.153956234</v>
      </c>
      <c r="L169" s="10">
        <f t="shared" si="29"/>
        <v>100000000</v>
      </c>
      <c r="O169" s="34">
        <f t="shared" ca="1" si="25"/>
        <v>0.82664879153956239</v>
      </c>
      <c r="V169" s="10">
        <f t="shared" si="23"/>
        <v>100000000</v>
      </c>
    </row>
    <row r="170" spans="1:22" x14ac:dyDescent="0.3">
      <c r="A170" s="10">
        <v>164</v>
      </c>
      <c r="B170" s="25">
        <f t="shared" si="20"/>
        <v>44105</v>
      </c>
      <c r="C170" s="10">
        <f t="shared" si="21"/>
        <v>8.3333333333333329E-2</v>
      </c>
      <c r="E170" s="18">
        <f t="shared" ca="1" si="26"/>
        <v>82664879.153956234</v>
      </c>
      <c r="F170" s="20">
        <f ca="1" xml:space="preserve"> IF(AssetIntType1="Fixed", AssetFxdRate1, IF(A170=1, OFFSET(Vectors!$D$6, A170, MATCH(AssetFltIndx1, FirstIntRates, 0)), IF(MOD($A170, AssetRateReset1)=0, MAX(MIN(OFFSET(Vectors!$D$6, A170, MATCH(AssetFltIndx1, FirstIntRates, 0)), (F169-AssetMarg1) + AssetPdCapFl1, AssetLifeCap1-AssetMarg1), (F169-AssetMarg1) -AssetPdCapFl1, AssetLifeFloor1-AssetMarg1), F169))) +AssetMarg1</f>
        <v>0.09</v>
      </c>
      <c r="G170" s="22">
        <f t="shared" ca="1" si="24"/>
        <v>804622.61694478267</v>
      </c>
      <c r="H170" s="22">
        <f t="shared" ca="1" si="27"/>
        <v>619986.59365467168</v>
      </c>
      <c r="I170" s="22">
        <f t="shared" ca="1" si="28"/>
        <v>184636.02329011098</v>
      </c>
      <c r="J170" s="18">
        <f t="shared" ca="1" si="22"/>
        <v>82480243.130666122</v>
      </c>
      <c r="L170" s="10">
        <f t="shared" si="29"/>
        <v>100000000</v>
      </c>
      <c r="O170" s="34">
        <f t="shared" ca="1" si="25"/>
        <v>0.8248024313066612</v>
      </c>
      <c r="V170" s="10">
        <f t="shared" si="23"/>
        <v>100000000</v>
      </c>
    </row>
    <row r="171" spans="1:22" x14ac:dyDescent="0.3">
      <c r="A171" s="10">
        <v>165</v>
      </c>
      <c r="B171" s="25">
        <f t="shared" si="20"/>
        <v>44136</v>
      </c>
      <c r="C171" s="10">
        <f t="shared" si="21"/>
        <v>8.3333333333333329E-2</v>
      </c>
      <c r="E171" s="18">
        <f t="shared" ca="1" si="26"/>
        <v>82480243.130666122</v>
      </c>
      <c r="F171" s="20">
        <f ca="1" xml:space="preserve"> IF(AssetIntType1="Fixed", AssetFxdRate1, IF(A171=1, OFFSET(Vectors!$D$6, A171, MATCH(AssetFltIndx1, FirstIntRates, 0)), IF(MOD($A171, AssetRateReset1)=0, MAX(MIN(OFFSET(Vectors!$D$6, A171, MATCH(AssetFltIndx1, FirstIntRates, 0)), (F170-AssetMarg1) + AssetPdCapFl1, AssetLifeCap1-AssetMarg1), (F170-AssetMarg1) -AssetPdCapFl1, AssetLifeFloor1-AssetMarg1), F170))) +AssetMarg1</f>
        <v>0.09</v>
      </c>
      <c r="G171" s="22">
        <f t="shared" ca="1" si="24"/>
        <v>804622.61694478267</v>
      </c>
      <c r="H171" s="22">
        <f t="shared" ca="1" si="27"/>
        <v>618601.82347999595</v>
      </c>
      <c r="I171" s="22">
        <f t="shared" ca="1" si="28"/>
        <v>186020.79346478672</v>
      </c>
      <c r="J171" s="18">
        <f t="shared" ca="1" si="22"/>
        <v>82294222.337201342</v>
      </c>
      <c r="L171" s="10">
        <f t="shared" si="29"/>
        <v>100000000</v>
      </c>
      <c r="O171" s="34">
        <f t="shared" ca="1" si="25"/>
        <v>0.82294222337201339</v>
      </c>
      <c r="V171" s="10">
        <f t="shared" si="23"/>
        <v>100000000</v>
      </c>
    </row>
    <row r="172" spans="1:22" x14ac:dyDescent="0.3">
      <c r="A172" s="10">
        <v>166</v>
      </c>
      <c r="B172" s="25">
        <f t="shared" si="20"/>
        <v>44166</v>
      </c>
      <c r="C172" s="10">
        <f t="shared" si="21"/>
        <v>8.3333333333333329E-2</v>
      </c>
      <c r="E172" s="18">
        <f t="shared" ca="1" si="26"/>
        <v>82294222.337201342</v>
      </c>
      <c r="F172" s="20">
        <f ca="1" xml:space="preserve"> IF(AssetIntType1="Fixed", AssetFxdRate1, IF(A172=1, OFFSET(Vectors!$D$6, A172, MATCH(AssetFltIndx1, FirstIntRates, 0)), IF(MOD($A172, AssetRateReset1)=0, MAX(MIN(OFFSET(Vectors!$D$6, A172, MATCH(AssetFltIndx1, FirstIntRates, 0)), (F171-AssetMarg1) + AssetPdCapFl1, AssetLifeCap1-AssetMarg1), (F171-AssetMarg1) -AssetPdCapFl1, AssetLifeFloor1-AssetMarg1), F171))) +AssetMarg1</f>
        <v>0.09</v>
      </c>
      <c r="G172" s="22">
        <f t="shared" ca="1" si="24"/>
        <v>804622.61694478267</v>
      </c>
      <c r="H172" s="22">
        <f t="shared" ca="1" si="27"/>
        <v>617206.6675290101</v>
      </c>
      <c r="I172" s="22">
        <f t="shared" ca="1" si="28"/>
        <v>187415.94941577257</v>
      </c>
      <c r="J172" s="18">
        <f t="shared" ca="1" si="22"/>
        <v>82106806.387785569</v>
      </c>
      <c r="L172" s="10">
        <f t="shared" si="29"/>
        <v>100000000</v>
      </c>
      <c r="O172" s="34">
        <f t="shared" ca="1" si="25"/>
        <v>0.82106806387785569</v>
      </c>
      <c r="V172" s="10">
        <f t="shared" si="23"/>
        <v>100000000</v>
      </c>
    </row>
    <row r="173" spans="1:22" x14ac:dyDescent="0.3">
      <c r="A173" s="10">
        <v>167</v>
      </c>
      <c r="B173" s="25">
        <f t="shared" si="20"/>
        <v>44197</v>
      </c>
      <c r="C173" s="10">
        <f t="shared" si="21"/>
        <v>8.3333333333333329E-2</v>
      </c>
      <c r="E173" s="18">
        <f t="shared" ca="1" si="26"/>
        <v>82106806.387785569</v>
      </c>
      <c r="F173" s="20">
        <f ca="1" xml:space="preserve"> IF(AssetIntType1="Fixed", AssetFxdRate1, IF(A173=1, OFFSET(Vectors!$D$6, A173, MATCH(AssetFltIndx1, FirstIntRates, 0)), IF(MOD($A173, AssetRateReset1)=0, MAX(MIN(OFFSET(Vectors!$D$6, A173, MATCH(AssetFltIndx1, FirstIntRates, 0)), (F172-AssetMarg1) + AssetPdCapFl1, AssetLifeCap1-AssetMarg1), (F172-AssetMarg1) -AssetPdCapFl1, AssetLifeFloor1-AssetMarg1), F172))) +AssetMarg1</f>
        <v>0.09</v>
      </c>
      <c r="G173" s="22">
        <f t="shared" ca="1" si="24"/>
        <v>804622.61694478267</v>
      </c>
      <c r="H173" s="22">
        <f t="shared" ca="1" si="27"/>
        <v>615801.04790839169</v>
      </c>
      <c r="I173" s="22">
        <f t="shared" ca="1" si="28"/>
        <v>188821.56903639098</v>
      </c>
      <c r="J173" s="18">
        <f t="shared" ca="1" si="22"/>
        <v>81917984.818749174</v>
      </c>
      <c r="L173" s="10">
        <f t="shared" si="29"/>
        <v>100000000</v>
      </c>
      <c r="O173" s="34">
        <f t="shared" ca="1" si="25"/>
        <v>0.81917984818749179</v>
      </c>
      <c r="V173" s="10">
        <f t="shared" si="23"/>
        <v>100000000</v>
      </c>
    </row>
    <row r="174" spans="1:22" x14ac:dyDescent="0.3">
      <c r="A174" s="10">
        <v>168</v>
      </c>
      <c r="B174" s="25">
        <f t="shared" si="20"/>
        <v>44228</v>
      </c>
      <c r="C174" s="10">
        <f t="shared" si="21"/>
        <v>8.3333333333333329E-2</v>
      </c>
      <c r="E174" s="18">
        <f t="shared" ca="1" si="26"/>
        <v>81917984.818749174</v>
      </c>
      <c r="F174" s="20">
        <f ca="1" xml:space="preserve"> IF(AssetIntType1="Fixed", AssetFxdRate1, IF(A174=1, OFFSET(Vectors!$D$6, A174, MATCH(AssetFltIndx1, FirstIntRates, 0)), IF(MOD($A174, AssetRateReset1)=0, MAX(MIN(OFFSET(Vectors!$D$6, A174, MATCH(AssetFltIndx1, FirstIntRates, 0)), (F173-AssetMarg1) + AssetPdCapFl1, AssetLifeCap1-AssetMarg1), (F173-AssetMarg1) -AssetPdCapFl1, AssetLifeFloor1-AssetMarg1), F173))) +AssetMarg1</f>
        <v>0.09</v>
      </c>
      <c r="G174" s="22">
        <f t="shared" ca="1" si="24"/>
        <v>804622.61694478267</v>
      </c>
      <c r="H174" s="22">
        <f t="shared" ca="1" si="27"/>
        <v>614384.88614061882</v>
      </c>
      <c r="I174" s="22">
        <f t="shared" ca="1" si="28"/>
        <v>190237.73080416385</v>
      </c>
      <c r="J174" s="18">
        <f t="shared" ca="1" si="22"/>
        <v>81727747.087945014</v>
      </c>
      <c r="L174" s="10">
        <f t="shared" si="29"/>
        <v>100000000</v>
      </c>
      <c r="O174" s="34">
        <f t="shared" ca="1" si="25"/>
        <v>0.81727747087945013</v>
      </c>
      <c r="V174" s="10">
        <f t="shared" si="23"/>
        <v>100000000</v>
      </c>
    </row>
    <row r="175" spans="1:22" x14ac:dyDescent="0.3">
      <c r="A175" s="10">
        <v>169</v>
      </c>
      <c r="B175" s="25">
        <f t="shared" si="20"/>
        <v>44256</v>
      </c>
      <c r="C175" s="10">
        <f t="shared" si="21"/>
        <v>8.3333333333333329E-2</v>
      </c>
      <c r="E175" s="18">
        <f t="shared" ca="1" si="26"/>
        <v>81727747.087945014</v>
      </c>
      <c r="F175" s="20">
        <f ca="1" xml:space="preserve"> IF(AssetIntType1="Fixed", AssetFxdRate1, IF(A175=1, OFFSET(Vectors!$D$6, A175, MATCH(AssetFltIndx1, FirstIntRates, 0)), IF(MOD($A175, AssetRateReset1)=0, MAX(MIN(OFFSET(Vectors!$D$6, A175, MATCH(AssetFltIndx1, FirstIntRates, 0)), (F174-AssetMarg1) + AssetPdCapFl1, AssetLifeCap1-AssetMarg1), (F174-AssetMarg1) -AssetPdCapFl1, AssetLifeFloor1-AssetMarg1), F174))) +AssetMarg1</f>
        <v>0.09</v>
      </c>
      <c r="G175" s="22">
        <f t="shared" ca="1" si="24"/>
        <v>804622.61694478267</v>
      </c>
      <c r="H175" s="22">
        <f t="shared" ca="1" si="27"/>
        <v>612958.1031595876</v>
      </c>
      <c r="I175" s="22">
        <f t="shared" ca="1" si="28"/>
        <v>191664.51378519507</v>
      </c>
      <c r="J175" s="18">
        <f t="shared" ca="1" si="22"/>
        <v>81536082.574159816</v>
      </c>
      <c r="L175" s="10">
        <f t="shared" si="29"/>
        <v>100000000</v>
      </c>
      <c r="O175" s="34">
        <f t="shared" ca="1" si="25"/>
        <v>0.81536082574159818</v>
      </c>
      <c r="V175" s="10">
        <f t="shared" si="23"/>
        <v>100000000</v>
      </c>
    </row>
    <row r="176" spans="1:22" x14ac:dyDescent="0.3">
      <c r="A176" s="10">
        <v>170</v>
      </c>
      <c r="B176" s="25">
        <f t="shared" si="20"/>
        <v>44287</v>
      </c>
      <c r="C176" s="10">
        <f t="shared" si="21"/>
        <v>8.3333333333333329E-2</v>
      </c>
      <c r="E176" s="18">
        <f t="shared" ca="1" si="26"/>
        <v>81536082.574159816</v>
      </c>
      <c r="F176" s="20">
        <f ca="1" xml:space="preserve"> IF(AssetIntType1="Fixed", AssetFxdRate1, IF(A176=1, OFFSET(Vectors!$D$6, A176, MATCH(AssetFltIndx1, FirstIntRates, 0)), IF(MOD($A176, AssetRateReset1)=0, MAX(MIN(OFFSET(Vectors!$D$6, A176, MATCH(AssetFltIndx1, FirstIntRates, 0)), (F175-AssetMarg1) + AssetPdCapFl1, AssetLifeCap1-AssetMarg1), (F175-AssetMarg1) -AssetPdCapFl1, AssetLifeFloor1-AssetMarg1), F175))) +AssetMarg1</f>
        <v>0.09</v>
      </c>
      <c r="G176" s="22">
        <f t="shared" ca="1" si="24"/>
        <v>804622.61694478267</v>
      </c>
      <c r="H176" s="22">
        <f t="shared" ca="1" si="27"/>
        <v>611520.61930619855</v>
      </c>
      <c r="I176" s="22">
        <f t="shared" ca="1" si="28"/>
        <v>193101.99763858411</v>
      </c>
      <c r="J176" s="18">
        <f t="shared" ca="1" si="22"/>
        <v>81342980.576521233</v>
      </c>
      <c r="L176" s="10">
        <f t="shared" si="29"/>
        <v>100000000</v>
      </c>
      <c r="O176" s="34">
        <f t="shared" ca="1" si="25"/>
        <v>0.81342980576521229</v>
      </c>
      <c r="V176" s="10">
        <f t="shared" si="23"/>
        <v>100000000</v>
      </c>
    </row>
    <row r="177" spans="1:22" x14ac:dyDescent="0.3">
      <c r="A177" s="10">
        <v>171</v>
      </c>
      <c r="B177" s="25">
        <f t="shared" si="20"/>
        <v>44317</v>
      </c>
      <c r="C177" s="10">
        <f t="shared" si="21"/>
        <v>8.3333333333333329E-2</v>
      </c>
      <c r="E177" s="18">
        <f t="shared" ca="1" si="26"/>
        <v>81342980.576521233</v>
      </c>
      <c r="F177" s="20">
        <f ca="1" xml:space="preserve"> IF(AssetIntType1="Fixed", AssetFxdRate1, IF(A177=1, OFFSET(Vectors!$D$6, A177, MATCH(AssetFltIndx1, FirstIntRates, 0)), IF(MOD($A177, AssetRateReset1)=0, MAX(MIN(OFFSET(Vectors!$D$6, A177, MATCH(AssetFltIndx1, FirstIntRates, 0)), (F176-AssetMarg1) + AssetPdCapFl1, AssetLifeCap1-AssetMarg1), (F176-AssetMarg1) -AssetPdCapFl1, AssetLifeFloor1-AssetMarg1), F176))) +AssetMarg1</f>
        <v>0.09</v>
      </c>
      <c r="G177" s="22">
        <f t="shared" ca="1" si="24"/>
        <v>804622.61694478267</v>
      </c>
      <c r="H177" s="22">
        <f t="shared" ca="1" si="27"/>
        <v>610072.35432390927</v>
      </c>
      <c r="I177" s="22">
        <f t="shared" ca="1" si="28"/>
        <v>194550.2626208734</v>
      </c>
      <c r="J177" s="18">
        <f t="shared" ca="1" si="22"/>
        <v>81148430.313900366</v>
      </c>
      <c r="L177" s="10">
        <f t="shared" si="29"/>
        <v>100000000</v>
      </c>
      <c r="O177" s="34">
        <f t="shared" ca="1" si="25"/>
        <v>0.81148430313900366</v>
      </c>
      <c r="V177" s="10">
        <f t="shared" si="23"/>
        <v>100000000</v>
      </c>
    </row>
    <row r="178" spans="1:22" x14ac:dyDescent="0.3">
      <c r="A178" s="10">
        <v>172</v>
      </c>
      <c r="B178" s="25">
        <f t="shared" si="20"/>
        <v>44348</v>
      </c>
      <c r="C178" s="10">
        <f t="shared" si="21"/>
        <v>8.3333333333333329E-2</v>
      </c>
      <c r="E178" s="18">
        <f t="shared" ca="1" si="26"/>
        <v>81148430.313900366</v>
      </c>
      <c r="F178" s="20">
        <f ca="1" xml:space="preserve"> IF(AssetIntType1="Fixed", AssetFxdRate1, IF(A178=1, OFFSET(Vectors!$D$6, A178, MATCH(AssetFltIndx1, FirstIntRates, 0)), IF(MOD($A178, AssetRateReset1)=0, MAX(MIN(OFFSET(Vectors!$D$6, A178, MATCH(AssetFltIndx1, FirstIntRates, 0)), (F177-AssetMarg1) + AssetPdCapFl1, AssetLifeCap1-AssetMarg1), (F177-AssetMarg1) -AssetPdCapFl1, AssetLifeFloor1-AssetMarg1), F177))) +AssetMarg1</f>
        <v>0.09</v>
      </c>
      <c r="G178" s="22">
        <f t="shared" ca="1" si="24"/>
        <v>804622.61694478267</v>
      </c>
      <c r="H178" s="22">
        <f t="shared" ca="1" si="27"/>
        <v>608613.22735425271</v>
      </c>
      <c r="I178" s="22">
        <f t="shared" ca="1" si="28"/>
        <v>196009.38959052996</v>
      </c>
      <c r="J178" s="18">
        <f t="shared" ca="1" si="22"/>
        <v>80952420.924309835</v>
      </c>
      <c r="L178" s="10">
        <f t="shared" si="29"/>
        <v>100000000</v>
      </c>
      <c r="O178" s="34">
        <f t="shared" ca="1" si="25"/>
        <v>0.80952420924309831</v>
      </c>
      <c r="V178" s="10">
        <f t="shared" si="23"/>
        <v>100000000</v>
      </c>
    </row>
    <row r="179" spans="1:22" x14ac:dyDescent="0.3">
      <c r="A179" s="10">
        <v>173</v>
      </c>
      <c r="B179" s="25">
        <f t="shared" si="20"/>
        <v>44378</v>
      </c>
      <c r="C179" s="10">
        <f t="shared" si="21"/>
        <v>8.3333333333333329E-2</v>
      </c>
      <c r="E179" s="18">
        <f t="shared" ca="1" si="26"/>
        <v>80952420.924309835</v>
      </c>
      <c r="F179" s="20">
        <f ca="1" xml:space="preserve"> IF(AssetIntType1="Fixed", AssetFxdRate1, IF(A179=1, OFFSET(Vectors!$D$6, A179, MATCH(AssetFltIndx1, FirstIntRates, 0)), IF(MOD($A179, AssetRateReset1)=0, MAX(MIN(OFFSET(Vectors!$D$6, A179, MATCH(AssetFltIndx1, FirstIntRates, 0)), (F178-AssetMarg1) + AssetPdCapFl1, AssetLifeCap1-AssetMarg1), (F178-AssetMarg1) -AssetPdCapFl1, AssetLifeFloor1-AssetMarg1), F178))) +AssetMarg1</f>
        <v>0.09</v>
      </c>
      <c r="G179" s="22">
        <f t="shared" ca="1" si="24"/>
        <v>804622.61694478267</v>
      </c>
      <c r="H179" s="22">
        <f t="shared" ca="1" si="27"/>
        <v>607143.15693232371</v>
      </c>
      <c r="I179" s="22">
        <f t="shared" ca="1" si="28"/>
        <v>197479.46001245896</v>
      </c>
      <c r="J179" s="18">
        <f t="shared" ca="1" si="22"/>
        <v>80754941.464297369</v>
      </c>
      <c r="L179" s="10">
        <f t="shared" si="29"/>
        <v>100000000</v>
      </c>
      <c r="O179" s="34">
        <f t="shared" ca="1" si="25"/>
        <v>0.8075494146429737</v>
      </c>
      <c r="V179" s="10">
        <f t="shared" si="23"/>
        <v>100000000</v>
      </c>
    </row>
    <row r="180" spans="1:22" x14ac:dyDescent="0.3">
      <c r="A180" s="10">
        <v>174</v>
      </c>
      <c r="B180" s="25">
        <f t="shared" si="20"/>
        <v>44409</v>
      </c>
      <c r="C180" s="10">
        <f t="shared" si="21"/>
        <v>8.3333333333333329E-2</v>
      </c>
      <c r="E180" s="18">
        <f t="shared" ca="1" si="26"/>
        <v>80754941.464297369</v>
      </c>
      <c r="F180" s="20">
        <f ca="1" xml:space="preserve"> IF(AssetIntType1="Fixed", AssetFxdRate1, IF(A180=1, OFFSET(Vectors!$D$6, A180, MATCH(AssetFltIndx1, FirstIntRates, 0)), IF(MOD($A180, AssetRateReset1)=0, MAX(MIN(OFFSET(Vectors!$D$6, A180, MATCH(AssetFltIndx1, FirstIntRates, 0)), (F179-AssetMarg1) + AssetPdCapFl1, AssetLifeCap1-AssetMarg1), (F179-AssetMarg1) -AssetPdCapFl1, AssetLifeFloor1-AssetMarg1), F179))) +AssetMarg1</f>
        <v>0.09</v>
      </c>
      <c r="G180" s="22">
        <f t="shared" ca="1" si="24"/>
        <v>804622.61694478267</v>
      </c>
      <c r="H180" s="22">
        <f t="shared" ca="1" si="27"/>
        <v>605662.06098223024</v>
      </c>
      <c r="I180" s="22">
        <f t="shared" ca="1" si="28"/>
        <v>198960.55596255243</v>
      </c>
      <c r="J180" s="18">
        <f t="shared" ca="1" si="22"/>
        <v>80555980.908334821</v>
      </c>
      <c r="L180" s="10">
        <f t="shared" si="29"/>
        <v>100000000</v>
      </c>
      <c r="O180" s="34">
        <f t="shared" ca="1" si="25"/>
        <v>0.80555980908334823</v>
      </c>
      <c r="V180" s="10">
        <f t="shared" si="23"/>
        <v>100000000</v>
      </c>
    </row>
    <row r="181" spans="1:22" x14ac:dyDescent="0.3">
      <c r="A181" s="10">
        <v>175</v>
      </c>
      <c r="B181" s="25">
        <f t="shared" si="20"/>
        <v>44440</v>
      </c>
      <c r="C181" s="10">
        <f t="shared" si="21"/>
        <v>8.3333333333333329E-2</v>
      </c>
      <c r="E181" s="18">
        <f t="shared" ca="1" si="26"/>
        <v>80555980.908334821</v>
      </c>
      <c r="F181" s="20">
        <f ca="1" xml:space="preserve"> IF(AssetIntType1="Fixed", AssetFxdRate1, IF(A181=1, OFFSET(Vectors!$D$6, A181, MATCH(AssetFltIndx1, FirstIntRates, 0)), IF(MOD($A181, AssetRateReset1)=0, MAX(MIN(OFFSET(Vectors!$D$6, A181, MATCH(AssetFltIndx1, FirstIntRates, 0)), (F180-AssetMarg1) + AssetPdCapFl1, AssetLifeCap1-AssetMarg1), (F180-AssetMarg1) -AssetPdCapFl1, AssetLifeFloor1-AssetMarg1), F180))) +AssetMarg1</f>
        <v>0.09</v>
      </c>
      <c r="G181" s="22">
        <f t="shared" ca="1" si="24"/>
        <v>804622.61694478267</v>
      </c>
      <c r="H181" s="22">
        <f t="shared" ca="1" si="27"/>
        <v>604169.85681251111</v>
      </c>
      <c r="I181" s="22">
        <f t="shared" ca="1" si="28"/>
        <v>200452.76013227156</v>
      </c>
      <c r="J181" s="18">
        <f t="shared" ca="1" si="22"/>
        <v>80355528.148202553</v>
      </c>
      <c r="L181" s="10">
        <f t="shared" si="29"/>
        <v>100000000</v>
      </c>
      <c r="O181" s="34">
        <f t="shared" ca="1" si="25"/>
        <v>0.80355528148202549</v>
      </c>
      <c r="V181" s="10">
        <f t="shared" si="23"/>
        <v>100000000</v>
      </c>
    </row>
    <row r="182" spans="1:22" x14ac:dyDescent="0.3">
      <c r="A182" s="10">
        <v>176</v>
      </c>
      <c r="B182" s="25">
        <f t="shared" si="20"/>
        <v>44470</v>
      </c>
      <c r="C182" s="10">
        <f t="shared" si="21"/>
        <v>8.3333333333333329E-2</v>
      </c>
      <c r="E182" s="18">
        <f t="shared" ca="1" si="26"/>
        <v>80355528.148202553</v>
      </c>
      <c r="F182" s="20">
        <f ca="1" xml:space="preserve"> IF(AssetIntType1="Fixed", AssetFxdRate1, IF(A182=1, OFFSET(Vectors!$D$6, A182, MATCH(AssetFltIndx1, FirstIntRates, 0)), IF(MOD($A182, AssetRateReset1)=0, MAX(MIN(OFFSET(Vectors!$D$6, A182, MATCH(AssetFltIndx1, FirstIntRates, 0)), (F181-AssetMarg1) + AssetPdCapFl1, AssetLifeCap1-AssetMarg1), (F181-AssetMarg1) -AssetPdCapFl1, AssetLifeFloor1-AssetMarg1), F181))) +AssetMarg1</f>
        <v>0.09</v>
      </c>
      <c r="G182" s="22">
        <f t="shared" ca="1" si="24"/>
        <v>804622.61694478267</v>
      </c>
      <c r="H182" s="22">
        <f t="shared" ca="1" si="27"/>
        <v>602666.46111151914</v>
      </c>
      <c r="I182" s="22">
        <f t="shared" ca="1" si="28"/>
        <v>201956.15583326353</v>
      </c>
      <c r="J182" s="18">
        <f t="shared" ca="1" si="22"/>
        <v>80153571.992369294</v>
      </c>
      <c r="L182" s="10">
        <f t="shared" si="29"/>
        <v>100000000</v>
      </c>
      <c r="O182" s="34">
        <f t="shared" ca="1" si="25"/>
        <v>0.80153571992369299</v>
      </c>
      <c r="V182" s="10">
        <f t="shared" si="23"/>
        <v>100000000</v>
      </c>
    </row>
    <row r="183" spans="1:22" x14ac:dyDescent="0.3">
      <c r="A183" s="10">
        <v>177</v>
      </c>
      <c r="B183" s="25">
        <f t="shared" si="20"/>
        <v>44501</v>
      </c>
      <c r="C183" s="10">
        <f t="shared" si="21"/>
        <v>8.3333333333333329E-2</v>
      </c>
      <c r="E183" s="18">
        <f t="shared" ca="1" si="26"/>
        <v>80153571.992369294</v>
      </c>
      <c r="F183" s="20">
        <f ca="1" xml:space="preserve"> IF(AssetIntType1="Fixed", AssetFxdRate1, IF(A183=1, OFFSET(Vectors!$D$6, A183, MATCH(AssetFltIndx1, FirstIntRates, 0)), IF(MOD($A183, AssetRateReset1)=0, MAX(MIN(OFFSET(Vectors!$D$6, A183, MATCH(AssetFltIndx1, FirstIntRates, 0)), (F182-AssetMarg1) + AssetPdCapFl1, AssetLifeCap1-AssetMarg1), (F182-AssetMarg1) -AssetPdCapFl1, AssetLifeFloor1-AssetMarg1), F182))) +AssetMarg1</f>
        <v>0.09</v>
      </c>
      <c r="G183" s="22">
        <f t="shared" ca="1" si="24"/>
        <v>804622.61694478267</v>
      </c>
      <c r="H183" s="22">
        <f t="shared" ca="1" si="27"/>
        <v>601151.78994276968</v>
      </c>
      <c r="I183" s="22">
        <f t="shared" ca="1" si="28"/>
        <v>203470.82700201299</v>
      </c>
      <c r="J183" s="18">
        <f t="shared" ca="1" si="22"/>
        <v>79950101.165367275</v>
      </c>
      <c r="L183" s="10">
        <f t="shared" si="29"/>
        <v>100000000</v>
      </c>
      <c r="O183" s="34">
        <f t="shared" ca="1" si="25"/>
        <v>0.79950101165367271</v>
      </c>
      <c r="V183" s="10">
        <f t="shared" si="23"/>
        <v>100000000</v>
      </c>
    </row>
    <row r="184" spans="1:22" x14ac:dyDescent="0.3">
      <c r="A184" s="10">
        <v>178</v>
      </c>
      <c r="B184" s="25">
        <f t="shared" si="20"/>
        <v>44531</v>
      </c>
      <c r="C184" s="10">
        <f t="shared" si="21"/>
        <v>8.3333333333333329E-2</v>
      </c>
      <c r="E184" s="18">
        <f t="shared" ca="1" si="26"/>
        <v>79950101.165367275</v>
      </c>
      <c r="F184" s="20">
        <f ca="1" xml:space="preserve"> IF(AssetIntType1="Fixed", AssetFxdRate1, IF(A184=1, OFFSET(Vectors!$D$6, A184, MATCH(AssetFltIndx1, FirstIntRates, 0)), IF(MOD($A184, AssetRateReset1)=0, MAX(MIN(OFFSET(Vectors!$D$6, A184, MATCH(AssetFltIndx1, FirstIntRates, 0)), (F183-AssetMarg1) + AssetPdCapFl1, AssetLifeCap1-AssetMarg1), (F183-AssetMarg1) -AssetPdCapFl1, AssetLifeFloor1-AssetMarg1), F183))) +AssetMarg1</f>
        <v>0.09</v>
      </c>
      <c r="G184" s="22">
        <f t="shared" ca="1" si="24"/>
        <v>804622.61694478267</v>
      </c>
      <c r="H184" s="22">
        <f t="shared" ca="1" si="27"/>
        <v>599625.75874025456</v>
      </c>
      <c r="I184" s="22">
        <f t="shared" ca="1" si="28"/>
        <v>204996.85820452811</v>
      </c>
      <c r="J184" s="18">
        <f t="shared" ca="1" si="22"/>
        <v>79745104.307162747</v>
      </c>
      <c r="L184" s="10">
        <f t="shared" si="29"/>
        <v>100000000</v>
      </c>
      <c r="O184" s="34">
        <f t="shared" ca="1" si="25"/>
        <v>0.79745104307162751</v>
      </c>
      <c r="V184" s="10">
        <f t="shared" si="23"/>
        <v>100000000</v>
      </c>
    </row>
    <row r="185" spans="1:22" x14ac:dyDescent="0.3">
      <c r="A185" s="10">
        <v>179</v>
      </c>
      <c r="B185" s="25">
        <f t="shared" si="20"/>
        <v>44562</v>
      </c>
      <c r="C185" s="10">
        <f t="shared" si="21"/>
        <v>8.3333333333333329E-2</v>
      </c>
      <c r="E185" s="18">
        <f t="shared" ca="1" si="26"/>
        <v>79745104.307162747</v>
      </c>
      <c r="F185" s="20">
        <f ca="1" xml:space="preserve"> IF(AssetIntType1="Fixed", AssetFxdRate1, IF(A185=1, OFFSET(Vectors!$D$6, A185, MATCH(AssetFltIndx1, FirstIntRates, 0)), IF(MOD($A185, AssetRateReset1)=0, MAX(MIN(OFFSET(Vectors!$D$6, A185, MATCH(AssetFltIndx1, FirstIntRates, 0)), (F184-AssetMarg1) + AssetPdCapFl1, AssetLifeCap1-AssetMarg1), (F184-AssetMarg1) -AssetPdCapFl1, AssetLifeFloor1-AssetMarg1), F184))) +AssetMarg1</f>
        <v>0.09</v>
      </c>
      <c r="G185" s="22">
        <f t="shared" ca="1" si="24"/>
        <v>804622.61694478267</v>
      </c>
      <c r="H185" s="22">
        <f t="shared" ca="1" si="27"/>
        <v>598088.2823037206</v>
      </c>
      <c r="I185" s="22">
        <f t="shared" ca="1" si="28"/>
        <v>206534.33464106207</v>
      </c>
      <c r="J185" s="18">
        <f t="shared" ca="1" si="22"/>
        <v>79538569.972521678</v>
      </c>
      <c r="L185" s="10">
        <f t="shared" si="29"/>
        <v>100000000</v>
      </c>
      <c r="O185" s="34">
        <f t="shared" ca="1" si="25"/>
        <v>0.79538569972521678</v>
      </c>
      <c r="V185" s="10">
        <f t="shared" si="23"/>
        <v>100000000</v>
      </c>
    </row>
    <row r="186" spans="1:22" x14ac:dyDescent="0.3">
      <c r="A186" s="10">
        <v>180</v>
      </c>
      <c r="B186" s="25">
        <f t="shared" si="20"/>
        <v>44593</v>
      </c>
      <c r="C186" s="10">
        <f t="shared" si="21"/>
        <v>8.3333333333333329E-2</v>
      </c>
      <c r="E186" s="18">
        <f t="shared" ca="1" si="26"/>
        <v>79538569.972521678</v>
      </c>
      <c r="F186" s="20">
        <f ca="1" xml:space="preserve"> IF(AssetIntType1="Fixed", AssetFxdRate1, IF(A186=1, OFFSET(Vectors!$D$6, A186, MATCH(AssetFltIndx1, FirstIntRates, 0)), IF(MOD($A186, AssetRateReset1)=0, MAX(MIN(OFFSET(Vectors!$D$6, A186, MATCH(AssetFltIndx1, FirstIntRates, 0)), (F185-AssetMarg1) + AssetPdCapFl1, AssetLifeCap1-AssetMarg1), (F185-AssetMarg1) -AssetPdCapFl1, AssetLifeFloor1-AssetMarg1), F185))) +AssetMarg1</f>
        <v>0.09</v>
      </c>
      <c r="G186" s="22">
        <f t="shared" ca="1" si="24"/>
        <v>804622.61694478267</v>
      </c>
      <c r="H186" s="22">
        <f t="shared" ca="1" si="27"/>
        <v>596539.27479391254</v>
      </c>
      <c r="I186" s="22">
        <f t="shared" ca="1" si="28"/>
        <v>208083.34215087013</v>
      </c>
      <c r="J186" s="18">
        <f t="shared" ca="1" si="22"/>
        <v>79330486.630370811</v>
      </c>
      <c r="L186" s="10">
        <f t="shared" si="29"/>
        <v>100000000</v>
      </c>
      <c r="O186" s="34">
        <f t="shared" ca="1" si="25"/>
        <v>0.79330486630370811</v>
      </c>
      <c r="V186" s="10">
        <f t="shared" si="23"/>
        <v>100000000</v>
      </c>
    </row>
    <row r="187" spans="1:22" x14ac:dyDescent="0.3">
      <c r="A187" s="10">
        <v>181</v>
      </c>
      <c r="B187" s="25">
        <f t="shared" si="20"/>
        <v>44621</v>
      </c>
      <c r="C187" s="10">
        <f t="shared" si="21"/>
        <v>8.3333333333333329E-2</v>
      </c>
      <c r="E187" s="18">
        <f t="shared" ca="1" si="26"/>
        <v>79330486.630370811</v>
      </c>
      <c r="F187" s="20">
        <f ca="1" xml:space="preserve"> IF(AssetIntType1="Fixed", AssetFxdRate1, IF(A187=1, OFFSET(Vectors!$D$6, A187, MATCH(AssetFltIndx1, FirstIntRates, 0)), IF(MOD($A187, AssetRateReset1)=0, MAX(MIN(OFFSET(Vectors!$D$6, A187, MATCH(AssetFltIndx1, FirstIntRates, 0)), (F186-AssetMarg1) + AssetPdCapFl1, AssetLifeCap1-AssetMarg1), (F186-AssetMarg1) -AssetPdCapFl1, AssetLifeFloor1-AssetMarg1), F186))) +AssetMarg1</f>
        <v>0.09</v>
      </c>
      <c r="G187" s="22">
        <f t="shared" ca="1" si="24"/>
        <v>804622.61694478267</v>
      </c>
      <c r="H187" s="22">
        <f t="shared" ca="1" si="27"/>
        <v>594978.64972778107</v>
      </c>
      <c r="I187" s="22">
        <f t="shared" ca="1" si="28"/>
        <v>209643.9672170016</v>
      </c>
      <c r="J187" s="18">
        <f t="shared" ca="1" si="22"/>
        <v>79120842.663153812</v>
      </c>
      <c r="L187" s="10">
        <f t="shared" si="29"/>
        <v>100000000</v>
      </c>
      <c r="O187" s="34">
        <f t="shared" ca="1" si="25"/>
        <v>0.79120842663153812</v>
      </c>
      <c r="V187" s="10">
        <f t="shared" si="23"/>
        <v>100000000</v>
      </c>
    </row>
    <row r="188" spans="1:22" x14ac:dyDescent="0.3">
      <c r="A188" s="10">
        <v>182</v>
      </c>
      <c r="B188" s="25">
        <f t="shared" si="20"/>
        <v>44652</v>
      </c>
      <c r="C188" s="10">
        <f t="shared" si="21"/>
        <v>8.3333333333333329E-2</v>
      </c>
      <c r="E188" s="18">
        <f t="shared" ca="1" si="26"/>
        <v>79120842.663153812</v>
      </c>
      <c r="F188" s="20">
        <f ca="1" xml:space="preserve"> IF(AssetIntType1="Fixed", AssetFxdRate1, IF(A188=1, OFFSET(Vectors!$D$6, A188, MATCH(AssetFltIndx1, FirstIntRates, 0)), IF(MOD($A188, AssetRateReset1)=0, MAX(MIN(OFFSET(Vectors!$D$6, A188, MATCH(AssetFltIndx1, FirstIntRates, 0)), (F187-AssetMarg1) + AssetPdCapFl1, AssetLifeCap1-AssetMarg1), (F187-AssetMarg1) -AssetPdCapFl1, AssetLifeFloor1-AssetMarg1), F187))) +AssetMarg1</f>
        <v>0.09</v>
      </c>
      <c r="G188" s="22">
        <f t="shared" ca="1" si="24"/>
        <v>804622.61694478267</v>
      </c>
      <c r="H188" s="22">
        <f t="shared" ca="1" si="27"/>
        <v>593406.31997365353</v>
      </c>
      <c r="I188" s="22">
        <f t="shared" ca="1" si="28"/>
        <v>211216.29697112914</v>
      </c>
      <c r="J188" s="18">
        <f t="shared" ca="1" si="22"/>
        <v>78909626.366182685</v>
      </c>
      <c r="L188" s="10">
        <f t="shared" si="29"/>
        <v>100000000</v>
      </c>
      <c r="O188" s="34">
        <f t="shared" ca="1" si="25"/>
        <v>0.78909626366182684</v>
      </c>
      <c r="V188" s="10">
        <f t="shared" si="23"/>
        <v>100000000</v>
      </c>
    </row>
    <row r="189" spans="1:22" x14ac:dyDescent="0.3">
      <c r="A189" s="10">
        <v>183</v>
      </c>
      <c r="B189" s="25">
        <f t="shared" si="20"/>
        <v>44682</v>
      </c>
      <c r="C189" s="10">
        <f t="shared" si="21"/>
        <v>8.3333333333333329E-2</v>
      </c>
      <c r="E189" s="18">
        <f t="shared" ca="1" si="26"/>
        <v>78909626.366182685</v>
      </c>
      <c r="F189" s="20">
        <f ca="1" xml:space="preserve"> IF(AssetIntType1="Fixed", AssetFxdRate1, IF(A189=1, OFFSET(Vectors!$D$6, A189, MATCH(AssetFltIndx1, FirstIntRates, 0)), IF(MOD($A189, AssetRateReset1)=0, MAX(MIN(OFFSET(Vectors!$D$6, A189, MATCH(AssetFltIndx1, FirstIntRates, 0)), (F188-AssetMarg1) + AssetPdCapFl1, AssetLifeCap1-AssetMarg1), (F188-AssetMarg1) -AssetPdCapFl1, AssetLifeFloor1-AssetMarg1), F188))) +AssetMarg1</f>
        <v>0.09</v>
      </c>
      <c r="G189" s="22">
        <f t="shared" ca="1" si="24"/>
        <v>804622.61694478267</v>
      </c>
      <c r="H189" s="22">
        <f t="shared" ca="1" si="27"/>
        <v>591822.1977463701</v>
      </c>
      <c r="I189" s="22">
        <f t="shared" ca="1" si="28"/>
        <v>212800.41919841256</v>
      </c>
      <c r="J189" s="18">
        <f t="shared" ca="1" si="22"/>
        <v>78696825.946984276</v>
      </c>
      <c r="L189" s="10">
        <f t="shared" si="29"/>
        <v>100000000</v>
      </c>
      <c r="O189" s="34">
        <f t="shared" ca="1" si="25"/>
        <v>0.78696825946984272</v>
      </c>
      <c r="V189" s="10">
        <f t="shared" si="23"/>
        <v>100000000</v>
      </c>
    </row>
    <row r="190" spans="1:22" x14ac:dyDescent="0.3">
      <c r="A190" s="10">
        <v>184</v>
      </c>
      <c r="B190" s="25">
        <f t="shared" si="20"/>
        <v>44713</v>
      </c>
      <c r="C190" s="10">
        <f t="shared" si="21"/>
        <v>8.3333333333333329E-2</v>
      </c>
      <c r="E190" s="18">
        <f t="shared" ca="1" si="26"/>
        <v>78696825.946984276</v>
      </c>
      <c r="F190" s="20">
        <f ca="1" xml:space="preserve"> IF(AssetIntType1="Fixed", AssetFxdRate1, IF(A190=1, OFFSET(Vectors!$D$6, A190, MATCH(AssetFltIndx1, FirstIntRates, 0)), IF(MOD($A190, AssetRateReset1)=0, MAX(MIN(OFFSET(Vectors!$D$6, A190, MATCH(AssetFltIndx1, FirstIntRates, 0)), (F189-AssetMarg1) + AssetPdCapFl1, AssetLifeCap1-AssetMarg1), (F189-AssetMarg1) -AssetPdCapFl1, AssetLifeFloor1-AssetMarg1), F189))) +AssetMarg1</f>
        <v>0.09</v>
      </c>
      <c r="G190" s="22">
        <f t="shared" ca="1" si="24"/>
        <v>804622.61694478267</v>
      </c>
      <c r="H190" s="22">
        <f t="shared" ca="1" si="27"/>
        <v>590226.19460238202</v>
      </c>
      <c r="I190" s="22">
        <f t="shared" ca="1" si="28"/>
        <v>214396.42234240065</v>
      </c>
      <c r="J190" s="18">
        <f t="shared" ca="1" si="22"/>
        <v>78482429.524641871</v>
      </c>
      <c r="L190" s="10">
        <f t="shared" si="29"/>
        <v>100000000</v>
      </c>
      <c r="O190" s="34">
        <f t="shared" ca="1" si="25"/>
        <v>0.78482429524641872</v>
      </c>
      <c r="V190" s="10">
        <f t="shared" si="23"/>
        <v>100000000</v>
      </c>
    </row>
    <row r="191" spans="1:22" x14ac:dyDescent="0.3">
      <c r="A191" s="10">
        <v>185</v>
      </c>
      <c r="B191" s="25">
        <f t="shared" si="20"/>
        <v>44743</v>
      </c>
      <c r="C191" s="10">
        <f t="shared" si="21"/>
        <v>8.3333333333333329E-2</v>
      </c>
      <c r="E191" s="18">
        <f t="shared" ca="1" si="26"/>
        <v>78482429.524641871</v>
      </c>
      <c r="F191" s="20">
        <f ca="1" xml:space="preserve"> IF(AssetIntType1="Fixed", AssetFxdRate1, IF(A191=1, OFFSET(Vectors!$D$6, A191, MATCH(AssetFltIndx1, FirstIntRates, 0)), IF(MOD($A191, AssetRateReset1)=0, MAX(MIN(OFFSET(Vectors!$D$6, A191, MATCH(AssetFltIndx1, FirstIntRates, 0)), (F190-AssetMarg1) + AssetPdCapFl1, AssetLifeCap1-AssetMarg1), (F190-AssetMarg1) -AssetPdCapFl1, AssetLifeFloor1-AssetMarg1), F190))) +AssetMarg1</f>
        <v>0.09</v>
      </c>
      <c r="G191" s="22">
        <f t="shared" ca="1" si="24"/>
        <v>804622.61694478267</v>
      </c>
      <c r="H191" s="22">
        <f t="shared" ca="1" si="27"/>
        <v>588618.22143481404</v>
      </c>
      <c r="I191" s="22">
        <f t="shared" ca="1" si="28"/>
        <v>216004.39550996863</v>
      </c>
      <c r="J191" s="18">
        <f t="shared" ca="1" si="22"/>
        <v>78266425.129131898</v>
      </c>
      <c r="L191" s="10">
        <f t="shared" si="29"/>
        <v>100000000</v>
      </c>
      <c r="O191" s="34">
        <f t="shared" ca="1" si="25"/>
        <v>0.782664251291319</v>
      </c>
      <c r="V191" s="10">
        <f t="shared" si="23"/>
        <v>100000000</v>
      </c>
    </row>
    <row r="192" spans="1:22" x14ac:dyDescent="0.3">
      <c r="A192" s="10">
        <v>186</v>
      </c>
      <c r="B192" s="25">
        <f t="shared" si="20"/>
        <v>44774</v>
      </c>
      <c r="C192" s="10">
        <f t="shared" si="21"/>
        <v>8.3333333333333329E-2</v>
      </c>
      <c r="E192" s="18">
        <f t="shared" ca="1" si="26"/>
        <v>78266425.129131898</v>
      </c>
      <c r="F192" s="20">
        <f ca="1" xml:space="preserve"> IF(AssetIntType1="Fixed", AssetFxdRate1, IF(A192=1, OFFSET(Vectors!$D$6, A192, MATCH(AssetFltIndx1, FirstIntRates, 0)), IF(MOD($A192, AssetRateReset1)=0, MAX(MIN(OFFSET(Vectors!$D$6, A192, MATCH(AssetFltIndx1, FirstIntRates, 0)), (F191-AssetMarg1) + AssetPdCapFl1, AssetLifeCap1-AssetMarg1), (F191-AssetMarg1) -AssetPdCapFl1, AssetLifeFloor1-AssetMarg1), F191))) +AssetMarg1</f>
        <v>0.09</v>
      </c>
      <c r="G192" s="22">
        <f t="shared" ca="1" si="24"/>
        <v>804622.61694478267</v>
      </c>
      <c r="H192" s="22">
        <f t="shared" ca="1" si="27"/>
        <v>586998.18846848921</v>
      </c>
      <c r="I192" s="22">
        <f t="shared" ca="1" si="28"/>
        <v>217624.42847629345</v>
      </c>
      <c r="J192" s="18">
        <f t="shared" ca="1" si="22"/>
        <v>78048800.700655609</v>
      </c>
      <c r="L192" s="10">
        <f t="shared" si="29"/>
        <v>100000000</v>
      </c>
      <c r="O192" s="34">
        <f t="shared" ca="1" si="25"/>
        <v>0.78048800700655607</v>
      </c>
      <c r="V192" s="10">
        <f t="shared" si="23"/>
        <v>100000000</v>
      </c>
    </row>
    <row r="193" spans="1:22" x14ac:dyDescent="0.3">
      <c r="A193" s="10">
        <v>187</v>
      </c>
      <c r="B193" s="25">
        <f t="shared" si="20"/>
        <v>44805</v>
      </c>
      <c r="C193" s="10">
        <f t="shared" si="21"/>
        <v>8.3333333333333329E-2</v>
      </c>
      <c r="E193" s="18">
        <f t="shared" ca="1" si="26"/>
        <v>78048800.700655609</v>
      </c>
      <c r="F193" s="20">
        <f ca="1" xml:space="preserve"> IF(AssetIntType1="Fixed", AssetFxdRate1, IF(A193=1, OFFSET(Vectors!$D$6, A193, MATCH(AssetFltIndx1, FirstIntRates, 0)), IF(MOD($A193, AssetRateReset1)=0, MAX(MIN(OFFSET(Vectors!$D$6, A193, MATCH(AssetFltIndx1, FirstIntRates, 0)), (F192-AssetMarg1) + AssetPdCapFl1, AssetLifeCap1-AssetMarg1), (F192-AssetMarg1) -AssetPdCapFl1, AssetLifeFloor1-AssetMarg1), F192))) +AssetMarg1</f>
        <v>0.09</v>
      </c>
      <c r="G193" s="22">
        <f t="shared" ca="1" si="24"/>
        <v>804622.61694478267</v>
      </c>
      <c r="H193" s="22">
        <f t="shared" ca="1" si="27"/>
        <v>585366.00525491708</v>
      </c>
      <c r="I193" s="22">
        <f t="shared" ca="1" si="28"/>
        <v>219256.61168986559</v>
      </c>
      <c r="J193" s="18">
        <f t="shared" ca="1" si="22"/>
        <v>77829544.088965744</v>
      </c>
      <c r="L193" s="10">
        <f t="shared" si="29"/>
        <v>100000000</v>
      </c>
      <c r="O193" s="34">
        <f t="shared" ca="1" si="25"/>
        <v>0.77829544088965741</v>
      </c>
      <c r="V193" s="10">
        <f t="shared" si="23"/>
        <v>100000000</v>
      </c>
    </row>
    <row r="194" spans="1:22" x14ac:dyDescent="0.3">
      <c r="A194" s="10">
        <v>188</v>
      </c>
      <c r="B194" s="25">
        <f t="shared" si="20"/>
        <v>44835</v>
      </c>
      <c r="C194" s="10">
        <f t="shared" si="21"/>
        <v>8.3333333333333329E-2</v>
      </c>
      <c r="E194" s="18">
        <f t="shared" ca="1" si="26"/>
        <v>77829544.088965744</v>
      </c>
      <c r="F194" s="20">
        <f ca="1" xml:space="preserve"> IF(AssetIntType1="Fixed", AssetFxdRate1, IF(A194=1, OFFSET(Vectors!$D$6, A194, MATCH(AssetFltIndx1, FirstIntRates, 0)), IF(MOD($A194, AssetRateReset1)=0, MAX(MIN(OFFSET(Vectors!$D$6, A194, MATCH(AssetFltIndx1, FirstIntRates, 0)), (F193-AssetMarg1) + AssetPdCapFl1, AssetLifeCap1-AssetMarg1), (F193-AssetMarg1) -AssetPdCapFl1, AssetLifeFloor1-AssetMarg1), F193))) +AssetMarg1</f>
        <v>0.09</v>
      </c>
      <c r="G194" s="22">
        <f t="shared" ca="1" si="24"/>
        <v>804622.61694478267</v>
      </c>
      <c r="H194" s="22">
        <f t="shared" ca="1" si="27"/>
        <v>583721.58066724311</v>
      </c>
      <c r="I194" s="22">
        <f t="shared" ca="1" si="28"/>
        <v>220901.03627753956</v>
      </c>
      <c r="J194" s="18">
        <f t="shared" ca="1" si="22"/>
        <v>77608643.052688211</v>
      </c>
      <c r="L194" s="10">
        <f t="shared" si="29"/>
        <v>100000000</v>
      </c>
      <c r="O194" s="34">
        <f t="shared" ca="1" si="25"/>
        <v>0.77608643052688209</v>
      </c>
      <c r="V194" s="10">
        <f t="shared" si="23"/>
        <v>100000000</v>
      </c>
    </row>
    <row r="195" spans="1:22" x14ac:dyDescent="0.3">
      <c r="A195" s="10">
        <v>189</v>
      </c>
      <c r="B195" s="25">
        <f t="shared" si="20"/>
        <v>44866</v>
      </c>
      <c r="C195" s="10">
        <f t="shared" si="21"/>
        <v>8.3333333333333329E-2</v>
      </c>
      <c r="E195" s="18">
        <f t="shared" ca="1" si="26"/>
        <v>77608643.052688211</v>
      </c>
      <c r="F195" s="20">
        <f ca="1" xml:space="preserve"> IF(AssetIntType1="Fixed", AssetFxdRate1, IF(A195=1, OFFSET(Vectors!$D$6, A195, MATCH(AssetFltIndx1, FirstIntRates, 0)), IF(MOD($A195, AssetRateReset1)=0, MAX(MIN(OFFSET(Vectors!$D$6, A195, MATCH(AssetFltIndx1, FirstIntRates, 0)), (F194-AssetMarg1) + AssetPdCapFl1, AssetLifeCap1-AssetMarg1), (F194-AssetMarg1) -AssetPdCapFl1, AssetLifeFloor1-AssetMarg1), F194))) +AssetMarg1</f>
        <v>0.09</v>
      </c>
      <c r="G195" s="22">
        <f t="shared" ca="1" si="24"/>
        <v>804622.61694478267</v>
      </c>
      <c r="H195" s="22">
        <f t="shared" ca="1" si="27"/>
        <v>582064.82289516157</v>
      </c>
      <c r="I195" s="22">
        <f t="shared" ca="1" si="28"/>
        <v>222557.79404962109</v>
      </c>
      <c r="J195" s="18">
        <f t="shared" ca="1" si="22"/>
        <v>77386085.258638591</v>
      </c>
      <c r="L195" s="10">
        <f t="shared" si="29"/>
        <v>100000000</v>
      </c>
      <c r="O195" s="34">
        <f t="shared" ca="1" si="25"/>
        <v>0.77386085258638593</v>
      </c>
      <c r="V195" s="10">
        <f t="shared" si="23"/>
        <v>100000000</v>
      </c>
    </row>
    <row r="196" spans="1:22" x14ac:dyDescent="0.3">
      <c r="A196" s="10">
        <v>190</v>
      </c>
      <c r="B196" s="25">
        <f t="shared" si="20"/>
        <v>44896</v>
      </c>
      <c r="C196" s="10">
        <f t="shared" si="21"/>
        <v>8.3333333333333329E-2</v>
      </c>
      <c r="E196" s="18">
        <f t="shared" ca="1" si="26"/>
        <v>77386085.258638591</v>
      </c>
      <c r="F196" s="20">
        <f ca="1" xml:space="preserve"> IF(AssetIntType1="Fixed", AssetFxdRate1, IF(A196=1, OFFSET(Vectors!$D$6, A196, MATCH(AssetFltIndx1, FirstIntRates, 0)), IF(MOD($A196, AssetRateReset1)=0, MAX(MIN(OFFSET(Vectors!$D$6, A196, MATCH(AssetFltIndx1, FirstIntRates, 0)), (F195-AssetMarg1) + AssetPdCapFl1, AssetLifeCap1-AssetMarg1), (F195-AssetMarg1) -AssetPdCapFl1, AssetLifeFloor1-AssetMarg1), F195))) +AssetMarg1</f>
        <v>0.09</v>
      </c>
      <c r="G196" s="22">
        <f t="shared" ca="1" si="24"/>
        <v>804622.61694478267</v>
      </c>
      <c r="H196" s="22">
        <f t="shared" ca="1" si="27"/>
        <v>580395.63943978946</v>
      </c>
      <c r="I196" s="22">
        <f t="shared" ca="1" si="28"/>
        <v>224226.97750499321</v>
      </c>
      <c r="J196" s="18">
        <f t="shared" ca="1" si="22"/>
        <v>77161858.281133592</v>
      </c>
      <c r="L196" s="10">
        <f t="shared" si="29"/>
        <v>100000000</v>
      </c>
      <c r="O196" s="34">
        <f t="shared" ca="1" si="25"/>
        <v>0.77161858281133588</v>
      </c>
      <c r="V196" s="10">
        <f t="shared" si="23"/>
        <v>100000000</v>
      </c>
    </row>
    <row r="197" spans="1:22" x14ac:dyDescent="0.3">
      <c r="A197" s="10">
        <v>191</v>
      </c>
      <c r="B197" s="25">
        <f t="shared" si="20"/>
        <v>44927</v>
      </c>
      <c r="C197" s="10">
        <f t="shared" si="21"/>
        <v>8.3333333333333329E-2</v>
      </c>
      <c r="E197" s="18">
        <f t="shared" ca="1" si="26"/>
        <v>77161858.281133592</v>
      </c>
      <c r="F197" s="20">
        <f ca="1" xml:space="preserve"> IF(AssetIntType1="Fixed", AssetFxdRate1, IF(A197=1, OFFSET(Vectors!$D$6, A197, MATCH(AssetFltIndx1, FirstIntRates, 0)), IF(MOD($A197, AssetRateReset1)=0, MAX(MIN(OFFSET(Vectors!$D$6, A197, MATCH(AssetFltIndx1, FirstIntRates, 0)), (F196-AssetMarg1) + AssetPdCapFl1, AssetLifeCap1-AssetMarg1), (F196-AssetMarg1) -AssetPdCapFl1, AssetLifeFloor1-AssetMarg1), F196))) +AssetMarg1</f>
        <v>0.09</v>
      </c>
      <c r="G197" s="22">
        <f t="shared" ca="1" si="24"/>
        <v>804622.61694478267</v>
      </c>
      <c r="H197" s="22">
        <f t="shared" ca="1" si="27"/>
        <v>578713.93710850191</v>
      </c>
      <c r="I197" s="22">
        <f t="shared" ca="1" si="28"/>
        <v>225908.67983628076</v>
      </c>
      <c r="J197" s="18">
        <f t="shared" ca="1" si="22"/>
        <v>76935949.601297304</v>
      </c>
      <c r="L197" s="10">
        <f t="shared" si="29"/>
        <v>100000000</v>
      </c>
      <c r="O197" s="34">
        <f t="shared" ca="1" si="25"/>
        <v>0.76935949601297304</v>
      </c>
      <c r="V197" s="10">
        <f t="shared" si="23"/>
        <v>100000000</v>
      </c>
    </row>
    <row r="198" spans="1:22" x14ac:dyDescent="0.3">
      <c r="A198" s="10">
        <v>192</v>
      </c>
      <c r="B198" s="25">
        <f t="shared" ref="B198:B261" si="30">IF(A198=0,ClosingDate,IF(A198=1,FirstPayDate,EDATE(B197,PmtFreqAdd)))</f>
        <v>44958</v>
      </c>
      <c r="C198" s="10">
        <f t="shared" ref="C198:C261" si="31">IF(A198=0,0,IF(DayCountSys="30/360", DAYS360(B197,B198)/360, IF(DayCountSys="Actual/360",(B198-B197)/360,(B198-B197)/365)))</f>
        <v>8.3333333333333329E-2</v>
      </c>
      <c r="E198" s="18">
        <f t="shared" ca="1" si="26"/>
        <v>76935949.601297304</v>
      </c>
      <c r="F198" s="20">
        <f ca="1" xml:space="preserve"> IF(AssetIntType1="Fixed", AssetFxdRate1, IF(A198=1, OFFSET(Vectors!$D$6, A198, MATCH(AssetFltIndx1, FirstIntRates, 0)), IF(MOD($A198, AssetRateReset1)=0, MAX(MIN(OFFSET(Vectors!$D$6, A198, MATCH(AssetFltIndx1, FirstIntRates, 0)), (F197-AssetMarg1) + AssetPdCapFl1, AssetLifeCap1-AssetMarg1), (F197-AssetMarg1) -AssetPdCapFl1, AssetLifeFloor1-AssetMarg1), F197))) +AssetMarg1</f>
        <v>0.09</v>
      </c>
      <c r="G198" s="22">
        <f t="shared" ca="1" si="24"/>
        <v>804622.61694478267</v>
      </c>
      <c r="H198" s="22">
        <f t="shared" ca="1" si="27"/>
        <v>577019.62200972973</v>
      </c>
      <c r="I198" s="22">
        <f t="shared" ca="1" si="28"/>
        <v>227602.99493505294</v>
      </c>
      <c r="J198" s="18">
        <f t="shared" ref="J198:J261" ca="1" si="32">IF(A198=0,AssetCurBal1,E198-I198)</f>
        <v>76708346.606362253</v>
      </c>
      <c r="L198" s="10">
        <f t="shared" si="29"/>
        <v>100000000</v>
      </c>
      <c r="O198" s="34">
        <f t="shared" ca="1" si="25"/>
        <v>0.76708346606362254</v>
      </c>
      <c r="V198" s="10">
        <f t="shared" ref="V198:V261" si="33">IF(A198=0,AssetCurBal1,L198-N198-Q198-R198)</f>
        <v>100000000</v>
      </c>
    </row>
    <row r="199" spans="1:22" x14ac:dyDescent="0.3">
      <c r="A199" s="10">
        <v>193</v>
      </c>
      <c r="B199" s="25">
        <f t="shared" si="30"/>
        <v>44986</v>
      </c>
      <c r="C199" s="10">
        <f t="shared" si="31"/>
        <v>8.3333333333333329E-2</v>
      </c>
      <c r="E199" s="18">
        <f t="shared" ca="1" si="26"/>
        <v>76708346.606362253</v>
      </c>
      <c r="F199" s="20">
        <f ca="1" xml:space="preserve"> IF(AssetIntType1="Fixed", AssetFxdRate1, IF(A199=1, OFFSET(Vectors!$D$6, A199, MATCH(AssetFltIndx1, FirstIntRates, 0)), IF(MOD($A199, AssetRateReset1)=0, MAX(MIN(OFFSET(Vectors!$D$6, A199, MATCH(AssetFltIndx1, FirstIntRates, 0)), (F198-AssetMarg1) + AssetPdCapFl1, AssetLifeCap1-AssetMarg1), (F198-AssetMarg1) -AssetPdCapFl1, AssetLifeFloor1-AssetMarg1), F198))) +AssetMarg1</f>
        <v>0.09</v>
      </c>
      <c r="G199" s="22">
        <f t="shared" ref="G199:G262" ca="1" si="34" xml:space="preserve"> IF(J198&lt;=G198,H199+E199, -PMT($F$7*$C$7, OrgTerm1,AssetOrgBal1))</f>
        <v>804622.61694478267</v>
      </c>
      <c r="H199" s="22">
        <f t="shared" ca="1" si="27"/>
        <v>575312.59954771691</v>
      </c>
      <c r="I199" s="22">
        <f t="shared" ca="1" si="28"/>
        <v>229310.01739706576</v>
      </c>
      <c r="J199" s="18">
        <f t="shared" ca="1" si="32"/>
        <v>76479036.588965192</v>
      </c>
      <c r="L199" s="10">
        <f t="shared" si="29"/>
        <v>100000000</v>
      </c>
      <c r="O199" s="34">
        <f t="shared" ref="O199:O262" ca="1" si="35">IF(A199=0,1,J199/$J$6)</f>
        <v>0.76479036588965188</v>
      </c>
      <c r="V199" s="10">
        <f t="shared" si="33"/>
        <v>100000000</v>
      </c>
    </row>
    <row r="200" spans="1:22" x14ac:dyDescent="0.3">
      <c r="A200" s="10">
        <v>194</v>
      </c>
      <c r="B200" s="25">
        <f t="shared" si="30"/>
        <v>45017</v>
      </c>
      <c r="C200" s="10">
        <f t="shared" si="31"/>
        <v>8.3333333333333329E-2</v>
      </c>
      <c r="E200" s="18">
        <f t="shared" ref="E200:E263" ca="1" si="36">J199</f>
        <v>76479036.588965192</v>
      </c>
      <c r="F200" s="20">
        <f ca="1" xml:space="preserve"> IF(AssetIntType1="Fixed", AssetFxdRate1, IF(A200=1, OFFSET(Vectors!$D$6, A200, MATCH(AssetFltIndx1, FirstIntRates, 0)), IF(MOD($A200, AssetRateReset1)=0, MAX(MIN(OFFSET(Vectors!$D$6, A200, MATCH(AssetFltIndx1, FirstIntRates, 0)), (F199-AssetMarg1) + AssetPdCapFl1, AssetLifeCap1-AssetMarg1), (F199-AssetMarg1) -AssetPdCapFl1, AssetLifeFloor1-AssetMarg1), F199))) +AssetMarg1</f>
        <v>0.09</v>
      </c>
      <c r="G200" s="22">
        <f t="shared" ca="1" si="34"/>
        <v>804622.61694478267</v>
      </c>
      <c r="H200" s="22">
        <f t="shared" ref="H200:H263" ca="1" si="37" xml:space="preserve"> F200*C200*E200</f>
        <v>573592.77441723889</v>
      </c>
      <c r="I200" s="22">
        <f t="shared" ref="I200:I263" ca="1" si="38" xml:space="preserve"> G200-H200</f>
        <v>231029.84252754378</v>
      </c>
      <c r="J200" s="18">
        <f t="shared" ca="1" si="32"/>
        <v>76248006.746437654</v>
      </c>
      <c r="L200" s="10">
        <f t="shared" ref="L200:L263" si="39">V199</f>
        <v>100000000</v>
      </c>
      <c r="O200" s="34">
        <f t="shared" ca="1" si="35"/>
        <v>0.76248006746437658</v>
      </c>
      <c r="V200" s="10">
        <f t="shared" si="33"/>
        <v>100000000</v>
      </c>
    </row>
    <row r="201" spans="1:22" x14ac:dyDescent="0.3">
      <c r="A201" s="10">
        <v>195</v>
      </c>
      <c r="B201" s="25">
        <f t="shared" si="30"/>
        <v>45047</v>
      </c>
      <c r="C201" s="10">
        <f t="shared" si="31"/>
        <v>8.3333333333333329E-2</v>
      </c>
      <c r="E201" s="18">
        <f t="shared" ca="1" si="36"/>
        <v>76248006.746437654</v>
      </c>
      <c r="F201" s="20">
        <f ca="1" xml:space="preserve"> IF(AssetIntType1="Fixed", AssetFxdRate1, IF(A201=1, OFFSET(Vectors!$D$6, A201, MATCH(AssetFltIndx1, FirstIntRates, 0)), IF(MOD($A201, AssetRateReset1)=0, MAX(MIN(OFFSET(Vectors!$D$6, A201, MATCH(AssetFltIndx1, FirstIntRates, 0)), (F200-AssetMarg1) + AssetPdCapFl1, AssetLifeCap1-AssetMarg1), (F200-AssetMarg1) -AssetPdCapFl1, AssetLifeFloor1-AssetMarg1), F200))) +AssetMarg1</f>
        <v>0.09</v>
      </c>
      <c r="G201" s="22">
        <f t="shared" ca="1" si="34"/>
        <v>804622.61694478267</v>
      </c>
      <c r="H201" s="22">
        <f t="shared" ca="1" si="37"/>
        <v>571860.05059828237</v>
      </c>
      <c r="I201" s="22">
        <f t="shared" ca="1" si="38"/>
        <v>232762.5663465003</v>
      </c>
      <c r="J201" s="18">
        <f t="shared" ca="1" si="32"/>
        <v>76015244.180091158</v>
      </c>
      <c r="L201" s="10">
        <f t="shared" si="39"/>
        <v>100000000</v>
      </c>
      <c r="O201" s="34">
        <f t="shared" ca="1" si="35"/>
        <v>0.76015244180091157</v>
      </c>
      <c r="V201" s="10">
        <f t="shared" si="33"/>
        <v>100000000</v>
      </c>
    </row>
    <row r="202" spans="1:22" x14ac:dyDescent="0.3">
      <c r="A202" s="10">
        <v>196</v>
      </c>
      <c r="B202" s="25">
        <f t="shared" si="30"/>
        <v>45078</v>
      </c>
      <c r="C202" s="10">
        <f t="shared" si="31"/>
        <v>8.3333333333333329E-2</v>
      </c>
      <c r="E202" s="18">
        <f t="shared" ca="1" si="36"/>
        <v>76015244.180091158</v>
      </c>
      <c r="F202" s="20">
        <f ca="1" xml:space="preserve"> IF(AssetIntType1="Fixed", AssetFxdRate1, IF(A202=1, OFFSET(Vectors!$D$6, A202, MATCH(AssetFltIndx1, FirstIntRates, 0)), IF(MOD($A202, AssetRateReset1)=0, MAX(MIN(OFFSET(Vectors!$D$6, A202, MATCH(AssetFltIndx1, FirstIntRates, 0)), (F201-AssetMarg1) + AssetPdCapFl1, AssetLifeCap1-AssetMarg1), (F201-AssetMarg1) -AssetPdCapFl1, AssetLifeFloor1-AssetMarg1), F201))) +AssetMarg1</f>
        <v>0.09</v>
      </c>
      <c r="G202" s="22">
        <f t="shared" ca="1" si="34"/>
        <v>804622.61694478267</v>
      </c>
      <c r="H202" s="22">
        <f t="shared" ca="1" si="37"/>
        <v>570114.3313506837</v>
      </c>
      <c r="I202" s="22">
        <f t="shared" ca="1" si="38"/>
        <v>234508.28559409897</v>
      </c>
      <c r="J202" s="18">
        <f t="shared" ca="1" si="32"/>
        <v>75780735.894497052</v>
      </c>
      <c r="L202" s="10">
        <f t="shared" si="39"/>
        <v>100000000</v>
      </c>
      <c r="O202" s="34">
        <f t="shared" ca="1" si="35"/>
        <v>0.75780735894497053</v>
      </c>
      <c r="V202" s="10">
        <f t="shared" si="33"/>
        <v>100000000</v>
      </c>
    </row>
    <row r="203" spans="1:22" x14ac:dyDescent="0.3">
      <c r="A203" s="10">
        <v>197</v>
      </c>
      <c r="B203" s="25">
        <f t="shared" si="30"/>
        <v>45108</v>
      </c>
      <c r="C203" s="10">
        <f t="shared" si="31"/>
        <v>8.3333333333333329E-2</v>
      </c>
      <c r="E203" s="18">
        <f t="shared" ca="1" si="36"/>
        <v>75780735.894497052</v>
      </c>
      <c r="F203" s="20">
        <f ca="1" xml:space="preserve"> IF(AssetIntType1="Fixed", AssetFxdRate1, IF(A203=1, OFFSET(Vectors!$D$6, A203, MATCH(AssetFltIndx1, FirstIntRates, 0)), IF(MOD($A203, AssetRateReset1)=0, MAX(MIN(OFFSET(Vectors!$D$6, A203, MATCH(AssetFltIndx1, FirstIntRates, 0)), (F202-AssetMarg1) + AssetPdCapFl1, AssetLifeCap1-AssetMarg1), (F202-AssetMarg1) -AssetPdCapFl1, AssetLifeFloor1-AssetMarg1), F202))) +AssetMarg1</f>
        <v>0.09</v>
      </c>
      <c r="G203" s="22">
        <f t="shared" ca="1" si="34"/>
        <v>804622.61694478267</v>
      </c>
      <c r="H203" s="22">
        <f t="shared" ca="1" si="37"/>
        <v>568355.51920872787</v>
      </c>
      <c r="I203" s="22">
        <f t="shared" ca="1" si="38"/>
        <v>236267.0977360548</v>
      </c>
      <c r="J203" s="18">
        <f t="shared" ca="1" si="32"/>
        <v>75544468.796760991</v>
      </c>
      <c r="L203" s="10">
        <f t="shared" si="39"/>
        <v>100000000</v>
      </c>
      <c r="O203" s="34">
        <f t="shared" ca="1" si="35"/>
        <v>0.75544468796760988</v>
      </c>
      <c r="V203" s="10">
        <f t="shared" si="33"/>
        <v>100000000</v>
      </c>
    </row>
    <row r="204" spans="1:22" x14ac:dyDescent="0.3">
      <c r="A204" s="10">
        <v>198</v>
      </c>
      <c r="B204" s="25">
        <f t="shared" si="30"/>
        <v>45139</v>
      </c>
      <c r="C204" s="10">
        <f t="shared" si="31"/>
        <v>8.3333333333333329E-2</v>
      </c>
      <c r="E204" s="18">
        <f t="shared" ca="1" si="36"/>
        <v>75544468.796760991</v>
      </c>
      <c r="F204" s="20">
        <f ca="1" xml:space="preserve"> IF(AssetIntType1="Fixed", AssetFxdRate1, IF(A204=1, OFFSET(Vectors!$D$6, A204, MATCH(AssetFltIndx1, FirstIntRates, 0)), IF(MOD($A204, AssetRateReset1)=0, MAX(MIN(OFFSET(Vectors!$D$6, A204, MATCH(AssetFltIndx1, FirstIntRates, 0)), (F203-AssetMarg1) + AssetPdCapFl1, AssetLifeCap1-AssetMarg1), (F203-AssetMarg1) -AssetPdCapFl1, AssetLifeFloor1-AssetMarg1), F203))) +AssetMarg1</f>
        <v>0.09</v>
      </c>
      <c r="G204" s="22">
        <f t="shared" ca="1" si="34"/>
        <v>804622.61694478267</v>
      </c>
      <c r="H204" s="22">
        <f t="shared" ca="1" si="37"/>
        <v>566583.51597570744</v>
      </c>
      <c r="I204" s="22">
        <f t="shared" ca="1" si="38"/>
        <v>238039.10096907523</v>
      </c>
      <c r="J204" s="18">
        <f t="shared" ca="1" si="32"/>
        <v>75306429.695791915</v>
      </c>
      <c r="L204" s="10">
        <f t="shared" si="39"/>
        <v>100000000</v>
      </c>
      <c r="O204" s="34">
        <f t="shared" ca="1" si="35"/>
        <v>0.7530642969579191</v>
      </c>
      <c r="V204" s="10">
        <f t="shared" si="33"/>
        <v>100000000</v>
      </c>
    </row>
    <row r="205" spans="1:22" x14ac:dyDescent="0.3">
      <c r="A205" s="10">
        <v>199</v>
      </c>
      <c r="B205" s="25">
        <f t="shared" si="30"/>
        <v>45170</v>
      </c>
      <c r="C205" s="10">
        <f t="shared" si="31"/>
        <v>8.3333333333333329E-2</v>
      </c>
      <c r="E205" s="18">
        <f t="shared" ca="1" si="36"/>
        <v>75306429.695791915</v>
      </c>
      <c r="F205" s="20">
        <f ca="1" xml:space="preserve"> IF(AssetIntType1="Fixed", AssetFxdRate1, IF(A205=1, OFFSET(Vectors!$D$6, A205, MATCH(AssetFltIndx1, FirstIntRates, 0)), IF(MOD($A205, AssetRateReset1)=0, MAX(MIN(OFFSET(Vectors!$D$6, A205, MATCH(AssetFltIndx1, FirstIntRates, 0)), (F204-AssetMarg1) + AssetPdCapFl1, AssetLifeCap1-AssetMarg1), (F204-AssetMarg1) -AssetPdCapFl1, AssetLifeFloor1-AssetMarg1), F204))) +AssetMarg1</f>
        <v>0.09</v>
      </c>
      <c r="G205" s="22">
        <f t="shared" ca="1" si="34"/>
        <v>804622.61694478267</v>
      </c>
      <c r="H205" s="22">
        <f t="shared" ca="1" si="37"/>
        <v>564798.2227184393</v>
      </c>
      <c r="I205" s="22">
        <f t="shared" ca="1" si="38"/>
        <v>239824.39422634337</v>
      </c>
      <c r="J205" s="18">
        <f t="shared" ca="1" si="32"/>
        <v>75066605.301565573</v>
      </c>
      <c r="L205" s="10">
        <f t="shared" si="39"/>
        <v>100000000</v>
      </c>
      <c r="O205" s="34">
        <f t="shared" ca="1" si="35"/>
        <v>0.7506660530156557</v>
      </c>
      <c r="V205" s="10">
        <f t="shared" si="33"/>
        <v>100000000</v>
      </c>
    </row>
    <row r="206" spans="1:22" x14ac:dyDescent="0.3">
      <c r="A206" s="10">
        <v>200</v>
      </c>
      <c r="B206" s="25">
        <f t="shared" si="30"/>
        <v>45200</v>
      </c>
      <c r="C206" s="10">
        <f t="shared" si="31"/>
        <v>8.3333333333333329E-2</v>
      </c>
      <c r="E206" s="18">
        <f t="shared" ca="1" si="36"/>
        <v>75066605.301565573</v>
      </c>
      <c r="F206" s="20">
        <f ca="1" xml:space="preserve"> IF(AssetIntType1="Fixed", AssetFxdRate1, IF(A206=1, OFFSET(Vectors!$D$6, A206, MATCH(AssetFltIndx1, FirstIntRates, 0)), IF(MOD($A206, AssetRateReset1)=0, MAX(MIN(OFFSET(Vectors!$D$6, A206, MATCH(AssetFltIndx1, FirstIntRates, 0)), (F205-AssetMarg1) + AssetPdCapFl1, AssetLifeCap1-AssetMarg1), (F205-AssetMarg1) -AssetPdCapFl1, AssetLifeFloor1-AssetMarg1), F205))) +AssetMarg1</f>
        <v>0.09</v>
      </c>
      <c r="G206" s="22">
        <f t="shared" ca="1" si="34"/>
        <v>804622.61694478267</v>
      </c>
      <c r="H206" s="22">
        <f t="shared" ca="1" si="37"/>
        <v>562999.53976174176</v>
      </c>
      <c r="I206" s="22">
        <f t="shared" ca="1" si="38"/>
        <v>241623.07718304091</v>
      </c>
      <c r="J206" s="18">
        <f t="shared" ca="1" si="32"/>
        <v>74824982.224382535</v>
      </c>
      <c r="L206" s="10">
        <f t="shared" si="39"/>
        <v>100000000</v>
      </c>
      <c r="O206" s="34">
        <f t="shared" ca="1" si="35"/>
        <v>0.7482498222438253</v>
      </c>
      <c r="V206" s="10">
        <f t="shared" si="33"/>
        <v>100000000</v>
      </c>
    </row>
    <row r="207" spans="1:22" x14ac:dyDescent="0.3">
      <c r="A207" s="10">
        <v>201</v>
      </c>
      <c r="B207" s="25">
        <f t="shared" si="30"/>
        <v>45231</v>
      </c>
      <c r="C207" s="10">
        <f t="shared" si="31"/>
        <v>8.3333333333333329E-2</v>
      </c>
      <c r="E207" s="18">
        <f t="shared" ca="1" si="36"/>
        <v>74824982.224382535</v>
      </c>
      <c r="F207" s="20">
        <f ca="1" xml:space="preserve"> IF(AssetIntType1="Fixed", AssetFxdRate1, IF(A207=1, OFFSET(Vectors!$D$6, A207, MATCH(AssetFltIndx1, FirstIntRates, 0)), IF(MOD($A207, AssetRateReset1)=0, MAX(MIN(OFFSET(Vectors!$D$6, A207, MATCH(AssetFltIndx1, FirstIntRates, 0)), (F206-AssetMarg1) + AssetPdCapFl1, AssetLifeCap1-AssetMarg1), (F206-AssetMarg1) -AssetPdCapFl1, AssetLifeFloor1-AssetMarg1), F206))) +AssetMarg1</f>
        <v>0.09</v>
      </c>
      <c r="G207" s="22">
        <f t="shared" ca="1" si="34"/>
        <v>804622.61694478267</v>
      </c>
      <c r="H207" s="22">
        <f t="shared" ca="1" si="37"/>
        <v>561187.36668286903</v>
      </c>
      <c r="I207" s="22">
        <f t="shared" ca="1" si="38"/>
        <v>243435.25026191364</v>
      </c>
      <c r="J207" s="18">
        <f t="shared" ca="1" si="32"/>
        <v>74581546.974120617</v>
      </c>
      <c r="L207" s="10">
        <f t="shared" si="39"/>
        <v>100000000</v>
      </c>
      <c r="O207" s="34">
        <f t="shared" ca="1" si="35"/>
        <v>0.74581546974120616</v>
      </c>
      <c r="V207" s="10">
        <f t="shared" si="33"/>
        <v>100000000</v>
      </c>
    </row>
    <row r="208" spans="1:22" x14ac:dyDescent="0.3">
      <c r="A208" s="10">
        <v>202</v>
      </c>
      <c r="B208" s="25">
        <f t="shared" si="30"/>
        <v>45261</v>
      </c>
      <c r="C208" s="10">
        <f t="shared" si="31"/>
        <v>8.3333333333333329E-2</v>
      </c>
      <c r="E208" s="18">
        <f t="shared" ca="1" si="36"/>
        <v>74581546.974120617</v>
      </c>
      <c r="F208" s="20">
        <f ca="1" xml:space="preserve"> IF(AssetIntType1="Fixed", AssetFxdRate1, IF(A208=1, OFFSET(Vectors!$D$6, A208, MATCH(AssetFltIndx1, FirstIntRates, 0)), IF(MOD($A208, AssetRateReset1)=0, MAX(MIN(OFFSET(Vectors!$D$6, A208, MATCH(AssetFltIndx1, FirstIntRates, 0)), (F207-AssetMarg1) + AssetPdCapFl1, AssetLifeCap1-AssetMarg1), (F207-AssetMarg1) -AssetPdCapFl1, AssetLifeFloor1-AssetMarg1), F207))) +AssetMarg1</f>
        <v>0.09</v>
      </c>
      <c r="G208" s="22">
        <f t="shared" ca="1" si="34"/>
        <v>804622.61694478267</v>
      </c>
      <c r="H208" s="22">
        <f t="shared" ca="1" si="37"/>
        <v>559361.60230590461</v>
      </c>
      <c r="I208" s="22">
        <f t="shared" ca="1" si="38"/>
        <v>245261.01463887806</v>
      </c>
      <c r="J208" s="18">
        <f t="shared" ca="1" si="32"/>
        <v>74336285.959481746</v>
      </c>
      <c r="L208" s="10">
        <f t="shared" si="39"/>
        <v>100000000</v>
      </c>
      <c r="O208" s="34">
        <f t="shared" ca="1" si="35"/>
        <v>0.7433628595948174</v>
      </c>
      <c r="V208" s="10">
        <f t="shared" si="33"/>
        <v>100000000</v>
      </c>
    </row>
    <row r="209" spans="1:22" x14ac:dyDescent="0.3">
      <c r="A209" s="10">
        <v>203</v>
      </c>
      <c r="B209" s="25">
        <f t="shared" si="30"/>
        <v>45292</v>
      </c>
      <c r="C209" s="10">
        <f t="shared" si="31"/>
        <v>8.3333333333333329E-2</v>
      </c>
      <c r="E209" s="18">
        <f t="shared" ca="1" si="36"/>
        <v>74336285.959481746</v>
      </c>
      <c r="F209" s="20">
        <f ca="1" xml:space="preserve"> IF(AssetIntType1="Fixed", AssetFxdRate1, IF(A209=1, OFFSET(Vectors!$D$6, A209, MATCH(AssetFltIndx1, FirstIntRates, 0)), IF(MOD($A209, AssetRateReset1)=0, MAX(MIN(OFFSET(Vectors!$D$6, A209, MATCH(AssetFltIndx1, FirstIntRates, 0)), (F208-AssetMarg1) + AssetPdCapFl1, AssetLifeCap1-AssetMarg1), (F208-AssetMarg1) -AssetPdCapFl1, AssetLifeFloor1-AssetMarg1), F208))) +AssetMarg1</f>
        <v>0.09</v>
      </c>
      <c r="G209" s="22">
        <f t="shared" ca="1" si="34"/>
        <v>804622.61694478267</v>
      </c>
      <c r="H209" s="22">
        <f t="shared" ca="1" si="37"/>
        <v>557522.14469611307</v>
      </c>
      <c r="I209" s="22">
        <f t="shared" ca="1" si="38"/>
        <v>247100.4722486696</v>
      </c>
      <c r="J209" s="18">
        <f t="shared" ca="1" si="32"/>
        <v>74089185.487233073</v>
      </c>
      <c r="L209" s="10">
        <f t="shared" si="39"/>
        <v>100000000</v>
      </c>
      <c r="O209" s="34">
        <f t="shared" ca="1" si="35"/>
        <v>0.74089185487233078</v>
      </c>
      <c r="V209" s="10">
        <f t="shared" si="33"/>
        <v>100000000</v>
      </c>
    </row>
    <row r="210" spans="1:22" x14ac:dyDescent="0.3">
      <c r="A210" s="10">
        <v>204</v>
      </c>
      <c r="B210" s="25">
        <f t="shared" si="30"/>
        <v>45323</v>
      </c>
      <c r="C210" s="10">
        <f t="shared" si="31"/>
        <v>8.3333333333333329E-2</v>
      </c>
      <c r="E210" s="18">
        <f t="shared" ca="1" si="36"/>
        <v>74089185.487233073</v>
      </c>
      <c r="F210" s="20">
        <f ca="1" xml:space="preserve"> IF(AssetIntType1="Fixed", AssetFxdRate1, IF(A210=1, OFFSET(Vectors!$D$6, A210, MATCH(AssetFltIndx1, FirstIntRates, 0)), IF(MOD($A210, AssetRateReset1)=0, MAX(MIN(OFFSET(Vectors!$D$6, A210, MATCH(AssetFltIndx1, FirstIntRates, 0)), (F209-AssetMarg1) + AssetPdCapFl1, AssetLifeCap1-AssetMarg1), (F209-AssetMarg1) -AssetPdCapFl1, AssetLifeFloor1-AssetMarg1), F209))) +AssetMarg1</f>
        <v>0.09</v>
      </c>
      <c r="G210" s="22">
        <f t="shared" ca="1" si="34"/>
        <v>804622.61694478267</v>
      </c>
      <c r="H210" s="22">
        <f t="shared" ca="1" si="37"/>
        <v>555668.89115424803</v>
      </c>
      <c r="I210" s="22">
        <f t="shared" ca="1" si="38"/>
        <v>248953.72579053463</v>
      </c>
      <c r="J210" s="18">
        <f t="shared" ca="1" si="32"/>
        <v>73840231.761442542</v>
      </c>
      <c r="L210" s="10">
        <f t="shared" si="39"/>
        <v>100000000</v>
      </c>
      <c r="O210" s="34">
        <f t="shared" ca="1" si="35"/>
        <v>0.73840231761442543</v>
      </c>
      <c r="V210" s="10">
        <f t="shared" si="33"/>
        <v>100000000</v>
      </c>
    </row>
    <row r="211" spans="1:22" x14ac:dyDescent="0.3">
      <c r="A211" s="10">
        <v>205</v>
      </c>
      <c r="B211" s="25">
        <f t="shared" si="30"/>
        <v>45352</v>
      </c>
      <c r="C211" s="10">
        <f t="shared" si="31"/>
        <v>8.3333333333333329E-2</v>
      </c>
      <c r="E211" s="18">
        <f t="shared" ca="1" si="36"/>
        <v>73840231.761442542</v>
      </c>
      <c r="F211" s="20">
        <f ca="1" xml:space="preserve"> IF(AssetIntType1="Fixed", AssetFxdRate1, IF(A211=1, OFFSET(Vectors!$D$6, A211, MATCH(AssetFltIndx1, FirstIntRates, 0)), IF(MOD($A211, AssetRateReset1)=0, MAX(MIN(OFFSET(Vectors!$D$6, A211, MATCH(AssetFltIndx1, FirstIntRates, 0)), (F210-AssetMarg1) + AssetPdCapFl1, AssetLifeCap1-AssetMarg1), (F210-AssetMarg1) -AssetPdCapFl1, AssetLifeFloor1-AssetMarg1), F210))) +AssetMarg1</f>
        <v>0.09</v>
      </c>
      <c r="G211" s="22">
        <f t="shared" ca="1" si="34"/>
        <v>804622.61694478267</v>
      </c>
      <c r="H211" s="22">
        <f t="shared" ca="1" si="37"/>
        <v>553801.73821081908</v>
      </c>
      <c r="I211" s="22">
        <f t="shared" ca="1" si="38"/>
        <v>250820.87873396359</v>
      </c>
      <c r="J211" s="18">
        <f t="shared" ca="1" si="32"/>
        <v>73589410.882708579</v>
      </c>
      <c r="L211" s="10">
        <f t="shared" si="39"/>
        <v>100000000</v>
      </c>
      <c r="O211" s="34">
        <f t="shared" ca="1" si="35"/>
        <v>0.73589410882708584</v>
      </c>
      <c r="V211" s="10">
        <f t="shared" si="33"/>
        <v>100000000</v>
      </c>
    </row>
    <row r="212" spans="1:22" x14ac:dyDescent="0.3">
      <c r="A212" s="10">
        <v>206</v>
      </c>
      <c r="B212" s="25">
        <f t="shared" si="30"/>
        <v>45383</v>
      </c>
      <c r="C212" s="10">
        <f t="shared" si="31"/>
        <v>8.3333333333333329E-2</v>
      </c>
      <c r="E212" s="18">
        <f t="shared" ca="1" si="36"/>
        <v>73589410.882708579</v>
      </c>
      <c r="F212" s="20">
        <f ca="1" xml:space="preserve"> IF(AssetIntType1="Fixed", AssetFxdRate1, IF(A212=1, OFFSET(Vectors!$D$6, A212, MATCH(AssetFltIndx1, FirstIntRates, 0)), IF(MOD($A212, AssetRateReset1)=0, MAX(MIN(OFFSET(Vectors!$D$6, A212, MATCH(AssetFltIndx1, FirstIntRates, 0)), (F211-AssetMarg1) + AssetPdCapFl1, AssetLifeCap1-AssetMarg1), (F211-AssetMarg1) -AssetPdCapFl1, AssetLifeFloor1-AssetMarg1), F211))) +AssetMarg1</f>
        <v>0.09</v>
      </c>
      <c r="G212" s="22">
        <f t="shared" ca="1" si="34"/>
        <v>804622.61694478267</v>
      </c>
      <c r="H212" s="22">
        <f t="shared" ca="1" si="37"/>
        <v>551920.58162031427</v>
      </c>
      <c r="I212" s="22">
        <f t="shared" ca="1" si="38"/>
        <v>252702.03532446839</v>
      </c>
      <c r="J212" s="18">
        <f t="shared" ca="1" si="32"/>
        <v>73336708.84738411</v>
      </c>
      <c r="L212" s="10">
        <f t="shared" si="39"/>
        <v>100000000</v>
      </c>
      <c r="O212" s="34">
        <f t="shared" ca="1" si="35"/>
        <v>0.73336708847384113</v>
      </c>
      <c r="V212" s="10">
        <f t="shared" si="33"/>
        <v>100000000</v>
      </c>
    </row>
    <row r="213" spans="1:22" x14ac:dyDescent="0.3">
      <c r="A213" s="10">
        <v>207</v>
      </c>
      <c r="B213" s="25">
        <f t="shared" si="30"/>
        <v>45413</v>
      </c>
      <c r="C213" s="10">
        <f t="shared" si="31"/>
        <v>8.3333333333333329E-2</v>
      </c>
      <c r="E213" s="18">
        <f t="shared" ca="1" si="36"/>
        <v>73336708.84738411</v>
      </c>
      <c r="F213" s="20">
        <f ca="1" xml:space="preserve"> IF(AssetIntType1="Fixed", AssetFxdRate1, IF(A213=1, OFFSET(Vectors!$D$6, A213, MATCH(AssetFltIndx1, FirstIntRates, 0)), IF(MOD($A213, AssetRateReset1)=0, MAX(MIN(OFFSET(Vectors!$D$6, A213, MATCH(AssetFltIndx1, FirstIntRates, 0)), (F212-AssetMarg1) + AssetPdCapFl1, AssetLifeCap1-AssetMarg1), (F212-AssetMarg1) -AssetPdCapFl1, AssetLifeFloor1-AssetMarg1), F212))) +AssetMarg1</f>
        <v>0.09</v>
      </c>
      <c r="G213" s="22">
        <f t="shared" ca="1" si="34"/>
        <v>804622.61694478267</v>
      </c>
      <c r="H213" s="22">
        <f t="shared" ca="1" si="37"/>
        <v>550025.31635538081</v>
      </c>
      <c r="I213" s="22">
        <f t="shared" ca="1" si="38"/>
        <v>254597.30058940186</v>
      </c>
      <c r="J213" s="18">
        <f t="shared" ca="1" si="32"/>
        <v>73082111.546794713</v>
      </c>
      <c r="L213" s="10">
        <f t="shared" si="39"/>
        <v>100000000</v>
      </c>
      <c r="O213" s="34">
        <f t="shared" ca="1" si="35"/>
        <v>0.73082111546794715</v>
      </c>
      <c r="V213" s="10">
        <f t="shared" si="33"/>
        <v>100000000</v>
      </c>
    </row>
    <row r="214" spans="1:22" x14ac:dyDescent="0.3">
      <c r="A214" s="10">
        <v>208</v>
      </c>
      <c r="B214" s="25">
        <f t="shared" si="30"/>
        <v>45444</v>
      </c>
      <c r="C214" s="10">
        <f t="shared" si="31"/>
        <v>8.3333333333333329E-2</v>
      </c>
      <c r="E214" s="18">
        <f t="shared" ca="1" si="36"/>
        <v>73082111.546794713</v>
      </c>
      <c r="F214" s="20">
        <f ca="1" xml:space="preserve"> IF(AssetIntType1="Fixed", AssetFxdRate1, IF(A214=1, OFFSET(Vectors!$D$6, A214, MATCH(AssetFltIndx1, FirstIntRates, 0)), IF(MOD($A214, AssetRateReset1)=0, MAX(MIN(OFFSET(Vectors!$D$6, A214, MATCH(AssetFltIndx1, FirstIntRates, 0)), (F213-AssetMarg1) + AssetPdCapFl1, AssetLifeCap1-AssetMarg1), (F213-AssetMarg1) -AssetPdCapFl1, AssetLifeFloor1-AssetMarg1), F213))) +AssetMarg1</f>
        <v>0.09</v>
      </c>
      <c r="G214" s="22">
        <f t="shared" ca="1" si="34"/>
        <v>804622.61694478267</v>
      </c>
      <c r="H214" s="22">
        <f t="shared" ca="1" si="37"/>
        <v>548115.83660096035</v>
      </c>
      <c r="I214" s="22">
        <f t="shared" ca="1" si="38"/>
        <v>256506.78034382232</v>
      </c>
      <c r="J214" s="18">
        <f t="shared" ca="1" si="32"/>
        <v>72825604.766450897</v>
      </c>
      <c r="L214" s="10">
        <f t="shared" si="39"/>
        <v>100000000</v>
      </c>
      <c r="O214" s="34">
        <f t="shared" ca="1" si="35"/>
        <v>0.72825604766450902</v>
      </c>
      <c r="V214" s="10">
        <f t="shared" si="33"/>
        <v>100000000</v>
      </c>
    </row>
    <row r="215" spans="1:22" x14ac:dyDescent="0.3">
      <c r="A215" s="10">
        <v>209</v>
      </c>
      <c r="B215" s="25">
        <f t="shared" si="30"/>
        <v>45474</v>
      </c>
      <c r="C215" s="10">
        <f t="shared" si="31"/>
        <v>8.3333333333333329E-2</v>
      </c>
      <c r="E215" s="18">
        <f t="shared" ca="1" si="36"/>
        <v>72825604.766450897</v>
      </c>
      <c r="F215" s="20">
        <f ca="1" xml:space="preserve"> IF(AssetIntType1="Fixed", AssetFxdRate1, IF(A215=1, OFFSET(Vectors!$D$6, A215, MATCH(AssetFltIndx1, FirstIntRates, 0)), IF(MOD($A215, AssetRateReset1)=0, MAX(MIN(OFFSET(Vectors!$D$6, A215, MATCH(AssetFltIndx1, FirstIntRates, 0)), (F214-AssetMarg1) + AssetPdCapFl1, AssetLifeCap1-AssetMarg1), (F214-AssetMarg1) -AssetPdCapFl1, AssetLifeFloor1-AssetMarg1), F214))) +AssetMarg1</f>
        <v>0.09</v>
      </c>
      <c r="G215" s="22">
        <f t="shared" ca="1" si="34"/>
        <v>804622.61694478267</v>
      </c>
      <c r="H215" s="22">
        <f t="shared" ca="1" si="37"/>
        <v>546192.03574838175</v>
      </c>
      <c r="I215" s="22">
        <f t="shared" ca="1" si="38"/>
        <v>258430.58119640092</v>
      </c>
      <c r="J215" s="18">
        <f t="shared" ca="1" si="32"/>
        <v>72567174.185254499</v>
      </c>
      <c r="L215" s="10">
        <f t="shared" si="39"/>
        <v>100000000</v>
      </c>
      <c r="O215" s="34">
        <f t="shared" ca="1" si="35"/>
        <v>0.72567174185254502</v>
      </c>
      <c r="V215" s="10">
        <f t="shared" si="33"/>
        <v>100000000</v>
      </c>
    </row>
    <row r="216" spans="1:22" x14ac:dyDescent="0.3">
      <c r="A216" s="10">
        <v>210</v>
      </c>
      <c r="B216" s="25">
        <f t="shared" si="30"/>
        <v>45505</v>
      </c>
      <c r="C216" s="10">
        <f t="shared" si="31"/>
        <v>8.3333333333333329E-2</v>
      </c>
      <c r="E216" s="18">
        <f t="shared" ca="1" si="36"/>
        <v>72567174.185254499</v>
      </c>
      <c r="F216" s="20">
        <f ca="1" xml:space="preserve"> IF(AssetIntType1="Fixed", AssetFxdRate1, IF(A216=1, OFFSET(Vectors!$D$6, A216, MATCH(AssetFltIndx1, FirstIntRates, 0)), IF(MOD($A216, AssetRateReset1)=0, MAX(MIN(OFFSET(Vectors!$D$6, A216, MATCH(AssetFltIndx1, FirstIntRates, 0)), (F215-AssetMarg1) + AssetPdCapFl1, AssetLifeCap1-AssetMarg1), (F215-AssetMarg1) -AssetPdCapFl1, AssetLifeFloor1-AssetMarg1), F215))) +AssetMarg1</f>
        <v>0.09</v>
      </c>
      <c r="G216" s="22">
        <f t="shared" ca="1" si="34"/>
        <v>804622.61694478267</v>
      </c>
      <c r="H216" s="22">
        <f t="shared" ca="1" si="37"/>
        <v>544253.80638940877</v>
      </c>
      <c r="I216" s="22">
        <f t="shared" ca="1" si="38"/>
        <v>260368.8105553739</v>
      </c>
      <c r="J216" s="18">
        <f t="shared" ca="1" si="32"/>
        <v>72306805.374699131</v>
      </c>
      <c r="L216" s="10">
        <f t="shared" si="39"/>
        <v>100000000</v>
      </c>
      <c r="O216" s="34">
        <f t="shared" ca="1" si="35"/>
        <v>0.72306805374699135</v>
      </c>
      <c r="V216" s="10">
        <f t="shared" si="33"/>
        <v>100000000</v>
      </c>
    </row>
    <row r="217" spans="1:22" x14ac:dyDescent="0.3">
      <c r="A217" s="10">
        <v>211</v>
      </c>
      <c r="B217" s="25">
        <f t="shared" si="30"/>
        <v>45536</v>
      </c>
      <c r="C217" s="10">
        <f t="shared" si="31"/>
        <v>8.3333333333333329E-2</v>
      </c>
      <c r="E217" s="18">
        <f t="shared" ca="1" si="36"/>
        <v>72306805.374699131</v>
      </c>
      <c r="F217" s="20">
        <f ca="1" xml:space="preserve"> IF(AssetIntType1="Fixed", AssetFxdRate1, IF(A217=1, OFFSET(Vectors!$D$6, A217, MATCH(AssetFltIndx1, FirstIntRates, 0)), IF(MOD($A217, AssetRateReset1)=0, MAX(MIN(OFFSET(Vectors!$D$6, A217, MATCH(AssetFltIndx1, FirstIntRates, 0)), (F216-AssetMarg1) + AssetPdCapFl1, AssetLifeCap1-AssetMarg1), (F216-AssetMarg1) -AssetPdCapFl1, AssetLifeFloor1-AssetMarg1), F216))) +AssetMarg1</f>
        <v>0.09</v>
      </c>
      <c r="G217" s="22">
        <f t="shared" ca="1" si="34"/>
        <v>804622.61694478267</v>
      </c>
      <c r="H217" s="22">
        <f t="shared" ca="1" si="37"/>
        <v>542301.04031024349</v>
      </c>
      <c r="I217" s="22">
        <f t="shared" ca="1" si="38"/>
        <v>262321.57663453917</v>
      </c>
      <c r="J217" s="18">
        <f t="shared" ca="1" si="32"/>
        <v>72044483.79806459</v>
      </c>
      <c r="L217" s="10">
        <f t="shared" si="39"/>
        <v>100000000</v>
      </c>
      <c r="O217" s="34">
        <f t="shared" ca="1" si="35"/>
        <v>0.72044483798064585</v>
      </c>
      <c r="V217" s="10">
        <f t="shared" si="33"/>
        <v>100000000</v>
      </c>
    </row>
    <row r="218" spans="1:22" x14ac:dyDescent="0.3">
      <c r="A218" s="10">
        <v>212</v>
      </c>
      <c r="B218" s="25">
        <f t="shared" si="30"/>
        <v>45566</v>
      </c>
      <c r="C218" s="10">
        <f t="shared" si="31"/>
        <v>8.3333333333333329E-2</v>
      </c>
      <c r="E218" s="18">
        <f t="shared" ca="1" si="36"/>
        <v>72044483.79806459</v>
      </c>
      <c r="F218" s="20">
        <f ca="1" xml:space="preserve"> IF(AssetIntType1="Fixed", AssetFxdRate1, IF(A218=1, OFFSET(Vectors!$D$6, A218, MATCH(AssetFltIndx1, FirstIntRates, 0)), IF(MOD($A218, AssetRateReset1)=0, MAX(MIN(OFFSET(Vectors!$D$6, A218, MATCH(AssetFltIndx1, FirstIntRates, 0)), (F217-AssetMarg1) + AssetPdCapFl1, AssetLifeCap1-AssetMarg1), (F217-AssetMarg1) -AssetPdCapFl1, AssetLifeFloor1-AssetMarg1), F217))) +AssetMarg1</f>
        <v>0.09</v>
      </c>
      <c r="G218" s="22">
        <f t="shared" ca="1" si="34"/>
        <v>804622.61694478267</v>
      </c>
      <c r="H218" s="22">
        <f t="shared" ca="1" si="37"/>
        <v>540333.6284854844</v>
      </c>
      <c r="I218" s="22">
        <f t="shared" ca="1" si="38"/>
        <v>264288.98845929827</v>
      </c>
      <c r="J218" s="18">
        <f t="shared" ca="1" si="32"/>
        <v>71780194.809605286</v>
      </c>
      <c r="L218" s="10">
        <f t="shared" si="39"/>
        <v>100000000</v>
      </c>
      <c r="O218" s="34">
        <f t="shared" ca="1" si="35"/>
        <v>0.7178019480960528</v>
      </c>
      <c r="V218" s="10">
        <f t="shared" si="33"/>
        <v>100000000</v>
      </c>
    </row>
    <row r="219" spans="1:22" x14ac:dyDescent="0.3">
      <c r="A219" s="10">
        <v>213</v>
      </c>
      <c r="B219" s="25">
        <f t="shared" si="30"/>
        <v>45597</v>
      </c>
      <c r="C219" s="10">
        <f t="shared" si="31"/>
        <v>8.3333333333333329E-2</v>
      </c>
      <c r="E219" s="18">
        <f t="shared" ca="1" si="36"/>
        <v>71780194.809605286</v>
      </c>
      <c r="F219" s="20">
        <f ca="1" xml:space="preserve"> IF(AssetIntType1="Fixed", AssetFxdRate1, IF(A219=1, OFFSET(Vectors!$D$6, A219, MATCH(AssetFltIndx1, FirstIntRates, 0)), IF(MOD($A219, AssetRateReset1)=0, MAX(MIN(OFFSET(Vectors!$D$6, A219, MATCH(AssetFltIndx1, FirstIntRates, 0)), (F218-AssetMarg1) + AssetPdCapFl1, AssetLifeCap1-AssetMarg1), (F218-AssetMarg1) -AssetPdCapFl1, AssetLifeFloor1-AssetMarg1), F218))) +AssetMarg1</f>
        <v>0.09</v>
      </c>
      <c r="G219" s="22">
        <f t="shared" ca="1" si="34"/>
        <v>804622.61694478267</v>
      </c>
      <c r="H219" s="22">
        <f t="shared" ca="1" si="37"/>
        <v>538351.46107203967</v>
      </c>
      <c r="I219" s="22">
        <f t="shared" ca="1" si="38"/>
        <v>266271.15587274299</v>
      </c>
      <c r="J219" s="18">
        <f t="shared" ca="1" si="32"/>
        <v>71513923.653732538</v>
      </c>
      <c r="L219" s="10">
        <f t="shared" si="39"/>
        <v>100000000</v>
      </c>
      <c r="O219" s="34">
        <f t="shared" ca="1" si="35"/>
        <v>0.71513923653732536</v>
      </c>
      <c r="V219" s="10">
        <f t="shared" si="33"/>
        <v>100000000</v>
      </c>
    </row>
    <row r="220" spans="1:22" x14ac:dyDescent="0.3">
      <c r="A220" s="10">
        <v>214</v>
      </c>
      <c r="B220" s="25">
        <f t="shared" si="30"/>
        <v>45627</v>
      </c>
      <c r="C220" s="10">
        <f t="shared" si="31"/>
        <v>8.3333333333333329E-2</v>
      </c>
      <c r="E220" s="18">
        <f t="shared" ca="1" si="36"/>
        <v>71513923.653732538</v>
      </c>
      <c r="F220" s="20">
        <f ca="1" xml:space="preserve"> IF(AssetIntType1="Fixed", AssetFxdRate1, IF(A220=1, OFFSET(Vectors!$D$6, A220, MATCH(AssetFltIndx1, FirstIntRates, 0)), IF(MOD($A220, AssetRateReset1)=0, MAX(MIN(OFFSET(Vectors!$D$6, A220, MATCH(AssetFltIndx1, FirstIntRates, 0)), (F219-AssetMarg1) + AssetPdCapFl1, AssetLifeCap1-AssetMarg1), (F219-AssetMarg1) -AssetPdCapFl1, AssetLifeFloor1-AssetMarg1), F219))) +AssetMarg1</f>
        <v>0.09</v>
      </c>
      <c r="G220" s="22">
        <f t="shared" ca="1" si="34"/>
        <v>804622.61694478267</v>
      </c>
      <c r="H220" s="22">
        <f t="shared" ca="1" si="37"/>
        <v>536354.42740299401</v>
      </c>
      <c r="I220" s="22">
        <f t="shared" ca="1" si="38"/>
        <v>268268.18954178866</v>
      </c>
      <c r="J220" s="18">
        <f t="shared" ca="1" si="32"/>
        <v>71245655.464190751</v>
      </c>
      <c r="L220" s="10">
        <f t="shared" si="39"/>
        <v>100000000</v>
      </c>
      <c r="O220" s="34">
        <f t="shared" ca="1" si="35"/>
        <v>0.71245655464190749</v>
      </c>
      <c r="V220" s="10">
        <f t="shared" si="33"/>
        <v>100000000</v>
      </c>
    </row>
    <row r="221" spans="1:22" x14ac:dyDescent="0.3">
      <c r="A221" s="10">
        <v>215</v>
      </c>
      <c r="B221" s="25">
        <f t="shared" si="30"/>
        <v>45658</v>
      </c>
      <c r="C221" s="10">
        <f t="shared" si="31"/>
        <v>8.3333333333333329E-2</v>
      </c>
      <c r="E221" s="18">
        <f t="shared" ca="1" si="36"/>
        <v>71245655.464190751</v>
      </c>
      <c r="F221" s="20">
        <f ca="1" xml:space="preserve"> IF(AssetIntType1="Fixed", AssetFxdRate1, IF(A221=1, OFFSET(Vectors!$D$6, A221, MATCH(AssetFltIndx1, FirstIntRates, 0)), IF(MOD($A221, AssetRateReset1)=0, MAX(MIN(OFFSET(Vectors!$D$6, A221, MATCH(AssetFltIndx1, FirstIntRates, 0)), (F220-AssetMarg1) + AssetPdCapFl1, AssetLifeCap1-AssetMarg1), (F220-AssetMarg1) -AssetPdCapFl1, AssetLifeFloor1-AssetMarg1), F220))) +AssetMarg1</f>
        <v>0.09</v>
      </c>
      <c r="G221" s="22">
        <f t="shared" ca="1" si="34"/>
        <v>804622.61694478267</v>
      </c>
      <c r="H221" s="22">
        <f t="shared" ca="1" si="37"/>
        <v>534342.41598143056</v>
      </c>
      <c r="I221" s="22">
        <f t="shared" ca="1" si="38"/>
        <v>270280.20096335211</v>
      </c>
      <c r="J221" s="18">
        <f t="shared" ca="1" si="32"/>
        <v>70975375.263227403</v>
      </c>
      <c r="L221" s="10">
        <f t="shared" si="39"/>
        <v>100000000</v>
      </c>
      <c r="O221" s="34">
        <f t="shared" ca="1" si="35"/>
        <v>0.70975375263227403</v>
      </c>
      <c r="V221" s="10">
        <f t="shared" si="33"/>
        <v>100000000</v>
      </c>
    </row>
    <row r="222" spans="1:22" x14ac:dyDescent="0.3">
      <c r="A222" s="10">
        <v>216</v>
      </c>
      <c r="B222" s="25">
        <f t="shared" si="30"/>
        <v>45689</v>
      </c>
      <c r="C222" s="10">
        <f t="shared" si="31"/>
        <v>8.3333333333333329E-2</v>
      </c>
      <c r="E222" s="18">
        <f t="shared" ca="1" si="36"/>
        <v>70975375.263227403</v>
      </c>
      <c r="F222" s="20">
        <f ca="1" xml:space="preserve"> IF(AssetIntType1="Fixed", AssetFxdRate1, IF(A222=1, OFFSET(Vectors!$D$6, A222, MATCH(AssetFltIndx1, FirstIntRates, 0)), IF(MOD($A222, AssetRateReset1)=0, MAX(MIN(OFFSET(Vectors!$D$6, A222, MATCH(AssetFltIndx1, FirstIntRates, 0)), (F221-AssetMarg1) + AssetPdCapFl1, AssetLifeCap1-AssetMarg1), (F221-AssetMarg1) -AssetPdCapFl1, AssetLifeFloor1-AssetMarg1), F221))) +AssetMarg1</f>
        <v>0.09</v>
      </c>
      <c r="G222" s="22">
        <f t="shared" ca="1" si="34"/>
        <v>804622.61694478267</v>
      </c>
      <c r="H222" s="22">
        <f t="shared" ca="1" si="37"/>
        <v>532315.31447420549</v>
      </c>
      <c r="I222" s="22">
        <f t="shared" ca="1" si="38"/>
        <v>272307.30247057718</v>
      </c>
      <c r="J222" s="18">
        <f t="shared" ca="1" si="32"/>
        <v>70703067.960756823</v>
      </c>
      <c r="L222" s="10">
        <f t="shared" si="39"/>
        <v>100000000</v>
      </c>
      <c r="O222" s="34">
        <f t="shared" ca="1" si="35"/>
        <v>0.70703067960756827</v>
      </c>
      <c r="V222" s="10">
        <f t="shared" si="33"/>
        <v>100000000</v>
      </c>
    </row>
    <row r="223" spans="1:22" x14ac:dyDescent="0.3">
      <c r="A223" s="10">
        <v>217</v>
      </c>
      <c r="B223" s="25">
        <f t="shared" si="30"/>
        <v>45717</v>
      </c>
      <c r="C223" s="10">
        <f t="shared" si="31"/>
        <v>8.3333333333333329E-2</v>
      </c>
      <c r="E223" s="18">
        <f t="shared" ca="1" si="36"/>
        <v>70703067.960756823</v>
      </c>
      <c r="F223" s="20">
        <f ca="1" xml:space="preserve"> IF(AssetIntType1="Fixed", AssetFxdRate1, IF(A223=1, OFFSET(Vectors!$D$6, A223, MATCH(AssetFltIndx1, FirstIntRates, 0)), IF(MOD($A223, AssetRateReset1)=0, MAX(MIN(OFFSET(Vectors!$D$6, A223, MATCH(AssetFltIndx1, FirstIntRates, 0)), (F222-AssetMarg1) + AssetPdCapFl1, AssetLifeCap1-AssetMarg1), (F222-AssetMarg1) -AssetPdCapFl1, AssetLifeFloor1-AssetMarg1), F222))) +AssetMarg1</f>
        <v>0.09</v>
      </c>
      <c r="G223" s="22">
        <f t="shared" ca="1" si="34"/>
        <v>804622.61694478267</v>
      </c>
      <c r="H223" s="22">
        <f t="shared" ca="1" si="37"/>
        <v>530273.00970567612</v>
      </c>
      <c r="I223" s="22">
        <f t="shared" ca="1" si="38"/>
        <v>274349.60723910655</v>
      </c>
      <c r="J223" s="18">
        <f t="shared" ca="1" si="32"/>
        <v>70428718.353517711</v>
      </c>
      <c r="L223" s="10">
        <f t="shared" si="39"/>
        <v>100000000</v>
      </c>
      <c r="O223" s="34">
        <f t="shared" ca="1" si="35"/>
        <v>0.70428718353517716</v>
      </c>
      <c r="V223" s="10">
        <f t="shared" si="33"/>
        <v>100000000</v>
      </c>
    </row>
    <row r="224" spans="1:22" x14ac:dyDescent="0.3">
      <c r="A224" s="10">
        <v>218</v>
      </c>
      <c r="B224" s="25">
        <f t="shared" si="30"/>
        <v>45748</v>
      </c>
      <c r="C224" s="10">
        <f t="shared" si="31"/>
        <v>8.3333333333333329E-2</v>
      </c>
      <c r="E224" s="18">
        <f t="shared" ca="1" si="36"/>
        <v>70428718.353517711</v>
      </c>
      <c r="F224" s="20">
        <f ca="1" xml:space="preserve"> IF(AssetIntType1="Fixed", AssetFxdRate1, IF(A224=1, OFFSET(Vectors!$D$6, A224, MATCH(AssetFltIndx1, FirstIntRates, 0)), IF(MOD($A224, AssetRateReset1)=0, MAX(MIN(OFFSET(Vectors!$D$6, A224, MATCH(AssetFltIndx1, FirstIntRates, 0)), (F223-AssetMarg1) + AssetPdCapFl1, AssetLifeCap1-AssetMarg1), (F223-AssetMarg1) -AssetPdCapFl1, AssetLifeFloor1-AssetMarg1), F223))) +AssetMarg1</f>
        <v>0.09</v>
      </c>
      <c r="G224" s="22">
        <f t="shared" ca="1" si="34"/>
        <v>804622.61694478267</v>
      </c>
      <c r="H224" s="22">
        <f t="shared" ca="1" si="37"/>
        <v>528215.38765138283</v>
      </c>
      <c r="I224" s="22">
        <f t="shared" ca="1" si="38"/>
        <v>276407.22929339984</v>
      </c>
      <c r="J224" s="18">
        <f t="shared" ca="1" si="32"/>
        <v>70152311.124224305</v>
      </c>
      <c r="L224" s="10">
        <f t="shared" si="39"/>
        <v>100000000</v>
      </c>
      <c r="O224" s="34">
        <f t="shared" ca="1" si="35"/>
        <v>0.70152311124224309</v>
      </c>
      <c r="V224" s="10">
        <f t="shared" si="33"/>
        <v>100000000</v>
      </c>
    </row>
    <row r="225" spans="1:22" x14ac:dyDescent="0.3">
      <c r="A225" s="10">
        <v>219</v>
      </c>
      <c r="B225" s="25">
        <f t="shared" si="30"/>
        <v>45778</v>
      </c>
      <c r="C225" s="10">
        <f t="shared" si="31"/>
        <v>8.3333333333333329E-2</v>
      </c>
      <c r="E225" s="18">
        <f t="shared" ca="1" si="36"/>
        <v>70152311.124224305</v>
      </c>
      <c r="F225" s="20">
        <f ca="1" xml:space="preserve"> IF(AssetIntType1="Fixed", AssetFxdRate1, IF(A225=1, OFFSET(Vectors!$D$6, A225, MATCH(AssetFltIndx1, FirstIntRates, 0)), IF(MOD($A225, AssetRateReset1)=0, MAX(MIN(OFFSET(Vectors!$D$6, A225, MATCH(AssetFltIndx1, FirstIntRates, 0)), (F224-AssetMarg1) + AssetPdCapFl1, AssetLifeCap1-AssetMarg1), (F224-AssetMarg1) -AssetPdCapFl1, AssetLifeFloor1-AssetMarg1), F224))) +AssetMarg1</f>
        <v>0.09</v>
      </c>
      <c r="G225" s="22">
        <f t="shared" ca="1" si="34"/>
        <v>804622.61694478267</v>
      </c>
      <c r="H225" s="22">
        <f t="shared" ca="1" si="37"/>
        <v>526142.33343168232</v>
      </c>
      <c r="I225" s="22">
        <f t="shared" ca="1" si="38"/>
        <v>278480.28351310035</v>
      </c>
      <c r="J225" s="18">
        <f t="shared" ca="1" si="32"/>
        <v>69873830.840711206</v>
      </c>
      <c r="L225" s="10">
        <f t="shared" si="39"/>
        <v>100000000</v>
      </c>
      <c r="O225" s="34">
        <f t="shared" ca="1" si="35"/>
        <v>0.69873830840711204</v>
      </c>
      <c r="V225" s="10">
        <f t="shared" si="33"/>
        <v>100000000</v>
      </c>
    </row>
    <row r="226" spans="1:22" x14ac:dyDescent="0.3">
      <c r="A226" s="10">
        <v>220</v>
      </c>
      <c r="B226" s="25">
        <f t="shared" si="30"/>
        <v>45809</v>
      </c>
      <c r="C226" s="10">
        <f t="shared" si="31"/>
        <v>8.3333333333333329E-2</v>
      </c>
      <c r="E226" s="18">
        <f t="shared" ca="1" si="36"/>
        <v>69873830.840711206</v>
      </c>
      <c r="F226" s="20">
        <f ca="1" xml:space="preserve"> IF(AssetIntType1="Fixed", AssetFxdRate1, IF(A226=1, OFFSET(Vectors!$D$6, A226, MATCH(AssetFltIndx1, FirstIntRates, 0)), IF(MOD($A226, AssetRateReset1)=0, MAX(MIN(OFFSET(Vectors!$D$6, A226, MATCH(AssetFltIndx1, FirstIntRates, 0)), (F225-AssetMarg1) + AssetPdCapFl1, AssetLifeCap1-AssetMarg1), (F225-AssetMarg1) -AssetPdCapFl1, AssetLifeFloor1-AssetMarg1), F225))) +AssetMarg1</f>
        <v>0.09</v>
      </c>
      <c r="G226" s="22">
        <f t="shared" ca="1" si="34"/>
        <v>804622.61694478267</v>
      </c>
      <c r="H226" s="22">
        <f t="shared" ca="1" si="37"/>
        <v>524053.73130533402</v>
      </c>
      <c r="I226" s="22">
        <f t="shared" ca="1" si="38"/>
        <v>280568.88563944865</v>
      </c>
      <c r="J226" s="18">
        <f t="shared" ca="1" si="32"/>
        <v>69593261.955071762</v>
      </c>
      <c r="L226" s="10">
        <f t="shared" si="39"/>
        <v>100000000</v>
      </c>
      <c r="O226" s="34">
        <f t="shared" ca="1" si="35"/>
        <v>0.69593261955071761</v>
      </c>
      <c r="V226" s="10">
        <f t="shared" si="33"/>
        <v>100000000</v>
      </c>
    </row>
    <row r="227" spans="1:22" x14ac:dyDescent="0.3">
      <c r="A227" s="10">
        <v>221</v>
      </c>
      <c r="B227" s="25">
        <f t="shared" si="30"/>
        <v>45839</v>
      </c>
      <c r="C227" s="10">
        <f t="shared" si="31"/>
        <v>8.3333333333333329E-2</v>
      </c>
      <c r="E227" s="18">
        <f t="shared" ca="1" si="36"/>
        <v>69593261.955071762</v>
      </c>
      <c r="F227" s="20">
        <f ca="1" xml:space="preserve"> IF(AssetIntType1="Fixed", AssetFxdRate1, IF(A227=1, OFFSET(Vectors!$D$6, A227, MATCH(AssetFltIndx1, FirstIntRates, 0)), IF(MOD($A227, AssetRateReset1)=0, MAX(MIN(OFFSET(Vectors!$D$6, A227, MATCH(AssetFltIndx1, FirstIntRates, 0)), (F226-AssetMarg1) + AssetPdCapFl1, AssetLifeCap1-AssetMarg1), (F226-AssetMarg1) -AssetPdCapFl1, AssetLifeFloor1-AssetMarg1), F226))) +AssetMarg1</f>
        <v>0.09</v>
      </c>
      <c r="G227" s="22">
        <f t="shared" ca="1" si="34"/>
        <v>804622.61694478267</v>
      </c>
      <c r="H227" s="22">
        <f t="shared" ca="1" si="37"/>
        <v>521949.4646630382</v>
      </c>
      <c r="I227" s="22">
        <f t="shared" ca="1" si="38"/>
        <v>282673.15228174446</v>
      </c>
      <c r="J227" s="18">
        <f t="shared" ca="1" si="32"/>
        <v>69310588.802790016</v>
      </c>
      <c r="L227" s="10">
        <f t="shared" si="39"/>
        <v>100000000</v>
      </c>
      <c r="O227" s="34">
        <f t="shared" ca="1" si="35"/>
        <v>0.69310588802790019</v>
      </c>
      <c r="V227" s="10">
        <f t="shared" si="33"/>
        <v>100000000</v>
      </c>
    </row>
    <row r="228" spans="1:22" x14ac:dyDescent="0.3">
      <c r="A228" s="10">
        <v>222</v>
      </c>
      <c r="B228" s="25">
        <f t="shared" si="30"/>
        <v>45870</v>
      </c>
      <c r="C228" s="10">
        <f t="shared" si="31"/>
        <v>8.3333333333333329E-2</v>
      </c>
      <c r="E228" s="18">
        <f t="shared" ca="1" si="36"/>
        <v>69310588.802790016</v>
      </c>
      <c r="F228" s="20">
        <f ca="1" xml:space="preserve"> IF(AssetIntType1="Fixed", AssetFxdRate1, IF(A228=1, OFFSET(Vectors!$D$6, A228, MATCH(AssetFltIndx1, FirstIntRates, 0)), IF(MOD($A228, AssetRateReset1)=0, MAX(MIN(OFFSET(Vectors!$D$6, A228, MATCH(AssetFltIndx1, FirstIntRates, 0)), (F227-AssetMarg1) + AssetPdCapFl1, AssetLifeCap1-AssetMarg1), (F227-AssetMarg1) -AssetPdCapFl1, AssetLifeFloor1-AssetMarg1), F227))) +AssetMarg1</f>
        <v>0.09</v>
      </c>
      <c r="G228" s="22">
        <f t="shared" ca="1" si="34"/>
        <v>804622.61694478267</v>
      </c>
      <c r="H228" s="22">
        <f t="shared" ca="1" si="37"/>
        <v>519829.4160209251</v>
      </c>
      <c r="I228" s="22">
        <f t="shared" ca="1" si="38"/>
        <v>284793.20092385757</v>
      </c>
      <c r="J228" s="18">
        <f t="shared" ca="1" si="32"/>
        <v>69025795.601866156</v>
      </c>
      <c r="L228" s="10">
        <f t="shared" si="39"/>
        <v>100000000</v>
      </c>
      <c r="O228" s="34">
        <f t="shared" ca="1" si="35"/>
        <v>0.69025795601866158</v>
      </c>
      <c r="V228" s="10">
        <f t="shared" si="33"/>
        <v>100000000</v>
      </c>
    </row>
    <row r="229" spans="1:22" x14ac:dyDescent="0.3">
      <c r="A229" s="10">
        <v>223</v>
      </c>
      <c r="B229" s="25">
        <f t="shared" si="30"/>
        <v>45901</v>
      </c>
      <c r="C229" s="10">
        <f t="shared" si="31"/>
        <v>8.3333333333333329E-2</v>
      </c>
      <c r="E229" s="18">
        <f t="shared" ca="1" si="36"/>
        <v>69025795.601866156</v>
      </c>
      <c r="F229" s="20">
        <f ca="1" xml:space="preserve"> IF(AssetIntType1="Fixed", AssetFxdRate1, IF(A229=1, OFFSET(Vectors!$D$6, A229, MATCH(AssetFltIndx1, FirstIntRates, 0)), IF(MOD($A229, AssetRateReset1)=0, MAX(MIN(OFFSET(Vectors!$D$6, A229, MATCH(AssetFltIndx1, FirstIntRates, 0)), (F228-AssetMarg1) + AssetPdCapFl1, AssetLifeCap1-AssetMarg1), (F228-AssetMarg1) -AssetPdCapFl1, AssetLifeFloor1-AssetMarg1), F228))) +AssetMarg1</f>
        <v>0.09</v>
      </c>
      <c r="G229" s="22">
        <f t="shared" ca="1" si="34"/>
        <v>804622.61694478267</v>
      </c>
      <c r="H229" s="22">
        <f t="shared" ca="1" si="37"/>
        <v>517693.46701399615</v>
      </c>
      <c r="I229" s="22">
        <f t="shared" ca="1" si="38"/>
        <v>286929.14993078652</v>
      </c>
      <c r="J229" s="18">
        <f t="shared" ca="1" si="32"/>
        <v>68738866.451935366</v>
      </c>
      <c r="L229" s="10">
        <f t="shared" si="39"/>
        <v>100000000</v>
      </c>
      <c r="O229" s="34">
        <f t="shared" ca="1" si="35"/>
        <v>0.68738866451935365</v>
      </c>
      <c r="V229" s="10">
        <f t="shared" si="33"/>
        <v>100000000</v>
      </c>
    </row>
    <row r="230" spans="1:22" x14ac:dyDescent="0.3">
      <c r="A230" s="10">
        <v>224</v>
      </c>
      <c r="B230" s="25">
        <f t="shared" si="30"/>
        <v>45931</v>
      </c>
      <c r="C230" s="10">
        <f t="shared" si="31"/>
        <v>8.3333333333333329E-2</v>
      </c>
      <c r="E230" s="18">
        <f t="shared" ca="1" si="36"/>
        <v>68738866.451935366</v>
      </c>
      <c r="F230" s="20">
        <f ca="1" xml:space="preserve"> IF(AssetIntType1="Fixed", AssetFxdRate1, IF(A230=1, OFFSET(Vectors!$D$6, A230, MATCH(AssetFltIndx1, FirstIntRates, 0)), IF(MOD($A230, AssetRateReset1)=0, MAX(MIN(OFFSET(Vectors!$D$6, A230, MATCH(AssetFltIndx1, FirstIntRates, 0)), (F229-AssetMarg1) + AssetPdCapFl1, AssetLifeCap1-AssetMarg1), (F229-AssetMarg1) -AssetPdCapFl1, AssetLifeFloor1-AssetMarg1), F229))) +AssetMarg1</f>
        <v>0.09</v>
      </c>
      <c r="G230" s="22">
        <f t="shared" ca="1" si="34"/>
        <v>804622.61694478267</v>
      </c>
      <c r="H230" s="22">
        <f t="shared" ca="1" si="37"/>
        <v>515541.49838951521</v>
      </c>
      <c r="I230" s="22">
        <f t="shared" ca="1" si="38"/>
        <v>289081.11855526746</v>
      </c>
      <c r="J230" s="18">
        <f t="shared" ca="1" si="32"/>
        <v>68449785.333380103</v>
      </c>
      <c r="L230" s="10">
        <f t="shared" si="39"/>
        <v>100000000</v>
      </c>
      <c r="O230" s="34">
        <f t="shared" ca="1" si="35"/>
        <v>0.68449785333380098</v>
      </c>
      <c r="V230" s="10">
        <f t="shared" si="33"/>
        <v>100000000</v>
      </c>
    </row>
    <row r="231" spans="1:22" x14ac:dyDescent="0.3">
      <c r="A231" s="10">
        <v>225</v>
      </c>
      <c r="B231" s="25">
        <f t="shared" si="30"/>
        <v>45962</v>
      </c>
      <c r="C231" s="10">
        <f t="shared" si="31"/>
        <v>8.3333333333333329E-2</v>
      </c>
      <c r="E231" s="18">
        <f t="shared" ca="1" si="36"/>
        <v>68449785.333380103</v>
      </c>
      <c r="F231" s="20">
        <f ca="1" xml:space="preserve"> IF(AssetIntType1="Fixed", AssetFxdRate1, IF(A231=1, OFFSET(Vectors!$D$6, A231, MATCH(AssetFltIndx1, FirstIntRates, 0)), IF(MOD($A231, AssetRateReset1)=0, MAX(MIN(OFFSET(Vectors!$D$6, A231, MATCH(AssetFltIndx1, FirstIntRates, 0)), (F230-AssetMarg1) + AssetPdCapFl1, AssetLifeCap1-AssetMarg1), (F230-AssetMarg1) -AssetPdCapFl1, AssetLifeFloor1-AssetMarg1), F230))) +AssetMarg1</f>
        <v>0.09</v>
      </c>
      <c r="G231" s="22">
        <f t="shared" ca="1" si="34"/>
        <v>804622.61694478267</v>
      </c>
      <c r="H231" s="22">
        <f t="shared" ca="1" si="37"/>
        <v>513373.39000035077</v>
      </c>
      <c r="I231" s="22">
        <f t="shared" ca="1" si="38"/>
        <v>291249.2269444319</v>
      </c>
      <c r="J231" s="18">
        <f t="shared" ca="1" si="32"/>
        <v>68158536.106435671</v>
      </c>
      <c r="L231" s="10">
        <f t="shared" si="39"/>
        <v>100000000</v>
      </c>
      <c r="O231" s="34">
        <f t="shared" ca="1" si="35"/>
        <v>0.68158536106435674</v>
      </c>
      <c r="V231" s="10">
        <f t="shared" si="33"/>
        <v>100000000</v>
      </c>
    </row>
    <row r="232" spans="1:22" x14ac:dyDescent="0.3">
      <c r="A232" s="10">
        <v>226</v>
      </c>
      <c r="B232" s="25">
        <f t="shared" si="30"/>
        <v>45992</v>
      </c>
      <c r="C232" s="10">
        <f t="shared" si="31"/>
        <v>8.3333333333333329E-2</v>
      </c>
      <c r="E232" s="18">
        <f t="shared" ca="1" si="36"/>
        <v>68158536.106435671</v>
      </c>
      <c r="F232" s="20">
        <f ca="1" xml:space="preserve"> IF(AssetIntType1="Fixed", AssetFxdRate1, IF(A232=1, OFFSET(Vectors!$D$6, A232, MATCH(AssetFltIndx1, FirstIntRates, 0)), IF(MOD($A232, AssetRateReset1)=0, MAX(MIN(OFFSET(Vectors!$D$6, A232, MATCH(AssetFltIndx1, FirstIntRates, 0)), (F231-AssetMarg1) + AssetPdCapFl1, AssetLifeCap1-AssetMarg1), (F231-AssetMarg1) -AssetPdCapFl1, AssetLifeFloor1-AssetMarg1), F231))) +AssetMarg1</f>
        <v>0.09</v>
      </c>
      <c r="G232" s="22">
        <f t="shared" ca="1" si="34"/>
        <v>804622.61694478267</v>
      </c>
      <c r="H232" s="22">
        <f t="shared" ca="1" si="37"/>
        <v>511189.02079826751</v>
      </c>
      <c r="I232" s="22">
        <f t="shared" ca="1" si="38"/>
        <v>293433.59614651516</v>
      </c>
      <c r="J232" s="18">
        <f t="shared" ca="1" si="32"/>
        <v>67865102.510289162</v>
      </c>
      <c r="L232" s="10">
        <f t="shared" si="39"/>
        <v>100000000</v>
      </c>
      <c r="O232" s="34">
        <f t="shared" ca="1" si="35"/>
        <v>0.67865102510289166</v>
      </c>
      <c r="V232" s="10">
        <f t="shared" si="33"/>
        <v>100000000</v>
      </c>
    </row>
    <row r="233" spans="1:22" x14ac:dyDescent="0.3">
      <c r="A233" s="10">
        <v>227</v>
      </c>
      <c r="B233" s="25">
        <f t="shared" si="30"/>
        <v>46023</v>
      </c>
      <c r="C233" s="10">
        <f t="shared" si="31"/>
        <v>8.3333333333333329E-2</v>
      </c>
      <c r="E233" s="18">
        <f t="shared" ca="1" si="36"/>
        <v>67865102.510289162</v>
      </c>
      <c r="F233" s="20">
        <f ca="1" xml:space="preserve"> IF(AssetIntType1="Fixed", AssetFxdRate1, IF(A233=1, OFFSET(Vectors!$D$6, A233, MATCH(AssetFltIndx1, FirstIntRates, 0)), IF(MOD($A233, AssetRateReset1)=0, MAX(MIN(OFFSET(Vectors!$D$6, A233, MATCH(AssetFltIndx1, FirstIntRates, 0)), (F232-AssetMarg1) + AssetPdCapFl1, AssetLifeCap1-AssetMarg1), (F232-AssetMarg1) -AssetPdCapFl1, AssetLifeFloor1-AssetMarg1), F232))) +AssetMarg1</f>
        <v>0.09</v>
      </c>
      <c r="G233" s="22">
        <f t="shared" ca="1" si="34"/>
        <v>804622.61694478267</v>
      </c>
      <c r="H233" s="22">
        <f t="shared" ca="1" si="37"/>
        <v>508988.26882716868</v>
      </c>
      <c r="I233" s="22">
        <f t="shared" ca="1" si="38"/>
        <v>295634.34811761399</v>
      </c>
      <c r="J233" s="18">
        <f t="shared" ca="1" si="32"/>
        <v>67569468.162171543</v>
      </c>
      <c r="L233" s="10">
        <f t="shared" si="39"/>
        <v>100000000</v>
      </c>
      <c r="O233" s="34">
        <f t="shared" ca="1" si="35"/>
        <v>0.67569468162171542</v>
      </c>
      <c r="V233" s="10">
        <f t="shared" si="33"/>
        <v>100000000</v>
      </c>
    </row>
    <row r="234" spans="1:22" x14ac:dyDescent="0.3">
      <c r="A234" s="10">
        <v>228</v>
      </c>
      <c r="B234" s="25">
        <f t="shared" si="30"/>
        <v>46054</v>
      </c>
      <c r="C234" s="10">
        <f t="shared" si="31"/>
        <v>8.3333333333333329E-2</v>
      </c>
      <c r="E234" s="18">
        <f t="shared" ca="1" si="36"/>
        <v>67569468.162171543</v>
      </c>
      <c r="F234" s="20">
        <f ca="1" xml:space="preserve"> IF(AssetIntType1="Fixed", AssetFxdRate1, IF(A234=1, OFFSET(Vectors!$D$6, A234, MATCH(AssetFltIndx1, FirstIntRates, 0)), IF(MOD($A234, AssetRateReset1)=0, MAX(MIN(OFFSET(Vectors!$D$6, A234, MATCH(AssetFltIndx1, FirstIntRates, 0)), (F233-AssetMarg1) + AssetPdCapFl1, AssetLifeCap1-AssetMarg1), (F233-AssetMarg1) -AssetPdCapFl1, AssetLifeFloor1-AssetMarg1), F233))) +AssetMarg1</f>
        <v>0.09</v>
      </c>
      <c r="G234" s="22">
        <f t="shared" ca="1" si="34"/>
        <v>804622.61694478267</v>
      </c>
      <c r="H234" s="22">
        <f t="shared" ca="1" si="37"/>
        <v>506771.01121628657</v>
      </c>
      <c r="I234" s="22">
        <f t="shared" ca="1" si="38"/>
        <v>297851.6057284961</v>
      </c>
      <c r="J234" s="18">
        <f t="shared" ca="1" si="32"/>
        <v>67271616.556443051</v>
      </c>
      <c r="L234" s="10">
        <f t="shared" si="39"/>
        <v>100000000</v>
      </c>
      <c r="O234" s="34">
        <f t="shared" ca="1" si="35"/>
        <v>0.67271616556443048</v>
      </c>
      <c r="V234" s="10">
        <f t="shared" si="33"/>
        <v>100000000</v>
      </c>
    </row>
    <row r="235" spans="1:22" x14ac:dyDescent="0.3">
      <c r="A235" s="10">
        <v>229</v>
      </c>
      <c r="B235" s="25">
        <f t="shared" si="30"/>
        <v>46082</v>
      </c>
      <c r="C235" s="10">
        <f t="shared" si="31"/>
        <v>8.3333333333333329E-2</v>
      </c>
      <c r="E235" s="18">
        <f t="shared" ca="1" si="36"/>
        <v>67271616.556443051</v>
      </c>
      <c r="F235" s="20">
        <f ca="1" xml:space="preserve"> IF(AssetIntType1="Fixed", AssetFxdRate1, IF(A235=1, OFFSET(Vectors!$D$6, A235, MATCH(AssetFltIndx1, FirstIntRates, 0)), IF(MOD($A235, AssetRateReset1)=0, MAX(MIN(OFFSET(Vectors!$D$6, A235, MATCH(AssetFltIndx1, FirstIntRates, 0)), (F234-AssetMarg1) + AssetPdCapFl1, AssetLifeCap1-AssetMarg1), (F234-AssetMarg1) -AssetPdCapFl1, AssetLifeFloor1-AssetMarg1), F234))) +AssetMarg1</f>
        <v>0.09</v>
      </c>
      <c r="G235" s="22">
        <f t="shared" ca="1" si="34"/>
        <v>804622.61694478267</v>
      </c>
      <c r="H235" s="22">
        <f t="shared" ca="1" si="37"/>
        <v>504537.12417332287</v>
      </c>
      <c r="I235" s="22">
        <f t="shared" ca="1" si="38"/>
        <v>300085.4927714598</v>
      </c>
      <c r="J235" s="18">
        <f t="shared" ca="1" si="32"/>
        <v>66971531.063671589</v>
      </c>
      <c r="L235" s="10">
        <f t="shared" si="39"/>
        <v>100000000</v>
      </c>
      <c r="O235" s="34">
        <f t="shared" ca="1" si="35"/>
        <v>0.66971531063671585</v>
      </c>
      <c r="V235" s="10">
        <f t="shared" si="33"/>
        <v>100000000</v>
      </c>
    </row>
    <row r="236" spans="1:22" x14ac:dyDescent="0.3">
      <c r="A236" s="10">
        <v>230</v>
      </c>
      <c r="B236" s="25">
        <f t="shared" si="30"/>
        <v>46113</v>
      </c>
      <c r="C236" s="10">
        <f t="shared" si="31"/>
        <v>8.3333333333333329E-2</v>
      </c>
      <c r="E236" s="18">
        <f t="shared" ca="1" si="36"/>
        <v>66971531.063671589</v>
      </c>
      <c r="F236" s="20">
        <f ca="1" xml:space="preserve"> IF(AssetIntType1="Fixed", AssetFxdRate1, IF(A236=1, OFFSET(Vectors!$D$6, A236, MATCH(AssetFltIndx1, FirstIntRates, 0)), IF(MOD($A236, AssetRateReset1)=0, MAX(MIN(OFFSET(Vectors!$D$6, A236, MATCH(AssetFltIndx1, FirstIntRates, 0)), (F235-AssetMarg1) + AssetPdCapFl1, AssetLifeCap1-AssetMarg1), (F235-AssetMarg1) -AssetPdCapFl1, AssetLifeFloor1-AssetMarg1), F235))) +AssetMarg1</f>
        <v>0.09</v>
      </c>
      <c r="G236" s="22">
        <f t="shared" ca="1" si="34"/>
        <v>804622.61694478267</v>
      </c>
      <c r="H236" s="22">
        <f t="shared" ca="1" si="37"/>
        <v>502286.48297753691</v>
      </c>
      <c r="I236" s="22">
        <f t="shared" ca="1" si="38"/>
        <v>302336.13396724575</v>
      </c>
      <c r="J236" s="18">
        <f t="shared" ca="1" si="32"/>
        <v>66669194.929704346</v>
      </c>
      <c r="L236" s="10">
        <f t="shared" si="39"/>
        <v>100000000</v>
      </c>
      <c r="O236" s="34">
        <f t="shared" ca="1" si="35"/>
        <v>0.66669194929704345</v>
      </c>
      <c r="V236" s="10">
        <f t="shared" si="33"/>
        <v>100000000</v>
      </c>
    </row>
    <row r="237" spans="1:22" x14ac:dyDescent="0.3">
      <c r="A237" s="10">
        <v>231</v>
      </c>
      <c r="B237" s="25">
        <f t="shared" si="30"/>
        <v>46143</v>
      </c>
      <c r="C237" s="10">
        <f t="shared" si="31"/>
        <v>8.3333333333333329E-2</v>
      </c>
      <c r="E237" s="18">
        <f t="shared" ca="1" si="36"/>
        <v>66669194.929704346</v>
      </c>
      <c r="F237" s="20">
        <f ca="1" xml:space="preserve"> IF(AssetIntType1="Fixed", AssetFxdRate1, IF(A237=1, OFFSET(Vectors!$D$6, A237, MATCH(AssetFltIndx1, FirstIntRates, 0)), IF(MOD($A237, AssetRateReset1)=0, MAX(MIN(OFFSET(Vectors!$D$6, A237, MATCH(AssetFltIndx1, FirstIntRates, 0)), (F236-AssetMarg1) + AssetPdCapFl1, AssetLifeCap1-AssetMarg1), (F236-AssetMarg1) -AssetPdCapFl1, AssetLifeFloor1-AssetMarg1), F236))) +AssetMarg1</f>
        <v>0.09</v>
      </c>
      <c r="G237" s="22">
        <f t="shared" ca="1" si="34"/>
        <v>804622.61694478267</v>
      </c>
      <c r="H237" s="22">
        <f t="shared" ca="1" si="37"/>
        <v>500018.96197278256</v>
      </c>
      <c r="I237" s="22">
        <f t="shared" ca="1" si="38"/>
        <v>304603.65497200011</v>
      </c>
      <c r="J237" s="18">
        <f t="shared" ca="1" si="32"/>
        <v>66364591.274732344</v>
      </c>
      <c r="L237" s="10">
        <f t="shared" si="39"/>
        <v>100000000</v>
      </c>
      <c r="O237" s="34">
        <f t="shared" ca="1" si="35"/>
        <v>0.66364591274732343</v>
      </c>
      <c r="V237" s="10">
        <f t="shared" si="33"/>
        <v>100000000</v>
      </c>
    </row>
    <row r="238" spans="1:22" x14ac:dyDescent="0.3">
      <c r="A238" s="10">
        <v>232</v>
      </c>
      <c r="B238" s="25">
        <f t="shared" si="30"/>
        <v>46174</v>
      </c>
      <c r="C238" s="10">
        <f t="shared" si="31"/>
        <v>8.3333333333333329E-2</v>
      </c>
      <c r="E238" s="18">
        <f t="shared" ca="1" si="36"/>
        <v>66364591.274732344</v>
      </c>
      <c r="F238" s="20">
        <f ca="1" xml:space="preserve"> IF(AssetIntType1="Fixed", AssetFxdRate1, IF(A238=1, OFFSET(Vectors!$D$6, A238, MATCH(AssetFltIndx1, FirstIntRates, 0)), IF(MOD($A238, AssetRateReset1)=0, MAX(MIN(OFFSET(Vectors!$D$6, A238, MATCH(AssetFltIndx1, FirstIntRates, 0)), (F237-AssetMarg1) + AssetPdCapFl1, AssetLifeCap1-AssetMarg1), (F237-AssetMarg1) -AssetPdCapFl1, AssetLifeFloor1-AssetMarg1), F237))) +AssetMarg1</f>
        <v>0.09</v>
      </c>
      <c r="G238" s="22">
        <f t="shared" ca="1" si="34"/>
        <v>804622.61694478267</v>
      </c>
      <c r="H238" s="22">
        <f t="shared" ca="1" si="37"/>
        <v>497734.43456049258</v>
      </c>
      <c r="I238" s="22">
        <f t="shared" ca="1" si="38"/>
        <v>306888.18238429009</v>
      </c>
      <c r="J238" s="18">
        <f t="shared" ca="1" si="32"/>
        <v>66057703.092348054</v>
      </c>
      <c r="L238" s="10">
        <f t="shared" si="39"/>
        <v>100000000</v>
      </c>
      <c r="O238" s="34">
        <f t="shared" ca="1" si="35"/>
        <v>0.66057703092348052</v>
      </c>
      <c r="V238" s="10">
        <f t="shared" si="33"/>
        <v>100000000</v>
      </c>
    </row>
    <row r="239" spans="1:22" x14ac:dyDescent="0.3">
      <c r="A239" s="10">
        <v>233</v>
      </c>
      <c r="B239" s="25">
        <f t="shared" si="30"/>
        <v>46204</v>
      </c>
      <c r="C239" s="10">
        <f t="shared" si="31"/>
        <v>8.3333333333333329E-2</v>
      </c>
      <c r="E239" s="18">
        <f t="shared" ca="1" si="36"/>
        <v>66057703.092348054</v>
      </c>
      <c r="F239" s="20">
        <f ca="1" xml:space="preserve"> IF(AssetIntType1="Fixed", AssetFxdRate1, IF(A239=1, OFFSET(Vectors!$D$6, A239, MATCH(AssetFltIndx1, FirstIntRates, 0)), IF(MOD($A239, AssetRateReset1)=0, MAX(MIN(OFFSET(Vectors!$D$6, A239, MATCH(AssetFltIndx1, FirstIntRates, 0)), (F238-AssetMarg1) + AssetPdCapFl1, AssetLifeCap1-AssetMarg1), (F238-AssetMarg1) -AssetPdCapFl1, AssetLifeFloor1-AssetMarg1), F238))) +AssetMarg1</f>
        <v>0.09</v>
      </c>
      <c r="G239" s="22">
        <f t="shared" ca="1" si="34"/>
        <v>804622.61694478267</v>
      </c>
      <c r="H239" s="22">
        <f t="shared" ca="1" si="37"/>
        <v>495432.77319261036</v>
      </c>
      <c r="I239" s="22">
        <f t="shared" ca="1" si="38"/>
        <v>309189.84375217231</v>
      </c>
      <c r="J239" s="18">
        <f t="shared" ca="1" si="32"/>
        <v>65748513.248595878</v>
      </c>
      <c r="L239" s="10">
        <f t="shared" si="39"/>
        <v>100000000</v>
      </c>
      <c r="O239" s="34">
        <f t="shared" ca="1" si="35"/>
        <v>0.65748513248595875</v>
      </c>
      <c r="V239" s="10">
        <f t="shared" si="33"/>
        <v>100000000</v>
      </c>
    </row>
    <row r="240" spans="1:22" x14ac:dyDescent="0.3">
      <c r="A240" s="10">
        <v>234</v>
      </c>
      <c r="B240" s="25">
        <f t="shared" si="30"/>
        <v>46235</v>
      </c>
      <c r="C240" s="10">
        <f t="shared" si="31"/>
        <v>8.3333333333333329E-2</v>
      </c>
      <c r="E240" s="18">
        <f t="shared" ca="1" si="36"/>
        <v>65748513.248595878</v>
      </c>
      <c r="F240" s="20">
        <f ca="1" xml:space="preserve"> IF(AssetIntType1="Fixed", AssetFxdRate1, IF(A240=1, OFFSET(Vectors!$D$6, A240, MATCH(AssetFltIndx1, FirstIntRates, 0)), IF(MOD($A240, AssetRateReset1)=0, MAX(MIN(OFFSET(Vectors!$D$6, A240, MATCH(AssetFltIndx1, FirstIntRates, 0)), (F239-AssetMarg1) + AssetPdCapFl1, AssetLifeCap1-AssetMarg1), (F239-AssetMarg1) -AssetPdCapFl1, AssetLifeFloor1-AssetMarg1), F239))) +AssetMarg1</f>
        <v>0.09</v>
      </c>
      <c r="G240" s="22">
        <f t="shared" ca="1" si="34"/>
        <v>804622.61694478267</v>
      </c>
      <c r="H240" s="22">
        <f t="shared" ca="1" si="37"/>
        <v>493113.84936446906</v>
      </c>
      <c r="I240" s="22">
        <f t="shared" ca="1" si="38"/>
        <v>311508.76758031361</v>
      </c>
      <c r="J240" s="18">
        <f t="shared" ca="1" si="32"/>
        <v>65437004.481015563</v>
      </c>
      <c r="L240" s="10">
        <f t="shared" si="39"/>
        <v>100000000</v>
      </c>
      <c r="O240" s="34">
        <f t="shared" ca="1" si="35"/>
        <v>0.65437004481015559</v>
      </c>
      <c r="V240" s="10">
        <f t="shared" si="33"/>
        <v>100000000</v>
      </c>
    </row>
    <row r="241" spans="1:22" x14ac:dyDescent="0.3">
      <c r="A241" s="10">
        <v>235</v>
      </c>
      <c r="B241" s="25">
        <f t="shared" si="30"/>
        <v>46266</v>
      </c>
      <c r="C241" s="10">
        <f t="shared" si="31"/>
        <v>8.3333333333333329E-2</v>
      </c>
      <c r="E241" s="18">
        <f t="shared" ca="1" si="36"/>
        <v>65437004.481015563</v>
      </c>
      <c r="F241" s="20">
        <f ca="1" xml:space="preserve"> IF(AssetIntType1="Fixed", AssetFxdRate1, IF(A241=1, OFFSET(Vectors!$D$6, A241, MATCH(AssetFltIndx1, FirstIntRates, 0)), IF(MOD($A241, AssetRateReset1)=0, MAX(MIN(OFFSET(Vectors!$D$6, A241, MATCH(AssetFltIndx1, FirstIntRates, 0)), (F240-AssetMarg1) + AssetPdCapFl1, AssetLifeCap1-AssetMarg1), (F240-AssetMarg1) -AssetPdCapFl1, AssetLifeFloor1-AssetMarg1), F240))) +AssetMarg1</f>
        <v>0.09</v>
      </c>
      <c r="G241" s="22">
        <f t="shared" ca="1" si="34"/>
        <v>804622.61694478267</v>
      </c>
      <c r="H241" s="22">
        <f t="shared" ca="1" si="37"/>
        <v>490777.53360761673</v>
      </c>
      <c r="I241" s="22">
        <f t="shared" ca="1" si="38"/>
        <v>313845.08333716594</v>
      </c>
      <c r="J241" s="18">
        <f t="shared" ca="1" si="32"/>
        <v>65123159.397678398</v>
      </c>
      <c r="L241" s="10">
        <f t="shared" si="39"/>
        <v>100000000</v>
      </c>
      <c r="O241" s="34">
        <f t="shared" ca="1" si="35"/>
        <v>0.65123159397678398</v>
      </c>
      <c r="V241" s="10">
        <f t="shared" si="33"/>
        <v>100000000</v>
      </c>
    </row>
    <row r="242" spans="1:22" x14ac:dyDescent="0.3">
      <c r="A242" s="10">
        <v>236</v>
      </c>
      <c r="B242" s="25">
        <f t="shared" si="30"/>
        <v>46296</v>
      </c>
      <c r="C242" s="10">
        <f t="shared" si="31"/>
        <v>8.3333333333333329E-2</v>
      </c>
      <c r="E242" s="18">
        <f t="shared" ca="1" si="36"/>
        <v>65123159.397678398</v>
      </c>
      <c r="F242" s="20">
        <f ca="1" xml:space="preserve"> IF(AssetIntType1="Fixed", AssetFxdRate1, IF(A242=1, OFFSET(Vectors!$D$6, A242, MATCH(AssetFltIndx1, FirstIntRates, 0)), IF(MOD($A242, AssetRateReset1)=0, MAX(MIN(OFFSET(Vectors!$D$6, A242, MATCH(AssetFltIndx1, FirstIntRates, 0)), (F241-AssetMarg1) + AssetPdCapFl1, AssetLifeCap1-AssetMarg1), (F241-AssetMarg1) -AssetPdCapFl1, AssetLifeFloor1-AssetMarg1), F241))) +AssetMarg1</f>
        <v>0.09</v>
      </c>
      <c r="G242" s="22">
        <f t="shared" ca="1" si="34"/>
        <v>804622.61694478267</v>
      </c>
      <c r="H242" s="22">
        <f t="shared" ca="1" si="37"/>
        <v>488423.69548258797</v>
      </c>
      <c r="I242" s="22">
        <f t="shared" ca="1" si="38"/>
        <v>316198.9214621947</v>
      </c>
      <c r="J242" s="18">
        <f t="shared" ca="1" si="32"/>
        <v>64806960.476216204</v>
      </c>
      <c r="L242" s="10">
        <f t="shared" si="39"/>
        <v>100000000</v>
      </c>
      <c r="O242" s="34">
        <f t="shared" ca="1" si="35"/>
        <v>0.64806960476216202</v>
      </c>
      <c r="V242" s="10">
        <f t="shared" si="33"/>
        <v>100000000</v>
      </c>
    </row>
    <row r="243" spans="1:22" x14ac:dyDescent="0.3">
      <c r="A243" s="10">
        <v>237</v>
      </c>
      <c r="B243" s="25">
        <f t="shared" si="30"/>
        <v>46327</v>
      </c>
      <c r="C243" s="10">
        <f t="shared" si="31"/>
        <v>8.3333333333333329E-2</v>
      </c>
      <c r="E243" s="18">
        <f t="shared" ca="1" si="36"/>
        <v>64806960.476216204</v>
      </c>
      <c r="F243" s="20">
        <f ca="1" xml:space="preserve"> IF(AssetIntType1="Fixed", AssetFxdRate1, IF(A243=1, OFFSET(Vectors!$D$6, A243, MATCH(AssetFltIndx1, FirstIntRates, 0)), IF(MOD($A243, AssetRateReset1)=0, MAX(MIN(OFFSET(Vectors!$D$6, A243, MATCH(AssetFltIndx1, FirstIntRates, 0)), (F242-AssetMarg1) + AssetPdCapFl1, AssetLifeCap1-AssetMarg1), (F242-AssetMarg1) -AssetPdCapFl1, AssetLifeFloor1-AssetMarg1), F242))) +AssetMarg1</f>
        <v>0.09</v>
      </c>
      <c r="G243" s="22">
        <f t="shared" ca="1" si="34"/>
        <v>804622.61694478267</v>
      </c>
      <c r="H243" s="22">
        <f t="shared" ca="1" si="37"/>
        <v>486052.2035716215</v>
      </c>
      <c r="I243" s="22">
        <f t="shared" ca="1" si="38"/>
        <v>318570.41337316117</v>
      </c>
      <c r="J243" s="18">
        <f t="shared" ca="1" si="32"/>
        <v>64488390.06284304</v>
      </c>
      <c r="L243" s="10">
        <f t="shared" si="39"/>
        <v>100000000</v>
      </c>
      <c r="O243" s="34">
        <f t="shared" ca="1" si="35"/>
        <v>0.64488390062843037</v>
      </c>
      <c r="V243" s="10">
        <f t="shared" si="33"/>
        <v>100000000</v>
      </c>
    </row>
    <row r="244" spans="1:22" x14ac:dyDescent="0.3">
      <c r="A244" s="10">
        <v>238</v>
      </c>
      <c r="B244" s="25">
        <f t="shared" si="30"/>
        <v>46357</v>
      </c>
      <c r="C244" s="10">
        <f t="shared" si="31"/>
        <v>8.3333333333333329E-2</v>
      </c>
      <c r="E244" s="18">
        <f t="shared" ca="1" si="36"/>
        <v>64488390.06284304</v>
      </c>
      <c r="F244" s="20">
        <f ca="1" xml:space="preserve"> IF(AssetIntType1="Fixed", AssetFxdRate1, IF(A244=1, OFFSET(Vectors!$D$6, A244, MATCH(AssetFltIndx1, FirstIntRates, 0)), IF(MOD($A244, AssetRateReset1)=0, MAX(MIN(OFFSET(Vectors!$D$6, A244, MATCH(AssetFltIndx1, FirstIntRates, 0)), (F243-AssetMarg1) + AssetPdCapFl1, AssetLifeCap1-AssetMarg1), (F243-AssetMarg1) -AssetPdCapFl1, AssetLifeFloor1-AssetMarg1), F243))) +AssetMarg1</f>
        <v>0.09</v>
      </c>
      <c r="G244" s="22">
        <f t="shared" ca="1" si="34"/>
        <v>804622.61694478267</v>
      </c>
      <c r="H244" s="22">
        <f t="shared" ca="1" si="37"/>
        <v>483662.92547132279</v>
      </c>
      <c r="I244" s="22">
        <f t="shared" ca="1" si="38"/>
        <v>320959.69147345988</v>
      </c>
      <c r="J244" s="18">
        <f t="shared" ca="1" si="32"/>
        <v>64167430.371369578</v>
      </c>
      <c r="L244" s="10">
        <f t="shared" si="39"/>
        <v>100000000</v>
      </c>
      <c r="O244" s="34">
        <f t="shared" ca="1" si="35"/>
        <v>0.64167430371369583</v>
      </c>
      <c r="V244" s="10">
        <f t="shared" si="33"/>
        <v>100000000</v>
      </c>
    </row>
    <row r="245" spans="1:22" x14ac:dyDescent="0.3">
      <c r="A245" s="10">
        <v>239</v>
      </c>
      <c r="B245" s="25">
        <f t="shared" si="30"/>
        <v>46388</v>
      </c>
      <c r="C245" s="10">
        <f t="shared" si="31"/>
        <v>8.3333333333333329E-2</v>
      </c>
      <c r="E245" s="18">
        <f t="shared" ca="1" si="36"/>
        <v>64167430.371369578</v>
      </c>
      <c r="F245" s="20">
        <f ca="1" xml:space="preserve"> IF(AssetIntType1="Fixed", AssetFxdRate1, IF(A245=1, OFFSET(Vectors!$D$6, A245, MATCH(AssetFltIndx1, FirstIntRates, 0)), IF(MOD($A245, AssetRateReset1)=0, MAX(MIN(OFFSET(Vectors!$D$6, A245, MATCH(AssetFltIndx1, FirstIntRates, 0)), (F244-AssetMarg1) + AssetPdCapFl1, AssetLifeCap1-AssetMarg1), (F244-AssetMarg1) -AssetPdCapFl1, AssetLifeFloor1-AssetMarg1), F244))) +AssetMarg1</f>
        <v>0.09</v>
      </c>
      <c r="G245" s="22">
        <f t="shared" ca="1" si="34"/>
        <v>804622.61694478267</v>
      </c>
      <c r="H245" s="22">
        <f t="shared" ca="1" si="37"/>
        <v>481255.72778527183</v>
      </c>
      <c r="I245" s="22">
        <f t="shared" ca="1" si="38"/>
        <v>323366.88915951084</v>
      </c>
      <c r="J245" s="18">
        <f t="shared" ca="1" si="32"/>
        <v>63844063.48221007</v>
      </c>
      <c r="L245" s="10">
        <f t="shared" si="39"/>
        <v>100000000</v>
      </c>
      <c r="O245" s="34">
        <f t="shared" ca="1" si="35"/>
        <v>0.63844063482210067</v>
      </c>
      <c r="V245" s="10">
        <f t="shared" si="33"/>
        <v>100000000</v>
      </c>
    </row>
    <row r="246" spans="1:22" x14ac:dyDescent="0.3">
      <c r="A246" s="10">
        <v>240</v>
      </c>
      <c r="B246" s="25">
        <f t="shared" si="30"/>
        <v>46419</v>
      </c>
      <c r="C246" s="10">
        <f t="shared" si="31"/>
        <v>8.3333333333333329E-2</v>
      </c>
      <c r="E246" s="18">
        <f t="shared" ca="1" si="36"/>
        <v>63844063.48221007</v>
      </c>
      <c r="F246" s="20">
        <f ca="1" xml:space="preserve"> IF(AssetIntType1="Fixed", AssetFxdRate1, IF(A246=1, OFFSET(Vectors!$D$6, A246, MATCH(AssetFltIndx1, FirstIntRates, 0)), IF(MOD($A246, AssetRateReset1)=0, MAX(MIN(OFFSET(Vectors!$D$6, A246, MATCH(AssetFltIndx1, FirstIntRates, 0)), (F245-AssetMarg1) + AssetPdCapFl1, AssetLifeCap1-AssetMarg1), (F245-AssetMarg1) -AssetPdCapFl1, AssetLifeFloor1-AssetMarg1), F245))) +AssetMarg1</f>
        <v>0.09</v>
      </c>
      <c r="G246" s="22">
        <f t="shared" ca="1" si="34"/>
        <v>804622.61694478267</v>
      </c>
      <c r="H246" s="22">
        <f t="shared" ca="1" si="37"/>
        <v>478830.47611657553</v>
      </c>
      <c r="I246" s="22">
        <f t="shared" ca="1" si="38"/>
        <v>325792.14082820714</v>
      </c>
      <c r="J246" s="18">
        <f t="shared" ca="1" si="32"/>
        <v>63518271.341381863</v>
      </c>
      <c r="L246" s="10">
        <f t="shared" si="39"/>
        <v>100000000</v>
      </c>
      <c r="O246" s="34">
        <f t="shared" ca="1" si="35"/>
        <v>0.6351827134138186</v>
      </c>
      <c r="V246" s="10">
        <f t="shared" si="33"/>
        <v>100000000</v>
      </c>
    </row>
    <row r="247" spans="1:22" x14ac:dyDescent="0.3">
      <c r="A247" s="10">
        <v>241</v>
      </c>
      <c r="B247" s="25">
        <f t="shared" si="30"/>
        <v>46447</v>
      </c>
      <c r="C247" s="10">
        <f t="shared" si="31"/>
        <v>8.3333333333333329E-2</v>
      </c>
      <c r="E247" s="18">
        <f t="shared" ca="1" si="36"/>
        <v>63518271.341381863</v>
      </c>
      <c r="F247" s="20">
        <f ca="1" xml:space="preserve"> IF(AssetIntType1="Fixed", AssetFxdRate1, IF(A247=1, OFFSET(Vectors!$D$6, A247, MATCH(AssetFltIndx1, FirstIntRates, 0)), IF(MOD($A247, AssetRateReset1)=0, MAX(MIN(OFFSET(Vectors!$D$6, A247, MATCH(AssetFltIndx1, FirstIntRates, 0)), (F246-AssetMarg1) + AssetPdCapFl1, AssetLifeCap1-AssetMarg1), (F246-AssetMarg1) -AssetPdCapFl1, AssetLifeFloor1-AssetMarg1), F246))) +AssetMarg1</f>
        <v>0.09</v>
      </c>
      <c r="G247" s="22">
        <f t="shared" ca="1" si="34"/>
        <v>804622.61694478267</v>
      </c>
      <c r="H247" s="22">
        <f t="shared" ca="1" si="37"/>
        <v>476387.03506036394</v>
      </c>
      <c r="I247" s="22">
        <f t="shared" ca="1" si="38"/>
        <v>328235.58188441873</v>
      </c>
      <c r="J247" s="18">
        <f t="shared" ca="1" si="32"/>
        <v>63190035.759497441</v>
      </c>
      <c r="L247" s="10">
        <f t="shared" si="39"/>
        <v>100000000</v>
      </c>
      <c r="O247" s="34">
        <f t="shared" ca="1" si="35"/>
        <v>0.63190035759497443</v>
      </c>
      <c r="V247" s="10">
        <f t="shared" si="33"/>
        <v>100000000</v>
      </c>
    </row>
    <row r="248" spans="1:22" x14ac:dyDescent="0.3">
      <c r="A248" s="10">
        <v>242</v>
      </c>
      <c r="B248" s="25">
        <f t="shared" si="30"/>
        <v>46478</v>
      </c>
      <c r="C248" s="10">
        <f t="shared" si="31"/>
        <v>8.3333333333333329E-2</v>
      </c>
      <c r="E248" s="18">
        <f t="shared" ca="1" si="36"/>
        <v>63190035.759497441</v>
      </c>
      <c r="F248" s="20">
        <f ca="1" xml:space="preserve"> IF(AssetIntType1="Fixed", AssetFxdRate1, IF(A248=1, OFFSET(Vectors!$D$6, A248, MATCH(AssetFltIndx1, FirstIntRates, 0)), IF(MOD($A248, AssetRateReset1)=0, MAX(MIN(OFFSET(Vectors!$D$6, A248, MATCH(AssetFltIndx1, FirstIntRates, 0)), (F247-AssetMarg1) + AssetPdCapFl1, AssetLifeCap1-AssetMarg1), (F247-AssetMarg1) -AssetPdCapFl1, AssetLifeFloor1-AssetMarg1), F247))) +AssetMarg1</f>
        <v>0.09</v>
      </c>
      <c r="G248" s="22">
        <f t="shared" ca="1" si="34"/>
        <v>804622.61694478267</v>
      </c>
      <c r="H248" s="22">
        <f t="shared" ca="1" si="37"/>
        <v>473925.26819623081</v>
      </c>
      <c r="I248" s="22">
        <f t="shared" ca="1" si="38"/>
        <v>330697.34874855186</v>
      </c>
      <c r="J248" s="18">
        <f t="shared" ca="1" si="32"/>
        <v>62859338.410748892</v>
      </c>
      <c r="L248" s="10">
        <f t="shared" si="39"/>
        <v>100000000</v>
      </c>
      <c r="O248" s="34">
        <f t="shared" ca="1" si="35"/>
        <v>0.62859338410748888</v>
      </c>
      <c r="V248" s="10">
        <f t="shared" si="33"/>
        <v>100000000</v>
      </c>
    </row>
    <row r="249" spans="1:22" x14ac:dyDescent="0.3">
      <c r="A249" s="10">
        <v>243</v>
      </c>
      <c r="B249" s="25">
        <f t="shared" si="30"/>
        <v>46508</v>
      </c>
      <c r="C249" s="10">
        <f t="shared" si="31"/>
        <v>8.3333333333333329E-2</v>
      </c>
      <c r="E249" s="18">
        <f t="shared" ca="1" si="36"/>
        <v>62859338.410748892</v>
      </c>
      <c r="F249" s="20">
        <f ca="1" xml:space="preserve"> IF(AssetIntType1="Fixed", AssetFxdRate1, IF(A249=1, OFFSET(Vectors!$D$6, A249, MATCH(AssetFltIndx1, FirstIntRates, 0)), IF(MOD($A249, AssetRateReset1)=0, MAX(MIN(OFFSET(Vectors!$D$6, A249, MATCH(AssetFltIndx1, FirstIntRates, 0)), (F248-AssetMarg1) + AssetPdCapFl1, AssetLifeCap1-AssetMarg1), (F248-AssetMarg1) -AssetPdCapFl1, AssetLifeFloor1-AssetMarg1), F248))) +AssetMarg1</f>
        <v>0.09</v>
      </c>
      <c r="G249" s="22">
        <f t="shared" ca="1" si="34"/>
        <v>804622.61694478267</v>
      </c>
      <c r="H249" s="22">
        <f t="shared" ca="1" si="37"/>
        <v>471445.03808061668</v>
      </c>
      <c r="I249" s="22">
        <f t="shared" ca="1" si="38"/>
        <v>333177.57886416599</v>
      </c>
      <c r="J249" s="18">
        <f t="shared" ca="1" si="32"/>
        <v>62526160.831884727</v>
      </c>
      <c r="L249" s="10">
        <f t="shared" si="39"/>
        <v>100000000</v>
      </c>
      <c r="O249" s="34">
        <f t="shared" ca="1" si="35"/>
        <v>0.62526160831884725</v>
      </c>
      <c r="V249" s="10">
        <f t="shared" si="33"/>
        <v>100000000</v>
      </c>
    </row>
    <row r="250" spans="1:22" x14ac:dyDescent="0.3">
      <c r="A250" s="10">
        <v>244</v>
      </c>
      <c r="B250" s="25">
        <f t="shared" si="30"/>
        <v>46539</v>
      </c>
      <c r="C250" s="10">
        <f t="shared" si="31"/>
        <v>8.3333333333333329E-2</v>
      </c>
      <c r="E250" s="18">
        <f t="shared" ca="1" si="36"/>
        <v>62526160.831884727</v>
      </c>
      <c r="F250" s="20">
        <f ca="1" xml:space="preserve"> IF(AssetIntType1="Fixed", AssetFxdRate1, IF(A250=1, OFFSET(Vectors!$D$6, A250, MATCH(AssetFltIndx1, FirstIntRates, 0)), IF(MOD($A250, AssetRateReset1)=0, MAX(MIN(OFFSET(Vectors!$D$6, A250, MATCH(AssetFltIndx1, FirstIntRates, 0)), (F249-AssetMarg1) + AssetPdCapFl1, AssetLifeCap1-AssetMarg1), (F249-AssetMarg1) -AssetPdCapFl1, AssetLifeFloor1-AssetMarg1), F249))) +AssetMarg1</f>
        <v>0.09</v>
      </c>
      <c r="G250" s="22">
        <f t="shared" ca="1" si="34"/>
        <v>804622.61694478267</v>
      </c>
      <c r="H250" s="22">
        <f t="shared" ca="1" si="37"/>
        <v>468946.20623913541</v>
      </c>
      <c r="I250" s="22">
        <f t="shared" ca="1" si="38"/>
        <v>335676.41070564726</v>
      </c>
      <c r="J250" s="18">
        <f t="shared" ca="1" si="32"/>
        <v>62190484.421179079</v>
      </c>
      <c r="L250" s="10">
        <f t="shared" si="39"/>
        <v>100000000</v>
      </c>
      <c r="O250" s="34">
        <f t="shared" ca="1" si="35"/>
        <v>0.62190484421179082</v>
      </c>
      <c r="V250" s="10">
        <f t="shared" si="33"/>
        <v>100000000</v>
      </c>
    </row>
    <row r="251" spans="1:22" x14ac:dyDescent="0.3">
      <c r="A251" s="10">
        <v>245</v>
      </c>
      <c r="B251" s="25">
        <f t="shared" si="30"/>
        <v>46569</v>
      </c>
      <c r="C251" s="10">
        <f t="shared" si="31"/>
        <v>8.3333333333333329E-2</v>
      </c>
      <c r="E251" s="18">
        <f t="shared" ca="1" si="36"/>
        <v>62190484.421179079</v>
      </c>
      <c r="F251" s="20">
        <f ca="1" xml:space="preserve"> IF(AssetIntType1="Fixed", AssetFxdRate1, IF(A251=1, OFFSET(Vectors!$D$6, A251, MATCH(AssetFltIndx1, FirstIntRates, 0)), IF(MOD($A251, AssetRateReset1)=0, MAX(MIN(OFFSET(Vectors!$D$6, A251, MATCH(AssetFltIndx1, FirstIntRates, 0)), (F250-AssetMarg1) + AssetPdCapFl1, AssetLifeCap1-AssetMarg1), (F250-AssetMarg1) -AssetPdCapFl1, AssetLifeFloor1-AssetMarg1), F250))) +AssetMarg1</f>
        <v>0.09</v>
      </c>
      <c r="G251" s="22">
        <f t="shared" ca="1" si="34"/>
        <v>804622.61694478267</v>
      </c>
      <c r="H251" s="22">
        <f t="shared" ca="1" si="37"/>
        <v>466428.63315884309</v>
      </c>
      <c r="I251" s="22">
        <f t="shared" ca="1" si="38"/>
        <v>338193.98378593958</v>
      </c>
      <c r="J251" s="18">
        <f t="shared" ca="1" si="32"/>
        <v>61852290.437393136</v>
      </c>
      <c r="L251" s="10">
        <f t="shared" si="39"/>
        <v>100000000</v>
      </c>
      <c r="O251" s="34">
        <f t="shared" ca="1" si="35"/>
        <v>0.61852290437393131</v>
      </c>
      <c r="V251" s="10">
        <f t="shared" si="33"/>
        <v>100000000</v>
      </c>
    </row>
    <row r="252" spans="1:22" x14ac:dyDescent="0.3">
      <c r="A252" s="10">
        <v>246</v>
      </c>
      <c r="B252" s="25">
        <f t="shared" si="30"/>
        <v>46600</v>
      </c>
      <c r="C252" s="10">
        <f t="shared" si="31"/>
        <v>8.3333333333333329E-2</v>
      </c>
      <c r="E252" s="18">
        <f t="shared" ca="1" si="36"/>
        <v>61852290.437393136</v>
      </c>
      <c r="F252" s="20">
        <f ca="1" xml:space="preserve"> IF(AssetIntType1="Fixed", AssetFxdRate1, IF(A252=1, OFFSET(Vectors!$D$6, A252, MATCH(AssetFltIndx1, FirstIntRates, 0)), IF(MOD($A252, AssetRateReset1)=0, MAX(MIN(OFFSET(Vectors!$D$6, A252, MATCH(AssetFltIndx1, FirstIntRates, 0)), (F251-AssetMarg1) + AssetPdCapFl1, AssetLifeCap1-AssetMarg1), (F251-AssetMarg1) -AssetPdCapFl1, AssetLifeFloor1-AssetMarg1), F251))) +AssetMarg1</f>
        <v>0.09</v>
      </c>
      <c r="G252" s="22">
        <f t="shared" ca="1" si="34"/>
        <v>804622.61694478267</v>
      </c>
      <c r="H252" s="22">
        <f t="shared" ca="1" si="37"/>
        <v>463892.17828044848</v>
      </c>
      <c r="I252" s="22">
        <f t="shared" ca="1" si="38"/>
        <v>340730.43866433419</v>
      </c>
      <c r="J252" s="18">
        <f t="shared" ca="1" si="32"/>
        <v>61511559.998728804</v>
      </c>
      <c r="L252" s="10">
        <f t="shared" si="39"/>
        <v>100000000</v>
      </c>
      <c r="O252" s="34">
        <f t="shared" ca="1" si="35"/>
        <v>0.61511559998728804</v>
      </c>
      <c r="V252" s="10">
        <f t="shared" si="33"/>
        <v>100000000</v>
      </c>
    </row>
    <row r="253" spans="1:22" x14ac:dyDescent="0.3">
      <c r="A253" s="10">
        <v>247</v>
      </c>
      <c r="B253" s="25">
        <f t="shared" si="30"/>
        <v>46631</v>
      </c>
      <c r="C253" s="10">
        <f t="shared" si="31"/>
        <v>8.3333333333333329E-2</v>
      </c>
      <c r="E253" s="18">
        <f t="shared" ca="1" si="36"/>
        <v>61511559.998728804</v>
      </c>
      <c r="F253" s="20">
        <f ca="1" xml:space="preserve"> IF(AssetIntType1="Fixed", AssetFxdRate1, IF(A253=1, OFFSET(Vectors!$D$6, A253, MATCH(AssetFltIndx1, FirstIntRates, 0)), IF(MOD($A253, AssetRateReset1)=0, MAX(MIN(OFFSET(Vectors!$D$6, A253, MATCH(AssetFltIndx1, FirstIntRates, 0)), (F252-AssetMarg1) + AssetPdCapFl1, AssetLifeCap1-AssetMarg1), (F252-AssetMarg1) -AssetPdCapFl1, AssetLifeFloor1-AssetMarg1), F252))) +AssetMarg1</f>
        <v>0.09</v>
      </c>
      <c r="G253" s="22">
        <f t="shared" ca="1" si="34"/>
        <v>804622.61694478267</v>
      </c>
      <c r="H253" s="22">
        <f t="shared" ca="1" si="37"/>
        <v>461336.699990466</v>
      </c>
      <c r="I253" s="22">
        <f t="shared" ca="1" si="38"/>
        <v>343285.91695431666</v>
      </c>
      <c r="J253" s="18">
        <f t="shared" ca="1" si="32"/>
        <v>61168274.081774488</v>
      </c>
      <c r="L253" s="10">
        <f t="shared" si="39"/>
        <v>100000000</v>
      </c>
      <c r="O253" s="34">
        <f t="shared" ca="1" si="35"/>
        <v>0.61168274081774487</v>
      </c>
      <c r="V253" s="10">
        <f t="shared" si="33"/>
        <v>100000000</v>
      </c>
    </row>
    <row r="254" spans="1:22" x14ac:dyDescent="0.3">
      <c r="A254" s="10">
        <v>248</v>
      </c>
      <c r="B254" s="25">
        <f t="shared" si="30"/>
        <v>46661</v>
      </c>
      <c r="C254" s="10">
        <f t="shared" si="31"/>
        <v>8.3333333333333329E-2</v>
      </c>
      <c r="E254" s="18">
        <f t="shared" ca="1" si="36"/>
        <v>61168274.081774488</v>
      </c>
      <c r="F254" s="20">
        <f ca="1" xml:space="preserve"> IF(AssetIntType1="Fixed", AssetFxdRate1, IF(A254=1, OFFSET(Vectors!$D$6, A254, MATCH(AssetFltIndx1, FirstIntRates, 0)), IF(MOD($A254, AssetRateReset1)=0, MAX(MIN(OFFSET(Vectors!$D$6, A254, MATCH(AssetFltIndx1, FirstIntRates, 0)), (F253-AssetMarg1) + AssetPdCapFl1, AssetLifeCap1-AssetMarg1), (F253-AssetMarg1) -AssetPdCapFl1, AssetLifeFloor1-AssetMarg1), F253))) +AssetMarg1</f>
        <v>0.09</v>
      </c>
      <c r="G254" s="22">
        <f t="shared" ca="1" si="34"/>
        <v>804622.61694478267</v>
      </c>
      <c r="H254" s="22">
        <f t="shared" ca="1" si="37"/>
        <v>458762.05561330862</v>
      </c>
      <c r="I254" s="22">
        <f t="shared" ca="1" si="38"/>
        <v>345860.56133147405</v>
      </c>
      <c r="J254" s="18">
        <f t="shared" ca="1" si="32"/>
        <v>60822413.520443015</v>
      </c>
      <c r="L254" s="10">
        <f t="shared" si="39"/>
        <v>100000000</v>
      </c>
      <c r="O254" s="34">
        <f t="shared" ca="1" si="35"/>
        <v>0.60822413520443019</v>
      </c>
      <c r="V254" s="10">
        <f t="shared" si="33"/>
        <v>100000000</v>
      </c>
    </row>
    <row r="255" spans="1:22" x14ac:dyDescent="0.3">
      <c r="A255" s="10">
        <v>249</v>
      </c>
      <c r="B255" s="25">
        <f t="shared" si="30"/>
        <v>46692</v>
      </c>
      <c r="C255" s="10">
        <f t="shared" si="31"/>
        <v>8.3333333333333329E-2</v>
      </c>
      <c r="E255" s="18">
        <f t="shared" ca="1" si="36"/>
        <v>60822413.520443015</v>
      </c>
      <c r="F255" s="20">
        <f ca="1" xml:space="preserve"> IF(AssetIntType1="Fixed", AssetFxdRate1, IF(A255=1, OFFSET(Vectors!$D$6, A255, MATCH(AssetFltIndx1, FirstIntRates, 0)), IF(MOD($A255, AssetRateReset1)=0, MAX(MIN(OFFSET(Vectors!$D$6, A255, MATCH(AssetFltIndx1, FirstIntRates, 0)), (F254-AssetMarg1) + AssetPdCapFl1, AssetLifeCap1-AssetMarg1), (F254-AssetMarg1) -AssetPdCapFl1, AssetLifeFloor1-AssetMarg1), F254))) +AssetMarg1</f>
        <v>0.09</v>
      </c>
      <c r="G255" s="22">
        <f t="shared" ca="1" si="34"/>
        <v>804622.61694478267</v>
      </c>
      <c r="H255" s="22">
        <f t="shared" ca="1" si="37"/>
        <v>456168.10140332259</v>
      </c>
      <c r="I255" s="22">
        <f t="shared" ca="1" si="38"/>
        <v>348454.51554146007</v>
      </c>
      <c r="J255" s="18">
        <f t="shared" ca="1" si="32"/>
        <v>60473959.004901558</v>
      </c>
      <c r="L255" s="10">
        <f t="shared" si="39"/>
        <v>100000000</v>
      </c>
      <c r="O255" s="34">
        <f t="shared" ca="1" si="35"/>
        <v>0.60473959004901556</v>
      </c>
      <c r="V255" s="10">
        <f t="shared" si="33"/>
        <v>100000000</v>
      </c>
    </row>
    <row r="256" spans="1:22" x14ac:dyDescent="0.3">
      <c r="A256" s="10">
        <v>250</v>
      </c>
      <c r="B256" s="25">
        <f t="shared" si="30"/>
        <v>46722</v>
      </c>
      <c r="C256" s="10">
        <f t="shared" si="31"/>
        <v>8.3333333333333329E-2</v>
      </c>
      <c r="E256" s="18">
        <f t="shared" ca="1" si="36"/>
        <v>60473959.004901558</v>
      </c>
      <c r="F256" s="20">
        <f ca="1" xml:space="preserve"> IF(AssetIntType1="Fixed", AssetFxdRate1, IF(A256=1, OFFSET(Vectors!$D$6, A256, MATCH(AssetFltIndx1, FirstIntRates, 0)), IF(MOD($A256, AssetRateReset1)=0, MAX(MIN(OFFSET(Vectors!$D$6, A256, MATCH(AssetFltIndx1, FirstIntRates, 0)), (F255-AssetMarg1) + AssetPdCapFl1, AssetLifeCap1-AssetMarg1), (F255-AssetMarg1) -AssetPdCapFl1, AssetLifeFloor1-AssetMarg1), F255))) +AssetMarg1</f>
        <v>0.09</v>
      </c>
      <c r="G256" s="22">
        <f t="shared" ca="1" si="34"/>
        <v>804622.61694478267</v>
      </c>
      <c r="H256" s="22">
        <f t="shared" ca="1" si="37"/>
        <v>453554.69253676169</v>
      </c>
      <c r="I256" s="22">
        <f t="shared" ca="1" si="38"/>
        <v>351067.92440802098</v>
      </c>
      <c r="J256" s="18">
        <f t="shared" ca="1" si="32"/>
        <v>60122891.08049354</v>
      </c>
      <c r="L256" s="10">
        <f t="shared" si="39"/>
        <v>100000000</v>
      </c>
      <c r="O256" s="34">
        <f t="shared" ca="1" si="35"/>
        <v>0.60122891080493535</v>
      </c>
      <c r="V256" s="10">
        <f t="shared" si="33"/>
        <v>100000000</v>
      </c>
    </row>
    <row r="257" spans="1:22" x14ac:dyDescent="0.3">
      <c r="A257" s="10">
        <v>251</v>
      </c>
      <c r="B257" s="25">
        <f t="shared" si="30"/>
        <v>46753</v>
      </c>
      <c r="C257" s="10">
        <f t="shared" si="31"/>
        <v>8.3333333333333329E-2</v>
      </c>
      <c r="E257" s="18">
        <f t="shared" ca="1" si="36"/>
        <v>60122891.08049354</v>
      </c>
      <c r="F257" s="20">
        <f ca="1" xml:space="preserve"> IF(AssetIntType1="Fixed", AssetFxdRate1, IF(A257=1, OFFSET(Vectors!$D$6, A257, MATCH(AssetFltIndx1, FirstIntRates, 0)), IF(MOD($A257, AssetRateReset1)=0, MAX(MIN(OFFSET(Vectors!$D$6, A257, MATCH(AssetFltIndx1, FirstIntRates, 0)), (F256-AssetMarg1) + AssetPdCapFl1, AssetLifeCap1-AssetMarg1), (F256-AssetMarg1) -AssetPdCapFl1, AssetLifeFloor1-AssetMarg1), F256))) +AssetMarg1</f>
        <v>0.09</v>
      </c>
      <c r="G257" s="22">
        <f t="shared" ca="1" si="34"/>
        <v>804622.61694478267</v>
      </c>
      <c r="H257" s="22">
        <f t="shared" ca="1" si="37"/>
        <v>450921.68310370151</v>
      </c>
      <c r="I257" s="22">
        <f t="shared" ca="1" si="38"/>
        <v>353700.93384108116</v>
      </c>
      <c r="J257" s="18">
        <f t="shared" ca="1" si="32"/>
        <v>59769190.14665246</v>
      </c>
      <c r="L257" s="10">
        <f t="shared" si="39"/>
        <v>100000000</v>
      </c>
      <c r="O257" s="34">
        <f t="shared" ca="1" si="35"/>
        <v>0.59769190146652462</v>
      </c>
      <c r="V257" s="10">
        <f t="shared" si="33"/>
        <v>100000000</v>
      </c>
    </row>
    <row r="258" spans="1:22" x14ac:dyDescent="0.3">
      <c r="A258" s="10">
        <v>252</v>
      </c>
      <c r="B258" s="25">
        <f t="shared" si="30"/>
        <v>46784</v>
      </c>
      <c r="C258" s="10">
        <f t="shared" si="31"/>
        <v>8.3333333333333329E-2</v>
      </c>
      <c r="E258" s="18">
        <f t="shared" ca="1" si="36"/>
        <v>59769190.14665246</v>
      </c>
      <c r="F258" s="20">
        <f ca="1" xml:space="preserve"> IF(AssetIntType1="Fixed", AssetFxdRate1, IF(A258=1, OFFSET(Vectors!$D$6, A258, MATCH(AssetFltIndx1, FirstIntRates, 0)), IF(MOD($A258, AssetRateReset1)=0, MAX(MIN(OFFSET(Vectors!$D$6, A258, MATCH(AssetFltIndx1, FirstIntRates, 0)), (F257-AssetMarg1) + AssetPdCapFl1, AssetLifeCap1-AssetMarg1), (F257-AssetMarg1) -AssetPdCapFl1, AssetLifeFloor1-AssetMarg1), F257))) +AssetMarg1</f>
        <v>0.09</v>
      </c>
      <c r="G258" s="22">
        <f t="shared" ca="1" si="34"/>
        <v>804622.61694478267</v>
      </c>
      <c r="H258" s="22">
        <f t="shared" ca="1" si="37"/>
        <v>448268.92609989346</v>
      </c>
      <c r="I258" s="22">
        <f t="shared" ca="1" si="38"/>
        <v>356353.69084488921</v>
      </c>
      <c r="J258" s="18">
        <f t="shared" ca="1" si="32"/>
        <v>59412836.455807574</v>
      </c>
      <c r="L258" s="10">
        <f t="shared" si="39"/>
        <v>100000000</v>
      </c>
      <c r="O258" s="34">
        <f t="shared" ca="1" si="35"/>
        <v>0.59412836455807572</v>
      </c>
      <c r="V258" s="10">
        <f t="shared" si="33"/>
        <v>100000000</v>
      </c>
    </row>
    <row r="259" spans="1:22" x14ac:dyDescent="0.3">
      <c r="A259" s="10">
        <v>253</v>
      </c>
      <c r="B259" s="25">
        <f t="shared" si="30"/>
        <v>46813</v>
      </c>
      <c r="C259" s="10">
        <f t="shared" si="31"/>
        <v>8.3333333333333329E-2</v>
      </c>
      <c r="E259" s="18">
        <f t="shared" ca="1" si="36"/>
        <v>59412836.455807574</v>
      </c>
      <c r="F259" s="20">
        <f ca="1" xml:space="preserve"> IF(AssetIntType1="Fixed", AssetFxdRate1, IF(A259=1, OFFSET(Vectors!$D$6, A259, MATCH(AssetFltIndx1, FirstIntRates, 0)), IF(MOD($A259, AssetRateReset1)=0, MAX(MIN(OFFSET(Vectors!$D$6, A259, MATCH(AssetFltIndx1, FirstIntRates, 0)), (F258-AssetMarg1) + AssetPdCapFl1, AssetLifeCap1-AssetMarg1), (F258-AssetMarg1) -AssetPdCapFl1, AssetLifeFloor1-AssetMarg1), F258))) +AssetMarg1</f>
        <v>0.09</v>
      </c>
      <c r="G259" s="22">
        <f t="shared" ca="1" si="34"/>
        <v>804622.61694478267</v>
      </c>
      <c r="H259" s="22">
        <f t="shared" ca="1" si="37"/>
        <v>445596.27341855678</v>
      </c>
      <c r="I259" s="22">
        <f t="shared" ca="1" si="38"/>
        <v>359026.34352622589</v>
      </c>
      <c r="J259" s="18">
        <f t="shared" ca="1" si="32"/>
        <v>59053810.112281345</v>
      </c>
      <c r="L259" s="10">
        <f t="shared" si="39"/>
        <v>100000000</v>
      </c>
      <c r="O259" s="34">
        <f t="shared" ca="1" si="35"/>
        <v>0.59053810112281346</v>
      </c>
      <c r="V259" s="10">
        <f t="shared" si="33"/>
        <v>100000000</v>
      </c>
    </row>
    <row r="260" spans="1:22" x14ac:dyDescent="0.3">
      <c r="A260" s="10">
        <v>254</v>
      </c>
      <c r="B260" s="25">
        <f t="shared" si="30"/>
        <v>46844</v>
      </c>
      <c r="C260" s="10">
        <f t="shared" si="31"/>
        <v>8.3333333333333329E-2</v>
      </c>
      <c r="E260" s="18">
        <f t="shared" ca="1" si="36"/>
        <v>59053810.112281345</v>
      </c>
      <c r="F260" s="20">
        <f ca="1" xml:space="preserve"> IF(AssetIntType1="Fixed", AssetFxdRate1, IF(A260=1, OFFSET(Vectors!$D$6, A260, MATCH(AssetFltIndx1, FirstIntRates, 0)), IF(MOD($A260, AssetRateReset1)=0, MAX(MIN(OFFSET(Vectors!$D$6, A260, MATCH(AssetFltIndx1, FirstIntRates, 0)), (F259-AssetMarg1) + AssetPdCapFl1, AssetLifeCap1-AssetMarg1), (F259-AssetMarg1) -AssetPdCapFl1, AssetLifeFloor1-AssetMarg1), F259))) +AssetMarg1</f>
        <v>0.09</v>
      </c>
      <c r="G260" s="22">
        <f t="shared" ca="1" si="34"/>
        <v>804622.61694478267</v>
      </c>
      <c r="H260" s="22">
        <f t="shared" ca="1" si="37"/>
        <v>442903.57584211009</v>
      </c>
      <c r="I260" s="22">
        <f t="shared" ca="1" si="38"/>
        <v>361719.04110267258</v>
      </c>
      <c r="J260" s="18">
        <f t="shared" ca="1" si="32"/>
        <v>58692091.071178675</v>
      </c>
      <c r="L260" s="10">
        <f t="shared" si="39"/>
        <v>100000000</v>
      </c>
      <c r="O260" s="34">
        <f t="shared" ca="1" si="35"/>
        <v>0.58692091071178676</v>
      </c>
      <c r="V260" s="10">
        <f t="shared" si="33"/>
        <v>100000000</v>
      </c>
    </row>
    <row r="261" spans="1:22" x14ac:dyDescent="0.3">
      <c r="A261" s="10">
        <v>255</v>
      </c>
      <c r="B261" s="25">
        <f t="shared" si="30"/>
        <v>46874</v>
      </c>
      <c r="C261" s="10">
        <f t="shared" si="31"/>
        <v>8.3333333333333329E-2</v>
      </c>
      <c r="E261" s="18">
        <f t="shared" ca="1" si="36"/>
        <v>58692091.071178675</v>
      </c>
      <c r="F261" s="20">
        <f ca="1" xml:space="preserve"> IF(AssetIntType1="Fixed", AssetFxdRate1, IF(A261=1, OFFSET(Vectors!$D$6, A261, MATCH(AssetFltIndx1, FirstIntRates, 0)), IF(MOD($A261, AssetRateReset1)=0, MAX(MIN(OFFSET(Vectors!$D$6, A261, MATCH(AssetFltIndx1, FirstIntRates, 0)), (F260-AssetMarg1) + AssetPdCapFl1, AssetLifeCap1-AssetMarg1), (F260-AssetMarg1) -AssetPdCapFl1, AssetLifeFloor1-AssetMarg1), F260))) +AssetMarg1</f>
        <v>0.09</v>
      </c>
      <c r="G261" s="22">
        <f t="shared" ca="1" si="34"/>
        <v>804622.61694478267</v>
      </c>
      <c r="H261" s="22">
        <f t="shared" ca="1" si="37"/>
        <v>440190.68303384003</v>
      </c>
      <c r="I261" s="22">
        <f t="shared" ca="1" si="38"/>
        <v>364431.93391094264</v>
      </c>
      <c r="J261" s="18">
        <f t="shared" ca="1" si="32"/>
        <v>58327659.137267731</v>
      </c>
      <c r="L261" s="10">
        <f t="shared" si="39"/>
        <v>100000000</v>
      </c>
      <c r="O261" s="34">
        <f t="shared" ca="1" si="35"/>
        <v>0.58327659137267729</v>
      </c>
      <c r="V261" s="10">
        <f t="shared" si="33"/>
        <v>100000000</v>
      </c>
    </row>
    <row r="262" spans="1:22" x14ac:dyDescent="0.3">
      <c r="A262" s="10">
        <v>256</v>
      </c>
      <c r="B262" s="25">
        <f t="shared" ref="B262:B325" si="40">IF(A262=0,ClosingDate,IF(A262=1,FirstPayDate,EDATE(B261,PmtFreqAdd)))</f>
        <v>46905</v>
      </c>
      <c r="C262" s="10">
        <f t="shared" ref="C262:C325" si="41">IF(A262=0,0,IF(DayCountSys="30/360", DAYS360(B261,B262)/360, IF(DayCountSys="Actual/360",(B262-B261)/360,(B262-B261)/365)))</f>
        <v>8.3333333333333329E-2</v>
      </c>
      <c r="E262" s="18">
        <f t="shared" ca="1" si="36"/>
        <v>58327659.137267731</v>
      </c>
      <c r="F262" s="20">
        <f ca="1" xml:space="preserve"> IF(AssetIntType1="Fixed", AssetFxdRate1, IF(A262=1, OFFSET(Vectors!$D$6, A262, MATCH(AssetFltIndx1, FirstIntRates, 0)), IF(MOD($A262, AssetRateReset1)=0, MAX(MIN(OFFSET(Vectors!$D$6, A262, MATCH(AssetFltIndx1, FirstIntRates, 0)), (F261-AssetMarg1) + AssetPdCapFl1, AssetLifeCap1-AssetMarg1), (F261-AssetMarg1) -AssetPdCapFl1, AssetLifeFloor1-AssetMarg1), F261))) +AssetMarg1</f>
        <v>0.09</v>
      </c>
      <c r="G262" s="22">
        <f t="shared" ca="1" si="34"/>
        <v>804622.61694478267</v>
      </c>
      <c r="H262" s="22">
        <f t="shared" ca="1" si="37"/>
        <v>437457.44352950796</v>
      </c>
      <c r="I262" s="22">
        <f t="shared" ca="1" si="38"/>
        <v>367165.17341527471</v>
      </c>
      <c r="J262" s="18">
        <f t="shared" ref="J262:J325" ca="1" si="42">IF(A262=0,AssetCurBal1,E262-I262)</f>
        <v>57960493.963852458</v>
      </c>
      <c r="L262" s="10">
        <f t="shared" si="39"/>
        <v>100000000</v>
      </c>
      <c r="O262" s="34">
        <f t="shared" ca="1" si="35"/>
        <v>0.57960493963852455</v>
      </c>
      <c r="V262" s="10">
        <f t="shared" ref="V262:V325" si="43">IF(A262=0,AssetCurBal1,L262-N262-Q262-R262)</f>
        <v>100000000</v>
      </c>
    </row>
    <row r="263" spans="1:22" x14ac:dyDescent="0.3">
      <c r="A263" s="10">
        <v>257</v>
      </c>
      <c r="B263" s="25">
        <f t="shared" si="40"/>
        <v>46935</v>
      </c>
      <c r="C263" s="10">
        <f t="shared" si="41"/>
        <v>8.3333333333333329E-2</v>
      </c>
      <c r="E263" s="18">
        <f t="shared" ca="1" si="36"/>
        <v>57960493.963852458</v>
      </c>
      <c r="F263" s="20">
        <f ca="1" xml:space="preserve"> IF(AssetIntType1="Fixed", AssetFxdRate1, IF(A263=1, OFFSET(Vectors!$D$6, A263, MATCH(AssetFltIndx1, FirstIntRates, 0)), IF(MOD($A263, AssetRateReset1)=0, MAX(MIN(OFFSET(Vectors!$D$6, A263, MATCH(AssetFltIndx1, FirstIntRates, 0)), (F262-AssetMarg1) + AssetPdCapFl1, AssetLifeCap1-AssetMarg1), (F262-AssetMarg1) -AssetPdCapFl1, AssetLifeFloor1-AssetMarg1), F262))) +AssetMarg1</f>
        <v>0.09</v>
      </c>
      <c r="G263" s="22">
        <f t="shared" ref="G263:G326" ca="1" si="44" xml:space="preserve"> IF(J262&lt;=G262,H263+E263, -PMT($F$7*$C$7, OrgTerm1,AssetOrgBal1))</f>
        <v>804622.61694478267</v>
      </c>
      <c r="H263" s="22">
        <f t="shared" ca="1" si="37"/>
        <v>434703.70472889341</v>
      </c>
      <c r="I263" s="22">
        <f t="shared" ca="1" si="38"/>
        <v>369918.91221588926</v>
      </c>
      <c r="J263" s="18">
        <f t="shared" ca="1" si="42"/>
        <v>57590575.051636569</v>
      </c>
      <c r="L263" s="10">
        <f t="shared" si="39"/>
        <v>100000000</v>
      </c>
      <c r="O263" s="34">
        <f t="shared" ref="O263:O326" ca="1" si="45">IF(A263=0,1,J263/$J$6)</f>
        <v>0.57590575051636572</v>
      </c>
      <c r="V263" s="10">
        <f t="shared" si="43"/>
        <v>100000000</v>
      </c>
    </row>
    <row r="264" spans="1:22" x14ac:dyDescent="0.3">
      <c r="A264" s="10">
        <v>258</v>
      </c>
      <c r="B264" s="25">
        <f t="shared" si="40"/>
        <v>46966</v>
      </c>
      <c r="C264" s="10">
        <f t="shared" si="41"/>
        <v>8.3333333333333329E-2</v>
      </c>
      <c r="E264" s="18">
        <f t="shared" ref="E264:E327" ca="1" si="46">J263</f>
        <v>57590575.051636569</v>
      </c>
      <c r="F264" s="20">
        <f ca="1" xml:space="preserve"> IF(AssetIntType1="Fixed", AssetFxdRate1, IF(A264=1, OFFSET(Vectors!$D$6, A264, MATCH(AssetFltIndx1, FirstIntRates, 0)), IF(MOD($A264, AssetRateReset1)=0, MAX(MIN(OFFSET(Vectors!$D$6, A264, MATCH(AssetFltIndx1, FirstIntRates, 0)), (F263-AssetMarg1) + AssetPdCapFl1, AssetLifeCap1-AssetMarg1), (F263-AssetMarg1) -AssetPdCapFl1, AssetLifeFloor1-AssetMarg1), F263))) +AssetMarg1</f>
        <v>0.09</v>
      </c>
      <c r="G264" s="22">
        <f t="shared" ca="1" si="44"/>
        <v>804622.61694478267</v>
      </c>
      <c r="H264" s="22">
        <f t="shared" ref="H264:H327" ca="1" si="47" xml:space="preserve"> F264*C264*E264</f>
        <v>431929.31288727425</v>
      </c>
      <c r="I264" s="22">
        <f t="shared" ref="I264:I327" ca="1" si="48" xml:space="preserve"> G264-H264</f>
        <v>372693.30405750842</v>
      </c>
      <c r="J264" s="18">
        <f t="shared" ca="1" si="42"/>
        <v>57217881.74757906</v>
      </c>
      <c r="L264" s="10">
        <f t="shared" ref="L264:L327" si="49">V263</f>
        <v>100000000</v>
      </c>
      <c r="O264" s="34">
        <f t="shared" ca="1" si="45"/>
        <v>0.57217881747579058</v>
      </c>
      <c r="V264" s="10">
        <f t="shared" si="43"/>
        <v>100000000</v>
      </c>
    </row>
    <row r="265" spans="1:22" x14ac:dyDescent="0.3">
      <c r="A265" s="10">
        <v>259</v>
      </c>
      <c r="B265" s="25">
        <f t="shared" si="40"/>
        <v>46997</v>
      </c>
      <c r="C265" s="10">
        <f t="shared" si="41"/>
        <v>8.3333333333333329E-2</v>
      </c>
      <c r="E265" s="18">
        <f t="shared" ca="1" si="46"/>
        <v>57217881.74757906</v>
      </c>
      <c r="F265" s="20">
        <f ca="1" xml:space="preserve"> IF(AssetIntType1="Fixed", AssetFxdRate1, IF(A265=1, OFFSET(Vectors!$D$6, A265, MATCH(AssetFltIndx1, FirstIntRates, 0)), IF(MOD($A265, AssetRateReset1)=0, MAX(MIN(OFFSET(Vectors!$D$6, A265, MATCH(AssetFltIndx1, FirstIntRates, 0)), (F264-AssetMarg1) + AssetPdCapFl1, AssetLifeCap1-AssetMarg1), (F264-AssetMarg1) -AssetPdCapFl1, AssetLifeFloor1-AssetMarg1), F264))) +AssetMarg1</f>
        <v>0.09</v>
      </c>
      <c r="G265" s="22">
        <f t="shared" ca="1" si="44"/>
        <v>804622.61694478267</v>
      </c>
      <c r="H265" s="22">
        <f t="shared" ca="1" si="47"/>
        <v>429134.11310684291</v>
      </c>
      <c r="I265" s="22">
        <f t="shared" ca="1" si="48"/>
        <v>375488.50383793976</v>
      </c>
      <c r="J265" s="18">
        <f t="shared" ca="1" si="42"/>
        <v>56842393.243741117</v>
      </c>
      <c r="L265" s="10">
        <f t="shared" si="49"/>
        <v>100000000</v>
      </c>
      <c r="O265" s="34">
        <f t="shared" ca="1" si="45"/>
        <v>0.56842393243741118</v>
      </c>
      <c r="V265" s="10">
        <f t="shared" si="43"/>
        <v>100000000</v>
      </c>
    </row>
    <row r="266" spans="1:22" x14ac:dyDescent="0.3">
      <c r="A266" s="10">
        <v>260</v>
      </c>
      <c r="B266" s="25">
        <f t="shared" si="40"/>
        <v>47027</v>
      </c>
      <c r="C266" s="10">
        <f t="shared" si="41"/>
        <v>8.3333333333333329E-2</v>
      </c>
      <c r="E266" s="18">
        <f t="shared" ca="1" si="46"/>
        <v>56842393.243741117</v>
      </c>
      <c r="F266" s="20">
        <f ca="1" xml:space="preserve"> IF(AssetIntType1="Fixed", AssetFxdRate1, IF(A266=1, OFFSET(Vectors!$D$6, A266, MATCH(AssetFltIndx1, FirstIntRates, 0)), IF(MOD($A266, AssetRateReset1)=0, MAX(MIN(OFFSET(Vectors!$D$6, A266, MATCH(AssetFltIndx1, FirstIntRates, 0)), (F265-AssetMarg1) + AssetPdCapFl1, AssetLifeCap1-AssetMarg1), (F265-AssetMarg1) -AssetPdCapFl1, AssetLifeFloor1-AssetMarg1), F265))) +AssetMarg1</f>
        <v>0.09</v>
      </c>
      <c r="G266" s="22">
        <f t="shared" ca="1" si="44"/>
        <v>804622.61694478267</v>
      </c>
      <c r="H266" s="22">
        <f t="shared" ca="1" si="47"/>
        <v>426317.94932805834</v>
      </c>
      <c r="I266" s="22">
        <f t="shared" ca="1" si="48"/>
        <v>378304.66761672433</v>
      </c>
      <c r="J266" s="18">
        <f t="shared" ca="1" si="42"/>
        <v>56464088.576124392</v>
      </c>
      <c r="L266" s="10">
        <f t="shared" si="49"/>
        <v>100000000</v>
      </c>
      <c r="O266" s="34">
        <f t="shared" ca="1" si="45"/>
        <v>0.56464088576124394</v>
      </c>
      <c r="V266" s="10">
        <f t="shared" si="43"/>
        <v>100000000</v>
      </c>
    </row>
    <row r="267" spans="1:22" x14ac:dyDescent="0.3">
      <c r="A267" s="10">
        <v>261</v>
      </c>
      <c r="B267" s="25">
        <f t="shared" si="40"/>
        <v>47058</v>
      </c>
      <c r="C267" s="10">
        <f t="shared" si="41"/>
        <v>8.3333333333333329E-2</v>
      </c>
      <c r="E267" s="18">
        <f t="shared" ca="1" si="46"/>
        <v>56464088.576124392</v>
      </c>
      <c r="F267" s="20">
        <f ca="1" xml:space="preserve"> IF(AssetIntType1="Fixed", AssetFxdRate1, IF(A267=1, OFFSET(Vectors!$D$6, A267, MATCH(AssetFltIndx1, FirstIntRates, 0)), IF(MOD($A267, AssetRateReset1)=0, MAX(MIN(OFFSET(Vectors!$D$6, A267, MATCH(AssetFltIndx1, FirstIntRates, 0)), (F266-AssetMarg1) + AssetPdCapFl1, AssetLifeCap1-AssetMarg1), (F266-AssetMarg1) -AssetPdCapFl1, AssetLifeFloor1-AssetMarg1), F266))) +AssetMarg1</f>
        <v>0.09</v>
      </c>
      <c r="G267" s="22">
        <f t="shared" ca="1" si="44"/>
        <v>804622.61694478267</v>
      </c>
      <c r="H267" s="22">
        <f t="shared" ca="1" si="47"/>
        <v>423480.66432093293</v>
      </c>
      <c r="I267" s="22">
        <f t="shared" ca="1" si="48"/>
        <v>381141.95262384973</v>
      </c>
      <c r="J267" s="18">
        <f t="shared" ca="1" si="42"/>
        <v>56082946.623500541</v>
      </c>
      <c r="L267" s="10">
        <f t="shared" si="49"/>
        <v>100000000</v>
      </c>
      <c r="O267" s="34">
        <f t="shared" ca="1" si="45"/>
        <v>0.5608294662350054</v>
      </c>
      <c r="V267" s="10">
        <f t="shared" si="43"/>
        <v>100000000</v>
      </c>
    </row>
    <row r="268" spans="1:22" x14ac:dyDescent="0.3">
      <c r="A268" s="10">
        <v>262</v>
      </c>
      <c r="B268" s="25">
        <f t="shared" si="40"/>
        <v>47088</v>
      </c>
      <c r="C268" s="10">
        <f t="shared" si="41"/>
        <v>8.3333333333333329E-2</v>
      </c>
      <c r="E268" s="18">
        <f t="shared" ca="1" si="46"/>
        <v>56082946.623500541</v>
      </c>
      <c r="F268" s="20">
        <f ca="1" xml:space="preserve"> IF(AssetIntType1="Fixed", AssetFxdRate1, IF(A268=1, OFFSET(Vectors!$D$6, A268, MATCH(AssetFltIndx1, FirstIntRates, 0)), IF(MOD($A268, AssetRateReset1)=0, MAX(MIN(OFFSET(Vectors!$D$6, A268, MATCH(AssetFltIndx1, FirstIntRates, 0)), (F267-AssetMarg1) + AssetPdCapFl1, AssetLifeCap1-AssetMarg1), (F267-AssetMarg1) -AssetPdCapFl1, AssetLifeFloor1-AssetMarg1), F267))) +AssetMarg1</f>
        <v>0.09</v>
      </c>
      <c r="G268" s="22">
        <f t="shared" ca="1" si="44"/>
        <v>804622.61694478267</v>
      </c>
      <c r="H268" s="22">
        <f t="shared" ca="1" si="47"/>
        <v>420622.09967625403</v>
      </c>
      <c r="I268" s="22">
        <f t="shared" ca="1" si="48"/>
        <v>384000.51726852864</v>
      </c>
      <c r="J268" s="18">
        <f t="shared" ca="1" si="42"/>
        <v>55698946.10623201</v>
      </c>
      <c r="L268" s="10">
        <f t="shared" si="49"/>
        <v>100000000</v>
      </c>
      <c r="O268" s="34">
        <f t="shared" ca="1" si="45"/>
        <v>0.55698946106232006</v>
      </c>
      <c r="V268" s="10">
        <f t="shared" si="43"/>
        <v>100000000</v>
      </c>
    </row>
    <row r="269" spans="1:22" x14ac:dyDescent="0.3">
      <c r="A269" s="10">
        <v>263</v>
      </c>
      <c r="B269" s="25">
        <f t="shared" si="40"/>
        <v>47119</v>
      </c>
      <c r="C269" s="10">
        <f t="shared" si="41"/>
        <v>8.3333333333333329E-2</v>
      </c>
      <c r="E269" s="18">
        <f t="shared" ca="1" si="46"/>
        <v>55698946.10623201</v>
      </c>
      <c r="F269" s="20">
        <f ca="1" xml:space="preserve"> IF(AssetIntType1="Fixed", AssetFxdRate1, IF(A269=1, OFFSET(Vectors!$D$6, A269, MATCH(AssetFltIndx1, FirstIntRates, 0)), IF(MOD($A269, AssetRateReset1)=0, MAX(MIN(OFFSET(Vectors!$D$6, A269, MATCH(AssetFltIndx1, FirstIntRates, 0)), (F268-AssetMarg1) + AssetPdCapFl1, AssetLifeCap1-AssetMarg1), (F268-AssetMarg1) -AssetPdCapFl1, AssetLifeFloor1-AssetMarg1), F268))) +AssetMarg1</f>
        <v>0.09</v>
      </c>
      <c r="G269" s="22">
        <f t="shared" ca="1" si="44"/>
        <v>804622.61694478267</v>
      </c>
      <c r="H269" s="22">
        <f t="shared" ca="1" si="47"/>
        <v>417742.09579674003</v>
      </c>
      <c r="I269" s="22">
        <f t="shared" ca="1" si="48"/>
        <v>386880.52114804264</v>
      </c>
      <c r="J269" s="18">
        <f t="shared" ca="1" si="42"/>
        <v>55312065.585083969</v>
      </c>
      <c r="L269" s="10">
        <f t="shared" si="49"/>
        <v>100000000</v>
      </c>
      <c r="O269" s="34">
        <f t="shared" ca="1" si="45"/>
        <v>0.55312065585083969</v>
      </c>
      <c r="V269" s="10">
        <f t="shared" si="43"/>
        <v>100000000</v>
      </c>
    </row>
    <row r="270" spans="1:22" x14ac:dyDescent="0.3">
      <c r="A270" s="10">
        <v>264</v>
      </c>
      <c r="B270" s="25">
        <f t="shared" si="40"/>
        <v>47150</v>
      </c>
      <c r="C270" s="10">
        <f t="shared" si="41"/>
        <v>8.3333333333333329E-2</v>
      </c>
      <c r="E270" s="18">
        <f t="shared" ca="1" si="46"/>
        <v>55312065.585083969</v>
      </c>
      <c r="F270" s="20">
        <f ca="1" xml:space="preserve"> IF(AssetIntType1="Fixed", AssetFxdRate1, IF(A270=1, OFFSET(Vectors!$D$6, A270, MATCH(AssetFltIndx1, FirstIntRates, 0)), IF(MOD($A270, AssetRateReset1)=0, MAX(MIN(OFFSET(Vectors!$D$6, A270, MATCH(AssetFltIndx1, FirstIntRates, 0)), (F269-AssetMarg1) + AssetPdCapFl1, AssetLifeCap1-AssetMarg1), (F269-AssetMarg1) -AssetPdCapFl1, AssetLifeFloor1-AssetMarg1), F269))) +AssetMarg1</f>
        <v>0.09</v>
      </c>
      <c r="G270" s="22">
        <f t="shared" ca="1" si="44"/>
        <v>804622.61694478267</v>
      </c>
      <c r="H270" s="22">
        <f t="shared" ca="1" si="47"/>
        <v>414840.49188812973</v>
      </c>
      <c r="I270" s="22">
        <f t="shared" ca="1" si="48"/>
        <v>389782.12505665293</v>
      </c>
      <c r="J270" s="18">
        <f t="shared" ca="1" si="42"/>
        <v>54922283.460027315</v>
      </c>
      <c r="L270" s="10">
        <f t="shared" si="49"/>
        <v>100000000</v>
      </c>
      <c r="O270" s="34">
        <f t="shared" ca="1" si="45"/>
        <v>0.5492228346002731</v>
      </c>
      <c r="V270" s="10">
        <f t="shared" si="43"/>
        <v>100000000</v>
      </c>
    </row>
    <row r="271" spans="1:22" x14ac:dyDescent="0.3">
      <c r="A271" s="10">
        <v>265</v>
      </c>
      <c r="B271" s="25">
        <f t="shared" si="40"/>
        <v>47178</v>
      </c>
      <c r="C271" s="10">
        <f t="shared" si="41"/>
        <v>8.3333333333333329E-2</v>
      </c>
      <c r="E271" s="18">
        <f t="shared" ca="1" si="46"/>
        <v>54922283.460027315</v>
      </c>
      <c r="F271" s="20">
        <f ca="1" xml:space="preserve"> IF(AssetIntType1="Fixed", AssetFxdRate1, IF(A271=1, OFFSET(Vectors!$D$6, A271, MATCH(AssetFltIndx1, FirstIntRates, 0)), IF(MOD($A271, AssetRateReset1)=0, MAX(MIN(OFFSET(Vectors!$D$6, A271, MATCH(AssetFltIndx1, FirstIntRates, 0)), (F270-AssetMarg1) + AssetPdCapFl1, AssetLifeCap1-AssetMarg1), (F270-AssetMarg1) -AssetPdCapFl1, AssetLifeFloor1-AssetMarg1), F270))) +AssetMarg1</f>
        <v>0.09</v>
      </c>
      <c r="G271" s="22">
        <f t="shared" ca="1" si="44"/>
        <v>804622.61694478267</v>
      </c>
      <c r="H271" s="22">
        <f t="shared" ca="1" si="47"/>
        <v>411917.12595020485</v>
      </c>
      <c r="I271" s="22">
        <f t="shared" ca="1" si="48"/>
        <v>392705.49099457782</v>
      </c>
      <c r="J271" s="18">
        <f t="shared" ca="1" si="42"/>
        <v>54529577.969032735</v>
      </c>
      <c r="L271" s="10">
        <f t="shared" si="49"/>
        <v>100000000</v>
      </c>
      <c r="O271" s="34">
        <f t="shared" ca="1" si="45"/>
        <v>0.54529577969032739</v>
      </c>
      <c r="V271" s="10">
        <f t="shared" si="43"/>
        <v>100000000</v>
      </c>
    </row>
    <row r="272" spans="1:22" x14ac:dyDescent="0.3">
      <c r="A272" s="10">
        <v>266</v>
      </c>
      <c r="B272" s="25">
        <f t="shared" si="40"/>
        <v>47209</v>
      </c>
      <c r="C272" s="10">
        <f t="shared" si="41"/>
        <v>8.3333333333333329E-2</v>
      </c>
      <c r="E272" s="18">
        <f t="shared" ca="1" si="46"/>
        <v>54529577.969032735</v>
      </c>
      <c r="F272" s="20">
        <f ca="1" xml:space="preserve"> IF(AssetIntType1="Fixed", AssetFxdRate1, IF(A272=1, OFFSET(Vectors!$D$6, A272, MATCH(AssetFltIndx1, FirstIntRates, 0)), IF(MOD($A272, AssetRateReset1)=0, MAX(MIN(OFFSET(Vectors!$D$6, A272, MATCH(AssetFltIndx1, FirstIntRates, 0)), (F271-AssetMarg1) + AssetPdCapFl1, AssetLifeCap1-AssetMarg1), (F271-AssetMarg1) -AssetPdCapFl1, AssetLifeFloor1-AssetMarg1), F271))) +AssetMarg1</f>
        <v>0.09</v>
      </c>
      <c r="G272" s="22">
        <f t="shared" ca="1" si="44"/>
        <v>804622.61694478267</v>
      </c>
      <c r="H272" s="22">
        <f t="shared" ca="1" si="47"/>
        <v>408971.83476774552</v>
      </c>
      <c r="I272" s="22">
        <f t="shared" ca="1" si="48"/>
        <v>395650.78217703715</v>
      </c>
      <c r="J272" s="18">
        <f t="shared" ca="1" si="42"/>
        <v>54133927.186855696</v>
      </c>
      <c r="L272" s="10">
        <f t="shared" si="49"/>
        <v>100000000</v>
      </c>
      <c r="O272" s="34">
        <f t="shared" ca="1" si="45"/>
        <v>0.54133927186855701</v>
      </c>
      <c r="V272" s="10">
        <f t="shared" si="43"/>
        <v>100000000</v>
      </c>
    </row>
    <row r="273" spans="1:22" x14ac:dyDescent="0.3">
      <c r="A273" s="10">
        <v>267</v>
      </c>
      <c r="B273" s="25">
        <f t="shared" si="40"/>
        <v>47239</v>
      </c>
      <c r="C273" s="10">
        <f t="shared" si="41"/>
        <v>8.3333333333333329E-2</v>
      </c>
      <c r="E273" s="18">
        <f t="shared" ca="1" si="46"/>
        <v>54133927.186855696</v>
      </c>
      <c r="F273" s="20">
        <f ca="1" xml:space="preserve"> IF(AssetIntType1="Fixed", AssetFxdRate1, IF(A273=1, OFFSET(Vectors!$D$6, A273, MATCH(AssetFltIndx1, FirstIntRates, 0)), IF(MOD($A273, AssetRateReset1)=0, MAX(MIN(OFFSET(Vectors!$D$6, A273, MATCH(AssetFltIndx1, FirstIntRates, 0)), (F272-AssetMarg1) + AssetPdCapFl1, AssetLifeCap1-AssetMarg1), (F272-AssetMarg1) -AssetPdCapFl1, AssetLifeFloor1-AssetMarg1), F272))) +AssetMarg1</f>
        <v>0.09</v>
      </c>
      <c r="G273" s="22">
        <f t="shared" ca="1" si="44"/>
        <v>804622.61694478267</v>
      </c>
      <c r="H273" s="22">
        <f t="shared" ca="1" si="47"/>
        <v>406004.45390141773</v>
      </c>
      <c r="I273" s="22">
        <f t="shared" ca="1" si="48"/>
        <v>398618.16304336494</v>
      </c>
      <c r="J273" s="18">
        <f t="shared" ca="1" si="42"/>
        <v>53735309.023812331</v>
      </c>
      <c r="L273" s="10">
        <f t="shared" si="49"/>
        <v>100000000</v>
      </c>
      <c r="O273" s="34">
        <f t="shared" ca="1" si="45"/>
        <v>0.53735309023812328</v>
      </c>
      <c r="V273" s="10">
        <f t="shared" si="43"/>
        <v>100000000</v>
      </c>
    </row>
    <row r="274" spans="1:22" x14ac:dyDescent="0.3">
      <c r="A274" s="10">
        <v>268</v>
      </c>
      <c r="B274" s="25">
        <f t="shared" si="40"/>
        <v>47270</v>
      </c>
      <c r="C274" s="10">
        <f t="shared" si="41"/>
        <v>8.3333333333333329E-2</v>
      </c>
      <c r="E274" s="18">
        <f t="shared" ca="1" si="46"/>
        <v>53735309.023812331</v>
      </c>
      <c r="F274" s="20">
        <f ca="1" xml:space="preserve"> IF(AssetIntType1="Fixed", AssetFxdRate1, IF(A274=1, OFFSET(Vectors!$D$6, A274, MATCH(AssetFltIndx1, FirstIntRates, 0)), IF(MOD($A274, AssetRateReset1)=0, MAX(MIN(OFFSET(Vectors!$D$6, A274, MATCH(AssetFltIndx1, FirstIntRates, 0)), (F273-AssetMarg1) + AssetPdCapFl1, AssetLifeCap1-AssetMarg1), (F273-AssetMarg1) -AssetPdCapFl1, AssetLifeFloor1-AssetMarg1), F273))) +AssetMarg1</f>
        <v>0.09</v>
      </c>
      <c r="G274" s="22">
        <f t="shared" ca="1" si="44"/>
        <v>804622.61694478267</v>
      </c>
      <c r="H274" s="22">
        <f t="shared" ca="1" si="47"/>
        <v>403014.81767859246</v>
      </c>
      <c r="I274" s="22">
        <f t="shared" ca="1" si="48"/>
        <v>401607.79926619021</v>
      </c>
      <c r="J274" s="18">
        <f t="shared" ca="1" si="42"/>
        <v>53333701.224546142</v>
      </c>
      <c r="L274" s="10">
        <f t="shared" si="49"/>
        <v>100000000</v>
      </c>
      <c r="O274" s="34">
        <f t="shared" ca="1" si="45"/>
        <v>0.53333701224546137</v>
      </c>
      <c r="V274" s="10">
        <f t="shared" si="43"/>
        <v>100000000</v>
      </c>
    </row>
    <row r="275" spans="1:22" x14ac:dyDescent="0.3">
      <c r="A275" s="10">
        <v>269</v>
      </c>
      <c r="B275" s="25">
        <f t="shared" si="40"/>
        <v>47300</v>
      </c>
      <c r="C275" s="10">
        <f t="shared" si="41"/>
        <v>8.3333333333333329E-2</v>
      </c>
      <c r="E275" s="18">
        <f t="shared" ca="1" si="46"/>
        <v>53333701.224546142</v>
      </c>
      <c r="F275" s="20">
        <f ca="1" xml:space="preserve"> IF(AssetIntType1="Fixed", AssetFxdRate1, IF(A275=1, OFFSET(Vectors!$D$6, A275, MATCH(AssetFltIndx1, FirstIntRates, 0)), IF(MOD($A275, AssetRateReset1)=0, MAX(MIN(OFFSET(Vectors!$D$6, A275, MATCH(AssetFltIndx1, FirstIntRates, 0)), (F274-AssetMarg1) + AssetPdCapFl1, AssetLifeCap1-AssetMarg1), (F274-AssetMarg1) -AssetPdCapFl1, AssetLifeFloor1-AssetMarg1), F274))) +AssetMarg1</f>
        <v>0.09</v>
      </c>
      <c r="G275" s="22">
        <f t="shared" ca="1" si="44"/>
        <v>804622.61694478267</v>
      </c>
      <c r="H275" s="22">
        <f t="shared" ca="1" si="47"/>
        <v>400002.75918409607</v>
      </c>
      <c r="I275" s="22">
        <f t="shared" ca="1" si="48"/>
        <v>404619.8577606866</v>
      </c>
      <c r="J275" s="18">
        <f t="shared" ca="1" si="42"/>
        <v>52929081.366785452</v>
      </c>
      <c r="L275" s="10">
        <f t="shared" si="49"/>
        <v>100000000</v>
      </c>
      <c r="O275" s="34">
        <f t="shared" ca="1" si="45"/>
        <v>0.52929081366785447</v>
      </c>
      <c r="V275" s="10">
        <f t="shared" si="43"/>
        <v>100000000</v>
      </c>
    </row>
    <row r="276" spans="1:22" x14ac:dyDescent="0.3">
      <c r="A276" s="10">
        <v>270</v>
      </c>
      <c r="B276" s="25">
        <f t="shared" si="40"/>
        <v>47331</v>
      </c>
      <c r="C276" s="10">
        <f t="shared" si="41"/>
        <v>8.3333333333333329E-2</v>
      </c>
      <c r="E276" s="18">
        <f t="shared" ca="1" si="46"/>
        <v>52929081.366785452</v>
      </c>
      <c r="F276" s="20">
        <f ca="1" xml:space="preserve"> IF(AssetIntType1="Fixed", AssetFxdRate1, IF(A276=1, OFFSET(Vectors!$D$6, A276, MATCH(AssetFltIndx1, FirstIntRates, 0)), IF(MOD($A276, AssetRateReset1)=0, MAX(MIN(OFFSET(Vectors!$D$6, A276, MATCH(AssetFltIndx1, FirstIntRates, 0)), (F275-AssetMarg1) + AssetPdCapFl1, AssetLifeCap1-AssetMarg1), (F275-AssetMarg1) -AssetPdCapFl1, AssetLifeFloor1-AssetMarg1), F275))) +AssetMarg1</f>
        <v>0.09</v>
      </c>
      <c r="G276" s="22">
        <f t="shared" ca="1" si="44"/>
        <v>804622.61694478267</v>
      </c>
      <c r="H276" s="22">
        <f t="shared" ca="1" si="47"/>
        <v>396968.1102508909</v>
      </c>
      <c r="I276" s="22">
        <f t="shared" ca="1" si="48"/>
        <v>407654.50669389177</v>
      </c>
      <c r="J276" s="18">
        <f t="shared" ca="1" si="42"/>
        <v>52521426.86009156</v>
      </c>
      <c r="L276" s="10">
        <f t="shared" si="49"/>
        <v>100000000</v>
      </c>
      <c r="O276" s="34">
        <f t="shared" ca="1" si="45"/>
        <v>0.52521426860091558</v>
      </c>
      <c r="V276" s="10">
        <f t="shared" si="43"/>
        <v>100000000</v>
      </c>
    </row>
    <row r="277" spans="1:22" x14ac:dyDescent="0.3">
      <c r="A277" s="10">
        <v>271</v>
      </c>
      <c r="B277" s="25">
        <f t="shared" si="40"/>
        <v>47362</v>
      </c>
      <c r="C277" s="10">
        <f t="shared" si="41"/>
        <v>8.3333333333333329E-2</v>
      </c>
      <c r="E277" s="18">
        <f t="shared" ca="1" si="46"/>
        <v>52521426.86009156</v>
      </c>
      <c r="F277" s="20">
        <f ca="1" xml:space="preserve"> IF(AssetIntType1="Fixed", AssetFxdRate1, IF(A277=1, OFFSET(Vectors!$D$6, A277, MATCH(AssetFltIndx1, FirstIntRates, 0)), IF(MOD($A277, AssetRateReset1)=0, MAX(MIN(OFFSET(Vectors!$D$6, A277, MATCH(AssetFltIndx1, FirstIntRates, 0)), (F276-AssetMarg1) + AssetPdCapFl1, AssetLifeCap1-AssetMarg1), (F276-AssetMarg1) -AssetPdCapFl1, AssetLifeFloor1-AssetMarg1), F276))) +AssetMarg1</f>
        <v>0.09</v>
      </c>
      <c r="G277" s="22">
        <f t="shared" ca="1" si="44"/>
        <v>804622.61694478267</v>
      </c>
      <c r="H277" s="22">
        <f t="shared" ca="1" si="47"/>
        <v>393910.70145068667</v>
      </c>
      <c r="I277" s="22">
        <f t="shared" ca="1" si="48"/>
        <v>410711.915494096</v>
      </c>
      <c r="J277" s="18">
        <f t="shared" ca="1" si="42"/>
        <v>52110714.94459746</v>
      </c>
      <c r="L277" s="10">
        <f t="shared" si="49"/>
        <v>100000000</v>
      </c>
      <c r="O277" s="34">
        <f t="shared" ca="1" si="45"/>
        <v>0.52110714944597458</v>
      </c>
      <c r="V277" s="10">
        <f t="shared" si="43"/>
        <v>100000000</v>
      </c>
    </row>
    <row r="278" spans="1:22" x14ac:dyDescent="0.3">
      <c r="A278" s="10">
        <v>272</v>
      </c>
      <c r="B278" s="25">
        <f t="shared" si="40"/>
        <v>47392</v>
      </c>
      <c r="C278" s="10">
        <f t="shared" si="41"/>
        <v>8.3333333333333329E-2</v>
      </c>
      <c r="E278" s="18">
        <f t="shared" ca="1" si="46"/>
        <v>52110714.94459746</v>
      </c>
      <c r="F278" s="20">
        <f ca="1" xml:space="preserve"> IF(AssetIntType1="Fixed", AssetFxdRate1, IF(A278=1, OFFSET(Vectors!$D$6, A278, MATCH(AssetFltIndx1, FirstIntRates, 0)), IF(MOD($A278, AssetRateReset1)=0, MAX(MIN(OFFSET(Vectors!$D$6, A278, MATCH(AssetFltIndx1, FirstIntRates, 0)), (F277-AssetMarg1) + AssetPdCapFl1, AssetLifeCap1-AssetMarg1), (F277-AssetMarg1) -AssetPdCapFl1, AssetLifeFloor1-AssetMarg1), F277))) +AssetMarg1</f>
        <v>0.09</v>
      </c>
      <c r="G278" s="22">
        <f t="shared" ca="1" si="44"/>
        <v>804622.61694478267</v>
      </c>
      <c r="H278" s="22">
        <f t="shared" ca="1" si="47"/>
        <v>390830.36208448093</v>
      </c>
      <c r="I278" s="22">
        <f t="shared" ca="1" si="48"/>
        <v>413792.25486030173</v>
      </c>
      <c r="J278" s="18">
        <f t="shared" ca="1" si="42"/>
        <v>51696922.689737156</v>
      </c>
      <c r="L278" s="10">
        <f t="shared" si="49"/>
        <v>100000000</v>
      </c>
      <c r="O278" s="34">
        <f t="shared" ca="1" si="45"/>
        <v>0.51696922689737157</v>
      </c>
      <c r="V278" s="10">
        <f t="shared" si="43"/>
        <v>100000000</v>
      </c>
    </row>
    <row r="279" spans="1:22" x14ac:dyDescent="0.3">
      <c r="A279" s="10">
        <v>273</v>
      </c>
      <c r="B279" s="25">
        <f t="shared" si="40"/>
        <v>47423</v>
      </c>
      <c r="C279" s="10">
        <f t="shared" si="41"/>
        <v>8.3333333333333329E-2</v>
      </c>
      <c r="E279" s="18">
        <f t="shared" ca="1" si="46"/>
        <v>51696922.689737156</v>
      </c>
      <c r="F279" s="20">
        <f ca="1" xml:space="preserve"> IF(AssetIntType1="Fixed", AssetFxdRate1, IF(A279=1, OFFSET(Vectors!$D$6, A279, MATCH(AssetFltIndx1, FirstIntRates, 0)), IF(MOD($A279, AssetRateReset1)=0, MAX(MIN(OFFSET(Vectors!$D$6, A279, MATCH(AssetFltIndx1, FirstIntRates, 0)), (F278-AssetMarg1) + AssetPdCapFl1, AssetLifeCap1-AssetMarg1), (F278-AssetMarg1) -AssetPdCapFl1, AssetLifeFloor1-AssetMarg1), F278))) +AssetMarg1</f>
        <v>0.09</v>
      </c>
      <c r="G279" s="22">
        <f t="shared" ca="1" si="44"/>
        <v>804622.61694478267</v>
      </c>
      <c r="H279" s="22">
        <f t="shared" ca="1" si="47"/>
        <v>387726.92017302866</v>
      </c>
      <c r="I279" s="22">
        <f t="shared" ca="1" si="48"/>
        <v>416895.69677175401</v>
      </c>
      <c r="J279" s="18">
        <f t="shared" ca="1" si="42"/>
        <v>51280026.9929654</v>
      </c>
      <c r="L279" s="10">
        <f t="shared" si="49"/>
        <v>100000000</v>
      </c>
      <c r="O279" s="34">
        <f t="shared" ca="1" si="45"/>
        <v>0.512800269929654</v>
      </c>
      <c r="V279" s="10">
        <f t="shared" si="43"/>
        <v>100000000</v>
      </c>
    </row>
    <row r="280" spans="1:22" x14ac:dyDescent="0.3">
      <c r="A280" s="10">
        <v>274</v>
      </c>
      <c r="B280" s="25">
        <f t="shared" si="40"/>
        <v>47453</v>
      </c>
      <c r="C280" s="10">
        <f t="shared" si="41"/>
        <v>8.3333333333333329E-2</v>
      </c>
      <c r="E280" s="18">
        <f t="shared" ca="1" si="46"/>
        <v>51280026.9929654</v>
      </c>
      <c r="F280" s="20">
        <f ca="1" xml:space="preserve"> IF(AssetIntType1="Fixed", AssetFxdRate1, IF(A280=1, OFFSET(Vectors!$D$6, A280, MATCH(AssetFltIndx1, FirstIntRates, 0)), IF(MOD($A280, AssetRateReset1)=0, MAX(MIN(OFFSET(Vectors!$D$6, A280, MATCH(AssetFltIndx1, FirstIntRates, 0)), (F279-AssetMarg1) + AssetPdCapFl1, AssetLifeCap1-AssetMarg1), (F279-AssetMarg1) -AssetPdCapFl1, AssetLifeFloor1-AssetMarg1), F279))) +AssetMarg1</f>
        <v>0.09</v>
      </c>
      <c r="G280" s="22">
        <f t="shared" ca="1" si="44"/>
        <v>804622.61694478267</v>
      </c>
      <c r="H280" s="22">
        <f t="shared" ca="1" si="47"/>
        <v>384600.20244724047</v>
      </c>
      <c r="I280" s="22">
        <f t="shared" ca="1" si="48"/>
        <v>420022.4144975422</v>
      </c>
      <c r="J280" s="18">
        <f t="shared" ca="1" si="42"/>
        <v>50860004.578467861</v>
      </c>
      <c r="L280" s="10">
        <f t="shared" si="49"/>
        <v>100000000</v>
      </c>
      <c r="O280" s="34">
        <f t="shared" ca="1" si="45"/>
        <v>0.50860004578467866</v>
      </c>
      <c r="V280" s="10">
        <f t="shared" si="43"/>
        <v>100000000</v>
      </c>
    </row>
    <row r="281" spans="1:22" x14ac:dyDescent="0.3">
      <c r="A281" s="10">
        <v>275</v>
      </c>
      <c r="B281" s="25">
        <f t="shared" si="40"/>
        <v>47484</v>
      </c>
      <c r="C281" s="10">
        <f t="shared" si="41"/>
        <v>8.3333333333333329E-2</v>
      </c>
      <c r="E281" s="18">
        <f t="shared" ca="1" si="46"/>
        <v>50860004.578467861</v>
      </c>
      <c r="F281" s="20">
        <f ca="1" xml:space="preserve"> IF(AssetIntType1="Fixed", AssetFxdRate1, IF(A281=1, OFFSET(Vectors!$D$6, A281, MATCH(AssetFltIndx1, FirstIntRates, 0)), IF(MOD($A281, AssetRateReset1)=0, MAX(MIN(OFFSET(Vectors!$D$6, A281, MATCH(AssetFltIndx1, FirstIntRates, 0)), (F280-AssetMarg1) + AssetPdCapFl1, AssetLifeCap1-AssetMarg1), (F280-AssetMarg1) -AssetPdCapFl1, AssetLifeFloor1-AssetMarg1), F280))) +AssetMarg1</f>
        <v>0.09</v>
      </c>
      <c r="G281" s="22">
        <f t="shared" ca="1" si="44"/>
        <v>804622.61694478267</v>
      </c>
      <c r="H281" s="22">
        <f t="shared" ca="1" si="47"/>
        <v>381450.03433850897</v>
      </c>
      <c r="I281" s="22">
        <f t="shared" ca="1" si="48"/>
        <v>423172.5826062737</v>
      </c>
      <c r="J281" s="18">
        <f t="shared" ca="1" si="42"/>
        <v>50436831.99586159</v>
      </c>
      <c r="L281" s="10">
        <f t="shared" si="49"/>
        <v>100000000</v>
      </c>
      <c r="O281" s="34">
        <f t="shared" ca="1" si="45"/>
        <v>0.50436831995861586</v>
      </c>
      <c r="V281" s="10">
        <f t="shared" si="43"/>
        <v>100000000</v>
      </c>
    </row>
    <row r="282" spans="1:22" x14ac:dyDescent="0.3">
      <c r="A282" s="10">
        <v>276</v>
      </c>
      <c r="B282" s="25">
        <f t="shared" si="40"/>
        <v>47515</v>
      </c>
      <c r="C282" s="10">
        <f t="shared" si="41"/>
        <v>8.3333333333333329E-2</v>
      </c>
      <c r="E282" s="18">
        <f t="shared" ca="1" si="46"/>
        <v>50436831.99586159</v>
      </c>
      <c r="F282" s="20">
        <f ca="1" xml:space="preserve"> IF(AssetIntType1="Fixed", AssetFxdRate1, IF(A282=1, OFFSET(Vectors!$D$6, A282, MATCH(AssetFltIndx1, FirstIntRates, 0)), IF(MOD($A282, AssetRateReset1)=0, MAX(MIN(OFFSET(Vectors!$D$6, A282, MATCH(AssetFltIndx1, FirstIntRates, 0)), (F281-AssetMarg1) + AssetPdCapFl1, AssetLifeCap1-AssetMarg1), (F281-AssetMarg1) -AssetPdCapFl1, AssetLifeFloor1-AssetMarg1), F281))) +AssetMarg1</f>
        <v>0.09</v>
      </c>
      <c r="G282" s="22">
        <f t="shared" ca="1" si="44"/>
        <v>804622.61694478267</v>
      </c>
      <c r="H282" s="22">
        <f t="shared" ca="1" si="47"/>
        <v>378276.23996896192</v>
      </c>
      <c r="I282" s="22">
        <f t="shared" ca="1" si="48"/>
        <v>426346.37697582075</v>
      </c>
      <c r="J282" s="18">
        <f t="shared" ca="1" si="42"/>
        <v>50010485.61888577</v>
      </c>
      <c r="L282" s="10">
        <f t="shared" si="49"/>
        <v>100000000</v>
      </c>
      <c r="O282" s="34">
        <f t="shared" ca="1" si="45"/>
        <v>0.50010485618885769</v>
      </c>
      <c r="V282" s="10">
        <f t="shared" si="43"/>
        <v>100000000</v>
      </c>
    </row>
    <row r="283" spans="1:22" x14ac:dyDescent="0.3">
      <c r="A283" s="10">
        <v>277</v>
      </c>
      <c r="B283" s="25">
        <f t="shared" si="40"/>
        <v>47543</v>
      </c>
      <c r="C283" s="10">
        <f t="shared" si="41"/>
        <v>8.3333333333333329E-2</v>
      </c>
      <c r="E283" s="18">
        <f t="shared" ca="1" si="46"/>
        <v>50010485.61888577</v>
      </c>
      <c r="F283" s="20">
        <f ca="1" xml:space="preserve"> IF(AssetIntType1="Fixed", AssetFxdRate1, IF(A283=1, OFFSET(Vectors!$D$6, A283, MATCH(AssetFltIndx1, FirstIntRates, 0)), IF(MOD($A283, AssetRateReset1)=0, MAX(MIN(OFFSET(Vectors!$D$6, A283, MATCH(AssetFltIndx1, FirstIntRates, 0)), (F282-AssetMarg1) + AssetPdCapFl1, AssetLifeCap1-AssetMarg1), (F282-AssetMarg1) -AssetPdCapFl1, AssetLifeFloor1-AssetMarg1), F282))) +AssetMarg1</f>
        <v>0.09</v>
      </c>
      <c r="G283" s="22">
        <f t="shared" ca="1" si="44"/>
        <v>804622.61694478267</v>
      </c>
      <c r="H283" s="22">
        <f t="shared" ca="1" si="47"/>
        <v>375078.64214164327</v>
      </c>
      <c r="I283" s="22">
        <f t="shared" ca="1" si="48"/>
        <v>429543.9748031394</v>
      </c>
      <c r="J283" s="18">
        <f t="shared" ca="1" si="42"/>
        <v>49580941.644082628</v>
      </c>
      <c r="L283" s="10">
        <f t="shared" si="49"/>
        <v>100000000</v>
      </c>
      <c r="O283" s="34">
        <f t="shared" ca="1" si="45"/>
        <v>0.49580941644082627</v>
      </c>
      <c r="V283" s="10">
        <f t="shared" si="43"/>
        <v>100000000</v>
      </c>
    </row>
    <row r="284" spans="1:22" x14ac:dyDescent="0.3">
      <c r="A284" s="10">
        <v>278</v>
      </c>
      <c r="B284" s="25">
        <f t="shared" si="40"/>
        <v>47574</v>
      </c>
      <c r="C284" s="10">
        <f t="shared" si="41"/>
        <v>8.3333333333333329E-2</v>
      </c>
      <c r="E284" s="18">
        <f t="shared" ca="1" si="46"/>
        <v>49580941.644082628</v>
      </c>
      <c r="F284" s="20">
        <f ca="1" xml:space="preserve"> IF(AssetIntType1="Fixed", AssetFxdRate1, IF(A284=1, OFFSET(Vectors!$D$6, A284, MATCH(AssetFltIndx1, FirstIntRates, 0)), IF(MOD($A284, AssetRateReset1)=0, MAX(MIN(OFFSET(Vectors!$D$6, A284, MATCH(AssetFltIndx1, FirstIntRates, 0)), (F283-AssetMarg1) + AssetPdCapFl1, AssetLifeCap1-AssetMarg1), (F283-AssetMarg1) -AssetPdCapFl1, AssetLifeFloor1-AssetMarg1), F283))) +AssetMarg1</f>
        <v>0.09</v>
      </c>
      <c r="G284" s="22">
        <f t="shared" ca="1" si="44"/>
        <v>804622.61694478267</v>
      </c>
      <c r="H284" s="22">
        <f t="shared" ca="1" si="47"/>
        <v>371857.06233061972</v>
      </c>
      <c r="I284" s="22">
        <f t="shared" ca="1" si="48"/>
        <v>432765.55461416295</v>
      </c>
      <c r="J284" s="18">
        <f t="shared" ca="1" si="42"/>
        <v>49148176.089468464</v>
      </c>
      <c r="L284" s="10">
        <f t="shared" si="49"/>
        <v>100000000</v>
      </c>
      <c r="O284" s="34">
        <f t="shared" ca="1" si="45"/>
        <v>0.49148176089468465</v>
      </c>
      <c r="V284" s="10">
        <f t="shared" si="43"/>
        <v>100000000</v>
      </c>
    </row>
    <row r="285" spans="1:22" x14ac:dyDescent="0.3">
      <c r="A285" s="10">
        <v>279</v>
      </c>
      <c r="B285" s="25">
        <f t="shared" si="40"/>
        <v>47604</v>
      </c>
      <c r="C285" s="10">
        <f t="shared" si="41"/>
        <v>8.3333333333333329E-2</v>
      </c>
      <c r="E285" s="18">
        <f t="shared" ca="1" si="46"/>
        <v>49148176.089468464</v>
      </c>
      <c r="F285" s="20">
        <f ca="1" xml:space="preserve"> IF(AssetIntType1="Fixed", AssetFxdRate1, IF(A285=1, OFFSET(Vectors!$D$6, A285, MATCH(AssetFltIndx1, FirstIntRates, 0)), IF(MOD($A285, AssetRateReset1)=0, MAX(MIN(OFFSET(Vectors!$D$6, A285, MATCH(AssetFltIndx1, FirstIntRates, 0)), (F284-AssetMarg1) + AssetPdCapFl1, AssetLifeCap1-AssetMarg1), (F284-AssetMarg1) -AssetPdCapFl1, AssetLifeFloor1-AssetMarg1), F284))) +AssetMarg1</f>
        <v>0.09</v>
      </c>
      <c r="G285" s="22">
        <f t="shared" ca="1" si="44"/>
        <v>804622.61694478267</v>
      </c>
      <c r="H285" s="22">
        <f t="shared" ca="1" si="47"/>
        <v>368611.32067101344</v>
      </c>
      <c r="I285" s="22">
        <f t="shared" ca="1" si="48"/>
        <v>436011.29627376923</v>
      </c>
      <c r="J285" s="18">
        <f t="shared" ca="1" si="42"/>
        <v>48712164.793194696</v>
      </c>
      <c r="L285" s="10">
        <f t="shared" si="49"/>
        <v>100000000</v>
      </c>
      <c r="O285" s="34">
        <f t="shared" ca="1" si="45"/>
        <v>0.48712164793194696</v>
      </c>
      <c r="V285" s="10">
        <f t="shared" si="43"/>
        <v>100000000</v>
      </c>
    </row>
    <row r="286" spans="1:22" x14ac:dyDescent="0.3">
      <c r="A286" s="10">
        <v>280</v>
      </c>
      <c r="B286" s="25">
        <f t="shared" si="40"/>
        <v>47635</v>
      </c>
      <c r="C286" s="10">
        <f t="shared" si="41"/>
        <v>8.3333333333333329E-2</v>
      </c>
      <c r="E286" s="18">
        <f t="shared" ca="1" si="46"/>
        <v>48712164.793194696</v>
      </c>
      <c r="F286" s="20">
        <f ca="1" xml:space="preserve"> IF(AssetIntType1="Fixed", AssetFxdRate1, IF(A286=1, OFFSET(Vectors!$D$6, A286, MATCH(AssetFltIndx1, FirstIntRates, 0)), IF(MOD($A286, AssetRateReset1)=0, MAX(MIN(OFFSET(Vectors!$D$6, A286, MATCH(AssetFltIndx1, FirstIntRates, 0)), (F285-AssetMarg1) + AssetPdCapFl1, AssetLifeCap1-AssetMarg1), (F285-AssetMarg1) -AssetPdCapFl1, AssetLifeFloor1-AssetMarg1), F285))) +AssetMarg1</f>
        <v>0.09</v>
      </c>
      <c r="G286" s="22">
        <f t="shared" ca="1" si="44"/>
        <v>804622.61694478267</v>
      </c>
      <c r="H286" s="22">
        <f t="shared" ca="1" si="47"/>
        <v>365341.23594896018</v>
      </c>
      <c r="I286" s="22">
        <f t="shared" ca="1" si="48"/>
        <v>439281.38099582249</v>
      </c>
      <c r="J286" s="18">
        <f t="shared" ca="1" si="42"/>
        <v>48272883.412198871</v>
      </c>
      <c r="L286" s="10">
        <f t="shared" si="49"/>
        <v>100000000</v>
      </c>
      <c r="O286" s="34">
        <f t="shared" ca="1" si="45"/>
        <v>0.48272883412198869</v>
      </c>
      <c r="V286" s="10">
        <f t="shared" si="43"/>
        <v>100000000</v>
      </c>
    </row>
    <row r="287" spans="1:22" x14ac:dyDescent="0.3">
      <c r="A287" s="10">
        <v>281</v>
      </c>
      <c r="B287" s="25">
        <f t="shared" si="40"/>
        <v>47665</v>
      </c>
      <c r="C287" s="10">
        <f t="shared" si="41"/>
        <v>8.3333333333333329E-2</v>
      </c>
      <c r="E287" s="18">
        <f t="shared" ca="1" si="46"/>
        <v>48272883.412198871</v>
      </c>
      <c r="F287" s="20">
        <f ca="1" xml:space="preserve"> IF(AssetIntType1="Fixed", AssetFxdRate1, IF(A287=1, OFFSET(Vectors!$D$6, A287, MATCH(AssetFltIndx1, FirstIntRates, 0)), IF(MOD($A287, AssetRateReset1)=0, MAX(MIN(OFFSET(Vectors!$D$6, A287, MATCH(AssetFltIndx1, FirstIntRates, 0)), (F286-AssetMarg1) + AssetPdCapFl1, AssetLifeCap1-AssetMarg1), (F286-AssetMarg1) -AssetPdCapFl1, AssetLifeFloor1-AssetMarg1), F286))) +AssetMarg1</f>
        <v>0.09</v>
      </c>
      <c r="G287" s="22">
        <f t="shared" ca="1" si="44"/>
        <v>804622.61694478267</v>
      </c>
      <c r="H287" s="22">
        <f t="shared" ca="1" si="47"/>
        <v>362046.62559149152</v>
      </c>
      <c r="I287" s="22">
        <f t="shared" ca="1" si="48"/>
        <v>442575.99135329115</v>
      </c>
      <c r="J287" s="18">
        <f t="shared" ca="1" si="42"/>
        <v>47830307.420845583</v>
      </c>
      <c r="L287" s="10">
        <f t="shared" si="49"/>
        <v>100000000</v>
      </c>
      <c r="O287" s="34">
        <f t="shared" ca="1" si="45"/>
        <v>0.47830307420845586</v>
      </c>
      <c r="V287" s="10">
        <f t="shared" si="43"/>
        <v>100000000</v>
      </c>
    </row>
    <row r="288" spans="1:22" x14ac:dyDescent="0.3">
      <c r="A288" s="10">
        <v>282</v>
      </c>
      <c r="B288" s="25">
        <f t="shared" si="40"/>
        <v>47696</v>
      </c>
      <c r="C288" s="10">
        <f t="shared" si="41"/>
        <v>8.3333333333333329E-2</v>
      </c>
      <c r="E288" s="18">
        <f t="shared" ca="1" si="46"/>
        <v>47830307.420845583</v>
      </c>
      <c r="F288" s="20">
        <f ca="1" xml:space="preserve"> IF(AssetIntType1="Fixed", AssetFxdRate1, IF(A288=1, OFFSET(Vectors!$D$6, A288, MATCH(AssetFltIndx1, FirstIntRates, 0)), IF(MOD($A288, AssetRateReset1)=0, MAX(MIN(OFFSET(Vectors!$D$6, A288, MATCH(AssetFltIndx1, FirstIntRates, 0)), (F287-AssetMarg1) + AssetPdCapFl1, AssetLifeCap1-AssetMarg1), (F287-AssetMarg1) -AssetPdCapFl1, AssetLifeFloor1-AssetMarg1), F287))) +AssetMarg1</f>
        <v>0.09</v>
      </c>
      <c r="G288" s="22">
        <f t="shared" ca="1" si="44"/>
        <v>804622.61694478267</v>
      </c>
      <c r="H288" s="22">
        <f t="shared" ca="1" si="47"/>
        <v>358727.30565634184</v>
      </c>
      <c r="I288" s="22">
        <f t="shared" ca="1" si="48"/>
        <v>445895.31128844083</v>
      </c>
      <c r="J288" s="18">
        <f t="shared" ca="1" si="42"/>
        <v>47384412.109557144</v>
      </c>
      <c r="L288" s="10">
        <f t="shared" si="49"/>
        <v>100000000</v>
      </c>
      <c r="O288" s="34">
        <f t="shared" ca="1" si="45"/>
        <v>0.47384412109557145</v>
      </c>
      <c r="V288" s="10">
        <f t="shared" si="43"/>
        <v>100000000</v>
      </c>
    </row>
    <row r="289" spans="1:22" x14ac:dyDescent="0.3">
      <c r="A289" s="10">
        <v>283</v>
      </c>
      <c r="B289" s="25">
        <f t="shared" si="40"/>
        <v>47727</v>
      </c>
      <c r="C289" s="10">
        <f t="shared" si="41"/>
        <v>8.3333333333333329E-2</v>
      </c>
      <c r="E289" s="18">
        <f t="shared" ca="1" si="46"/>
        <v>47384412.109557144</v>
      </c>
      <c r="F289" s="20">
        <f ca="1" xml:space="preserve"> IF(AssetIntType1="Fixed", AssetFxdRate1, IF(A289=1, OFFSET(Vectors!$D$6, A289, MATCH(AssetFltIndx1, FirstIntRates, 0)), IF(MOD($A289, AssetRateReset1)=0, MAX(MIN(OFFSET(Vectors!$D$6, A289, MATCH(AssetFltIndx1, FirstIntRates, 0)), (F288-AssetMarg1) + AssetPdCapFl1, AssetLifeCap1-AssetMarg1), (F288-AssetMarg1) -AssetPdCapFl1, AssetLifeFloor1-AssetMarg1), F288))) +AssetMarg1</f>
        <v>0.09</v>
      </c>
      <c r="G289" s="22">
        <f t="shared" ca="1" si="44"/>
        <v>804622.61694478267</v>
      </c>
      <c r="H289" s="22">
        <f t="shared" ca="1" si="47"/>
        <v>355383.09082167858</v>
      </c>
      <c r="I289" s="22">
        <f t="shared" ca="1" si="48"/>
        <v>449239.52612310409</v>
      </c>
      <c r="J289" s="18">
        <f t="shared" ca="1" si="42"/>
        <v>46935172.583434038</v>
      </c>
      <c r="L289" s="10">
        <f t="shared" si="49"/>
        <v>100000000</v>
      </c>
      <c r="O289" s="34">
        <f t="shared" ca="1" si="45"/>
        <v>0.46935172583434037</v>
      </c>
      <c r="V289" s="10">
        <f t="shared" si="43"/>
        <v>100000000</v>
      </c>
    </row>
    <row r="290" spans="1:22" x14ac:dyDescent="0.3">
      <c r="A290" s="10">
        <v>284</v>
      </c>
      <c r="B290" s="25">
        <f t="shared" si="40"/>
        <v>47757</v>
      </c>
      <c r="C290" s="10">
        <f t="shared" si="41"/>
        <v>8.3333333333333329E-2</v>
      </c>
      <c r="E290" s="18">
        <f t="shared" ca="1" si="46"/>
        <v>46935172.583434038</v>
      </c>
      <c r="F290" s="20">
        <f ca="1" xml:space="preserve"> IF(AssetIntType1="Fixed", AssetFxdRate1, IF(A290=1, OFFSET(Vectors!$D$6, A290, MATCH(AssetFltIndx1, FirstIntRates, 0)), IF(MOD($A290, AssetRateReset1)=0, MAX(MIN(OFFSET(Vectors!$D$6, A290, MATCH(AssetFltIndx1, FirstIntRates, 0)), (F289-AssetMarg1) + AssetPdCapFl1, AssetLifeCap1-AssetMarg1), (F289-AssetMarg1) -AssetPdCapFl1, AssetLifeFloor1-AssetMarg1), F289))) +AssetMarg1</f>
        <v>0.09</v>
      </c>
      <c r="G290" s="22">
        <f t="shared" ca="1" si="44"/>
        <v>804622.61694478267</v>
      </c>
      <c r="H290" s="22">
        <f t="shared" ca="1" si="47"/>
        <v>352013.79437575524</v>
      </c>
      <c r="I290" s="22">
        <f t="shared" ca="1" si="48"/>
        <v>452608.82256902743</v>
      </c>
      <c r="J290" s="18">
        <f t="shared" ca="1" si="42"/>
        <v>46482563.76086501</v>
      </c>
      <c r="L290" s="10">
        <f t="shared" si="49"/>
        <v>100000000</v>
      </c>
      <c r="O290" s="34">
        <f t="shared" ca="1" si="45"/>
        <v>0.46482563760865009</v>
      </c>
      <c r="V290" s="10">
        <f t="shared" si="43"/>
        <v>100000000</v>
      </c>
    </row>
    <row r="291" spans="1:22" x14ac:dyDescent="0.3">
      <c r="A291" s="10">
        <v>285</v>
      </c>
      <c r="B291" s="25">
        <f t="shared" si="40"/>
        <v>47788</v>
      </c>
      <c r="C291" s="10">
        <f t="shared" si="41"/>
        <v>8.3333333333333329E-2</v>
      </c>
      <c r="E291" s="18">
        <f t="shared" ca="1" si="46"/>
        <v>46482563.76086501</v>
      </c>
      <c r="F291" s="20">
        <f ca="1" xml:space="preserve"> IF(AssetIntType1="Fixed", AssetFxdRate1, IF(A291=1, OFFSET(Vectors!$D$6, A291, MATCH(AssetFltIndx1, FirstIntRates, 0)), IF(MOD($A291, AssetRateReset1)=0, MAX(MIN(OFFSET(Vectors!$D$6, A291, MATCH(AssetFltIndx1, FirstIntRates, 0)), (F290-AssetMarg1) + AssetPdCapFl1, AssetLifeCap1-AssetMarg1), (F290-AssetMarg1) -AssetPdCapFl1, AssetLifeFloor1-AssetMarg1), F290))) +AssetMarg1</f>
        <v>0.09</v>
      </c>
      <c r="G291" s="22">
        <f t="shared" ca="1" si="44"/>
        <v>804622.61694478267</v>
      </c>
      <c r="H291" s="22">
        <f t="shared" ca="1" si="47"/>
        <v>348619.22820648755</v>
      </c>
      <c r="I291" s="22">
        <f t="shared" ca="1" si="48"/>
        <v>456003.38873829512</v>
      </c>
      <c r="J291" s="18">
        <f t="shared" ca="1" si="42"/>
        <v>46026560.372126713</v>
      </c>
      <c r="L291" s="10">
        <f t="shared" si="49"/>
        <v>100000000</v>
      </c>
      <c r="O291" s="34">
        <f t="shared" ca="1" si="45"/>
        <v>0.46026560372126712</v>
      </c>
      <c r="V291" s="10">
        <f t="shared" si="43"/>
        <v>100000000</v>
      </c>
    </row>
    <row r="292" spans="1:22" x14ac:dyDescent="0.3">
      <c r="A292" s="10">
        <v>286</v>
      </c>
      <c r="B292" s="25">
        <f t="shared" si="40"/>
        <v>47818</v>
      </c>
      <c r="C292" s="10">
        <f t="shared" si="41"/>
        <v>8.3333333333333329E-2</v>
      </c>
      <c r="E292" s="18">
        <f t="shared" ca="1" si="46"/>
        <v>46026560.372126713</v>
      </c>
      <c r="F292" s="20">
        <f ca="1" xml:space="preserve"> IF(AssetIntType1="Fixed", AssetFxdRate1, IF(A292=1, OFFSET(Vectors!$D$6, A292, MATCH(AssetFltIndx1, FirstIntRates, 0)), IF(MOD($A292, AssetRateReset1)=0, MAX(MIN(OFFSET(Vectors!$D$6, A292, MATCH(AssetFltIndx1, FirstIntRates, 0)), (F291-AssetMarg1) + AssetPdCapFl1, AssetLifeCap1-AssetMarg1), (F291-AssetMarg1) -AssetPdCapFl1, AssetLifeFloor1-AssetMarg1), F291))) +AssetMarg1</f>
        <v>0.09</v>
      </c>
      <c r="G292" s="22">
        <f t="shared" ca="1" si="44"/>
        <v>804622.61694478267</v>
      </c>
      <c r="H292" s="22">
        <f t="shared" ca="1" si="47"/>
        <v>345199.20279095037</v>
      </c>
      <c r="I292" s="22">
        <f t="shared" ca="1" si="48"/>
        <v>459423.4141538323</v>
      </c>
      <c r="J292" s="18">
        <f t="shared" ca="1" si="42"/>
        <v>45567136.957972884</v>
      </c>
      <c r="L292" s="10">
        <f t="shared" si="49"/>
        <v>100000000</v>
      </c>
      <c r="O292" s="34">
        <f t="shared" ca="1" si="45"/>
        <v>0.45567136957972887</v>
      </c>
      <c r="V292" s="10">
        <f t="shared" si="43"/>
        <v>100000000</v>
      </c>
    </row>
    <row r="293" spans="1:22" x14ac:dyDescent="0.3">
      <c r="A293" s="10">
        <v>287</v>
      </c>
      <c r="B293" s="25">
        <f t="shared" si="40"/>
        <v>47849</v>
      </c>
      <c r="C293" s="10">
        <f t="shared" si="41"/>
        <v>8.3333333333333329E-2</v>
      </c>
      <c r="E293" s="18">
        <f t="shared" ca="1" si="46"/>
        <v>45567136.957972884</v>
      </c>
      <c r="F293" s="20">
        <f ca="1" xml:space="preserve"> IF(AssetIntType1="Fixed", AssetFxdRate1, IF(A293=1, OFFSET(Vectors!$D$6, A293, MATCH(AssetFltIndx1, FirstIntRates, 0)), IF(MOD($A293, AssetRateReset1)=0, MAX(MIN(OFFSET(Vectors!$D$6, A293, MATCH(AssetFltIndx1, FirstIntRates, 0)), (F292-AssetMarg1) + AssetPdCapFl1, AssetLifeCap1-AssetMarg1), (F292-AssetMarg1) -AssetPdCapFl1, AssetLifeFloor1-AssetMarg1), F292))) +AssetMarg1</f>
        <v>0.09</v>
      </c>
      <c r="G293" s="22">
        <f t="shared" ca="1" si="44"/>
        <v>804622.61694478267</v>
      </c>
      <c r="H293" s="22">
        <f t="shared" ca="1" si="47"/>
        <v>341753.52718479664</v>
      </c>
      <c r="I293" s="22">
        <f t="shared" ca="1" si="48"/>
        <v>462869.08975998603</v>
      </c>
      <c r="J293" s="18">
        <f t="shared" ca="1" si="42"/>
        <v>45104267.868212901</v>
      </c>
      <c r="L293" s="10">
        <f t="shared" si="49"/>
        <v>100000000</v>
      </c>
      <c r="O293" s="34">
        <f t="shared" ca="1" si="45"/>
        <v>0.45104267868212899</v>
      </c>
      <c r="V293" s="10">
        <f t="shared" si="43"/>
        <v>100000000</v>
      </c>
    </row>
    <row r="294" spans="1:22" x14ac:dyDescent="0.3">
      <c r="A294" s="10">
        <v>288</v>
      </c>
      <c r="B294" s="25">
        <f t="shared" si="40"/>
        <v>47880</v>
      </c>
      <c r="C294" s="10">
        <f t="shared" si="41"/>
        <v>8.3333333333333329E-2</v>
      </c>
      <c r="E294" s="18">
        <f t="shared" ca="1" si="46"/>
        <v>45104267.868212901</v>
      </c>
      <c r="F294" s="20">
        <f ca="1" xml:space="preserve"> IF(AssetIntType1="Fixed", AssetFxdRate1, IF(A294=1, OFFSET(Vectors!$D$6, A294, MATCH(AssetFltIndx1, FirstIntRates, 0)), IF(MOD($A294, AssetRateReset1)=0, MAX(MIN(OFFSET(Vectors!$D$6, A294, MATCH(AssetFltIndx1, FirstIntRates, 0)), (F293-AssetMarg1) + AssetPdCapFl1, AssetLifeCap1-AssetMarg1), (F293-AssetMarg1) -AssetPdCapFl1, AssetLifeFloor1-AssetMarg1), F293))) +AssetMarg1</f>
        <v>0.09</v>
      </c>
      <c r="G294" s="22">
        <f t="shared" ca="1" si="44"/>
        <v>804622.61694478267</v>
      </c>
      <c r="H294" s="22">
        <f t="shared" ca="1" si="47"/>
        <v>338282.00901159673</v>
      </c>
      <c r="I294" s="22">
        <f t="shared" ca="1" si="48"/>
        <v>466340.60793318594</v>
      </c>
      <c r="J294" s="18">
        <f t="shared" ca="1" si="42"/>
        <v>44637927.260279715</v>
      </c>
      <c r="L294" s="10">
        <f t="shared" si="49"/>
        <v>100000000</v>
      </c>
      <c r="O294" s="34">
        <f t="shared" ca="1" si="45"/>
        <v>0.44637927260279714</v>
      </c>
      <c r="V294" s="10">
        <f t="shared" si="43"/>
        <v>100000000</v>
      </c>
    </row>
    <row r="295" spans="1:22" x14ac:dyDescent="0.3">
      <c r="A295" s="10">
        <v>289</v>
      </c>
      <c r="B295" s="25">
        <f t="shared" si="40"/>
        <v>47908</v>
      </c>
      <c r="C295" s="10">
        <f t="shared" si="41"/>
        <v>8.3333333333333329E-2</v>
      </c>
      <c r="E295" s="18">
        <f t="shared" ca="1" si="46"/>
        <v>44637927.260279715</v>
      </c>
      <c r="F295" s="20">
        <f ca="1" xml:space="preserve"> IF(AssetIntType1="Fixed", AssetFxdRate1, IF(A295=1, OFFSET(Vectors!$D$6, A295, MATCH(AssetFltIndx1, FirstIntRates, 0)), IF(MOD($A295, AssetRateReset1)=0, MAX(MIN(OFFSET(Vectors!$D$6, A295, MATCH(AssetFltIndx1, FirstIntRates, 0)), (F294-AssetMarg1) + AssetPdCapFl1, AssetLifeCap1-AssetMarg1), (F294-AssetMarg1) -AssetPdCapFl1, AssetLifeFloor1-AssetMarg1), F294))) +AssetMarg1</f>
        <v>0.09</v>
      </c>
      <c r="G295" s="22">
        <f t="shared" ca="1" si="44"/>
        <v>804622.61694478267</v>
      </c>
      <c r="H295" s="22">
        <f t="shared" ca="1" si="47"/>
        <v>334784.45445209782</v>
      </c>
      <c r="I295" s="22">
        <f t="shared" ca="1" si="48"/>
        <v>469838.16249268485</v>
      </c>
      <c r="J295" s="18">
        <f t="shared" ca="1" si="42"/>
        <v>44168089.09778703</v>
      </c>
      <c r="L295" s="10">
        <f t="shared" si="49"/>
        <v>100000000</v>
      </c>
      <c r="O295" s="34">
        <f t="shared" ca="1" si="45"/>
        <v>0.44168089097787028</v>
      </c>
      <c r="V295" s="10">
        <f t="shared" si="43"/>
        <v>100000000</v>
      </c>
    </row>
    <row r="296" spans="1:22" x14ac:dyDescent="0.3">
      <c r="A296" s="10">
        <v>290</v>
      </c>
      <c r="B296" s="25">
        <f t="shared" si="40"/>
        <v>47939</v>
      </c>
      <c r="C296" s="10">
        <f t="shared" si="41"/>
        <v>8.3333333333333329E-2</v>
      </c>
      <c r="E296" s="18">
        <f t="shared" ca="1" si="46"/>
        <v>44168089.09778703</v>
      </c>
      <c r="F296" s="20">
        <f ca="1" xml:space="preserve"> IF(AssetIntType1="Fixed", AssetFxdRate1, IF(A296=1, OFFSET(Vectors!$D$6, A296, MATCH(AssetFltIndx1, FirstIntRates, 0)), IF(MOD($A296, AssetRateReset1)=0, MAX(MIN(OFFSET(Vectors!$D$6, A296, MATCH(AssetFltIndx1, FirstIntRates, 0)), (F295-AssetMarg1) + AssetPdCapFl1, AssetLifeCap1-AssetMarg1), (F295-AssetMarg1) -AssetPdCapFl1, AssetLifeFloor1-AssetMarg1), F295))) +AssetMarg1</f>
        <v>0.09</v>
      </c>
      <c r="G296" s="22">
        <f t="shared" ca="1" si="44"/>
        <v>804622.61694478267</v>
      </c>
      <c r="H296" s="22">
        <f t="shared" ca="1" si="47"/>
        <v>331260.66823340271</v>
      </c>
      <c r="I296" s="22">
        <f t="shared" ca="1" si="48"/>
        <v>473361.94871137996</v>
      </c>
      <c r="J296" s="18">
        <f t="shared" ca="1" si="42"/>
        <v>43694727.14907565</v>
      </c>
      <c r="L296" s="10">
        <f t="shared" si="49"/>
        <v>100000000</v>
      </c>
      <c r="O296" s="34">
        <f t="shared" ca="1" si="45"/>
        <v>0.43694727149075652</v>
      </c>
      <c r="V296" s="10">
        <f t="shared" si="43"/>
        <v>100000000</v>
      </c>
    </row>
    <row r="297" spans="1:22" x14ac:dyDescent="0.3">
      <c r="A297" s="10">
        <v>291</v>
      </c>
      <c r="B297" s="25">
        <f t="shared" si="40"/>
        <v>47969</v>
      </c>
      <c r="C297" s="10">
        <f t="shared" si="41"/>
        <v>8.3333333333333329E-2</v>
      </c>
      <c r="E297" s="18">
        <f t="shared" ca="1" si="46"/>
        <v>43694727.14907565</v>
      </c>
      <c r="F297" s="20">
        <f ca="1" xml:space="preserve"> IF(AssetIntType1="Fixed", AssetFxdRate1, IF(A297=1, OFFSET(Vectors!$D$6, A297, MATCH(AssetFltIndx1, FirstIntRates, 0)), IF(MOD($A297, AssetRateReset1)=0, MAX(MIN(OFFSET(Vectors!$D$6, A297, MATCH(AssetFltIndx1, FirstIntRates, 0)), (F296-AssetMarg1) + AssetPdCapFl1, AssetLifeCap1-AssetMarg1), (F296-AssetMarg1) -AssetPdCapFl1, AssetLifeFloor1-AssetMarg1), F296))) +AssetMarg1</f>
        <v>0.09</v>
      </c>
      <c r="G297" s="22">
        <f t="shared" ca="1" si="44"/>
        <v>804622.61694478267</v>
      </c>
      <c r="H297" s="22">
        <f t="shared" ca="1" si="47"/>
        <v>327710.45361806737</v>
      </c>
      <c r="I297" s="22">
        <f t="shared" ca="1" si="48"/>
        <v>476912.16332671529</v>
      </c>
      <c r="J297" s="18">
        <f t="shared" ca="1" si="42"/>
        <v>43217814.985748932</v>
      </c>
      <c r="L297" s="10">
        <f t="shared" si="49"/>
        <v>100000000</v>
      </c>
      <c r="O297" s="34">
        <f t="shared" ca="1" si="45"/>
        <v>0.43217814985748931</v>
      </c>
      <c r="V297" s="10">
        <f t="shared" si="43"/>
        <v>100000000</v>
      </c>
    </row>
    <row r="298" spans="1:22" x14ac:dyDescent="0.3">
      <c r="A298" s="10">
        <v>292</v>
      </c>
      <c r="B298" s="25">
        <f t="shared" si="40"/>
        <v>48000</v>
      </c>
      <c r="C298" s="10">
        <f t="shared" si="41"/>
        <v>8.3333333333333329E-2</v>
      </c>
      <c r="E298" s="18">
        <f t="shared" ca="1" si="46"/>
        <v>43217814.985748932</v>
      </c>
      <c r="F298" s="20">
        <f ca="1" xml:space="preserve"> IF(AssetIntType1="Fixed", AssetFxdRate1, IF(A298=1, OFFSET(Vectors!$D$6, A298, MATCH(AssetFltIndx1, FirstIntRates, 0)), IF(MOD($A298, AssetRateReset1)=0, MAX(MIN(OFFSET(Vectors!$D$6, A298, MATCH(AssetFltIndx1, FirstIntRates, 0)), (F297-AssetMarg1) + AssetPdCapFl1, AssetLifeCap1-AssetMarg1), (F297-AssetMarg1) -AssetPdCapFl1, AssetLifeFloor1-AssetMarg1), F297))) +AssetMarg1</f>
        <v>0.09</v>
      </c>
      <c r="G298" s="22">
        <f t="shared" ca="1" si="44"/>
        <v>804622.61694478267</v>
      </c>
      <c r="H298" s="22">
        <f t="shared" ca="1" si="47"/>
        <v>324133.61239311699</v>
      </c>
      <c r="I298" s="22">
        <f t="shared" ca="1" si="48"/>
        <v>480489.00455166568</v>
      </c>
      <c r="J298" s="18">
        <f t="shared" ca="1" si="42"/>
        <v>42737325.981197268</v>
      </c>
      <c r="L298" s="10">
        <f t="shared" si="49"/>
        <v>100000000</v>
      </c>
      <c r="O298" s="34">
        <f t="shared" ca="1" si="45"/>
        <v>0.42737325981197266</v>
      </c>
      <c r="V298" s="10">
        <f t="shared" si="43"/>
        <v>100000000</v>
      </c>
    </row>
    <row r="299" spans="1:22" x14ac:dyDescent="0.3">
      <c r="A299" s="10">
        <v>293</v>
      </c>
      <c r="B299" s="25">
        <f t="shared" si="40"/>
        <v>48030</v>
      </c>
      <c r="C299" s="10">
        <f t="shared" si="41"/>
        <v>8.3333333333333329E-2</v>
      </c>
      <c r="E299" s="18">
        <f t="shared" ca="1" si="46"/>
        <v>42737325.981197268</v>
      </c>
      <c r="F299" s="20">
        <f ca="1" xml:space="preserve"> IF(AssetIntType1="Fixed", AssetFxdRate1, IF(A299=1, OFFSET(Vectors!$D$6, A299, MATCH(AssetFltIndx1, FirstIntRates, 0)), IF(MOD($A299, AssetRateReset1)=0, MAX(MIN(OFFSET(Vectors!$D$6, A299, MATCH(AssetFltIndx1, FirstIntRates, 0)), (F298-AssetMarg1) + AssetPdCapFl1, AssetLifeCap1-AssetMarg1), (F298-AssetMarg1) -AssetPdCapFl1, AssetLifeFloor1-AssetMarg1), F298))) +AssetMarg1</f>
        <v>0.09</v>
      </c>
      <c r="G299" s="22">
        <f t="shared" ca="1" si="44"/>
        <v>804622.61694478267</v>
      </c>
      <c r="H299" s="22">
        <f t="shared" ca="1" si="47"/>
        <v>320529.94485897949</v>
      </c>
      <c r="I299" s="22">
        <f t="shared" ca="1" si="48"/>
        <v>484092.67208580318</v>
      </c>
      <c r="J299" s="18">
        <f t="shared" ca="1" si="42"/>
        <v>42253233.309111461</v>
      </c>
      <c r="L299" s="10">
        <f t="shared" si="49"/>
        <v>100000000</v>
      </c>
      <c r="O299" s="34">
        <f t="shared" ca="1" si="45"/>
        <v>0.4225323330911146</v>
      </c>
      <c r="V299" s="10">
        <f t="shared" si="43"/>
        <v>100000000</v>
      </c>
    </row>
    <row r="300" spans="1:22" x14ac:dyDescent="0.3">
      <c r="A300" s="10">
        <v>294</v>
      </c>
      <c r="B300" s="25">
        <f t="shared" si="40"/>
        <v>48061</v>
      </c>
      <c r="C300" s="10">
        <f t="shared" si="41"/>
        <v>8.3333333333333329E-2</v>
      </c>
      <c r="E300" s="18">
        <f t="shared" ca="1" si="46"/>
        <v>42253233.309111461</v>
      </c>
      <c r="F300" s="20">
        <f ca="1" xml:space="preserve"> IF(AssetIntType1="Fixed", AssetFxdRate1, IF(A300=1, OFFSET(Vectors!$D$6, A300, MATCH(AssetFltIndx1, FirstIntRates, 0)), IF(MOD($A300, AssetRateReset1)=0, MAX(MIN(OFFSET(Vectors!$D$6, A300, MATCH(AssetFltIndx1, FirstIntRates, 0)), (F299-AssetMarg1) + AssetPdCapFl1, AssetLifeCap1-AssetMarg1), (F299-AssetMarg1) -AssetPdCapFl1, AssetLifeFloor1-AssetMarg1), F299))) +AssetMarg1</f>
        <v>0.09</v>
      </c>
      <c r="G300" s="22">
        <f t="shared" ca="1" si="44"/>
        <v>804622.61694478267</v>
      </c>
      <c r="H300" s="22">
        <f t="shared" ca="1" si="47"/>
        <v>316899.24981833593</v>
      </c>
      <c r="I300" s="22">
        <f t="shared" ca="1" si="48"/>
        <v>487723.36712644674</v>
      </c>
      <c r="J300" s="18">
        <f t="shared" ca="1" si="42"/>
        <v>41765509.941985011</v>
      </c>
      <c r="L300" s="10">
        <f t="shared" si="49"/>
        <v>100000000</v>
      </c>
      <c r="O300" s="34">
        <f t="shared" ca="1" si="45"/>
        <v>0.41765509941985013</v>
      </c>
      <c r="V300" s="10">
        <f t="shared" si="43"/>
        <v>100000000</v>
      </c>
    </row>
    <row r="301" spans="1:22" x14ac:dyDescent="0.3">
      <c r="A301" s="10">
        <v>295</v>
      </c>
      <c r="B301" s="25">
        <f t="shared" si="40"/>
        <v>48092</v>
      </c>
      <c r="C301" s="10">
        <f t="shared" si="41"/>
        <v>8.3333333333333329E-2</v>
      </c>
      <c r="E301" s="18">
        <f t="shared" ca="1" si="46"/>
        <v>41765509.941985011</v>
      </c>
      <c r="F301" s="20">
        <f ca="1" xml:space="preserve"> IF(AssetIntType1="Fixed", AssetFxdRate1, IF(A301=1, OFFSET(Vectors!$D$6, A301, MATCH(AssetFltIndx1, FirstIntRates, 0)), IF(MOD($A301, AssetRateReset1)=0, MAX(MIN(OFFSET(Vectors!$D$6, A301, MATCH(AssetFltIndx1, FirstIntRates, 0)), (F300-AssetMarg1) + AssetPdCapFl1, AssetLifeCap1-AssetMarg1), (F300-AssetMarg1) -AssetPdCapFl1, AssetLifeFloor1-AssetMarg1), F300))) +AssetMarg1</f>
        <v>0.09</v>
      </c>
      <c r="G301" s="22">
        <f t="shared" ca="1" si="44"/>
        <v>804622.61694478267</v>
      </c>
      <c r="H301" s="22">
        <f t="shared" ca="1" si="47"/>
        <v>313241.32456488756</v>
      </c>
      <c r="I301" s="22">
        <f t="shared" ca="1" si="48"/>
        <v>491381.29237989511</v>
      </c>
      <c r="J301" s="18">
        <f t="shared" ca="1" si="42"/>
        <v>41274128.649605118</v>
      </c>
      <c r="L301" s="10">
        <f t="shared" si="49"/>
        <v>100000000</v>
      </c>
      <c r="O301" s="34">
        <f t="shared" ca="1" si="45"/>
        <v>0.41274128649605119</v>
      </c>
      <c r="V301" s="10">
        <f t="shared" si="43"/>
        <v>100000000</v>
      </c>
    </row>
    <row r="302" spans="1:22" x14ac:dyDescent="0.3">
      <c r="A302" s="10">
        <v>296</v>
      </c>
      <c r="B302" s="25">
        <f t="shared" si="40"/>
        <v>48122</v>
      </c>
      <c r="C302" s="10">
        <f t="shared" si="41"/>
        <v>8.3333333333333329E-2</v>
      </c>
      <c r="E302" s="18">
        <f t="shared" ca="1" si="46"/>
        <v>41274128.649605118</v>
      </c>
      <c r="F302" s="20">
        <f ca="1" xml:space="preserve"> IF(AssetIntType1="Fixed", AssetFxdRate1, IF(A302=1, OFFSET(Vectors!$D$6, A302, MATCH(AssetFltIndx1, FirstIntRates, 0)), IF(MOD($A302, AssetRateReset1)=0, MAX(MIN(OFFSET(Vectors!$D$6, A302, MATCH(AssetFltIndx1, FirstIntRates, 0)), (F301-AssetMarg1) + AssetPdCapFl1, AssetLifeCap1-AssetMarg1), (F301-AssetMarg1) -AssetPdCapFl1, AssetLifeFloor1-AssetMarg1), F301))) +AssetMarg1</f>
        <v>0.09</v>
      </c>
      <c r="G302" s="22">
        <f t="shared" ca="1" si="44"/>
        <v>804622.61694478267</v>
      </c>
      <c r="H302" s="22">
        <f t="shared" ca="1" si="47"/>
        <v>309555.9648720384</v>
      </c>
      <c r="I302" s="22">
        <f t="shared" ca="1" si="48"/>
        <v>495066.65207274427</v>
      </c>
      <c r="J302" s="18">
        <f t="shared" ca="1" si="42"/>
        <v>40779061.997532375</v>
      </c>
      <c r="L302" s="10">
        <f t="shared" si="49"/>
        <v>100000000</v>
      </c>
      <c r="O302" s="34">
        <f t="shared" ca="1" si="45"/>
        <v>0.40779061997532373</v>
      </c>
      <c r="V302" s="10">
        <f t="shared" si="43"/>
        <v>100000000</v>
      </c>
    </row>
    <row r="303" spans="1:22" x14ac:dyDescent="0.3">
      <c r="A303" s="10">
        <v>297</v>
      </c>
      <c r="B303" s="25">
        <f t="shared" si="40"/>
        <v>48153</v>
      </c>
      <c r="C303" s="10">
        <f t="shared" si="41"/>
        <v>8.3333333333333329E-2</v>
      </c>
      <c r="E303" s="18">
        <f t="shared" ca="1" si="46"/>
        <v>40779061.997532375</v>
      </c>
      <c r="F303" s="20">
        <f ca="1" xml:space="preserve"> IF(AssetIntType1="Fixed", AssetFxdRate1, IF(A303=1, OFFSET(Vectors!$D$6, A303, MATCH(AssetFltIndx1, FirstIntRates, 0)), IF(MOD($A303, AssetRateReset1)=0, MAX(MIN(OFFSET(Vectors!$D$6, A303, MATCH(AssetFltIndx1, FirstIntRates, 0)), (F302-AssetMarg1) + AssetPdCapFl1, AssetLifeCap1-AssetMarg1), (F302-AssetMarg1) -AssetPdCapFl1, AssetLifeFloor1-AssetMarg1), F302))) +AssetMarg1</f>
        <v>0.09</v>
      </c>
      <c r="G303" s="22">
        <f t="shared" ca="1" si="44"/>
        <v>804622.61694478267</v>
      </c>
      <c r="H303" s="22">
        <f t="shared" ca="1" si="47"/>
        <v>305842.96498149278</v>
      </c>
      <c r="I303" s="22">
        <f t="shared" ca="1" si="48"/>
        <v>498779.65196328989</v>
      </c>
      <c r="J303" s="18">
        <f t="shared" ca="1" si="42"/>
        <v>40280282.345569082</v>
      </c>
      <c r="L303" s="10">
        <f t="shared" si="49"/>
        <v>100000000</v>
      </c>
      <c r="O303" s="34">
        <f t="shared" ca="1" si="45"/>
        <v>0.40280282345569079</v>
      </c>
      <c r="V303" s="10">
        <f t="shared" si="43"/>
        <v>100000000</v>
      </c>
    </row>
    <row r="304" spans="1:22" x14ac:dyDescent="0.3">
      <c r="A304" s="10">
        <v>298</v>
      </c>
      <c r="B304" s="25">
        <f t="shared" si="40"/>
        <v>48183</v>
      </c>
      <c r="C304" s="10">
        <f t="shared" si="41"/>
        <v>8.3333333333333329E-2</v>
      </c>
      <c r="E304" s="18">
        <f t="shared" ca="1" si="46"/>
        <v>40280282.345569082</v>
      </c>
      <c r="F304" s="20">
        <f ca="1" xml:space="preserve"> IF(AssetIntType1="Fixed", AssetFxdRate1, IF(A304=1, OFFSET(Vectors!$D$6, A304, MATCH(AssetFltIndx1, FirstIntRates, 0)), IF(MOD($A304, AssetRateReset1)=0, MAX(MIN(OFFSET(Vectors!$D$6, A304, MATCH(AssetFltIndx1, FirstIntRates, 0)), (F303-AssetMarg1) + AssetPdCapFl1, AssetLifeCap1-AssetMarg1), (F303-AssetMarg1) -AssetPdCapFl1, AssetLifeFloor1-AssetMarg1), F303))) +AssetMarg1</f>
        <v>0.09</v>
      </c>
      <c r="G304" s="22">
        <f t="shared" ca="1" si="44"/>
        <v>804622.61694478267</v>
      </c>
      <c r="H304" s="22">
        <f t="shared" ca="1" si="47"/>
        <v>302102.1175917681</v>
      </c>
      <c r="I304" s="22">
        <f t="shared" ca="1" si="48"/>
        <v>502520.49935301457</v>
      </c>
      <c r="J304" s="18">
        <f t="shared" ca="1" si="42"/>
        <v>39777761.846216068</v>
      </c>
      <c r="L304" s="10">
        <f t="shared" si="49"/>
        <v>100000000</v>
      </c>
      <c r="O304" s="34">
        <f t="shared" ca="1" si="45"/>
        <v>0.3977776184621607</v>
      </c>
      <c r="V304" s="10">
        <f t="shared" si="43"/>
        <v>100000000</v>
      </c>
    </row>
    <row r="305" spans="1:22" x14ac:dyDescent="0.3">
      <c r="A305" s="10">
        <v>299</v>
      </c>
      <c r="B305" s="25">
        <f t="shared" si="40"/>
        <v>48214</v>
      </c>
      <c r="C305" s="10">
        <f t="shared" si="41"/>
        <v>8.3333333333333329E-2</v>
      </c>
      <c r="E305" s="18">
        <f t="shared" ca="1" si="46"/>
        <v>39777761.846216068</v>
      </c>
      <c r="F305" s="20">
        <f ca="1" xml:space="preserve"> IF(AssetIntType1="Fixed", AssetFxdRate1, IF(A305=1, OFFSET(Vectors!$D$6, A305, MATCH(AssetFltIndx1, FirstIntRates, 0)), IF(MOD($A305, AssetRateReset1)=0, MAX(MIN(OFFSET(Vectors!$D$6, A305, MATCH(AssetFltIndx1, FirstIntRates, 0)), (F304-AssetMarg1) + AssetPdCapFl1, AssetLifeCap1-AssetMarg1), (F304-AssetMarg1) -AssetPdCapFl1, AssetLifeFloor1-AssetMarg1), F304))) +AssetMarg1</f>
        <v>0.09</v>
      </c>
      <c r="G305" s="22">
        <f t="shared" ca="1" si="44"/>
        <v>804622.61694478267</v>
      </c>
      <c r="H305" s="22">
        <f t="shared" ca="1" si="47"/>
        <v>298333.21384662052</v>
      </c>
      <c r="I305" s="22">
        <f t="shared" ca="1" si="48"/>
        <v>506289.40309816215</v>
      </c>
      <c r="J305" s="18">
        <f t="shared" ca="1" si="42"/>
        <v>39271472.443117909</v>
      </c>
      <c r="L305" s="10">
        <f t="shared" si="49"/>
        <v>100000000</v>
      </c>
      <c r="O305" s="34">
        <f t="shared" ca="1" si="45"/>
        <v>0.39271472443117911</v>
      </c>
      <c r="V305" s="10">
        <f t="shared" si="43"/>
        <v>100000000</v>
      </c>
    </row>
    <row r="306" spans="1:22" x14ac:dyDescent="0.3">
      <c r="A306" s="10">
        <v>300</v>
      </c>
      <c r="B306" s="25">
        <f t="shared" si="40"/>
        <v>48245</v>
      </c>
      <c r="C306" s="10">
        <f t="shared" si="41"/>
        <v>8.3333333333333329E-2</v>
      </c>
      <c r="E306" s="18">
        <f t="shared" ca="1" si="46"/>
        <v>39271472.443117909</v>
      </c>
      <c r="F306" s="20">
        <f ca="1" xml:space="preserve"> IF(AssetIntType1="Fixed", AssetFxdRate1, IF(A306=1, OFFSET(Vectors!$D$6, A306, MATCH(AssetFltIndx1, FirstIntRates, 0)), IF(MOD($A306, AssetRateReset1)=0, MAX(MIN(OFFSET(Vectors!$D$6, A306, MATCH(AssetFltIndx1, FirstIntRates, 0)), (F305-AssetMarg1) + AssetPdCapFl1, AssetLifeCap1-AssetMarg1), (F305-AssetMarg1) -AssetPdCapFl1, AssetLifeFloor1-AssetMarg1), F305))) +AssetMarg1</f>
        <v>0.09</v>
      </c>
      <c r="G306" s="22">
        <f t="shared" ca="1" si="44"/>
        <v>804622.61694478267</v>
      </c>
      <c r="H306" s="22">
        <f t="shared" ca="1" si="47"/>
        <v>294536.04332338431</v>
      </c>
      <c r="I306" s="22">
        <f t="shared" ca="1" si="48"/>
        <v>510086.57362139836</v>
      </c>
      <c r="J306" s="18">
        <f t="shared" ca="1" si="42"/>
        <v>38761385.869496509</v>
      </c>
      <c r="L306" s="10">
        <f t="shared" si="49"/>
        <v>100000000</v>
      </c>
      <c r="O306" s="34">
        <f t="shared" ca="1" si="45"/>
        <v>0.38761385869496512</v>
      </c>
      <c r="V306" s="10">
        <f t="shared" si="43"/>
        <v>100000000</v>
      </c>
    </row>
    <row r="307" spans="1:22" x14ac:dyDescent="0.3">
      <c r="A307" s="10">
        <v>301</v>
      </c>
      <c r="B307" s="25">
        <f t="shared" si="40"/>
        <v>48274</v>
      </c>
      <c r="C307" s="10">
        <f t="shared" si="41"/>
        <v>8.3333333333333329E-2</v>
      </c>
      <c r="E307" s="18">
        <f t="shared" ca="1" si="46"/>
        <v>38761385.869496509</v>
      </c>
      <c r="F307" s="20">
        <f ca="1" xml:space="preserve"> IF(AssetIntType1="Fixed", AssetFxdRate1, IF(A307=1, OFFSET(Vectors!$D$6, A307, MATCH(AssetFltIndx1, FirstIntRates, 0)), IF(MOD($A307, AssetRateReset1)=0, MAX(MIN(OFFSET(Vectors!$D$6, A307, MATCH(AssetFltIndx1, FirstIntRates, 0)), (F306-AssetMarg1) + AssetPdCapFl1, AssetLifeCap1-AssetMarg1), (F306-AssetMarg1) -AssetPdCapFl1, AssetLifeFloor1-AssetMarg1), F306))) +AssetMarg1</f>
        <v>0.09</v>
      </c>
      <c r="G307" s="22">
        <f t="shared" ca="1" si="44"/>
        <v>804622.61694478267</v>
      </c>
      <c r="H307" s="22">
        <f t="shared" ca="1" si="47"/>
        <v>290710.39402122382</v>
      </c>
      <c r="I307" s="22">
        <f t="shared" ca="1" si="48"/>
        <v>513912.22292355885</v>
      </c>
      <c r="J307" s="18">
        <f t="shared" ca="1" si="42"/>
        <v>38247473.646572948</v>
      </c>
      <c r="L307" s="10">
        <f t="shared" si="49"/>
        <v>100000000</v>
      </c>
      <c r="O307" s="34">
        <f t="shared" ca="1" si="45"/>
        <v>0.38247473646572949</v>
      </c>
      <c r="V307" s="10">
        <f t="shared" si="43"/>
        <v>100000000</v>
      </c>
    </row>
    <row r="308" spans="1:22" x14ac:dyDescent="0.3">
      <c r="A308" s="10">
        <v>302</v>
      </c>
      <c r="B308" s="25">
        <f t="shared" si="40"/>
        <v>48305</v>
      </c>
      <c r="C308" s="10">
        <f t="shared" si="41"/>
        <v>8.3333333333333329E-2</v>
      </c>
      <c r="E308" s="18">
        <f t="shared" ca="1" si="46"/>
        <v>38247473.646572948</v>
      </c>
      <c r="F308" s="20">
        <f ca="1" xml:space="preserve"> IF(AssetIntType1="Fixed", AssetFxdRate1, IF(A308=1, OFFSET(Vectors!$D$6, A308, MATCH(AssetFltIndx1, FirstIntRates, 0)), IF(MOD($A308, AssetRateReset1)=0, MAX(MIN(OFFSET(Vectors!$D$6, A308, MATCH(AssetFltIndx1, FirstIntRates, 0)), (F307-AssetMarg1) + AssetPdCapFl1, AssetLifeCap1-AssetMarg1), (F307-AssetMarg1) -AssetPdCapFl1, AssetLifeFloor1-AssetMarg1), F307))) +AssetMarg1</f>
        <v>0.09</v>
      </c>
      <c r="G308" s="22">
        <f t="shared" ca="1" si="44"/>
        <v>804622.61694478267</v>
      </c>
      <c r="H308" s="22">
        <f t="shared" ca="1" si="47"/>
        <v>286856.0523492971</v>
      </c>
      <c r="I308" s="22">
        <f t="shared" ca="1" si="48"/>
        <v>517766.56459548557</v>
      </c>
      <c r="J308" s="18">
        <f t="shared" ca="1" si="42"/>
        <v>37729707.081977464</v>
      </c>
      <c r="L308" s="10">
        <f t="shared" si="49"/>
        <v>100000000</v>
      </c>
      <c r="O308" s="34">
        <f t="shared" ca="1" si="45"/>
        <v>0.37729707081977465</v>
      </c>
      <c r="V308" s="10">
        <f t="shared" si="43"/>
        <v>100000000</v>
      </c>
    </row>
    <row r="309" spans="1:22" x14ac:dyDescent="0.3">
      <c r="A309" s="10">
        <v>303</v>
      </c>
      <c r="B309" s="25">
        <f t="shared" si="40"/>
        <v>48335</v>
      </c>
      <c r="C309" s="10">
        <f t="shared" si="41"/>
        <v>8.3333333333333329E-2</v>
      </c>
      <c r="E309" s="18">
        <f t="shared" ca="1" si="46"/>
        <v>37729707.081977464</v>
      </c>
      <c r="F309" s="20">
        <f ca="1" xml:space="preserve"> IF(AssetIntType1="Fixed", AssetFxdRate1, IF(A309=1, OFFSET(Vectors!$D$6, A309, MATCH(AssetFltIndx1, FirstIntRates, 0)), IF(MOD($A309, AssetRateReset1)=0, MAX(MIN(OFFSET(Vectors!$D$6, A309, MATCH(AssetFltIndx1, FirstIntRates, 0)), (F308-AssetMarg1) + AssetPdCapFl1, AssetLifeCap1-AssetMarg1), (F308-AssetMarg1) -AssetPdCapFl1, AssetLifeFloor1-AssetMarg1), F308))) +AssetMarg1</f>
        <v>0.09</v>
      </c>
      <c r="G309" s="22">
        <f t="shared" ca="1" si="44"/>
        <v>804622.61694478267</v>
      </c>
      <c r="H309" s="22">
        <f t="shared" ca="1" si="47"/>
        <v>282972.80311483098</v>
      </c>
      <c r="I309" s="22">
        <f t="shared" ca="1" si="48"/>
        <v>521649.81382995169</v>
      </c>
      <c r="J309" s="18">
        <f t="shared" ca="1" si="42"/>
        <v>37208057.268147513</v>
      </c>
      <c r="L309" s="10">
        <f t="shared" si="49"/>
        <v>100000000</v>
      </c>
      <c r="O309" s="34">
        <f t="shared" ca="1" si="45"/>
        <v>0.37208057268147515</v>
      </c>
      <c r="V309" s="10">
        <f t="shared" si="43"/>
        <v>100000000</v>
      </c>
    </row>
    <row r="310" spans="1:22" x14ac:dyDescent="0.3">
      <c r="A310" s="10">
        <v>304</v>
      </c>
      <c r="B310" s="25">
        <f t="shared" si="40"/>
        <v>48366</v>
      </c>
      <c r="C310" s="10">
        <f t="shared" si="41"/>
        <v>8.3333333333333329E-2</v>
      </c>
      <c r="E310" s="18">
        <f t="shared" ca="1" si="46"/>
        <v>37208057.268147513</v>
      </c>
      <c r="F310" s="20">
        <f ca="1" xml:space="preserve"> IF(AssetIntType1="Fixed", AssetFxdRate1, IF(A310=1, OFFSET(Vectors!$D$6, A310, MATCH(AssetFltIndx1, FirstIntRates, 0)), IF(MOD($A310, AssetRateReset1)=0, MAX(MIN(OFFSET(Vectors!$D$6, A310, MATCH(AssetFltIndx1, FirstIntRates, 0)), (F309-AssetMarg1) + AssetPdCapFl1, AssetLifeCap1-AssetMarg1), (F309-AssetMarg1) -AssetPdCapFl1, AssetLifeFloor1-AssetMarg1), F309))) +AssetMarg1</f>
        <v>0.09</v>
      </c>
      <c r="G310" s="22">
        <f t="shared" ca="1" si="44"/>
        <v>804622.61694478267</v>
      </c>
      <c r="H310" s="22">
        <f t="shared" ca="1" si="47"/>
        <v>279060.42951110634</v>
      </c>
      <c r="I310" s="22">
        <f t="shared" ca="1" si="48"/>
        <v>525562.18743367633</v>
      </c>
      <c r="J310" s="18">
        <f t="shared" ca="1" si="42"/>
        <v>36682495.080713838</v>
      </c>
      <c r="L310" s="10">
        <f t="shared" si="49"/>
        <v>100000000</v>
      </c>
      <c r="O310" s="34">
        <f t="shared" ca="1" si="45"/>
        <v>0.36682495080713839</v>
      </c>
      <c r="V310" s="10">
        <f t="shared" si="43"/>
        <v>100000000</v>
      </c>
    </row>
    <row r="311" spans="1:22" x14ac:dyDescent="0.3">
      <c r="A311" s="10">
        <v>305</v>
      </c>
      <c r="B311" s="25">
        <f t="shared" si="40"/>
        <v>48396</v>
      </c>
      <c r="C311" s="10">
        <f t="shared" si="41"/>
        <v>8.3333333333333329E-2</v>
      </c>
      <c r="E311" s="18">
        <f t="shared" ca="1" si="46"/>
        <v>36682495.080713838</v>
      </c>
      <c r="F311" s="20">
        <f ca="1" xml:space="preserve"> IF(AssetIntType1="Fixed", AssetFxdRate1, IF(A311=1, OFFSET(Vectors!$D$6, A311, MATCH(AssetFltIndx1, FirstIntRates, 0)), IF(MOD($A311, AssetRateReset1)=0, MAX(MIN(OFFSET(Vectors!$D$6, A311, MATCH(AssetFltIndx1, FirstIntRates, 0)), (F310-AssetMarg1) + AssetPdCapFl1, AssetLifeCap1-AssetMarg1), (F310-AssetMarg1) -AssetPdCapFl1, AssetLifeFloor1-AssetMarg1), F310))) +AssetMarg1</f>
        <v>0.09</v>
      </c>
      <c r="G311" s="22">
        <f t="shared" ca="1" si="44"/>
        <v>804622.61694478267</v>
      </c>
      <c r="H311" s="22">
        <f t="shared" ca="1" si="47"/>
        <v>275118.71310535376</v>
      </c>
      <c r="I311" s="22">
        <f t="shared" ca="1" si="48"/>
        <v>529503.90383942891</v>
      </c>
      <c r="J311" s="18">
        <f t="shared" ca="1" si="42"/>
        <v>36152991.176874407</v>
      </c>
      <c r="L311" s="10">
        <f t="shared" si="49"/>
        <v>100000000</v>
      </c>
      <c r="O311" s="34">
        <f t="shared" ca="1" si="45"/>
        <v>0.36152991176874405</v>
      </c>
      <c r="V311" s="10">
        <f t="shared" si="43"/>
        <v>100000000</v>
      </c>
    </row>
    <row r="312" spans="1:22" x14ac:dyDescent="0.3">
      <c r="A312" s="10">
        <v>306</v>
      </c>
      <c r="B312" s="25">
        <f t="shared" si="40"/>
        <v>48427</v>
      </c>
      <c r="C312" s="10">
        <f t="shared" si="41"/>
        <v>8.3333333333333329E-2</v>
      </c>
      <c r="E312" s="18">
        <f t="shared" ca="1" si="46"/>
        <v>36152991.176874407</v>
      </c>
      <c r="F312" s="20">
        <f ca="1" xml:space="preserve"> IF(AssetIntType1="Fixed", AssetFxdRate1, IF(A312=1, OFFSET(Vectors!$D$6, A312, MATCH(AssetFltIndx1, FirstIntRates, 0)), IF(MOD($A312, AssetRateReset1)=0, MAX(MIN(OFFSET(Vectors!$D$6, A312, MATCH(AssetFltIndx1, FirstIntRates, 0)), (F311-AssetMarg1) + AssetPdCapFl1, AssetLifeCap1-AssetMarg1), (F311-AssetMarg1) -AssetPdCapFl1, AssetLifeFloor1-AssetMarg1), F311))) +AssetMarg1</f>
        <v>0.09</v>
      </c>
      <c r="G312" s="22">
        <f t="shared" ca="1" si="44"/>
        <v>804622.61694478267</v>
      </c>
      <c r="H312" s="22">
        <f t="shared" ca="1" si="47"/>
        <v>271147.43382655806</v>
      </c>
      <c r="I312" s="22">
        <f t="shared" ca="1" si="48"/>
        <v>533475.18311822461</v>
      </c>
      <c r="J312" s="18">
        <f t="shared" ca="1" si="42"/>
        <v>35619515.993756182</v>
      </c>
      <c r="L312" s="10">
        <f t="shared" si="49"/>
        <v>100000000</v>
      </c>
      <c r="O312" s="34">
        <f t="shared" ca="1" si="45"/>
        <v>0.35619515993756184</v>
      </c>
      <c r="V312" s="10">
        <f t="shared" si="43"/>
        <v>100000000</v>
      </c>
    </row>
    <row r="313" spans="1:22" x14ac:dyDescent="0.3">
      <c r="A313" s="10">
        <v>307</v>
      </c>
      <c r="B313" s="25">
        <f t="shared" si="40"/>
        <v>48458</v>
      </c>
      <c r="C313" s="10">
        <f t="shared" si="41"/>
        <v>8.3333333333333329E-2</v>
      </c>
      <c r="E313" s="18">
        <f t="shared" ca="1" si="46"/>
        <v>35619515.993756182</v>
      </c>
      <c r="F313" s="20">
        <f ca="1" xml:space="preserve"> IF(AssetIntType1="Fixed", AssetFxdRate1, IF(A313=1, OFFSET(Vectors!$D$6, A313, MATCH(AssetFltIndx1, FirstIntRates, 0)), IF(MOD($A313, AssetRateReset1)=0, MAX(MIN(OFFSET(Vectors!$D$6, A313, MATCH(AssetFltIndx1, FirstIntRates, 0)), (F312-AssetMarg1) + AssetPdCapFl1, AssetLifeCap1-AssetMarg1), (F312-AssetMarg1) -AssetPdCapFl1, AssetLifeFloor1-AssetMarg1), F312))) +AssetMarg1</f>
        <v>0.09</v>
      </c>
      <c r="G313" s="22">
        <f t="shared" ca="1" si="44"/>
        <v>804622.61694478267</v>
      </c>
      <c r="H313" s="22">
        <f t="shared" ca="1" si="47"/>
        <v>267146.36995317135</v>
      </c>
      <c r="I313" s="22">
        <f t="shared" ca="1" si="48"/>
        <v>537476.24699161132</v>
      </c>
      <c r="J313" s="18">
        <f t="shared" ca="1" si="42"/>
        <v>35082039.74676457</v>
      </c>
      <c r="L313" s="10">
        <f t="shared" si="49"/>
        <v>100000000</v>
      </c>
      <c r="O313" s="34">
        <f t="shared" ca="1" si="45"/>
        <v>0.35082039746764571</v>
      </c>
      <c r="V313" s="10">
        <f t="shared" si="43"/>
        <v>100000000</v>
      </c>
    </row>
    <row r="314" spans="1:22" x14ac:dyDescent="0.3">
      <c r="A314" s="10">
        <v>308</v>
      </c>
      <c r="B314" s="25">
        <f t="shared" si="40"/>
        <v>48488</v>
      </c>
      <c r="C314" s="10">
        <f t="shared" si="41"/>
        <v>8.3333333333333329E-2</v>
      </c>
      <c r="E314" s="18">
        <f t="shared" ca="1" si="46"/>
        <v>35082039.74676457</v>
      </c>
      <c r="F314" s="20">
        <f ca="1" xml:space="preserve"> IF(AssetIntType1="Fixed", AssetFxdRate1, IF(A314=1, OFFSET(Vectors!$D$6, A314, MATCH(AssetFltIndx1, FirstIntRates, 0)), IF(MOD($A314, AssetRateReset1)=0, MAX(MIN(OFFSET(Vectors!$D$6, A314, MATCH(AssetFltIndx1, FirstIntRates, 0)), (F313-AssetMarg1) + AssetPdCapFl1, AssetLifeCap1-AssetMarg1), (F313-AssetMarg1) -AssetPdCapFl1, AssetLifeFloor1-AssetMarg1), F313))) +AssetMarg1</f>
        <v>0.09</v>
      </c>
      <c r="G314" s="22">
        <f t="shared" ca="1" si="44"/>
        <v>804622.61694478267</v>
      </c>
      <c r="H314" s="22">
        <f t="shared" ca="1" si="47"/>
        <v>263115.29810073425</v>
      </c>
      <c r="I314" s="22">
        <f t="shared" ca="1" si="48"/>
        <v>541507.31884404842</v>
      </c>
      <c r="J314" s="18">
        <f t="shared" ca="1" si="42"/>
        <v>34540532.42792052</v>
      </c>
      <c r="L314" s="10">
        <f t="shared" si="49"/>
        <v>100000000</v>
      </c>
      <c r="O314" s="34">
        <f t="shared" ca="1" si="45"/>
        <v>0.34540532427920523</v>
      </c>
      <c r="V314" s="10">
        <f t="shared" si="43"/>
        <v>100000000</v>
      </c>
    </row>
    <row r="315" spans="1:22" x14ac:dyDescent="0.3">
      <c r="A315" s="10">
        <v>309</v>
      </c>
      <c r="B315" s="25">
        <f t="shared" si="40"/>
        <v>48519</v>
      </c>
      <c r="C315" s="10">
        <f t="shared" si="41"/>
        <v>8.3333333333333329E-2</v>
      </c>
      <c r="E315" s="18">
        <f t="shared" ca="1" si="46"/>
        <v>34540532.42792052</v>
      </c>
      <c r="F315" s="20">
        <f ca="1" xml:space="preserve"> IF(AssetIntType1="Fixed", AssetFxdRate1, IF(A315=1, OFFSET(Vectors!$D$6, A315, MATCH(AssetFltIndx1, FirstIntRates, 0)), IF(MOD($A315, AssetRateReset1)=0, MAX(MIN(OFFSET(Vectors!$D$6, A315, MATCH(AssetFltIndx1, FirstIntRates, 0)), (F314-AssetMarg1) + AssetPdCapFl1, AssetLifeCap1-AssetMarg1), (F314-AssetMarg1) -AssetPdCapFl1, AssetLifeFloor1-AssetMarg1), F314))) +AssetMarg1</f>
        <v>0.09</v>
      </c>
      <c r="G315" s="22">
        <f t="shared" ca="1" si="44"/>
        <v>804622.61694478267</v>
      </c>
      <c r="H315" s="22">
        <f t="shared" ca="1" si="47"/>
        <v>259053.99320940388</v>
      </c>
      <c r="I315" s="22">
        <f t="shared" ca="1" si="48"/>
        <v>545568.62373537873</v>
      </c>
      <c r="J315" s="18">
        <f t="shared" ca="1" si="42"/>
        <v>33994963.804185145</v>
      </c>
      <c r="L315" s="10">
        <f t="shared" si="49"/>
        <v>100000000</v>
      </c>
      <c r="O315" s="34">
        <f t="shared" ca="1" si="45"/>
        <v>0.33994963804185147</v>
      </c>
      <c r="V315" s="10">
        <f t="shared" si="43"/>
        <v>100000000</v>
      </c>
    </row>
    <row r="316" spans="1:22" x14ac:dyDescent="0.3">
      <c r="A316" s="10">
        <v>310</v>
      </c>
      <c r="B316" s="25">
        <f t="shared" si="40"/>
        <v>48549</v>
      </c>
      <c r="C316" s="10">
        <f t="shared" si="41"/>
        <v>8.3333333333333329E-2</v>
      </c>
      <c r="E316" s="18">
        <f t="shared" ca="1" si="46"/>
        <v>33994963.804185145</v>
      </c>
      <c r="F316" s="20">
        <f ca="1" xml:space="preserve"> IF(AssetIntType1="Fixed", AssetFxdRate1, IF(A316=1, OFFSET(Vectors!$D$6, A316, MATCH(AssetFltIndx1, FirstIntRates, 0)), IF(MOD($A316, AssetRateReset1)=0, MAX(MIN(OFFSET(Vectors!$D$6, A316, MATCH(AssetFltIndx1, FirstIntRates, 0)), (F315-AssetMarg1) + AssetPdCapFl1, AssetLifeCap1-AssetMarg1), (F315-AssetMarg1) -AssetPdCapFl1, AssetLifeFloor1-AssetMarg1), F315))) +AssetMarg1</f>
        <v>0.09</v>
      </c>
      <c r="G316" s="22">
        <f t="shared" ca="1" si="44"/>
        <v>804622.61694478267</v>
      </c>
      <c r="H316" s="22">
        <f t="shared" ca="1" si="47"/>
        <v>254962.22853138857</v>
      </c>
      <c r="I316" s="22">
        <f t="shared" ca="1" si="48"/>
        <v>549660.3884133941</v>
      </c>
      <c r="J316" s="18">
        <f t="shared" ca="1" si="42"/>
        <v>33445303.415771749</v>
      </c>
      <c r="L316" s="10">
        <f t="shared" si="49"/>
        <v>100000000</v>
      </c>
      <c r="O316" s="34">
        <f t="shared" ca="1" si="45"/>
        <v>0.33445303415771749</v>
      </c>
      <c r="V316" s="10">
        <f t="shared" si="43"/>
        <v>100000000</v>
      </c>
    </row>
    <row r="317" spans="1:22" x14ac:dyDescent="0.3">
      <c r="A317" s="10">
        <v>311</v>
      </c>
      <c r="B317" s="25">
        <f t="shared" si="40"/>
        <v>48580</v>
      </c>
      <c r="C317" s="10">
        <f t="shared" si="41"/>
        <v>8.3333333333333329E-2</v>
      </c>
      <c r="E317" s="18">
        <f t="shared" ca="1" si="46"/>
        <v>33445303.415771749</v>
      </c>
      <c r="F317" s="20">
        <f ca="1" xml:space="preserve"> IF(AssetIntType1="Fixed", AssetFxdRate1, IF(A317=1, OFFSET(Vectors!$D$6, A317, MATCH(AssetFltIndx1, FirstIntRates, 0)), IF(MOD($A317, AssetRateReset1)=0, MAX(MIN(OFFSET(Vectors!$D$6, A317, MATCH(AssetFltIndx1, FirstIntRates, 0)), (F316-AssetMarg1) + AssetPdCapFl1, AssetLifeCap1-AssetMarg1), (F316-AssetMarg1) -AssetPdCapFl1, AssetLifeFloor1-AssetMarg1), F316))) +AssetMarg1</f>
        <v>0.09</v>
      </c>
      <c r="G317" s="22">
        <f t="shared" ca="1" si="44"/>
        <v>804622.61694478267</v>
      </c>
      <c r="H317" s="22">
        <f t="shared" ca="1" si="47"/>
        <v>250839.77561828811</v>
      </c>
      <c r="I317" s="22">
        <f t="shared" ca="1" si="48"/>
        <v>553782.84132649458</v>
      </c>
      <c r="J317" s="18">
        <f t="shared" ca="1" si="42"/>
        <v>32891520.574445255</v>
      </c>
      <c r="L317" s="10">
        <f t="shared" si="49"/>
        <v>100000000</v>
      </c>
      <c r="O317" s="34">
        <f t="shared" ca="1" si="45"/>
        <v>0.32891520574445254</v>
      </c>
      <c r="V317" s="10">
        <f t="shared" si="43"/>
        <v>100000000</v>
      </c>
    </row>
    <row r="318" spans="1:22" x14ac:dyDescent="0.3">
      <c r="A318" s="10">
        <v>312</v>
      </c>
      <c r="B318" s="25">
        <f t="shared" si="40"/>
        <v>48611</v>
      </c>
      <c r="C318" s="10">
        <f t="shared" si="41"/>
        <v>8.3333333333333329E-2</v>
      </c>
      <c r="E318" s="18">
        <f t="shared" ca="1" si="46"/>
        <v>32891520.574445255</v>
      </c>
      <c r="F318" s="20">
        <f ca="1" xml:space="preserve"> IF(AssetIntType1="Fixed", AssetFxdRate1, IF(A318=1, OFFSET(Vectors!$D$6, A318, MATCH(AssetFltIndx1, FirstIntRates, 0)), IF(MOD($A318, AssetRateReset1)=0, MAX(MIN(OFFSET(Vectors!$D$6, A318, MATCH(AssetFltIndx1, FirstIntRates, 0)), (F317-AssetMarg1) + AssetPdCapFl1, AssetLifeCap1-AssetMarg1), (F317-AssetMarg1) -AssetPdCapFl1, AssetLifeFloor1-AssetMarg1), F317))) +AssetMarg1</f>
        <v>0.09</v>
      </c>
      <c r="G318" s="22">
        <f t="shared" ca="1" si="44"/>
        <v>804622.61694478267</v>
      </c>
      <c r="H318" s="22">
        <f t="shared" ca="1" si="47"/>
        <v>246686.40430833941</v>
      </c>
      <c r="I318" s="22">
        <f t="shared" ca="1" si="48"/>
        <v>557936.21263644332</v>
      </c>
      <c r="J318" s="18">
        <f t="shared" ca="1" si="42"/>
        <v>32333584.36180881</v>
      </c>
      <c r="L318" s="10">
        <f t="shared" si="49"/>
        <v>100000000</v>
      </c>
      <c r="O318" s="34">
        <f t="shared" ca="1" si="45"/>
        <v>0.32333584361808809</v>
      </c>
      <c r="V318" s="10">
        <f t="shared" si="43"/>
        <v>100000000</v>
      </c>
    </row>
    <row r="319" spans="1:22" x14ac:dyDescent="0.3">
      <c r="A319" s="10">
        <v>313</v>
      </c>
      <c r="B319" s="25">
        <f t="shared" si="40"/>
        <v>48639</v>
      </c>
      <c r="C319" s="10">
        <f t="shared" si="41"/>
        <v>8.3333333333333329E-2</v>
      </c>
      <c r="E319" s="18">
        <f t="shared" ca="1" si="46"/>
        <v>32333584.36180881</v>
      </c>
      <c r="F319" s="20">
        <f ca="1" xml:space="preserve"> IF(AssetIntType1="Fixed", AssetFxdRate1, IF(A319=1, OFFSET(Vectors!$D$6, A319, MATCH(AssetFltIndx1, FirstIntRates, 0)), IF(MOD($A319, AssetRateReset1)=0, MAX(MIN(OFFSET(Vectors!$D$6, A319, MATCH(AssetFltIndx1, FirstIntRates, 0)), (F318-AssetMarg1) + AssetPdCapFl1, AssetLifeCap1-AssetMarg1), (F318-AssetMarg1) -AssetPdCapFl1, AssetLifeFloor1-AssetMarg1), F318))) +AssetMarg1</f>
        <v>0.09</v>
      </c>
      <c r="G319" s="22">
        <f t="shared" ca="1" si="44"/>
        <v>804622.61694478267</v>
      </c>
      <c r="H319" s="22">
        <f t="shared" ca="1" si="47"/>
        <v>242501.88271356607</v>
      </c>
      <c r="I319" s="22">
        <f t="shared" ca="1" si="48"/>
        <v>562120.7342312166</v>
      </c>
      <c r="J319" s="18">
        <f t="shared" ca="1" si="42"/>
        <v>31771463.627577595</v>
      </c>
      <c r="L319" s="10">
        <f t="shared" si="49"/>
        <v>100000000</v>
      </c>
      <c r="O319" s="34">
        <f t="shared" ca="1" si="45"/>
        <v>0.31771463627577595</v>
      </c>
      <c r="V319" s="10">
        <f t="shared" si="43"/>
        <v>100000000</v>
      </c>
    </row>
    <row r="320" spans="1:22" x14ac:dyDescent="0.3">
      <c r="A320" s="10">
        <v>314</v>
      </c>
      <c r="B320" s="25">
        <f t="shared" si="40"/>
        <v>48670</v>
      </c>
      <c r="C320" s="10">
        <f t="shared" si="41"/>
        <v>8.3333333333333329E-2</v>
      </c>
      <c r="E320" s="18">
        <f t="shared" ca="1" si="46"/>
        <v>31771463.627577595</v>
      </c>
      <c r="F320" s="20">
        <f ca="1" xml:space="preserve"> IF(AssetIntType1="Fixed", AssetFxdRate1, IF(A320=1, OFFSET(Vectors!$D$6, A320, MATCH(AssetFltIndx1, FirstIntRates, 0)), IF(MOD($A320, AssetRateReset1)=0, MAX(MIN(OFFSET(Vectors!$D$6, A320, MATCH(AssetFltIndx1, FirstIntRates, 0)), (F319-AssetMarg1) + AssetPdCapFl1, AssetLifeCap1-AssetMarg1), (F319-AssetMarg1) -AssetPdCapFl1, AssetLifeFloor1-AssetMarg1), F319))) +AssetMarg1</f>
        <v>0.09</v>
      </c>
      <c r="G320" s="22">
        <f t="shared" ca="1" si="44"/>
        <v>804622.61694478267</v>
      </c>
      <c r="H320" s="22">
        <f t="shared" ca="1" si="47"/>
        <v>238285.97720683194</v>
      </c>
      <c r="I320" s="22">
        <f t="shared" ca="1" si="48"/>
        <v>566336.63973795075</v>
      </c>
      <c r="J320" s="18">
        <f t="shared" ca="1" si="42"/>
        <v>31205126.987839643</v>
      </c>
      <c r="L320" s="10">
        <f t="shared" si="49"/>
        <v>100000000</v>
      </c>
      <c r="O320" s="34">
        <f t="shared" ca="1" si="45"/>
        <v>0.31205126987839643</v>
      </c>
      <c r="V320" s="10">
        <f t="shared" si="43"/>
        <v>100000000</v>
      </c>
    </row>
    <row r="321" spans="1:22" x14ac:dyDescent="0.3">
      <c r="A321" s="10">
        <v>315</v>
      </c>
      <c r="B321" s="25">
        <f t="shared" si="40"/>
        <v>48700</v>
      </c>
      <c r="C321" s="10">
        <f t="shared" si="41"/>
        <v>8.3333333333333329E-2</v>
      </c>
      <c r="E321" s="18">
        <f t="shared" ca="1" si="46"/>
        <v>31205126.987839643</v>
      </c>
      <c r="F321" s="20">
        <f ca="1" xml:space="preserve"> IF(AssetIntType1="Fixed", AssetFxdRate1, IF(A321=1, OFFSET(Vectors!$D$6, A321, MATCH(AssetFltIndx1, FirstIntRates, 0)), IF(MOD($A321, AssetRateReset1)=0, MAX(MIN(OFFSET(Vectors!$D$6, A321, MATCH(AssetFltIndx1, FirstIntRates, 0)), (F320-AssetMarg1) + AssetPdCapFl1, AssetLifeCap1-AssetMarg1), (F320-AssetMarg1) -AssetPdCapFl1, AssetLifeFloor1-AssetMarg1), F320))) +AssetMarg1</f>
        <v>0.09</v>
      </c>
      <c r="G321" s="22">
        <f t="shared" ca="1" si="44"/>
        <v>804622.61694478267</v>
      </c>
      <c r="H321" s="22">
        <f t="shared" ca="1" si="47"/>
        <v>234038.45240879731</v>
      </c>
      <c r="I321" s="22">
        <f t="shared" ca="1" si="48"/>
        <v>570584.16453598533</v>
      </c>
      <c r="J321" s="18">
        <f t="shared" ca="1" si="42"/>
        <v>30634542.823303659</v>
      </c>
      <c r="L321" s="10">
        <f t="shared" si="49"/>
        <v>100000000</v>
      </c>
      <c r="O321" s="34">
        <f t="shared" ca="1" si="45"/>
        <v>0.30634542823303657</v>
      </c>
      <c r="V321" s="10">
        <f t="shared" si="43"/>
        <v>100000000</v>
      </c>
    </row>
    <row r="322" spans="1:22" x14ac:dyDescent="0.3">
      <c r="A322" s="10">
        <v>316</v>
      </c>
      <c r="B322" s="25">
        <f t="shared" si="40"/>
        <v>48731</v>
      </c>
      <c r="C322" s="10">
        <f t="shared" si="41"/>
        <v>8.3333333333333329E-2</v>
      </c>
      <c r="E322" s="18">
        <f t="shared" ca="1" si="46"/>
        <v>30634542.823303659</v>
      </c>
      <c r="F322" s="20">
        <f ca="1" xml:space="preserve"> IF(AssetIntType1="Fixed", AssetFxdRate1, IF(A322=1, OFFSET(Vectors!$D$6, A322, MATCH(AssetFltIndx1, FirstIntRates, 0)), IF(MOD($A322, AssetRateReset1)=0, MAX(MIN(OFFSET(Vectors!$D$6, A322, MATCH(AssetFltIndx1, FirstIntRates, 0)), (F321-AssetMarg1) + AssetPdCapFl1, AssetLifeCap1-AssetMarg1), (F321-AssetMarg1) -AssetPdCapFl1, AssetLifeFloor1-AssetMarg1), F321))) +AssetMarg1</f>
        <v>0.09</v>
      </c>
      <c r="G322" s="22">
        <f t="shared" ca="1" si="44"/>
        <v>804622.61694478267</v>
      </c>
      <c r="H322" s="22">
        <f t="shared" ca="1" si="47"/>
        <v>229759.07117477743</v>
      </c>
      <c r="I322" s="22">
        <f t="shared" ca="1" si="48"/>
        <v>574863.54577000521</v>
      </c>
      <c r="J322" s="18">
        <f t="shared" ca="1" si="42"/>
        <v>30059679.277533654</v>
      </c>
      <c r="L322" s="10">
        <f t="shared" si="49"/>
        <v>100000000</v>
      </c>
      <c r="O322" s="34">
        <f t="shared" ca="1" si="45"/>
        <v>0.30059679277533652</v>
      </c>
      <c r="V322" s="10">
        <f t="shared" si="43"/>
        <v>100000000</v>
      </c>
    </row>
    <row r="323" spans="1:22" x14ac:dyDescent="0.3">
      <c r="A323" s="10">
        <v>317</v>
      </c>
      <c r="B323" s="25">
        <f t="shared" si="40"/>
        <v>48761</v>
      </c>
      <c r="C323" s="10">
        <f t="shared" si="41"/>
        <v>8.3333333333333329E-2</v>
      </c>
      <c r="E323" s="18">
        <f t="shared" ca="1" si="46"/>
        <v>30059679.277533654</v>
      </c>
      <c r="F323" s="20">
        <f ca="1" xml:space="preserve"> IF(AssetIntType1="Fixed", AssetFxdRate1, IF(A323=1, OFFSET(Vectors!$D$6, A323, MATCH(AssetFltIndx1, FirstIntRates, 0)), IF(MOD($A323, AssetRateReset1)=0, MAX(MIN(OFFSET(Vectors!$D$6, A323, MATCH(AssetFltIndx1, FirstIntRates, 0)), (F322-AssetMarg1) + AssetPdCapFl1, AssetLifeCap1-AssetMarg1), (F322-AssetMarg1) -AssetPdCapFl1, AssetLifeFloor1-AssetMarg1), F322))) +AssetMarg1</f>
        <v>0.09</v>
      </c>
      <c r="G323" s="22">
        <f t="shared" ca="1" si="44"/>
        <v>804622.61694478267</v>
      </c>
      <c r="H323" s="22">
        <f t="shared" ca="1" si="47"/>
        <v>225447.5945815024</v>
      </c>
      <c r="I323" s="22">
        <f t="shared" ca="1" si="48"/>
        <v>579175.0223632803</v>
      </c>
      <c r="J323" s="18">
        <f t="shared" ca="1" si="42"/>
        <v>29480504.255170375</v>
      </c>
      <c r="L323" s="10">
        <f t="shared" si="49"/>
        <v>100000000</v>
      </c>
      <c r="O323" s="34">
        <f t="shared" ca="1" si="45"/>
        <v>0.29480504255170376</v>
      </c>
      <c r="V323" s="10">
        <f t="shared" si="43"/>
        <v>100000000</v>
      </c>
    </row>
    <row r="324" spans="1:22" x14ac:dyDescent="0.3">
      <c r="A324" s="10">
        <v>318</v>
      </c>
      <c r="B324" s="25">
        <f t="shared" si="40"/>
        <v>48792</v>
      </c>
      <c r="C324" s="10">
        <f t="shared" si="41"/>
        <v>8.3333333333333329E-2</v>
      </c>
      <c r="E324" s="18">
        <f t="shared" ca="1" si="46"/>
        <v>29480504.255170375</v>
      </c>
      <c r="F324" s="20">
        <f ca="1" xml:space="preserve"> IF(AssetIntType1="Fixed", AssetFxdRate1, IF(A324=1, OFFSET(Vectors!$D$6, A324, MATCH(AssetFltIndx1, FirstIntRates, 0)), IF(MOD($A324, AssetRateReset1)=0, MAX(MIN(OFFSET(Vectors!$D$6, A324, MATCH(AssetFltIndx1, FirstIntRates, 0)), (F323-AssetMarg1) + AssetPdCapFl1, AssetLifeCap1-AssetMarg1), (F323-AssetMarg1) -AssetPdCapFl1, AssetLifeFloor1-AssetMarg1), F323))) +AssetMarg1</f>
        <v>0.09</v>
      </c>
      <c r="G324" s="22">
        <f t="shared" ca="1" si="44"/>
        <v>804622.61694478267</v>
      </c>
      <c r="H324" s="22">
        <f t="shared" ca="1" si="47"/>
        <v>221103.78191377781</v>
      </c>
      <c r="I324" s="22">
        <f t="shared" ca="1" si="48"/>
        <v>583518.83503100486</v>
      </c>
      <c r="J324" s="18">
        <f t="shared" ca="1" si="42"/>
        <v>28896985.420139369</v>
      </c>
      <c r="L324" s="10">
        <f t="shared" si="49"/>
        <v>100000000</v>
      </c>
      <c r="O324" s="34">
        <f t="shared" ca="1" si="45"/>
        <v>0.28896985420139371</v>
      </c>
      <c r="V324" s="10">
        <f t="shared" si="43"/>
        <v>100000000</v>
      </c>
    </row>
    <row r="325" spans="1:22" x14ac:dyDescent="0.3">
      <c r="A325" s="10">
        <v>319</v>
      </c>
      <c r="B325" s="25">
        <f t="shared" si="40"/>
        <v>48823</v>
      </c>
      <c r="C325" s="10">
        <f t="shared" si="41"/>
        <v>8.3333333333333329E-2</v>
      </c>
      <c r="E325" s="18">
        <f t="shared" ca="1" si="46"/>
        <v>28896985.420139369</v>
      </c>
      <c r="F325" s="20">
        <f ca="1" xml:space="preserve"> IF(AssetIntType1="Fixed", AssetFxdRate1, IF(A325=1, OFFSET(Vectors!$D$6, A325, MATCH(AssetFltIndx1, FirstIntRates, 0)), IF(MOD($A325, AssetRateReset1)=0, MAX(MIN(OFFSET(Vectors!$D$6, A325, MATCH(AssetFltIndx1, FirstIntRates, 0)), (F324-AssetMarg1) + AssetPdCapFl1, AssetLifeCap1-AssetMarg1), (F324-AssetMarg1) -AssetPdCapFl1, AssetLifeFloor1-AssetMarg1), F324))) +AssetMarg1</f>
        <v>0.09</v>
      </c>
      <c r="G325" s="22">
        <f t="shared" ca="1" si="44"/>
        <v>804622.61694478267</v>
      </c>
      <c r="H325" s="22">
        <f t="shared" ca="1" si="47"/>
        <v>216727.39065104525</v>
      </c>
      <c r="I325" s="22">
        <f t="shared" ca="1" si="48"/>
        <v>587895.22629373742</v>
      </c>
      <c r="J325" s="18">
        <f t="shared" ca="1" si="42"/>
        <v>28309090.19384563</v>
      </c>
      <c r="L325" s="10">
        <f t="shared" si="49"/>
        <v>100000000</v>
      </c>
      <c r="O325" s="34">
        <f t="shared" ca="1" si="45"/>
        <v>0.28309090193845632</v>
      </c>
      <c r="V325" s="10">
        <f t="shared" si="43"/>
        <v>100000000</v>
      </c>
    </row>
    <row r="326" spans="1:22" x14ac:dyDescent="0.3">
      <c r="A326" s="10">
        <v>320</v>
      </c>
      <c r="B326" s="25">
        <f t="shared" ref="B326:B366" si="50">IF(A326=0,ClosingDate,IF(A326=1,FirstPayDate,EDATE(B325,PmtFreqAdd)))</f>
        <v>48853</v>
      </c>
      <c r="C326" s="10">
        <f t="shared" ref="C326:C366" si="51">IF(A326=0,0,IF(DayCountSys="30/360", DAYS360(B325,B326)/360, IF(DayCountSys="Actual/360",(B326-B325)/360,(B326-B325)/365)))</f>
        <v>8.3333333333333329E-2</v>
      </c>
      <c r="E326" s="18">
        <f t="shared" ca="1" si="46"/>
        <v>28309090.19384563</v>
      </c>
      <c r="F326" s="20">
        <f ca="1" xml:space="preserve"> IF(AssetIntType1="Fixed", AssetFxdRate1, IF(A326=1, OFFSET(Vectors!$D$6, A326, MATCH(AssetFltIndx1, FirstIntRates, 0)), IF(MOD($A326, AssetRateReset1)=0, MAX(MIN(OFFSET(Vectors!$D$6, A326, MATCH(AssetFltIndx1, FirstIntRates, 0)), (F325-AssetMarg1) + AssetPdCapFl1, AssetLifeCap1-AssetMarg1), (F325-AssetMarg1) -AssetPdCapFl1, AssetLifeFloor1-AssetMarg1), F325))) +AssetMarg1</f>
        <v>0.09</v>
      </c>
      <c r="G326" s="22">
        <f t="shared" ca="1" si="44"/>
        <v>804622.61694478267</v>
      </c>
      <c r="H326" s="22">
        <f t="shared" ca="1" si="47"/>
        <v>212318.17645384223</v>
      </c>
      <c r="I326" s="22">
        <f t="shared" ca="1" si="48"/>
        <v>592304.44049094047</v>
      </c>
      <c r="J326" s="18">
        <f t="shared" ref="J326:J366" ca="1" si="52">IF(A326=0,AssetCurBal1,E326-I326)</f>
        <v>27716785.753354691</v>
      </c>
      <c r="L326" s="10">
        <f t="shared" si="49"/>
        <v>100000000</v>
      </c>
      <c r="O326" s="34">
        <f t="shared" ca="1" si="45"/>
        <v>0.27716785753354689</v>
      </c>
      <c r="V326" s="10">
        <f t="shared" ref="V326:V366" si="53">IF(A326=0,AssetCurBal1,L326-N326-Q326-R326)</f>
        <v>100000000</v>
      </c>
    </row>
    <row r="327" spans="1:22" x14ac:dyDescent="0.3">
      <c r="A327" s="10">
        <v>321</v>
      </c>
      <c r="B327" s="25">
        <f t="shared" si="50"/>
        <v>48884</v>
      </c>
      <c r="C327" s="10">
        <f t="shared" si="51"/>
        <v>8.3333333333333329E-2</v>
      </c>
      <c r="E327" s="18">
        <f t="shared" ca="1" si="46"/>
        <v>27716785.753354691</v>
      </c>
      <c r="F327" s="20">
        <f ca="1" xml:space="preserve"> IF(AssetIntType1="Fixed", AssetFxdRate1, IF(A327=1, OFFSET(Vectors!$D$6, A327, MATCH(AssetFltIndx1, FirstIntRates, 0)), IF(MOD($A327, AssetRateReset1)=0, MAX(MIN(OFFSET(Vectors!$D$6, A327, MATCH(AssetFltIndx1, FirstIntRates, 0)), (F326-AssetMarg1) + AssetPdCapFl1, AssetLifeCap1-AssetMarg1), (F326-AssetMarg1) -AssetPdCapFl1, AssetLifeFloor1-AssetMarg1), F326))) +AssetMarg1</f>
        <v>0.09</v>
      </c>
      <c r="G327" s="22">
        <f t="shared" ref="G327:G366" ca="1" si="54" xml:space="preserve"> IF(J326&lt;=G326,H327+E327, -PMT($F$7*$C$7, OrgTerm1,AssetOrgBal1))</f>
        <v>804622.61694478267</v>
      </c>
      <c r="H327" s="22">
        <f t="shared" ca="1" si="47"/>
        <v>207875.89315016018</v>
      </c>
      <c r="I327" s="22">
        <f t="shared" ca="1" si="48"/>
        <v>596746.72379462246</v>
      </c>
      <c r="J327" s="18">
        <f t="shared" ca="1" si="52"/>
        <v>27120039.029560067</v>
      </c>
      <c r="L327" s="10">
        <f t="shared" si="49"/>
        <v>100000000</v>
      </c>
      <c r="O327" s="34">
        <f t="shared" ref="O327:O366" ca="1" si="55">IF(A327=0,1,J327/$J$6)</f>
        <v>0.27120039029560067</v>
      </c>
      <c r="V327" s="10">
        <f t="shared" si="53"/>
        <v>100000000</v>
      </c>
    </row>
    <row r="328" spans="1:22" x14ac:dyDescent="0.3">
      <c r="A328" s="10">
        <v>322</v>
      </c>
      <c r="B328" s="25">
        <f t="shared" si="50"/>
        <v>48914</v>
      </c>
      <c r="C328" s="10">
        <f t="shared" si="51"/>
        <v>8.3333333333333329E-2</v>
      </c>
      <c r="E328" s="18">
        <f t="shared" ref="E328:E366" ca="1" si="56">J327</f>
        <v>27120039.029560067</v>
      </c>
      <c r="F328" s="20">
        <f ca="1" xml:space="preserve"> IF(AssetIntType1="Fixed", AssetFxdRate1, IF(A328=1, OFFSET(Vectors!$D$6, A328, MATCH(AssetFltIndx1, FirstIntRates, 0)), IF(MOD($A328, AssetRateReset1)=0, MAX(MIN(OFFSET(Vectors!$D$6, A328, MATCH(AssetFltIndx1, FirstIntRates, 0)), (F327-AssetMarg1) + AssetPdCapFl1, AssetLifeCap1-AssetMarg1), (F327-AssetMarg1) -AssetPdCapFl1, AssetLifeFloor1-AssetMarg1), F327))) +AssetMarg1</f>
        <v>0.09</v>
      </c>
      <c r="G328" s="22">
        <f t="shared" ca="1" si="54"/>
        <v>804622.61694478267</v>
      </c>
      <c r="H328" s="22">
        <f t="shared" ref="H328:H366" ca="1" si="57" xml:space="preserve"> F328*C328*E328</f>
        <v>203400.29272170051</v>
      </c>
      <c r="I328" s="22">
        <f t="shared" ref="I328:I366" ca="1" si="58" xml:space="preserve"> G328-H328</f>
        <v>601222.32422308216</v>
      </c>
      <c r="J328" s="18">
        <f t="shared" ca="1" si="52"/>
        <v>26518816.705336984</v>
      </c>
      <c r="L328" s="10">
        <f t="shared" ref="L328:L366" si="59">V327</f>
        <v>100000000</v>
      </c>
      <c r="O328" s="34">
        <f t="shared" ca="1" si="55"/>
        <v>0.26518816705336984</v>
      </c>
      <c r="V328" s="10">
        <f t="shared" si="53"/>
        <v>100000000</v>
      </c>
    </row>
    <row r="329" spans="1:22" x14ac:dyDescent="0.3">
      <c r="A329" s="10">
        <v>323</v>
      </c>
      <c r="B329" s="25">
        <f t="shared" si="50"/>
        <v>48945</v>
      </c>
      <c r="C329" s="10">
        <f t="shared" si="51"/>
        <v>8.3333333333333329E-2</v>
      </c>
      <c r="E329" s="18">
        <f t="shared" ca="1" si="56"/>
        <v>26518816.705336984</v>
      </c>
      <c r="F329" s="20">
        <f ca="1" xml:space="preserve"> IF(AssetIntType1="Fixed", AssetFxdRate1, IF(A329=1, OFFSET(Vectors!$D$6, A329, MATCH(AssetFltIndx1, FirstIntRates, 0)), IF(MOD($A329, AssetRateReset1)=0, MAX(MIN(OFFSET(Vectors!$D$6, A329, MATCH(AssetFltIndx1, FirstIntRates, 0)), (F328-AssetMarg1) + AssetPdCapFl1, AssetLifeCap1-AssetMarg1), (F328-AssetMarg1) -AssetPdCapFl1, AssetLifeFloor1-AssetMarg1), F328))) +AssetMarg1</f>
        <v>0.09</v>
      </c>
      <c r="G329" s="22">
        <f t="shared" ca="1" si="54"/>
        <v>804622.61694478267</v>
      </c>
      <c r="H329" s="22">
        <f t="shared" ca="1" si="57"/>
        <v>198891.12529002738</v>
      </c>
      <c r="I329" s="22">
        <f t="shared" ca="1" si="58"/>
        <v>605731.49165475531</v>
      </c>
      <c r="J329" s="18">
        <f t="shared" ca="1" si="52"/>
        <v>25913085.213682231</v>
      </c>
      <c r="L329" s="10">
        <f t="shared" si="59"/>
        <v>100000000</v>
      </c>
      <c r="O329" s="34">
        <f t="shared" ca="1" si="55"/>
        <v>0.2591308521368223</v>
      </c>
      <c r="V329" s="10">
        <f t="shared" si="53"/>
        <v>100000000</v>
      </c>
    </row>
    <row r="330" spans="1:22" x14ac:dyDescent="0.3">
      <c r="A330" s="10">
        <v>324</v>
      </c>
      <c r="B330" s="25">
        <f t="shared" si="50"/>
        <v>48976</v>
      </c>
      <c r="C330" s="10">
        <f t="shared" si="51"/>
        <v>8.3333333333333329E-2</v>
      </c>
      <c r="E330" s="18">
        <f t="shared" ca="1" si="56"/>
        <v>25913085.213682231</v>
      </c>
      <c r="F330" s="20">
        <f ca="1" xml:space="preserve"> IF(AssetIntType1="Fixed", AssetFxdRate1, IF(A330=1, OFFSET(Vectors!$D$6, A330, MATCH(AssetFltIndx1, FirstIntRates, 0)), IF(MOD($A330, AssetRateReset1)=0, MAX(MIN(OFFSET(Vectors!$D$6, A330, MATCH(AssetFltIndx1, FirstIntRates, 0)), (F329-AssetMarg1) + AssetPdCapFl1, AssetLifeCap1-AssetMarg1), (F329-AssetMarg1) -AssetPdCapFl1, AssetLifeFloor1-AssetMarg1), F329))) +AssetMarg1</f>
        <v>0.09</v>
      </c>
      <c r="G330" s="22">
        <f t="shared" ca="1" si="54"/>
        <v>804622.61694478267</v>
      </c>
      <c r="H330" s="22">
        <f t="shared" ca="1" si="57"/>
        <v>194348.13910261673</v>
      </c>
      <c r="I330" s="22">
        <f t="shared" ca="1" si="58"/>
        <v>610274.47784216597</v>
      </c>
      <c r="J330" s="18">
        <f t="shared" ca="1" si="52"/>
        <v>25302810.735840064</v>
      </c>
      <c r="L330" s="10">
        <f t="shared" si="59"/>
        <v>100000000</v>
      </c>
      <c r="O330" s="34">
        <f t="shared" ca="1" si="55"/>
        <v>0.25302810735840064</v>
      </c>
      <c r="V330" s="10">
        <f t="shared" si="53"/>
        <v>100000000</v>
      </c>
    </row>
    <row r="331" spans="1:22" x14ac:dyDescent="0.3">
      <c r="A331" s="10">
        <v>325</v>
      </c>
      <c r="B331" s="25">
        <f t="shared" si="50"/>
        <v>49004</v>
      </c>
      <c r="C331" s="10">
        <f t="shared" si="51"/>
        <v>8.3333333333333329E-2</v>
      </c>
      <c r="E331" s="18">
        <f t="shared" ca="1" si="56"/>
        <v>25302810.735840064</v>
      </c>
      <c r="F331" s="20">
        <f ca="1" xml:space="preserve"> IF(AssetIntType1="Fixed", AssetFxdRate1, IF(A331=1, OFFSET(Vectors!$D$6, A331, MATCH(AssetFltIndx1, FirstIntRates, 0)), IF(MOD($A331, AssetRateReset1)=0, MAX(MIN(OFFSET(Vectors!$D$6, A331, MATCH(AssetFltIndx1, FirstIntRates, 0)), (F330-AssetMarg1) + AssetPdCapFl1, AssetLifeCap1-AssetMarg1), (F330-AssetMarg1) -AssetPdCapFl1, AssetLifeFloor1-AssetMarg1), F330))) +AssetMarg1</f>
        <v>0.09</v>
      </c>
      <c r="G331" s="22">
        <f t="shared" ca="1" si="54"/>
        <v>804622.61694478267</v>
      </c>
      <c r="H331" s="22">
        <f t="shared" ca="1" si="57"/>
        <v>189771.08051880047</v>
      </c>
      <c r="I331" s="22">
        <f t="shared" ca="1" si="58"/>
        <v>614851.53642598214</v>
      </c>
      <c r="J331" s="18">
        <f t="shared" ca="1" si="52"/>
        <v>24687959.199414082</v>
      </c>
      <c r="L331" s="10">
        <f t="shared" si="59"/>
        <v>100000000</v>
      </c>
      <c r="O331" s="34">
        <f t="shared" ca="1" si="55"/>
        <v>0.24687959199414081</v>
      </c>
      <c r="V331" s="10">
        <f t="shared" si="53"/>
        <v>100000000</v>
      </c>
    </row>
    <row r="332" spans="1:22" x14ac:dyDescent="0.3">
      <c r="A332" s="10">
        <v>326</v>
      </c>
      <c r="B332" s="25">
        <f t="shared" si="50"/>
        <v>49035</v>
      </c>
      <c r="C332" s="10">
        <f t="shared" si="51"/>
        <v>8.3333333333333329E-2</v>
      </c>
      <c r="E332" s="18">
        <f t="shared" ca="1" si="56"/>
        <v>24687959.199414082</v>
      </c>
      <c r="F332" s="20">
        <f ca="1" xml:space="preserve"> IF(AssetIntType1="Fixed", AssetFxdRate1, IF(A332=1, OFFSET(Vectors!$D$6, A332, MATCH(AssetFltIndx1, FirstIntRates, 0)), IF(MOD($A332, AssetRateReset1)=0, MAX(MIN(OFFSET(Vectors!$D$6, A332, MATCH(AssetFltIndx1, FirstIntRates, 0)), (F331-AssetMarg1) + AssetPdCapFl1, AssetLifeCap1-AssetMarg1), (F331-AssetMarg1) -AssetPdCapFl1, AssetLifeFloor1-AssetMarg1), F331))) +AssetMarg1</f>
        <v>0.09</v>
      </c>
      <c r="G332" s="22">
        <f t="shared" ca="1" si="54"/>
        <v>804622.61694478267</v>
      </c>
      <c r="H332" s="22">
        <f t="shared" ca="1" si="57"/>
        <v>185159.6939956056</v>
      </c>
      <c r="I332" s="22">
        <f t="shared" ca="1" si="58"/>
        <v>619462.9229491771</v>
      </c>
      <c r="J332" s="18">
        <f t="shared" ca="1" si="52"/>
        <v>24068496.276464906</v>
      </c>
      <c r="L332" s="10">
        <f t="shared" si="59"/>
        <v>100000000</v>
      </c>
      <c r="O332" s="34">
        <f t="shared" ca="1" si="55"/>
        <v>0.24068496276464907</v>
      </c>
      <c r="V332" s="10">
        <f t="shared" si="53"/>
        <v>100000000</v>
      </c>
    </row>
    <row r="333" spans="1:22" x14ac:dyDescent="0.3">
      <c r="A333" s="10">
        <v>327</v>
      </c>
      <c r="B333" s="25">
        <f t="shared" si="50"/>
        <v>49065</v>
      </c>
      <c r="C333" s="10">
        <f t="shared" si="51"/>
        <v>8.3333333333333329E-2</v>
      </c>
      <c r="E333" s="18">
        <f t="shared" ca="1" si="56"/>
        <v>24068496.276464906</v>
      </c>
      <c r="F333" s="20">
        <f ca="1" xml:space="preserve"> IF(AssetIntType1="Fixed", AssetFxdRate1, IF(A333=1, OFFSET(Vectors!$D$6, A333, MATCH(AssetFltIndx1, FirstIntRates, 0)), IF(MOD($A333, AssetRateReset1)=0, MAX(MIN(OFFSET(Vectors!$D$6, A333, MATCH(AssetFltIndx1, FirstIntRates, 0)), (F332-AssetMarg1) + AssetPdCapFl1, AssetLifeCap1-AssetMarg1), (F332-AssetMarg1) -AssetPdCapFl1, AssetLifeFloor1-AssetMarg1), F332))) +AssetMarg1</f>
        <v>0.09</v>
      </c>
      <c r="G333" s="22">
        <f t="shared" ca="1" si="54"/>
        <v>804622.61694478267</v>
      </c>
      <c r="H333" s="22">
        <f t="shared" ca="1" si="57"/>
        <v>180513.72207348677</v>
      </c>
      <c r="I333" s="22">
        <f t="shared" ca="1" si="58"/>
        <v>624108.8948712959</v>
      </c>
      <c r="J333" s="18">
        <f t="shared" ca="1" si="52"/>
        <v>23444387.381593611</v>
      </c>
      <c r="L333" s="10">
        <f t="shared" si="59"/>
        <v>100000000</v>
      </c>
      <c r="O333" s="34">
        <f t="shared" ca="1" si="55"/>
        <v>0.23444387381593612</v>
      </c>
      <c r="V333" s="10">
        <f t="shared" si="53"/>
        <v>100000000</v>
      </c>
    </row>
    <row r="334" spans="1:22" x14ac:dyDescent="0.3">
      <c r="A334" s="10">
        <v>328</v>
      </c>
      <c r="B334" s="25">
        <f t="shared" si="50"/>
        <v>49096</v>
      </c>
      <c r="C334" s="10">
        <f t="shared" si="51"/>
        <v>8.3333333333333329E-2</v>
      </c>
      <c r="E334" s="18">
        <f t="shared" ca="1" si="56"/>
        <v>23444387.381593611</v>
      </c>
      <c r="F334" s="20">
        <f ca="1" xml:space="preserve"> IF(AssetIntType1="Fixed", AssetFxdRate1, IF(A334=1, OFFSET(Vectors!$D$6, A334, MATCH(AssetFltIndx1, FirstIntRates, 0)), IF(MOD($A334, AssetRateReset1)=0, MAX(MIN(OFFSET(Vectors!$D$6, A334, MATCH(AssetFltIndx1, FirstIntRates, 0)), (F333-AssetMarg1) + AssetPdCapFl1, AssetLifeCap1-AssetMarg1), (F333-AssetMarg1) -AssetPdCapFl1, AssetLifeFloor1-AssetMarg1), F333))) +AssetMarg1</f>
        <v>0.09</v>
      </c>
      <c r="G334" s="22">
        <f t="shared" ca="1" si="54"/>
        <v>804622.61694478267</v>
      </c>
      <c r="H334" s="22">
        <f t="shared" ca="1" si="57"/>
        <v>175832.90536195209</v>
      </c>
      <c r="I334" s="22">
        <f t="shared" ca="1" si="58"/>
        <v>628789.71158283064</v>
      </c>
      <c r="J334" s="18">
        <f t="shared" ca="1" si="52"/>
        <v>22815597.670010779</v>
      </c>
      <c r="L334" s="10">
        <f t="shared" si="59"/>
        <v>100000000</v>
      </c>
      <c r="O334" s="34">
        <f t="shared" ca="1" si="55"/>
        <v>0.22815597670010779</v>
      </c>
      <c r="V334" s="10">
        <f t="shared" si="53"/>
        <v>100000000</v>
      </c>
    </row>
    <row r="335" spans="1:22" x14ac:dyDescent="0.3">
      <c r="A335" s="10">
        <v>329</v>
      </c>
      <c r="B335" s="25">
        <f t="shared" si="50"/>
        <v>49126</v>
      </c>
      <c r="C335" s="10">
        <f t="shared" si="51"/>
        <v>8.3333333333333329E-2</v>
      </c>
      <c r="E335" s="18">
        <f t="shared" ca="1" si="56"/>
        <v>22815597.670010779</v>
      </c>
      <c r="F335" s="20">
        <f ca="1" xml:space="preserve"> IF(AssetIntType1="Fixed", AssetFxdRate1, IF(A335=1, OFFSET(Vectors!$D$6, A335, MATCH(AssetFltIndx1, FirstIntRates, 0)), IF(MOD($A335, AssetRateReset1)=0, MAX(MIN(OFFSET(Vectors!$D$6, A335, MATCH(AssetFltIndx1, FirstIntRates, 0)), (F334-AssetMarg1) + AssetPdCapFl1, AssetLifeCap1-AssetMarg1), (F334-AssetMarg1) -AssetPdCapFl1, AssetLifeFloor1-AssetMarg1), F334))) +AssetMarg1</f>
        <v>0.09</v>
      </c>
      <c r="G335" s="22">
        <f t="shared" ca="1" si="54"/>
        <v>804622.61694478267</v>
      </c>
      <c r="H335" s="22">
        <f t="shared" ca="1" si="57"/>
        <v>171116.98252508085</v>
      </c>
      <c r="I335" s="22">
        <f t="shared" ca="1" si="58"/>
        <v>633505.63441970176</v>
      </c>
      <c r="J335" s="18">
        <f t="shared" ca="1" si="52"/>
        <v>22182092.035591077</v>
      </c>
      <c r="L335" s="10">
        <f t="shared" si="59"/>
        <v>100000000</v>
      </c>
      <c r="O335" s="34">
        <f t="shared" ca="1" si="55"/>
        <v>0.22182092035591078</v>
      </c>
      <c r="V335" s="10">
        <f t="shared" si="53"/>
        <v>100000000</v>
      </c>
    </row>
    <row r="336" spans="1:22" x14ac:dyDescent="0.3">
      <c r="A336" s="10">
        <v>330</v>
      </c>
      <c r="B336" s="25">
        <f t="shared" si="50"/>
        <v>49157</v>
      </c>
      <c r="C336" s="10">
        <f t="shared" si="51"/>
        <v>8.3333333333333329E-2</v>
      </c>
      <c r="E336" s="18">
        <f t="shared" ca="1" si="56"/>
        <v>22182092.035591077</v>
      </c>
      <c r="F336" s="20">
        <f ca="1" xml:space="preserve"> IF(AssetIntType1="Fixed", AssetFxdRate1, IF(A336=1, OFFSET(Vectors!$D$6, A336, MATCH(AssetFltIndx1, FirstIntRates, 0)), IF(MOD($A336, AssetRateReset1)=0, MAX(MIN(OFFSET(Vectors!$D$6, A336, MATCH(AssetFltIndx1, FirstIntRates, 0)), (F335-AssetMarg1) + AssetPdCapFl1, AssetLifeCap1-AssetMarg1), (F335-AssetMarg1) -AssetPdCapFl1, AssetLifeFloor1-AssetMarg1), F335))) +AssetMarg1</f>
        <v>0.09</v>
      </c>
      <c r="G336" s="22">
        <f t="shared" ca="1" si="54"/>
        <v>804622.61694478267</v>
      </c>
      <c r="H336" s="22">
        <f t="shared" ca="1" si="57"/>
        <v>166365.69026693306</v>
      </c>
      <c r="I336" s="22">
        <f t="shared" ca="1" si="58"/>
        <v>638256.92667784961</v>
      </c>
      <c r="J336" s="18">
        <f t="shared" ca="1" si="52"/>
        <v>21543835.108913228</v>
      </c>
      <c r="L336" s="10">
        <f t="shared" si="59"/>
        <v>100000000</v>
      </c>
      <c r="O336" s="34">
        <f t="shared" ca="1" si="55"/>
        <v>0.21543835108913229</v>
      </c>
      <c r="V336" s="10">
        <f t="shared" si="53"/>
        <v>100000000</v>
      </c>
    </row>
    <row r="337" spans="1:22" x14ac:dyDescent="0.3">
      <c r="A337" s="10">
        <v>331</v>
      </c>
      <c r="B337" s="25">
        <f t="shared" si="50"/>
        <v>49188</v>
      </c>
      <c r="C337" s="10">
        <f t="shared" si="51"/>
        <v>8.3333333333333329E-2</v>
      </c>
      <c r="E337" s="18">
        <f t="shared" ca="1" si="56"/>
        <v>21543835.108913228</v>
      </c>
      <c r="F337" s="20">
        <f ca="1" xml:space="preserve"> IF(AssetIntType1="Fixed", AssetFxdRate1, IF(A337=1, OFFSET(Vectors!$D$6, A337, MATCH(AssetFltIndx1, FirstIntRates, 0)), IF(MOD($A337, AssetRateReset1)=0, MAX(MIN(OFFSET(Vectors!$D$6, A337, MATCH(AssetFltIndx1, FirstIntRates, 0)), (F336-AssetMarg1) + AssetPdCapFl1, AssetLifeCap1-AssetMarg1), (F336-AssetMarg1) -AssetPdCapFl1, AssetLifeFloor1-AssetMarg1), F336))) +AssetMarg1</f>
        <v>0.09</v>
      </c>
      <c r="G337" s="22">
        <f t="shared" ca="1" si="54"/>
        <v>804622.61694478267</v>
      </c>
      <c r="H337" s="22">
        <f t="shared" ca="1" si="57"/>
        <v>161578.76331684922</v>
      </c>
      <c r="I337" s="22">
        <f t="shared" ca="1" si="58"/>
        <v>643043.85362793342</v>
      </c>
      <c r="J337" s="18">
        <f t="shared" ca="1" si="52"/>
        <v>20900791.255285293</v>
      </c>
      <c r="L337" s="10">
        <f t="shared" si="59"/>
        <v>100000000</v>
      </c>
      <c r="O337" s="34">
        <f t="shared" ca="1" si="55"/>
        <v>0.20900791255285292</v>
      </c>
      <c r="V337" s="10">
        <f t="shared" si="53"/>
        <v>100000000</v>
      </c>
    </row>
    <row r="338" spans="1:22" x14ac:dyDescent="0.3">
      <c r="A338" s="10">
        <v>332</v>
      </c>
      <c r="B338" s="25">
        <f t="shared" si="50"/>
        <v>49218</v>
      </c>
      <c r="C338" s="10">
        <f t="shared" si="51"/>
        <v>8.3333333333333329E-2</v>
      </c>
      <c r="E338" s="18">
        <f t="shared" ca="1" si="56"/>
        <v>20900791.255285293</v>
      </c>
      <c r="F338" s="20">
        <f ca="1" xml:space="preserve"> IF(AssetIntType1="Fixed", AssetFxdRate1, IF(A338=1, OFFSET(Vectors!$D$6, A338, MATCH(AssetFltIndx1, FirstIntRates, 0)), IF(MOD($A338, AssetRateReset1)=0, MAX(MIN(OFFSET(Vectors!$D$6, A338, MATCH(AssetFltIndx1, FirstIntRates, 0)), (F337-AssetMarg1) + AssetPdCapFl1, AssetLifeCap1-AssetMarg1), (F337-AssetMarg1) -AssetPdCapFl1, AssetLifeFloor1-AssetMarg1), F337))) +AssetMarg1</f>
        <v>0.09</v>
      </c>
      <c r="G338" s="22">
        <f t="shared" ca="1" si="54"/>
        <v>804622.61694478267</v>
      </c>
      <c r="H338" s="22">
        <f t="shared" ca="1" si="57"/>
        <v>156755.93441463969</v>
      </c>
      <c r="I338" s="22">
        <f t="shared" ca="1" si="58"/>
        <v>647866.68253014295</v>
      </c>
      <c r="J338" s="18">
        <f t="shared" ca="1" si="52"/>
        <v>20252924.57275515</v>
      </c>
      <c r="L338" s="10">
        <f t="shared" si="59"/>
        <v>100000000</v>
      </c>
      <c r="O338" s="34">
        <f t="shared" ca="1" si="55"/>
        <v>0.20252924572755152</v>
      </c>
      <c r="V338" s="10">
        <f t="shared" si="53"/>
        <v>100000000</v>
      </c>
    </row>
    <row r="339" spans="1:22" x14ac:dyDescent="0.3">
      <c r="A339" s="10">
        <v>333</v>
      </c>
      <c r="B339" s="25">
        <f t="shared" si="50"/>
        <v>49249</v>
      </c>
      <c r="C339" s="10">
        <f t="shared" si="51"/>
        <v>8.3333333333333329E-2</v>
      </c>
      <c r="E339" s="18">
        <f t="shared" ca="1" si="56"/>
        <v>20252924.57275515</v>
      </c>
      <c r="F339" s="20">
        <f ca="1" xml:space="preserve"> IF(AssetIntType1="Fixed", AssetFxdRate1, IF(A339=1, OFFSET(Vectors!$D$6, A339, MATCH(AssetFltIndx1, FirstIntRates, 0)), IF(MOD($A339, AssetRateReset1)=0, MAX(MIN(OFFSET(Vectors!$D$6, A339, MATCH(AssetFltIndx1, FirstIntRates, 0)), (F338-AssetMarg1) + AssetPdCapFl1, AssetLifeCap1-AssetMarg1), (F338-AssetMarg1) -AssetPdCapFl1, AssetLifeFloor1-AssetMarg1), F338))) +AssetMarg1</f>
        <v>0.09</v>
      </c>
      <c r="G339" s="22">
        <f t="shared" ca="1" si="54"/>
        <v>804622.61694478267</v>
      </c>
      <c r="H339" s="22">
        <f t="shared" ca="1" si="57"/>
        <v>151896.93429566361</v>
      </c>
      <c r="I339" s="22">
        <f t="shared" ca="1" si="58"/>
        <v>652725.68264911906</v>
      </c>
      <c r="J339" s="18">
        <f t="shared" ca="1" si="52"/>
        <v>19600198.89010603</v>
      </c>
      <c r="L339" s="10">
        <f t="shared" si="59"/>
        <v>100000000</v>
      </c>
      <c r="O339" s="34">
        <f t="shared" ca="1" si="55"/>
        <v>0.1960019889010603</v>
      </c>
      <c r="V339" s="10">
        <f t="shared" si="53"/>
        <v>100000000</v>
      </c>
    </row>
    <row r="340" spans="1:22" x14ac:dyDescent="0.3">
      <c r="A340" s="10">
        <v>334</v>
      </c>
      <c r="B340" s="25">
        <f t="shared" si="50"/>
        <v>49279</v>
      </c>
      <c r="C340" s="10">
        <f t="shared" si="51"/>
        <v>8.3333333333333329E-2</v>
      </c>
      <c r="E340" s="18">
        <f t="shared" ca="1" si="56"/>
        <v>19600198.89010603</v>
      </c>
      <c r="F340" s="20">
        <f ca="1" xml:space="preserve"> IF(AssetIntType1="Fixed", AssetFxdRate1, IF(A340=1, OFFSET(Vectors!$D$6, A340, MATCH(AssetFltIndx1, FirstIntRates, 0)), IF(MOD($A340, AssetRateReset1)=0, MAX(MIN(OFFSET(Vectors!$D$6, A340, MATCH(AssetFltIndx1, FirstIntRates, 0)), (F339-AssetMarg1) + AssetPdCapFl1, AssetLifeCap1-AssetMarg1), (F339-AssetMarg1) -AssetPdCapFl1, AssetLifeFloor1-AssetMarg1), F339))) +AssetMarg1</f>
        <v>0.09</v>
      </c>
      <c r="G340" s="22">
        <f t="shared" ca="1" si="54"/>
        <v>804622.61694478267</v>
      </c>
      <c r="H340" s="22">
        <f t="shared" ca="1" si="57"/>
        <v>147001.49167579523</v>
      </c>
      <c r="I340" s="22">
        <f t="shared" ca="1" si="58"/>
        <v>657621.12526898738</v>
      </c>
      <c r="J340" s="18">
        <f t="shared" ca="1" si="52"/>
        <v>18942577.764837041</v>
      </c>
      <c r="L340" s="10">
        <f t="shared" si="59"/>
        <v>100000000</v>
      </c>
      <c r="O340" s="34">
        <f t="shared" ca="1" si="55"/>
        <v>0.1894257776483704</v>
      </c>
      <c r="V340" s="10">
        <f t="shared" si="53"/>
        <v>100000000</v>
      </c>
    </row>
    <row r="341" spans="1:22" x14ac:dyDescent="0.3">
      <c r="A341" s="10">
        <v>335</v>
      </c>
      <c r="B341" s="25">
        <f t="shared" si="50"/>
        <v>49310</v>
      </c>
      <c r="C341" s="10">
        <f t="shared" si="51"/>
        <v>8.3333333333333329E-2</v>
      </c>
      <c r="E341" s="18">
        <f t="shared" ca="1" si="56"/>
        <v>18942577.764837041</v>
      </c>
      <c r="F341" s="20">
        <f ca="1" xml:space="preserve"> IF(AssetIntType1="Fixed", AssetFxdRate1, IF(A341=1, OFFSET(Vectors!$D$6, A341, MATCH(AssetFltIndx1, FirstIntRates, 0)), IF(MOD($A341, AssetRateReset1)=0, MAX(MIN(OFFSET(Vectors!$D$6, A341, MATCH(AssetFltIndx1, FirstIntRates, 0)), (F340-AssetMarg1) + AssetPdCapFl1, AssetLifeCap1-AssetMarg1), (F340-AssetMarg1) -AssetPdCapFl1, AssetLifeFloor1-AssetMarg1), F340))) +AssetMarg1</f>
        <v>0.09</v>
      </c>
      <c r="G341" s="22">
        <f t="shared" ca="1" si="54"/>
        <v>804622.61694478267</v>
      </c>
      <c r="H341" s="22">
        <f t="shared" ca="1" si="57"/>
        <v>142069.3332362778</v>
      </c>
      <c r="I341" s="22">
        <f t="shared" ca="1" si="58"/>
        <v>662553.28370850487</v>
      </c>
      <c r="J341" s="18">
        <f t="shared" ca="1" si="52"/>
        <v>18280024.481128536</v>
      </c>
      <c r="L341" s="10">
        <f t="shared" si="59"/>
        <v>100000000</v>
      </c>
      <c r="O341" s="34">
        <f t="shared" ca="1" si="55"/>
        <v>0.18280024481128537</v>
      </c>
      <c r="V341" s="10">
        <f t="shared" si="53"/>
        <v>100000000</v>
      </c>
    </row>
    <row r="342" spans="1:22" x14ac:dyDescent="0.3">
      <c r="A342" s="10">
        <v>336</v>
      </c>
      <c r="B342" s="25">
        <f t="shared" si="50"/>
        <v>49341</v>
      </c>
      <c r="C342" s="10">
        <f t="shared" si="51"/>
        <v>8.3333333333333329E-2</v>
      </c>
      <c r="E342" s="18">
        <f t="shared" ca="1" si="56"/>
        <v>18280024.481128536</v>
      </c>
      <c r="F342" s="20">
        <f ca="1" xml:space="preserve"> IF(AssetIntType1="Fixed", AssetFxdRate1, IF(A342=1, OFFSET(Vectors!$D$6, A342, MATCH(AssetFltIndx1, FirstIntRates, 0)), IF(MOD($A342, AssetRateReset1)=0, MAX(MIN(OFFSET(Vectors!$D$6, A342, MATCH(AssetFltIndx1, FirstIntRates, 0)), (F341-AssetMarg1) + AssetPdCapFl1, AssetLifeCap1-AssetMarg1), (F341-AssetMarg1) -AssetPdCapFl1, AssetLifeFloor1-AssetMarg1), F341))) +AssetMarg1</f>
        <v>0.09</v>
      </c>
      <c r="G342" s="22">
        <f t="shared" ca="1" si="54"/>
        <v>804622.61694478267</v>
      </c>
      <c r="H342" s="22">
        <f t="shared" ca="1" si="57"/>
        <v>137100.18360846402</v>
      </c>
      <c r="I342" s="22">
        <f t="shared" ca="1" si="58"/>
        <v>667522.4333363187</v>
      </c>
      <c r="J342" s="18">
        <f t="shared" ca="1" si="52"/>
        <v>17612502.047792219</v>
      </c>
      <c r="L342" s="10">
        <f t="shared" si="59"/>
        <v>100000000</v>
      </c>
      <c r="O342" s="34">
        <f t="shared" ca="1" si="55"/>
        <v>0.1761250204779222</v>
      </c>
      <c r="V342" s="10">
        <f t="shared" si="53"/>
        <v>100000000</v>
      </c>
    </row>
    <row r="343" spans="1:22" x14ac:dyDescent="0.3">
      <c r="A343" s="10">
        <v>337</v>
      </c>
      <c r="B343" s="25">
        <f t="shared" si="50"/>
        <v>49369</v>
      </c>
      <c r="C343" s="10">
        <f t="shared" si="51"/>
        <v>8.3333333333333329E-2</v>
      </c>
      <c r="E343" s="18">
        <f t="shared" ca="1" si="56"/>
        <v>17612502.047792219</v>
      </c>
      <c r="F343" s="20">
        <f ca="1" xml:space="preserve"> IF(AssetIntType1="Fixed", AssetFxdRate1, IF(A343=1, OFFSET(Vectors!$D$6, A343, MATCH(AssetFltIndx1, FirstIntRates, 0)), IF(MOD($A343, AssetRateReset1)=0, MAX(MIN(OFFSET(Vectors!$D$6, A343, MATCH(AssetFltIndx1, FirstIntRates, 0)), (F342-AssetMarg1) + AssetPdCapFl1, AssetLifeCap1-AssetMarg1), (F342-AssetMarg1) -AssetPdCapFl1, AssetLifeFloor1-AssetMarg1), F342))) +AssetMarg1</f>
        <v>0.09</v>
      </c>
      <c r="G343" s="22">
        <f t="shared" ca="1" si="54"/>
        <v>804622.61694478267</v>
      </c>
      <c r="H343" s="22">
        <f t="shared" ca="1" si="57"/>
        <v>132093.76535844163</v>
      </c>
      <c r="I343" s="22">
        <f t="shared" ca="1" si="58"/>
        <v>672528.85158634104</v>
      </c>
      <c r="J343" s="18">
        <f t="shared" ca="1" si="52"/>
        <v>16939973.196205877</v>
      </c>
      <c r="L343" s="10">
        <f t="shared" si="59"/>
        <v>100000000</v>
      </c>
      <c r="O343" s="34">
        <f t="shared" ca="1" si="55"/>
        <v>0.16939973196205876</v>
      </c>
      <c r="V343" s="10">
        <f t="shared" si="53"/>
        <v>100000000</v>
      </c>
    </row>
    <row r="344" spans="1:22" x14ac:dyDescent="0.3">
      <c r="A344" s="10">
        <v>338</v>
      </c>
      <c r="B344" s="25">
        <f t="shared" si="50"/>
        <v>49400</v>
      </c>
      <c r="C344" s="10">
        <f t="shared" si="51"/>
        <v>8.3333333333333329E-2</v>
      </c>
      <c r="E344" s="18">
        <f t="shared" ca="1" si="56"/>
        <v>16939973.196205877</v>
      </c>
      <c r="F344" s="20">
        <f ca="1" xml:space="preserve"> IF(AssetIntType1="Fixed", AssetFxdRate1, IF(A344=1, OFFSET(Vectors!$D$6, A344, MATCH(AssetFltIndx1, FirstIntRates, 0)), IF(MOD($A344, AssetRateReset1)=0, MAX(MIN(OFFSET(Vectors!$D$6, A344, MATCH(AssetFltIndx1, FirstIntRates, 0)), (F343-AssetMarg1) + AssetPdCapFl1, AssetLifeCap1-AssetMarg1), (F343-AssetMarg1) -AssetPdCapFl1, AssetLifeFloor1-AssetMarg1), F343))) +AssetMarg1</f>
        <v>0.09</v>
      </c>
      <c r="G344" s="22">
        <f t="shared" ca="1" si="54"/>
        <v>804622.61694478267</v>
      </c>
      <c r="H344" s="22">
        <f t="shared" ca="1" si="57"/>
        <v>127049.79897154408</v>
      </c>
      <c r="I344" s="22">
        <f t="shared" ca="1" si="58"/>
        <v>677572.81797323865</v>
      </c>
      <c r="J344" s="18">
        <f t="shared" ca="1" si="52"/>
        <v>16262400.378232637</v>
      </c>
      <c r="L344" s="10">
        <f t="shared" si="59"/>
        <v>100000000</v>
      </c>
      <c r="O344" s="34">
        <f t="shared" ca="1" si="55"/>
        <v>0.16262400378232639</v>
      </c>
      <c r="V344" s="10">
        <f t="shared" si="53"/>
        <v>100000000</v>
      </c>
    </row>
    <row r="345" spans="1:22" x14ac:dyDescent="0.3">
      <c r="A345" s="10">
        <v>339</v>
      </c>
      <c r="B345" s="25">
        <f t="shared" si="50"/>
        <v>49430</v>
      </c>
      <c r="C345" s="10">
        <f t="shared" si="51"/>
        <v>8.3333333333333329E-2</v>
      </c>
      <c r="E345" s="18">
        <f t="shared" ca="1" si="56"/>
        <v>16262400.378232637</v>
      </c>
      <c r="F345" s="20">
        <f ca="1" xml:space="preserve"> IF(AssetIntType1="Fixed", AssetFxdRate1, IF(A345=1, OFFSET(Vectors!$D$6, A345, MATCH(AssetFltIndx1, FirstIntRates, 0)), IF(MOD($A345, AssetRateReset1)=0, MAX(MIN(OFFSET(Vectors!$D$6, A345, MATCH(AssetFltIndx1, FirstIntRates, 0)), (F344-AssetMarg1) + AssetPdCapFl1, AssetLifeCap1-AssetMarg1), (F344-AssetMarg1) -AssetPdCapFl1, AssetLifeFloor1-AssetMarg1), F344))) +AssetMarg1</f>
        <v>0.09</v>
      </c>
      <c r="G345" s="22">
        <f t="shared" ca="1" si="54"/>
        <v>804622.61694478267</v>
      </c>
      <c r="H345" s="22">
        <f t="shared" ca="1" si="57"/>
        <v>121968.00283674478</v>
      </c>
      <c r="I345" s="22">
        <f t="shared" ca="1" si="58"/>
        <v>682654.6141080379</v>
      </c>
      <c r="J345" s="18">
        <f t="shared" ca="1" si="52"/>
        <v>15579745.7641246</v>
      </c>
      <c r="L345" s="10">
        <f t="shared" si="59"/>
        <v>100000000</v>
      </c>
      <c r="O345" s="34">
        <f t="shared" ca="1" si="55"/>
        <v>0.155797457641246</v>
      </c>
      <c r="V345" s="10">
        <f t="shared" si="53"/>
        <v>100000000</v>
      </c>
    </row>
    <row r="346" spans="1:22" x14ac:dyDescent="0.3">
      <c r="A346" s="10">
        <v>340</v>
      </c>
      <c r="B346" s="25">
        <f t="shared" si="50"/>
        <v>49461</v>
      </c>
      <c r="C346" s="10">
        <f t="shared" si="51"/>
        <v>8.3333333333333329E-2</v>
      </c>
      <c r="E346" s="18">
        <f t="shared" ca="1" si="56"/>
        <v>15579745.7641246</v>
      </c>
      <c r="F346" s="20">
        <f ca="1" xml:space="preserve"> IF(AssetIntType1="Fixed", AssetFxdRate1, IF(A346=1, OFFSET(Vectors!$D$6, A346, MATCH(AssetFltIndx1, FirstIntRates, 0)), IF(MOD($A346, AssetRateReset1)=0, MAX(MIN(OFFSET(Vectors!$D$6, A346, MATCH(AssetFltIndx1, FirstIntRates, 0)), (F345-AssetMarg1) + AssetPdCapFl1, AssetLifeCap1-AssetMarg1), (F345-AssetMarg1) -AssetPdCapFl1, AssetLifeFloor1-AssetMarg1), F345))) +AssetMarg1</f>
        <v>0.09</v>
      </c>
      <c r="G346" s="22">
        <f t="shared" ca="1" si="54"/>
        <v>804622.61694478267</v>
      </c>
      <c r="H346" s="22">
        <f t="shared" ca="1" si="57"/>
        <v>116848.09323093449</v>
      </c>
      <c r="I346" s="22">
        <f t="shared" ca="1" si="58"/>
        <v>687774.5237138482</v>
      </c>
      <c r="J346" s="18">
        <f t="shared" ca="1" si="52"/>
        <v>14891971.240410753</v>
      </c>
      <c r="L346" s="10">
        <f t="shared" si="59"/>
        <v>100000000</v>
      </c>
      <c r="O346" s="34">
        <f t="shared" ca="1" si="55"/>
        <v>0.14891971240410753</v>
      </c>
      <c r="V346" s="10">
        <f t="shared" si="53"/>
        <v>100000000</v>
      </c>
    </row>
    <row r="347" spans="1:22" x14ac:dyDescent="0.3">
      <c r="A347" s="10">
        <v>341</v>
      </c>
      <c r="B347" s="25">
        <f t="shared" si="50"/>
        <v>49491</v>
      </c>
      <c r="C347" s="10">
        <f t="shared" si="51"/>
        <v>8.3333333333333329E-2</v>
      </c>
      <c r="E347" s="18">
        <f t="shared" ca="1" si="56"/>
        <v>14891971.240410753</v>
      </c>
      <c r="F347" s="20">
        <f ca="1" xml:space="preserve"> IF(AssetIntType1="Fixed", AssetFxdRate1, IF(A347=1, OFFSET(Vectors!$D$6, A347, MATCH(AssetFltIndx1, FirstIntRates, 0)), IF(MOD($A347, AssetRateReset1)=0, MAX(MIN(OFFSET(Vectors!$D$6, A347, MATCH(AssetFltIndx1, FirstIntRates, 0)), (F346-AssetMarg1) + AssetPdCapFl1, AssetLifeCap1-AssetMarg1), (F346-AssetMarg1) -AssetPdCapFl1, AssetLifeFloor1-AssetMarg1), F346))) +AssetMarg1</f>
        <v>0.09</v>
      </c>
      <c r="G347" s="22">
        <f t="shared" ca="1" si="54"/>
        <v>804622.61694478267</v>
      </c>
      <c r="H347" s="22">
        <f t="shared" ca="1" si="57"/>
        <v>111689.78430308064</v>
      </c>
      <c r="I347" s="22">
        <f t="shared" ca="1" si="58"/>
        <v>692932.83264170203</v>
      </c>
      <c r="J347" s="18">
        <f t="shared" ca="1" si="52"/>
        <v>14199038.40776905</v>
      </c>
      <c r="L347" s="10">
        <f t="shared" si="59"/>
        <v>100000000</v>
      </c>
      <c r="O347" s="34">
        <f t="shared" ca="1" si="55"/>
        <v>0.14199038407769052</v>
      </c>
      <c r="V347" s="10">
        <f t="shared" si="53"/>
        <v>100000000</v>
      </c>
    </row>
    <row r="348" spans="1:22" x14ac:dyDescent="0.3">
      <c r="A348" s="10">
        <v>342</v>
      </c>
      <c r="B348" s="25">
        <f t="shared" si="50"/>
        <v>49522</v>
      </c>
      <c r="C348" s="10">
        <f t="shared" si="51"/>
        <v>8.3333333333333329E-2</v>
      </c>
      <c r="E348" s="18">
        <f t="shared" ca="1" si="56"/>
        <v>14199038.40776905</v>
      </c>
      <c r="F348" s="20">
        <f ca="1" xml:space="preserve"> IF(AssetIntType1="Fixed", AssetFxdRate1, IF(A348=1, OFFSET(Vectors!$D$6, A348, MATCH(AssetFltIndx1, FirstIntRates, 0)), IF(MOD($A348, AssetRateReset1)=0, MAX(MIN(OFFSET(Vectors!$D$6, A348, MATCH(AssetFltIndx1, FirstIntRates, 0)), (F347-AssetMarg1) + AssetPdCapFl1, AssetLifeCap1-AssetMarg1), (F347-AssetMarg1) -AssetPdCapFl1, AssetLifeFloor1-AssetMarg1), F347))) +AssetMarg1</f>
        <v>0.09</v>
      </c>
      <c r="G348" s="22">
        <f t="shared" ca="1" si="54"/>
        <v>804622.61694478267</v>
      </c>
      <c r="H348" s="22">
        <f t="shared" ca="1" si="57"/>
        <v>106492.78805826788</v>
      </c>
      <c r="I348" s="22">
        <f t="shared" ca="1" si="58"/>
        <v>698129.82888651476</v>
      </c>
      <c r="J348" s="18">
        <f t="shared" ca="1" si="52"/>
        <v>13500908.578882536</v>
      </c>
      <c r="L348" s="10">
        <f t="shared" si="59"/>
        <v>100000000</v>
      </c>
      <c r="O348" s="34">
        <f t="shared" ca="1" si="55"/>
        <v>0.13500908578882537</v>
      </c>
      <c r="V348" s="10">
        <f t="shared" si="53"/>
        <v>100000000</v>
      </c>
    </row>
    <row r="349" spans="1:22" x14ac:dyDescent="0.3">
      <c r="A349" s="10">
        <v>343</v>
      </c>
      <c r="B349" s="25">
        <f t="shared" si="50"/>
        <v>49553</v>
      </c>
      <c r="C349" s="10">
        <f t="shared" si="51"/>
        <v>8.3333333333333329E-2</v>
      </c>
      <c r="E349" s="18">
        <f t="shared" ca="1" si="56"/>
        <v>13500908.578882536</v>
      </c>
      <c r="F349" s="20">
        <f ca="1" xml:space="preserve"> IF(AssetIntType1="Fixed", AssetFxdRate1, IF(A349=1, OFFSET(Vectors!$D$6, A349, MATCH(AssetFltIndx1, FirstIntRates, 0)), IF(MOD($A349, AssetRateReset1)=0, MAX(MIN(OFFSET(Vectors!$D$6, A349, MATCH(AssetFltIndx1, FirstIntRates, 0)), (F348-AssetMarg1) + AssetPdCapFl1, AssetLifeCap1-AssetMarg1), (F348-AssetMarg1) -AssetPdCapFl1, AssetLifeFloor1-AssetMarg1), F348))) +AssetMarg1</f>
        <v>0.09</v>
      </c>
      <c r="G349" s="22">
        <f t="shared" ca="1" si="54"/>
        <v>804622.61694478267</v>
      </c>
      <c r="H349" s="22">
        <f t="shared" ca="1" si="57"/>
        <v>101256.81434161901</v>
      </c>
      <c r="I349" s="22">
        <f t="shared" ca="1" si="58"/>
        <v>703365.80260316364</v>
      </c>
      <c r="J349" s="18">
        <f t="shared" ca="1" si="52"/>
        <v>12797542.776279373</v>
      </c>
      <c r="L349" s="10">
        <f t="shared" si="59"/>
        <v>100000000</v>
      </c>
      <c r="O349" s="34">
        <f t="shared" ca="1" si="55"/>
        <v>0.12797542776279372</v>
      </c>
      <c r="V349" s="10">
        <f t="shared" si="53"/>
        <v>100000000</v>
      </c>
    </row>
    <row r="350" spans="1:22" x14ac:dyDescent="0.3">
      <c r="A350" s="10">
        <v>344</v>
      </c>
      <c r="B350" s="25">
        <f t="shared" si="50"/>
        <v>49583</v>
      </c>
      <c r="C350" s="10">
        <f t="shared" si="51"/>
        <v>8.3333333333333329E-2</v>
      </c>
      <c r="E350" s="18">
        <f t="shared" ca="1" si="56"/>
        <v>12797542.776279373</v>
      </c>
      <c r="F350" s="20">
        <f ca="1" xml:space="preserve"> IF(AssetIntType1="Fixed", AssetFxdRate1, IF(A350=1, OFFSET(Vectors!$D$6, A350, MATCH(AssetFltIndx1, FirstIntRates, 0)), IF(MOD($A350, AssetRateReset1)=0, MAX(MIN(OFFSET(Vectors!$D$6, A350, MATCH(AssetFltIndx1, FirstIntRates, 0)), (F349-AssetMarg1) + AssetPdCapFl1, AssetLifeCap1-AssetMarg1), (F349-AssetMarg1) -AssetPdCapFl1, AssetLifeFloor1-AssetMarg1), F349))) +AssetMarg1</f>
        <v>0.09</v>
      </c>
      <c r="G350" s="22">
        <f t="shared" ca="1" si="54"/>
        <v>804622.61694478267</v>
      </c>
      <c r="H350" s="22">
        <f t="shared" ca="1" si="57"/>
        <v>95981.570822095295</v>
      </c>
      <c r="I350" s="22">
        <f t="shared" ca="1" si="58"/>
        <v>708641.0461226874</v>
      </c>
      <c r="J350" s="18">
        <f t="shared" ca="1" si="52"/>
        <v>12088901.730156686</v>
      </c>
      <c r="L350" s="10">
        <f t="shared" si="59"/>
        <v>100000000</v>
      </c>
      <c r="O350" s="34">
        <f t="shared" ca="1" si="55"/>
        <v>0.12088901730156686</v>
      </c>
      <c r="V350" s="10">
        <f t="shared" si="53"/>
        <v>100000000</v>
      </c>
    </row>
    <row r="351" spans="1:22" x14ac:dyDescent="0.3">
      <c r="A351" s="10">
        <v>345</v>
      </c>
      <c r="B351" s="25">
        <f t="shared" si="50"/>
        <v>49614</v>
      </c>
      <c r="C351" s="10">
        <f t="shared" si="51"/>
        <v>8.3333333333333329E-2</v>
      </c>
      <c r="E351" s="18">
        <f t="shared" ca="1" si="56"/>
        <v>12088901.730156686</v>
      </c>
      <c r="F351" s="20">
        <f ca="1" xml:space="preserve"> IF(AssetIntType1="Fixed", AssetFxdRate1, IF(A351=1, OFFSET(Vectors!$D$6, A351, MATCH(AssetFltIndx1, FirstIntRates, 0)), IF(MOD($A351, AssetRateReset1)=0, MAX(MIN(OFFSET(Vectors!$D$6, A351, MATCH(AssetFltIndx1, FirstIntRates, 0)), (F350-AssetMarg1) + AssetPdCapFl1, AssetLifeCap1-AssetMarg1), (F350-AssetMarg1) -AssetPdCapFl1, AssetLifeFloor1-AssetMarg1), F350))) +AssetMarg1</f>
        <v>0.09</v>
      </c>
      <c r="G351" s="22">
        <f t="shared" ca="1" si="54"/>
        <v>804622.61694478267</v>
      </c>
      <c r="H351" s="22">
        <f t="shared" ca="1" si="57"/>
        <v>90666.762976175145</v>
      </c>
      <c r="I351" s="22">
        <f t="shared" ca="1" si="58"/>
        <v>713955.85396860749</v>
      </c>
      <c r="J351" s="18">
        <f t="shared" ca="1" si="52"/>
        <v>11374945.876188079</v>
      </c>
      <c r="L351" s="10">
        <f t="shared" si="59"/>
        <v>100000000</v>
      </c>
      <c r="O351" s="34">
        <f t="shared" ca="1" si="55"/>
        <v>0.11374945876188079</v>
      </c>
      <c r="V351" s="10">
        <f t="shared" si="53"/>
        <v>100000000</v>
      </c>
    </row>
    <row r="352" spans="1:22" x14ac:dyDescent="0.3">
      <c r="A352" s="10">
        <v>346</v>
      </c>
      <c r="B352" s="25">
        <f t="shared" si="50"/>
        <v>49644</v>
      </c>
      <c r="C352" s="10">
        <f t="shared" si="51"/>
        <v>8.3333333333333329E-2</v>
      </c>
      <c r="E352" s="18">
        <f t="shared" ca="1" si="56"/>
        <v>11374945.876188079</v>
      </c>
      <c r="F352" s="20">
        <f ca="1" xml:space="preserve"> IF(AssetIntType1="Fixed", AssetFxdRate1, IF(A352=1, OFFSET(Vectors!$D$6, A352, MATCH(AssetFltIndx1, FirstIntRates, 0)), IF(MOD($A352, AssetRateReset1)=0, MAX(MIN(OFFSET(Vectors!$D$6, A352, MATCH(AssetFltIndx1, FirstIntRates, 0)), (F351-AssetMarg1) + AssetPdCapFl1, AssetLifeCap1-AssetMarg1), (F351-AssetMarg1) -AssetPdCapFl1, AssetLifeFloor1-AssetMarg1), F351))) +AssetMarg1</f>
        <v>0.09</v>
      </c>
      <c r="G352" s="22">
        <f t="shared" ca="1" si="54"/>
        <v>804622.61694478267</v>
      </c>
      <c r="H352" s="22">
        <f t="shared" ca="1" si="57"/>
        <v>85312.094071410582</v>
      </c>
      <c r="I352" s="22">
        <f t="shared" ca="1" si="58"/>
        <v>719310.52287337207</v>
      </c>
      <c r="J352" s="18">
        <f t="shared" ca="1" si="52"/>
        <v>10655635.353314707</v>
      </c>
      <c r="L352" s="10">
        <f t="shared" si="59"/>
        <v>100000000</v>
      </c>
      <c r="O352" s="34">
        <f t="shared" ca="1" si="55"/>
        <v>0.10655635353314707</v>
      </c>
      <c r="V352" s="10">
        <f t="shared" si="53"/>
        <v>100000000</v>
      </c>
    </row>
    <row r="353" spans="1:22" x14ac:dyDescent="0.3">
      <c r="A353" s="10">
        <v>347</v>
      </c>
      <c r="B353" s="25">
        <f t="shared" si="50"/>
        <v>49675</v>
      </c>
      <c r="C353" s="10">
        <f t="shared" si="51"/>
        <v>8.3333333333333329E-2</v>
      </c>
      <c r="E353" s="18">
        <f t="shared" ca="1" si="56"/>
        <v>10655635.353314707</v>
      </c>
      <c r="F353" s="20">
        <f ca="1" xml:space="preserve"> IF(AssetIntType1="Fixed", AssetFxdRate1, IF(A353=1, OFFSET(Vectors!$D$6, A353, MATCH(AssetFltIndx1, FirstIntRates, 0)), IF(MOD($A353, AssetRateReset1)=0, MAX(MIN(OFFSET(Vectors!$D$6, A353, MATCH(AssetFltIndx1, FirstIntRates, 0)), (F352-AssetMarg1) + AssetPdCapFl1, AssetLifeCap1-AssetMarg1), (F352-AssetMarg1) -AssetPdCapFl1, AssetLifeFloor1-AssetMarg1), F352))) +AssetMarg1</f>
        <v>0.09</v>
      </c>
      <c r="G353" s="22">
        <f t="shared" ca="1" si="54"/>
        <v>804622.61694478267</v>
      </c>
      <c r="H353" s="22">
        <f t="shared" ca="1" si="57"/>
        <v>79917.265149860294</v>
      </c>
      <c r="I353" s="22">
        <f t="shared" ca="1" si="58"/>
        <v>724705.35179492238</v>
      </c>
      <c r="J353" s="18">
        <f t="shared" ca="1" si="52"/>
        <v>9930930.0015197843</v>
      </c>
      <c r="L353" s="10">
        <f t="shared" si="59"/>
        <v>100000000</v>
      </c>
      <c r="O353" s="34">
        <f t="shared" ca="1" si="55"/>
        <v>9.9309300015197846E-2</v>
      </c>
      <c r="V353" s="10">
        <f t="shared" si="53"/>
        <v>100000000</v>
      </c>
    </row>
    <row r="354" spans="1:22" x14ac:dyDescent="0.3">
      <c r="A354" s="10">
        <v>348</v>
      </c>
      <c r="B354" s="25">
        <f t="shared" si="50"/>
        <v>49706</v>
      </c>
      <c r="C354" s="10">
        <f t="shared" si="51"/>
        <v>8.3333333333333329E-2</v>
      </c>
      <c r="E354" s="18">
        <f t="shared" ca="1" si="56"/>
        <v>9930930.0015197843</v>
      </c>
      <c r="F354" s="20">
        <f ca="1" xml:space="preserve"> IF(AssetIntType1="Fixed", AssetFxdRate1, IF(A354=1, OFFSET(Vectors!$D$6, A354, MATCH(AssetFltIndx1, FirstIntRates, 0)), IF(MOD($A354, AssetRateReset1)=0, MAX(MIN(OFFSET(Vectors!$D$6, A354, MATCH(AssetFltIndx1, FirstIntRates, 0)), (F353-AssetMarg1) + AssetPdCapFl1, AssetLifeCap1-AssetMarg1), (F353-AssetMarg1) -AssetPdCapFl1, AssetLifeFloor1-AssetMarg1), F353))) +AssetMarg1</f>
        <v>0.09</v>
      </c>
      <c r="G354" s="22">
        <f t="shared" ca="1" si="54"/>
        <v>804622.61694478267</v>
      </c>
      <c r="H354" s="22">
        <f t="shared" ca="1" si="57"/>
        <v>74481.975011398375</v>
      </c>
      <c r="I354" s="22">
        <f t="shared" ca="1" si="58"/>
        <v>730140.64193338435</v>
      </c>
      <c r="J354" s="18">
        <f t="shared" ca="1" si="52"/>
        <v>9200789.359586399</v>
      </c>
      <c r="L354" s="10">
        <f t="shared" si="59"/>
        <v>100000000</v>
      </c>
      <c r="O354" s="34">
        <f t="shared" ca="1" si="55"/>
        <v>9.200789359586399E-2</v>
      </c>
      <c r="V354" s="10">
        <f t="shared" si="53"/>
        <v>100000000</v>
      </c>
    </row>
    <row r="355" spans="1:22" x14ac:dyDescent="0.3">
      <c r="A355" s="10">
        <v>349</v>
      </c>
      <c r="B355" s="25">
        <f t="shared" si="50"/>
        <v>49735</v>
      </c>
      <c r="C355" s="10">
        <f t="shared" si="51"/>
        <v>8.3333333333333329E-2</v>
      </c>
      <c r="E355" s="18">
        <f t="shared" ca="1" si="56"/>
        <v>9200789.359586399</v>
      </c>
      <c r="F355" s="20">
        <f ca="1" xml:space="preserve"> IF(AssetIntType1="Fixed", AssetFxdRate1, IF(A355=1, OFFSET(Vectors!$D$6, A355, MATCH(AssetFltIndx1, FirstIntRates, 0)), IF(MOD($A355, AssetRateReset1)=0, MAX(MIN(OFFSET(Vectors!$D$6, A355, MATCH(AssetFltIndx1, FirstIntRates, 0)), (F354-AssetMarg1) + AssetPdCapFl1, AssetLifeCap1-AssetMarg1), (F354-AssetMarg1) -AssetPdCapFl1, AssetLifeFloor1-AssetMarg1), F354))) +AssetMarg1</f>
        <v>0.09</v>
      </c>
      <c r="G355" s="22">
        <f t="shared" ca="1" si="54"/>
        <v>804622.61694478267</v>
      </c>
      <c r="H355" s="22">
        <f t="shared" ca="1" si="57"/>
        <v>69005.920196897991</v>
      </c>
      <c r="I355" s="22">
        <f t="shared" ca="1" si="58"/>
        <v>735616.69674788462</v>
      </c>
      <c r="J355" s="18">
        <f t="shared" ca="1" si="52"/>
        <v>8465172.6628385149</v>
      </c>
      <c r="L355" s="10">
        <f t="shared" si="59"/>
        <v>100000000</v>
      </c>
      <c r="O355" s="34">
        <f t="shared" ca="1" si="55"/>
        <v>8.4651726628385146E-2</v>
      </c>
      <c r="V355" s="10">
        <f t="shared" si="53"/>
        <v>100000000</v>
      </c>
    </row>
    <row r="356" spans="1:22" x14ac:dyDescent="0.3">
      <c r="A356" s="10">
        <v>350</v>
      </c>
      <c r="B356" s="25">
        <f t="shared" si="50"/>
        <v>49766</v>
      </c>
      <c r="C356" s="10">
        <f t="shared" si="51"/>
        <v>8.3333333333333329E-2</v>
      </c>
      <c r="E356" s="18">
        <f t="shared" ca="1" si="56"/>
        <v>8465172.6628385149</v>
      </c>
      <c r="F356" s="20">
        <f ca="1" xml:space="preserve"> IF(AssetIntType1="Fixed", AssetFxdRate1, IF(A356=1, OFFSET(Vectors!$D$6, A356, MATCH(AssetFltIndx1, FirstIntRates, 0)), IF(MOD($A356, AssetRateReset1)=0, MAX(MIN(OFFSET(Vectors!$D$6, A356, MATCH(AssetFltIndx1, FirstIntRates, 0)), (F355-AssetMarg1) + AssetPdCapFl1, AssetLifeCap1-AssetMarg1), (F355-AssetMarg1) -AssetPdCapFl1, AssetLifeFloor1-AssetMarg1), F355))) +AssetMarg1</f>
        <v>0.09</v>
      </c>
      <c r="G356" s="22">
        <f t="shared" ca="1" si="54"/>
        <v>804622.61694478267</v>
      </c>
      <c r="H356" s="22">
        <f t="shared" ca="1" si="57"/>
        <v>63488.794971288859</v>
      </c>
      <c r="I356" s="22">
        <f t="shared" ca="1" si="58"/>
        <v>741133.82197349379</v>
      </c>
      <c r="J356" s="18">
        <f t="shared" ca="1" si="52"/>
        <v>7724038.8408650216</v>
      </c>
      <c r="L356" s="10">
        <f t="shared" si="59"/>
        <v>100000000</v>
      </c>
      <c r="O356" s="34">
        <f t="shared" ca="1" si="55"/>
        <v>7.7240388408650218E-2</v>
      </c>
      <c r="V356" s="10">
        <f t="shared" si="53"/>
        <v>100000000</v>
      </c>
    </row>
    <row r="357" spans="1:22" x14ac:dyDescent="0.3">
      <c r="A357" s="10">
        <v>351</v>
      </c>
      <c r="B357" s="25">
        <f t="shared" si="50"/>
        <v>49796</v>
      </c>
      <c r="C357" s="10">
        <f t="shared" si="51"/>
        <v>8.3333333333333329E-2</v>
      </c>
      <c r="E357" s="18">
        <f t="shared" ca="1" si="56"/>
        <v>7724038.8408650216</v>
      </c>
      <c r="F357" s="20">
        <f ca="1" xml:space="preserve"> IF(AssetIntType1="Fixed", AssetFxdRate1, IF(A357=1, OFFSET(Vectors!$D$6, A357, MATCH(AssetFltIndx1, FirstIntRates, 0)), IF(MOD($A357, AssetRateReset1)=0, MAX(MIN(OFFSET(Vectors!$D$6, A357, MATCH(AssetFltIndx1, FirstIntRates, 0)), (F356-AssetMarg1) + AssetPdCapFl1, AssetLifeCap1-AssetMarg1), (F356-AssetMarg1) -AssetPdCapFl1, AssetLifeFloor1-AssetMarg1), F356))) +AssetMarg1</f>
        <v>0.09</v>
      </c>
      <c r="G357" s="22">
        <f t="shared" ca="1" si="54"/>
        <v>804622.61694478267</v>
      </c>
      <c r="H357" s="22">
        <f t="shared" ca="1" si="57"/>
        <v>57930.291306487663</v>
      </c>
      <c r="I357" s="22">
        <f t="shared" ca="1" si="58"/>
        <v>746692.32563829503</v>
      </c>
      <c r="J357" s="18">
        <f t="shared" ca="1" si="52"/>
        <v>6977346.5152267264</v>
      </c>
      <c r="L357" s="10">
        <f t="shared" si="59"/>
        <v>100000000</v>
      </c>
      <c r="O357" s="34">
        <f t="shared" ca="1" si="55"/>
        <v>6.9773465152267261E-2</v>
      </c>
      <c r="V357" s="10">
        <f t="shared" si="53"/>
        <v>100000000</v>
      </c>
    </row>
    <row r="358" spans="1:22" x14ac:dyDescent="0.3">
      <c r="A358" s="10">
        <v>352</v>
      </c>
      <c r="B358" s="25">
        <f t="shared" si="50"/>
        <v>49827</v>
      </c>
      <c r="C358" s="10">
        <f t="shared" si="51"/>
        <v>8.3333333333333329E-2</v>
      </c>
      <c r="E358" s="18">
        <f t="shared" ca="1" si="56"/>
        <v>6977346.5152267264</v>
      </c>
      <c r="F358" s="20">
        <f ca="1" xml:space="preserve"> IF(AssetIntType1="Fixed", AssetFxdRate1, IF(A358=1, OFFSET(Vectors!$D$6, A358, MATCH(AssetFltIndx1, FirstIntRates, 0)), IF(MOD($A358, AssetRateReset1)=0, MAX(MIN(OFFSET(Vectors!$D$6, A358, MATCH(AssetFltIndx1, FirstIntRates, 0)), (F357-AssetMarg1) + AssetPdCapFl1, AssetLifeCap1-AssetMarg1), (F357-AssetMarg1) -AssetPdCapFl1, AssetLifeFloor1-AssetMarg1), F357))) +AssetMarg1</f>
        <v>0.09</v>
      </c>
      <c r="G358" s="22">
        <f t="shared" ca="1" si="54"/>
        <v>804622.61694478267</v>
      </c>
      <c r="H358" s="22">
        <f t="shared" ca="1" si="57"/>
        <v>52330.098864200445</v>
      </c>
      <c r="I358" s="22">
        <f t="shared" ca="1" si="58"/>
        <v>752292.51808058226</v>
      </c>
      <c r="J358" s="18">
        <f t="shared" ca="1" si="52"/>
        <v>6225053.9971461445</v>
      </c>
      <c r="L358" s="10">
        <f t="shared" si="59"/>
        <v>100000000</v>
      </c>
      <c r="O358" s="34">
        <f t="shared" ca="1" si="55"/>
        <v>6.2250539971461447E-2</v>
      </c>
      <c r="V358" s="10">
        <f t="shared" si="53"/>
        <v>100000000</v>
      </c>
    </row>
    <row r="359" spans="1:22" x14ac:dyDescent="0.3">
      <c r="A359" s="10">
        <v>353</v>
      </c>
      <c r="B359" s="25">
        <f t="shared" si="50"/>
        <v>49857</v>
      </c>
      <c r="C359" s="10">
        <f t="shared" si="51"/>
        <v>8.3333333333333329E-2</v>
      </c>
      <c r="E359" s="18">
        <f t="shared" ca="1" si="56"/>
        <v>6225053.9971461445</v>
      </c>
      <c r="F359" s="20">
        <f ca="1" xml:space="preserve"> IF(AssetIntType1="Fixed", AssetFxdRate1, IF(A359=1, OFFSET(Vectors!$D$6, A359, MATCH(AssetFltIndx1, FirstIntRates, 0)), IF(MOD($A359, AssetRateReset1)=0, MAX(MIN(OFFSET(Vectors!$D$6, A359, MATCH(AssetFltIndx1, FirstIntRates, 0)), (F358-AssetMarg1) + AssetPdCapFl1, AssetLifeCap1-AssetMarg1), (F358-AssetMarg1) -AssetPdCapFl1, AssetLifeFloor1-AssetMarg1), F358))) +AssetMarg1</f>
        <v>0.09</v>
      </c>
      <c r="G359" s="22">
        <f t="shared" ca="1" si="54"/>
        <v>804622.61694478267</v>
      </c>
      <c r="H359" s="22">
        <f t="shared" ca="1" si="57"/>
        <v>46687.904978596081</v>
      </c>
      <c r="I359" s="22">
        <f t="shared" ca="1" si="58"/>
        <v>757934.71196618653</v>
      </c>
      <c r="J359" s="18">
        <f t="shared" ca="1" si="52"/>
        <v>5467119.2851799577</v>
      </c>
      <c r="L359" s="10">
        <f t="shared" si="59"/>
        <v>100000000</v>
      </c>
      <c r="O359" s="34">
        <f t="shared" ca="1" si="55"/>
        <v>5.4671192851799576E-2</v>
      </c>
      <c r="V359" s="10">
        <f t="shared" si="53"/>
        <v>100000000</v>
      </c>
    </row>
    <row r="360" spans="1:22" x14ac:dyDescent="0.3">
      <c r="A360" s="10">
        <v>354</v>
      </c>
      <c r="B360" s="25">
        <f t="shared" si="50"/>
        <v>49888</v>
      </c>
      <c r="C360" s="10">
        <f t="shared" si="51"/>
        <v>8.3333333333333329E-2</v>
      </c>
      <c r="E360" s="18">
        <f t="shared" ca="1" si="56"/>
        <v>5467119.2851799577</v>
      </c>
      <c r="F360" s="20">
        <f ca="1" xml:space="preserve"> IF(AssetIntType1="Fixed", AssetFxdRate1, IF(A360=1, OFFSET(Vectors!$D$6, A360, MATCH(AssetFltIndx1, FirstIntRates, 0)), IF(MOD($A360, AssetRateReset1)=0, MAX(MIN(OFFSET(Vectors!$D$6, A360, MATCH(AssetFltIndx1, FirstIntRates, 0)), (F359-AssetMarg1) + AssetPdCapFl1, AssetLifeCap1-AssetMarg1), (F359-AssetMarg1) -AssetPdCapFl1, AssetLifeFloor1-AssetMarg1), F359))) +AssetMarg1</f>
        <v>0.09</v>
      </c>
      <c r="G360" s="22">
        <f t="shared" ca="1" si="54"/>
        <v>804622.61694478267</v>
      </c>
      <c r="H360" s="22">
        <f t="shared" ca="1" si="57"/>
        <v>41003.394638849684</v>
      </c>
      <c r="I360" s="22">
        <f t="shared" ca="1" si="58"/>
        <v>763619.22230593301</v>
      </c>
      <c r="J360" s="18">
        <f t="shared" ca="1" si="52"/>
        <v>4703500.0628740247</v>
      </c>
      <c r="L360" s="10">
        <f t="shared" si="59"/>
        <v>100000000</v>
      </c>
      <c r="O360" s="34">
        <f t="shared" ca="1" si="55"/>
        <v>4.7035000628740248E-2</v>
      </c>
      <c r="V360" s="10">
        <f t="shared" si="53"/>
        <v>100000000</v>
      </c>
    </row>
    <row r="361" spans="1:22" x14ac:dyDescent="0.3">
      <c r="A361" s="10">
        <v>355</v>
      </c>
      <c r="B361" s="25">
        <f t="shared" si="50"/>
        <v>49919</v>
      </c>
      <c r="C361" s="10">
        <f t="shared" si="51"/>
        <v>8.3333333333333329E-2</v>
      </c>
      <c r="E361" s="18">
        <f t="shared" ca="1" si="56"/>
        <v>4703500.0628740247</v>
      </c>
      <c r="F361" s="20">
        <f ca="1" xml:space="preserve"> IF(AssetIntType1="Fixed", AssetFxdRate1, IF(A361=1, OFFSET(Vectors!$D$6, A361, MATCH(AssetFltIndx1, FirstIntRates, 0)), IF(MOD($A361, AssetRateReset1)=0, MAX(MIN(OFFSET(Vectors!$D$6, A361, MATCH(AssetFltIndx1, FirstIntRates, 0)), (F360-AssetMarg1) + AssetPdCapFl1, AssetLifeCap1-AssetMarg1), (F360-AssetMarg1) -AssetPdCapFl1, AssetLifeFloor1-AssetMarg1), F360))) +AssetMarg1</f>
        <v>0.09</v>
      </c>
      <c r="G361" s="22">
        <f t="shared" ca="1" si="54"/>
        <v>804622.61694478267</v>
      </c>
      <c r="H361" s="22">
        <f t="shared" ca="1" si="57"/>
        <v>35276.250471555184</v>
      </c>
      <c r="I361" s="22">
        <f t="shared" ca="1" si="58"/>
        <v>769346.36647322751</v>
      </c>
      <c r="J361" s="18">
        <f t="shared" ca="1" si="52"/>
        <v>3934153.696400797</v>
      </c>
      <c r="L361" s="10">
        <f t="shared" si="59"/>
        <v>100000000</v>
      </c>
      <c r="O361" s="34">
        <f t="shared" ca="1" si="55"/>
        <v>3.9341536964007967E-2</v>
      </c>
      <c r="V361" s="10">
        <f t="shared" si="53"/>
        <v>100000000</v>
      </c>
    </row>
    <row r="362" spans="1:22" x14ac:dyDescent="0.3">
      <c r="A362" s="10">
        <v>356</v>
      </c>
      <c r="B362" s="25">
        <f t="shared" si="50"/>
        <v>49949</v>
      </c>
      <c r="C362" s="10">
        <f t="shared" si="51"/>
        <v>8.3333333333333329E-2</v>
      </c>
      <c r="E362" s="18">
        <f t="shared" ca="1" si="56"/>
        <v>3934153.696400797</v>
      </c>
      <c r="F362" s="20">
        <f ca="1" xml:space="preserve"> IF(AssetIntType1="Fixed", AssetFxdRate1, IF(A362=1, OFFSET(Vectors!$D$6, A362, MATCH(AssetFltIndx1, FirstIntRates, 0)), IF(MOD($A362, AssetRateReset1)=0, MAX(MIN(OFFSET(Vectors!$D$6, A362, MATCH(AssetFltIndx1, FirstIntRates, 0)), (F361-AssetMarg1) + AssetPdCapFl1, AssetLifeCap1-AssetMarg1), (F361-AssetMarg1) -AssetPdCapFl1, AssetLifeFloor1-AssetMarg1), F361))) +AssetMarg1</f>
        <v>0.09</v>
      </c>
      <c r="G362" s="22">
        <f t="shared" ca="1" si="54"/>
        <v>804622.61694478267</v>
      </c>
      <c r="H362" s="22">
        <f t="shared" ca="1" si="57"/>
        <v>29506.152723005976</v>
      </c>
      <c r="I362" s="22">
        <f t="shared" ca="1" si="58"/>
        <v>775116.4642217767</v>
      </c>
      <c r="J362" s="18">
        <f t="shared" ca="1" si="52"/>
        <v>3159037.2321790205</v>
      </c>
      <c r="L362" s="10">
        <f t="shared" si="59"/>
        <v>100000000</v>
      </c>
      <c r="O362" s="34">
        <f t="shared" ca="1" si="55"/>
        <v>3.1590372321790204E-2</v>
      </c>
      <c r="V362" s="10">
        <f t="shared" si="53"/>
        <v>100000000</v>
      </c>
    </row>
    <row r="363" spans="1:22" x14ac:dyDescent="0.3">
      <c r="A363" s="10">
        <v>357</v>
      </c>
      <c r="B363" s="25">
        <f t="shared" si="50"/>
        <v>49980</v>
      </c>
      <c r="C363" s="10">
        <f t="shared" si="51"/>
        <v>8.3333333333333329E-2</v>
      </c>
      <c r="E363" s="18">
        <f t="shared" ca="1" si="56"/>
        <v>3159037.2321790205</v>
      </c>
      <c r="F363" s="20">
        <f ca="1" xml:space="preserve"> IF(AssetIntType1="Fixed", AssetFxdRate1, IF(A363=1, OFFSET(Vectors!$D$6, A363, MATCH(AssetFltIndx1, FirstIntRates, 0)), IF(MOD($A363, AssetRateReset1)=0, MAX(MIN(OFFSET(Vectors!$D$6, A363, MATCH(AssetFltIndx1, FirstIntRates, 0)), (F362-AssetMarg1) + AssetPdCapFl1, AssetLifeCap1-AssetMarg1), (F362-AssetMarg1) -AssetPdCapFl1, AssetLifeFloor1-AssetMarg1), F362))) +AssetMarg1</f>
        <v>0.09</v>
      </c>
      <c r="G363" s="22">
        <f t="shared" ca="1" si="54"/>
        <v>804622.61694478267</v>
      </c>
      <c r="H363" s="22">
        <f t="shared" ca="1" si="57"/>
        <v>23692.779241342654</v>
      </c>
      <c r="I363" s="22">
        <f t="shared" ca="1" si="58"/>
        <v>780929.83770343999</v>
      </c>
      <c r="J363" s="18">
        <f t="shared" ca="1" si="52"/>
        <v>2378107.3944755807</v>
      </c>
      <c r="L363" s="10">
        <f t="shared" si="59"/>
        <v>100000000</v>
      </c>
      <c r="O363" s="34">
        <f t="shared" ca="1" si="55"/>
        <v>2.3781073944755808E-2</v>
      </c>
      <c r="V363" s="10">
        <f t="shared" si="53"/>
        <v>100000000</v>
      </c>
    </row>
    <row r="364" spans="1:22" x14ac:dyDescent="0.3">
      <c r="A364" s="10">
        <v>358</v>
      </c>
      <c r="B364" s="25">
        <f t="shared" si="50"/>
        <v>50010</v>
      </c>
      <c r="C364" s="10">
        <f t="shared" si="51"/>
        <v>8.3333333333333329E-2</v>
      </c>
      <c r="E364" s="18">
        <f t="shared" ca="1" si="56"/>
        <v>2378107.3944755807</v>
      </c>
      <c r="F364" s="20">
        <f ca="1" xml:space="preserve"> IF(AssetIntType1="Fixed", AssetFxdRate1, IF(A364=1, OFFSET(Vectors!$D$6, A364, MATCH(AssetFltIndx1, FirstIntRates, 0)), IF(MOD($A364, AssetRateReset1)=0, MAX(MIN(OFFSET(Vectors!$D$6, A364, MATCH(AssetFltIndx1, FirstIntRates, 0)), (F363-AssetMarg1) + AssetPdCapFl1, AssetLifeCap1-AssetMarg1), (F363-AssetMarg1) -AssetPdCapFl1, AssetLifeFloor1-AssetMarg1), F363))) +AssetMarg1</f>
        <v>0.09</v>
      </c>
      <c r="G364" s="22">
        <f t="shared" ca="1" si="54"/>
        <v>804622.61694478267</v>
      </c>
      <c r="H364" s="22">
        <f t="shared" ca="1" si="57"/>
        <v>17835.805458566854</v>
      </c>
      <c r="I364" s="22">
        <f t="shared" ca="1" si="58"/>
        <v>786786.8114862158</v>
      </c>
      <c r="J364" s="18">
        <f t="shared" ca="1" si="52"/>
        <v>1591320.5829893649</v>
      </c>
      <c r="L364" s="10">
        <f t="shared" si="59"/>
        <v>100000000</v>
      </c>
      <c r="O364" s="34">
        <f t="shared" ca="1" si="55"/>
        <v>1.591320582989365E-2</v>
      </c>
      <c r="V364" s="10">
        <f t="shared" si="53"/>
        <v>100000000</v>
      </c>
    </row>
    <row r="365" spans="1:22" x14ac:dyDescent="0.3">
      <c r="A365" s="10">
        <v>359</v>
      </c>
      <c r="B365" s="25">
        <f t="shared" si="50"/>
        <v>50041</v>
      </c>
      <c r="C365" s="10">
        <f t="shared" si="51"/>
        <v>8.3333333333333329E-2</v>
      </c>
      <c r="E365" s="18">
        <f t="shared" ca="1" si="56"/>
        <v>1591320.5829893649</v>
      </c>
      <c r="F365" s="20">
        <f ca="1" xml:space="preserve"> IF(AssetIntType1="Fixed", AssetFxdRate1, IF(A365=1, OFFSET(Vectors!$D$6, A365, MATCH(AssetFltIndx1, FirstIntRates, 0)), IF(MOD($A365, AssetRateReset1)=0, MAX(MIN(OFFSET(Vectors!$D$6, A365, MATCH(AssetFltIndx1, FirstIntRates, 0)), (F364-AssetMarg1) + AssetPdCapFl1, AssetLifeCap1-AssetMarg1), (F364-AssetMarg1) -AssetPdCapFl1, AssetLifeFloor1-AssetMarg1), F364))) +AssetMarg1</f>
        <v>0.09</v>
      </c>
      <c r="G365" s="22">
        <f t="shared" ca="1" si="54"/>
        <v>804622.61694478267</v>
      </c>
      <c r="H365" s="22">
        <f t="shared" ca="1" si="57"/>
        <v>11934.904372420237</v>
      </c>
      <c r="I365" s="22">
        <f t="shared" ca="1" si="58"/>
        <v>792687.71257236239</v>
      </c>
      <c r="J365" s="18">
        <f t="shared" ca="1" si="52"/>
        <v>798632.87041700247</v>
      </c>
      <c r="L365" s="10">
        <f t="shared" si="59"/>
        <v>100000000</v>
      </c>
      <c r="O365" s="34">
        <f t="shared" ca="1" si="55"/>
        <v>7.9863287041700252E-3</v>
      </c>
      <c r="V365" s="10">
        <f t="shared" si="53"/>
        <v>100000000</v>
      </c>
    </row>
    <row r="366" spans="1:22" x14ac:dyDescent="0.3">
      <c r="A366" s="10">
        <v>360</v>
      </c>
      <c r="B366" s="25">
        <f t="shared" si="50"/>
        <v>50072</v>
      </c>
      <c r="C366" s="10">
        <f t="shared" si="51"/>
        <v>8.3333333333333329E-2</v>
      </c>
      <c r="E366" s="18">
        <f t="shared" ca="1" si="56"/>
        <v>798632.87041700247</v>
      </c>
      <c r="F366" s="20">
        <f ca="1" xml:space="preserve"> IF(AssetIntType1="Fixed", AssetFxdRate1, IF(A366=1, OFFSET(Vectors!$D$6, A366, MATCH(AssetFltIndx1, FirstIntRates, 0)), IF(MOD($A366, AssetRateReset1)=0, MAX(MIN(OFFSET(Vectors!$D$6, A366, MATCH(AssetFltIndx1, FirstIntRates, 0)), (F365-AssetMarg1) + AssetPdCapFl1, AssetLifeCap1-AssetMarg1), (F365-AssetMarg1) -AssetPdCapFl1, AssetLifeFloor1-AssetMarg1), F365))) +AssetMarg1</f>
        <v>0.09</v>
      </c>
      <c r="G366" s="22">
        <f t="shared" ca="1" si="54"/>
        <v>804622.61694512994</v>
      </c>
      <c r="H366" s="22">
        <f t="shared" ca="1" si="57"/>
        <v>5989.7465281275181</v>
      </c>
      <c r="I366" s="22">
        <f t="shared" ca="1" si="58"/>
        <v>798632.87041700247</v>
      </c>
      <c r="J366" s="18">
        <f t="shared" ca="1" si="52"/>
        <v>0</v>
      </c>
      <c r="L366" s="10">
        <f t="shared" si="59"/>
        <v>100000000</v>
      </c>
      <c r="O366" s="34">
        <f t="shared" ca="1" si="55"/>
        <v>0</v>
      </c>
      <c r="V366" s="10">
        <f t="shared" si="53"/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B60E-D6A3-4E09-B965-4BA2BB194197}">
  <dimension ref="A4:R366"/>
  <sheetViews>
    <sheetView topLeftCell="J1" workbookViewId="0">
      <selection activeCell="M5" sqref="M5"/>
    </sheetView>
  </sheetViews>
  <sheetFormatPr defaultRowHeight="14.4" x14ac:dyDescent="0.3"/>
  <cols>
    <col min="1" max="1" width="7.6640625" style="10" bestFit="1" customWidth="1"/>
    <col min="2" max="2" width="6.5546875" style="10" bestFit="1" customWidth="1"/>
    <col min="3" max="3" width="13.33203125" style="10" bestFit="1" customWidth="1"/>
    <col min="4" max="4" width="8.88671875" style="10"/>
    <col min="5" max="7" width="15.5546875" style="10" bestFit="1" customWidth="1"/>
    <col min="8" max="8" width="8.88671875" style="10"/>
    <col min="9" max="11" width="9.88671875" style="10" bestFit="1" customWidth="1"/>
    <col min="12" max="16384" width="8.88671875" style="10"/>
  </cols>
  <sheetData>
    <row r="4" spans="1:18" s="17" customFormat="1" ht="72" x14ac:dyDescent="0.3">
      <c r="A4" s="17" t="str">
        <f>'Cash Flow'!A4</f>
        <v>Period</v>
      </c>
      <c r="B4" s="17" t="str">
        <f>'Cash Flow'!B4</f>
        <v>Date</v>
      </c>
      <c r="C4" s="17" t="str">
        <f>'Cash Flow'!C4</f>
        <v>Day Factor</v>
      </c>
      <c r="E4" s="17" t="s">
        <v>38</v>
      </c>
      <c r="F4" s="17" t="s">
        <v>39</v>
      </c>
      <c r="G4" s="17" t="s">
        <v>40</v>
      </c>
      <c r="H4" s="17" t="s">
        <v>41</v>
      </c>
      <c r="I4" s="17" t="s">
        <v>42</v>
      </c>
      <c r="J4" s="17" t="s">
        <v>43</v>
      </c>
      <c r="K4" s="17" t="s">
        <v>44</v>
      </c>
      <c r="M4" s="17" t="s">
        <v>79</v>
      </c>
      <c r="N4" s="17" t="s">
        <v>78</v>
      </c>
      <c r="O4" s="17" t="s">
        <v>80</v>
      </c>
      <c r="P4" s="17" t="s">
        <v>81</v>
      </c>
      <c r="Q4" s="17" t="s">
        <v>82</v>
      </c>
      <c r="R4" s="17" t="s">
        <v>83</v>
      </c>
    </row>
    <row r="5" spans="1:18" x14ac:dyDescent="0.3">
      <c r="A5" s="10">
        <f>'Cash Flow'!A5</f>
        <v>0</v>
      </c>
      <c r="B5" s="10">
        <f>'Cash Flow'!B5</f>
        <v>0</v>
      </c>
      <c r="C5" s="10">
        <f>'Cash Flow'!C5</f>
        <v>0</v>
      </c>
    </row>
    <row r="6" spans="1:18" x14ac:dyDescent="0.3">
      <c r="A6" s="10">
        <f>'Cash Flow'!A6</f>
        <v>0</v>
      </c>
      <c r="B6" s="10">
        <f>'Cash Flow'!B6</f>
        <v>39114</v>
      </c>
      <c r="C6" s="10">
        <f>'Cash Flow'!C6</f>
        <v>0</v>
      </c>
    </row>
    <row r="7" spans="1:18" x14ac:dyDescent="0.3">
      <c r="A7" s="10">
        <f>'Cash Flow'!A7</f>
        <v>1</v>
      </c>
      <c r="B7" s="10">
        <f>'Cash Flow'!B7</f>
        <v>39142</v>
      </c>
      <c r="C7" s="10">
        <f>'Cash Flow'!C7</f>
        <v>8.3333333333333329E-2</v>
      </c>
    </row>
    <row r="8" spans="1:18" x14ac:dyDescent="0.3">
      <c r="A8" s="10">
        <f>'Cash Flow'!A8</f>
        <v>2</v>
      </c>
      <c r="B8" s="10">
        <f>'Cash Flow'!B8</f>
        <v>39173</v>
      </c>
      <c r="C8" s="10">
        <f>'Cash Flow'!C8</f>
        <v>8.3333333333333329E-2</v>
      </c>
    </row>
    <row r="9" spans="1:18" x14ac:dyDescent="0.3">
      <c r="A9" s="10">
        <f>'Cash Flow'!A9</f>
        <v>3</v>
      </c>
      <c r="B9" s="10">
        <f>'Cash Flow'!B9</f>
        <v>39203</v>
      </c>
      <c r="C9" s="10">
        <f>'Cash Flow'!C9</f>
        <v>8.3333333333333329E-2</v>
      </c>
    </row>
    <row r="10" spans="1:18" x14ac:dyDescent="0.3">
      <c r="A10" s="10">
        <f>'Cash Flow'!A10</f>
        <v>4</v>
      </c>
      <c r="B10" s="10">
        <f>'Cash Flow'!B10</f>
        <v>39234</v>
      </c>
      <c r="C10" s="10">
        <f>'Cash Flow'!C10</f>
        <v>8.3333333333333329E-2</v>
      </c>
    </row>
    <row r="11" spans="1:18" x14ac:dyDescent="0.3">
      <c r="A11" s="10">
        <f>'Cash Flow'!A11</f>
        <v>5</v>
      </c>
      <c r="B11" s="10">
        <f>'Cash Flow'!B11</f>
        <v>39264</v>
      </c>
      <c r="C11" s="10">
        <f>'Cash Flow'!C11</f>
        <v>8.3333333333333329E-2</v>
      </c>
    </row>
    <row r="12" spans="1:18" x14ac:dyDescent="0.3">
      <c r="A12" s="10">
        <f>'Cash Flow'!A12</f>
        <v>6</v>
      </c>
      <c r="B12" s="10">
        <f>'Cash Flow'!B12</f>
        <v>39295</v>
      </c>
      <c r="C12" s="10">
        <f>'Cash Flow'!C12</f>
        <v>8.3333333333333329E-2</v>
      </c>
    </row>
    <row r="13" spans="1:18" x14ac:dyDescent="0.3">
      <c r="A13" s="10">
        <f>'Cash Flow'!A13</f>
        <v>7</v>
      </c>
      <c r="B13" s="10">
        <f>'Cash Flow'!B13</f>
        <v>39326</v>
      </c>
      <c r="C13" s="10">
        <f>'Cash Flow'!C13</f>
        <v>8.3333333333333329E-2</v>
      </c>
    </row>
    <row r="14" spans="1:18" x14ac:dyDescent="0.3">
      <c r="A14" s="10">
        <f>'Cash Flow'!A14</f>
        <v>8</v>
      </c>
      <c r="B14" s="10">
        <f>'Cash Flow'!B14</f>
        <v>39356</v>
      </c>
      <c r="C14" s="10">
        <f>'Cash Flow'!C14</f>
        <v>8.3333333333333329E-2</v>
      </c>
    </row>
    <row r="15" spans="1:18" x14ac:dyDescent="0.3">
      <c r="A15" s="10">
        <f>'Cash Flow'!A15</f>
        <v>9</v>
      </c>
      <c r="B15" s="10">
        <f>'Cash Flow'!B15</f>
        <v>39387</v>
      </c>
      <c r="C15" s="10">
        <f>'Cash Flow'!C15</f>
        <v>8.3333333333333329E-2</v>
      </c>
    </row>
    <row r="16" spans="1:18" x14ac:dyDescent="0.3">
      <c r="A16" s="10">
        <f>'Cash Flow'!A16</f>
        <v>10</v>
      </c>
      <c r="B16" s="10">
        <f>'Cash Flow'!B16</f>
        <v>39417</v>
      </c>
      <c r="C16" s="10">
        <f>'Cash Flow'!C16</f>
        <v>8.3333333333333329E-2</v>
      </c>
    </row>
    <row r="17" spans="1:3" x14ac:dyDescent="0.3">
      <c r="A17" s="10">
        <f>'Cash Flow'!A17</f>
        <v>11</v>
      </c>
      <c r="B17" s="10">
        <f>'Cash Flow'!B17</f>
        <v>39448</v>
      </c>
      <c r="C17" s="10">
        <f>'Cash Flow'!C17</f>
        <v>8.3333333333333329E-2</v>
      </c>
    </row>
    <row r="18" spans="1:3" x14ac:dyDescent="0.3">
      <c r="A18" s="10">
        <f>'Cash Flow'!A18</f>
        <v>12</v>
      </c>
      <c r="B18" s="10">
        <f>'Cash Flow'!B18</f>
        <v>39479</v>
      </c>
      <c r="C18" s="10">
        <f>'Cash Flow'!C18</f>
        <v>8.3333333333333329E-2</v>
      </c>
    </row>
    <row r="19" spans="1:3" x14ac:dyDescent="0.3">
      <c r="A19" s="10">
        <f>'Cash Flow'!A19</f>
        <v>13</v>
      </c>
      <c r="B19" s="10">
        <f>'Cash Flow'!B19</f>
        <v>39508</v>
      </c>
      <c r="C19" s="10">
        <f>'Cash Flow'!C19</f>
        <v>8.3333333333333329E-2</v>
      </c>
    </row>
    <row r="20" spans="1:3" x14ac:dyDescent="0.3">
      <c r="A20" s="10">
        <f>'Cash Flow'!A20</f>
        <v>14</v>
      </c>
      <c r="B20" s="10">
        <f>'Cash Flow'!B20</f>
        <v>39539</v>
      </c>
      <c r="C20" s="10">
        <f>'Cash Flow'!C20</f>
        <v>8.3333333333333329E-2</v>
      </c>
    </row>
    <row r="21" spans="1:3" x14ac:dyDescent="0.3">
      <c r="A21" s="10">
        <f>'Cash Flow'!A21</f>
        <v>15</v>
      </c>
      <c r="B21" s="10">
        <f>'Cash Flow'!B21</f>
        <v>39569</v>
      </c>
      <c r="C21" s="10">
        <f>'Cash Flow'!C21</f>
        <v>8.3333333333333329E-2</v>
      </c>
    </row>
    <row r="22" spans="1:3" x14ac:dyDescent="0.3">
      <c r="A22" s="10">
        <f>'Cash Flow'!A22</f>
        <v>16</v>
      </c>
      <c r="B22" s="10">
        <f>'Cash Flow'!B22</f>
        <v>39600</v>
      </c>
      <c r="C22" s="10">
        <f>'Cash Flow'!C22</f>
        <v>8.3333333333333329E-2</v>
      </c>
    </row>
    <row r="23" spans="1:3" x14ac:dyDescent="0.3">
      <c r="A23" s="10">
        <f>'Cash Flow'!A23</f>
        <v>17</v>
      </c>
      <c r="B23" s="10">
        <f>'Cash Flow'!B23</f>
        <v>39630</v>
      </c>
      <c r="C23" s="10">
        <f>'Cash Flow'!C23</f>
        <v>8.3333333333333329E-2</v>
      </c>
    </row>
    <row r="24" spans="1:3" x14ac:dyDescent="0.3">
      <c r="A24" s="10">
        <f>'Cash Flow'!A24</f>
        <v>18</v>
      </c>
      <c r="B24" s="10">
        <f>'Cash Flow'!B24</f>
        <v>39661</v>
      </c>
      <c r="C24" s="10">
        <f>'Cash Flow'!C24</f>
        <v>8.3333333333333329E-2</v>
      </c>
    </row>
    <row r="25" spans="1:3" x14ac:dyDescent="0.3">
      <c r="A25" s="10">
        <f>'Cash Flow'!A25</f>
        <v>19</v>
      </c>
      <c r="B25" s="10">
        <f>'Cash Flow'!B25</f>
        <v>39692</v>
      </c>
      <c r="C25" s="10">
        <f>'Cash Flow'!C25</f>
        <v>8.3333333333333329E-2</v>
      </c>
    </row>
    <row r="26" spans="1:3" x14ac:dyDescent="0.3">
      <c r="A26" s="10">
        <f>'Cash Flow'!A26</f>
        <v>20</v>
      </c>
      <c r="B26" s="10">
        <f>'Cash Flow'!B26</f>
        <v>39722</v>
      </c>
      <c r="C26" s="10">
        <f>'Cash Flow'!C26</f>
        <v>8.3333333333333329E-2</v>
      </c>
    </row>
    <row r="27" spans="1:3" x14ac:dyDescent="0.3">
      <c r="A27" s="10">
        <f>'Cash Flow'!A27</f>
        <v>21</v>
      </c>
      <c r="B27" s="10">
        <f>'Cash Flow'!B27</f>
        <v>39753</v>
      </c>
      <c r="C27" s="10">
        <f>'Cash Flow'!C27</f>
        <v>8.3333333333333329E-2</v>
      </c>
    </row>
    <row r="28" spans="1:3" x14ac:dyDescent="0.3">
      <c r="A28" s="10">
        <f>'Cash Flow'!A28</f>
        <v>22</v>
      </c>
      <c r="B28" s="10">
        <f>'Cash Flow'!B28</f>
        <v>39783</v>
      </c>
      <c r="C28" s="10">
        <f>'Cash Flow'!C28</f>
        <v>8.3333333333333329E-2</v>
      </c>
    </row>
    <row r="29" spans="1:3" x14ac:dyDescent="0.3">
      <c r="A29" s="10">
        <f>'Cash Flow'!A29</f>
        <v>23</v>
      </c>
      <c r="B29" s="10">
        <f>'Cash Flow'!B29</f>
        <v>39814</v>
      </c>
      <c r="C29" s="10">
        <f>'Cash Flow'!C29</f>
        <v>8.3333333333333329E-2</v>
      </c>
    </row>
    <row r="30" spans="1:3" x14ac:dyDescent="0.3">
      <c r="A30" s="10">
        <f>'Cash Flow'!A30</f>
        <v>24</v>
      </c>
      <c r="B30" s="10">
        <f>'Cash Flow'!B30</f>
        <v>39845</v>
      </c>
      <c r="C30" s="10">
        <f>'Cash Flow'!C30</f>
        <v>8.3333333333333329E-2</v>
      </c>
    </row>
    <row r="31" spans="1:3" x14ac:dyDescent="0.3">
      <c r="A31" s="10">
        <f>'Cash Flow'!A31</f>
        <v>25</v>
      </c>
      <c r="B31" s="10">
        <f>'Cash Flow'!B31</f>
        <v>39873</v>
      </c>
      <c r="C31" s="10">
        <f>'Cash Flow'!C31</f>
        <v>8.3333333333333329E-2</v>
      </c>
    </row>
    <row r="32" spans="1:3" x14ac:dyDescent="0.3">
      <c r="A32" s="10">
        <f>'Cash Flow'!A32</f>
        <v>26</v>
      </c>
      <c r="B32" s="10">
        <f>'Cash Flow'!B32</f>
        <v>39904</v>
      </c>
      <c r="C32" s="10">
        <f>'Cash Flow'!C32</f>
        <v>8.3333333333333329E-2</v>
      </c>
    </row>
    <row r="33" spans="1:3" x14ac:dyDescent="0.3">
      <c r="A33" s="10">
        <f>'Cash Flow'!A33</f>
        <v>27</v>
      </c>
      <c r="B33" s="10">
        <f>'Cash Flow'!B33</f>
        <v>39934</v>
      </c>
      <c r="C33" s="10">
        <f>'Cash Flow'!C33</f>
        <v>8.3333333333333329E-2</v>
      </c>
    </row>
    <row r="34" spans="1:3" x14ac:dyDescent="0.3">
      <c r="A34" s="10">
        <f>'Cash Flow'!A34</f>
        <v>28</v>
      </c>
      <c r="B34" s="10">
        <f>'Cash Flow'!B34</f>
        <v>39965</v>
      </c>
      <c r="C34" s="10">
        <f>'Cash Flow'!C34</f>
        <v>8.3333333333333329E-2</v>
      </c>
    </row>
    <row r="35" spans="1:3" x14ac:dyDescent="0.3">
      <c r="A35" s="10">
        <f>'Cash Flow'!A35</f>
        <v>29</v>
      </c>
      <c r="B35" s="10">
        <f>'Cash Flow'!B35</f>
        <v>39995</v>
      </c>
      <c r="C35" s="10">
        <f>'Cash Flow'!C35</f>
        <v>8.3333333333333329E-2</v>
      </c>
    </row>
    <row r="36" spans="1:3" x14ac:dyDescent="0.3">
      <c r="A36" s="10">
        <f>'Cash Flow'!A36</f>
        <v>30</v>
      </c>
      <c r="B36" s="10">
        <f>'Cash Flow'!B36</f>
        <v>40026</v>
      </c>
      <c r="C36" s="10">
        <f>'Cash Flow'!C36</f>
        <v>8.3333333333333329E-2</v>
      </c>
    </row>
    <row r="37" spans="1:3" x14ac:dyDescent="0.3">
      <c r="A37" s="10">
        <f>'Cash Flow'!A37</f>
        <v>31</v>
      </c>
      <c r="B37" s="10">
        <f>'Cash Flow'!B37</f>
        <v>40057</v>
      </c>
      <c r="C37" s="10">
        <f>'Cash Flow'!C37</f>
        <v>8.3333333333333329E-2</v>
      </c>
    </row>
    <row r="38" spans="1:3" x14ac:dyDescent="0.3">
      <c r="A38" s="10">
        <f>'Cash Flow'!A38</f>
        <v>32</v>
      </c>
      <c r="B38" s="10">
        <f>'Cash Flow'!B38</f>
        <v>40087</v>
      </c>
      <c r="C38" s="10">
        <f>'Cash Flow'!C38</f>
        <v>8.3333333333333329E-2</v>
      </c>
    </row>
    <row r="39" spans="1:3" x14ac:dyDescent="0.3">
      <c r="A39" s="10">
        <f>'Cash Flow'!A39</f>
        <v>33</v>
      </c>
      <c r="B39" s="10">
        <f>'Cash Flow'!B39</f>
        <v>40118</v>
      </c>
      <c r="C39" s="10">
        <f>'Cash Flow'!C39</f>
        <v>8.3333333333333329E-2</v>
      </c>
    </row>
    <row r="40" spans="1:3" x14ac:dyDescent="0.3">
      <c r="A40" s="10">
        <f>'Cash Flow'!A40</f>
        <v>34</v>
      </c>
      <c r="B40" s="10">
        <f>'Cash Flow'!B40</f>
        <v>40148</v>
      </c>
      <c r="C40" s="10">
        <f>'Cash Flow'!C40</f>
        <v>8.3333333333333329E-2</v>
      </c>
    </row>
    <row r="41" spans="1:3" x14ac:dyDescent="0.3">
      <c r="A41" s="10">
        <f>'Cash Flow'!A41</f>
        <v>35</v>
      </c>
      <c r="B41" s="10">
        <f>'Cash Flow'!B41</f>
        <v>40179</v>
      </c>
      <c r="C41" s="10">
        <f>'Cash Flow'!C41</f>
        <v>8.3333333333333329E-2</v>
      </c>
    </row>
    <row r="42" spans="1:3" x14ac:dyDescent="0.3">
      <c r="A42" s="10">
        <f>'Cash Flow'!A42</f>
        <v>36</v>
      </c>
      <c r="B42" s="10">
        <f>'Cash Flow'!B42</f>
        <v>40210</v>
      </c>
      <c r="C42" s="10">
        <f>'Cash Flow'!C42</f>
        <v>8.3333333333333329E-2</v>
      </c>
    </row>
    <row r="43" spans="1:3" x14ac:dyDescent="0.3">
      <c r="A43" s="10">
        <f>'Cash Flow'!A43</f>
        <v>37</v>
      </c>
      <c r="B43" s="10">
        <f>'Cash Flow'!B43</f>
        <v>40238</v>
      </c>
      <c r="C43" s="10">
        <f>'Cash Flow'!C43</f>
        <v>8.3333333333333329E-2</v>
      </c>
    </row>
    <row r="44" spans="1:3" x14ac:dyDescent="0.3">
      <c r="A44" s="10">
        <f>'Cash Flow'!A44</f>
        <v>38</v>
      </c>
      <c r="B44" s="10">
        <f>'Cash Flow'!B44</f>
        <v>40269</v>
      </c>
      <c r="C44" s="10">
        <f>'Cash Flow'!C44</f>
        <v>8.3333333333333329E-2</v>
      </c>
    </row>
    <row r="45" spans="1:3" x14ac:dyDescent="0.3">
      <c r="A45" s="10">
        <f>'Cash Flow'!A45</f>
        <v>39</v>
      </c>
      <c r="B45" s="10">
        <f>'Cash Flow'!B45</f>
        <v>40299</v>
      </c>
      <c r="C45" s="10">
        <f>'Cash Flow'!C45</f>
        <v>8.3333333333333329E-2</v>
      </c>
    </row>
    <row r="46" spans="1:3" x14ac:dyDescent="0.3">
      <c r="A46" s="10">
        <f>'Cash Flow'!A46</f>
        <v>40</v>
      </c>
      <c r="B46" s="10">
        <f>'Cash Flow'!B46</f>
        <v>40330</v>
      </c>
      <c r="C46" s="10">
        <f>'Cash Flow'!C46</f>
        <v>8.3333333333333329E-2</v>
      </c>
    </row>
    <row r="47" spans="1:3" x14ac:dyDescent="0.3">
      <c r="A47" s="10">
        <f>'Cash Flow'!A47</f>
        <v>41</v>
      </c>
      <c r="B47" s="10">
        <f>'Cash Flow'!B47</f>
        <v>40360</v>
      </c>
      <c r="C47" s="10">
        <f>'Cash Flow'!C47</f>
        <v>8.3333333333333329E-2</v>
      </c>
    </row>
    <row r="48" spans="1:3" x14ac:dyDescent="0.3">
      <c r="A48" s="10">
        <f>'Cash Flow'!A48</f>
        <v>42</v>
      </c>
      <c r="B48" s="10">
        <f>'Cash Flow'!B48</f>
        <v>40391</v>
      </c>
      <c r="C48" s="10">
        <f>'Cash Flow'!C48</f>
        <v>8.3333333333333329E-2</v>
      </c>
    </row>
    <row r="49" spans="1:3" x14ac:dyDescent="0.3">
      <c r="A49" s="10">
        <f>'Cash Flow'!A49</f>
        <v>43</v>
      </c>
      <c r="B49" s="10">
        <f>'Cash Flow'!B49</f>
        <v>40422</v>
      </c>
      <c r="C49" s="10">
        <f>'Cash Flow'!C49</f>
        <v>8.3333333333333329E-2</v>
      </c>
    </row>
    <row r="50" spans="1:3" x14ac:dyDescent="0.3">
      <c r="A50" s="10">
        <f>'Cash Flow'!A50</f>
        <v>44</v>
      </c>
      <c r="B50" s="10">
        <f>'Cash Flow'!B50</f>
        <v>40452</v>
      </c>
      <c r="C50" s="10">
        <f>'Cash Flow'!C50</f>
        <v>8.3333333333333329E-2</v>
      </c>
    </row>
    <row r="51" spans="1:3" x14ac:dyDescent="0.3">
      <c r="A51" s="10">
        <f>'Cash Flow'!A51</f>
        <v>45</v>
      </c>
      <c r="B51" s="10">
        <f>'Cash Flow'!B51</f>
        <v>40483</v>
      </c>
      <c r="C51" s="10">
        <f>'Cash Flow'!C51</f>
        <v>8.3333333333333329E-2</v>
      </c>
    </row>
    <row r="52" spans="1:3" x14ac:dyDescent="0.3">
      <c r="A52" s="10">
        <f>'Cash Flow'!A52</f>
        <v>46</v>
      </c>
      <c r="B52" s="10">
        <f>'Cash Flow'!B52</f>
        <v>40513</v>
      </c>
      <c r="C52" s="10">
        <f>'Cash Flow'!C52</f>
        <v>8.3333333333333329E-2</v>
      </c>
    </row>
    <row r="53" spans="1:3" x14ac:dyDescent="0.3">
      <c r="A53" s="10">
        <f>'Cash Flow'!A53</f>
        <v>47</v>
      </c>
      <c r="B53" s="10">
        <f>'Cash Flow'!B53</f>
        <v>40544</v>
      </c>
      <c r="C53" s="10">
        <f>'Cash Flow'!C53</f>
        <v>8.3333333333333329E-2</v>
      </c>
    </row>
    <row r="54" spans="1:3" x14ac:dyDescent="0.3">
      <c r="A54" s="10">
        <f>'Cash Flow'!A54</f>
        <v>48</v>
      </c>
      <c r="B54" s="10">
        <f>'Cash Flow'!B54</f>
        <v>40575</v>
      </c>
      <c r="C54" s="10">
        <f>'Cash Flow'!C54</f>
        <v>8.3333333333333329E-2</v>
      </c>
    </row>
    <row r="55" spans="1:3" x14ac:dyDescent="0.3">
      <c r="A55" s="10">
        <f>'Cash Flow'!A55</f>
        <v>49</v>
      </c>
      <c r="B55" s="10">
        <f>'Cash Flow'!B55</f>
        <v>40603</v>
      </c>
      <c r="C55" s="10">
        <f>'Cash Flow'!C55</f>
        <v>8.3333333333333329E-2</v>
      </c>
    </row>
    <row r="56" spans="1:3" x14ac:dyDescent="0.3">
      <c r="A56" s="10">
        <f>'Cash Flow'!A56</f>
        <v>50</v>
      </c>
      <c r="B56" s="10">
        <f>'Cash Flow'!B56</f>
        <v>40634</v>
      </c>
      <c r="C56" s="10">
        <f>'Cash Flow'!C56</f>
        <v>8.3333333333333329E-2</v>
      </c>
    </row>
    <row r="57" spans="1:3" x14ac:dyDescent="0.3">
      <c r="A57" s="10">
        <f>'Cash Flow'!A57</f>
        <v>51</v>
      </c>
      <c r="B57" s="10">
        <f>'Cash Flow'!B57</f>
        <v>40664</v>
      </c>
      <c r="C57" s="10">
        <f>'Cash Flow'!C57</f>
        <v>8.3333333333333329E-2</v>
      </c>
    </row>
    <row r="58" spans="1:3" x14ac:dyDescent="0.3">
      <c r="A58" s="10">
        <f>'Cash Flow'!A58</f>
        <v>52</v>
      </c>
      <c r="B58" s="10">
        <f>'Cash Flow'!B58</f>
        <v>40695</v>
      </c>
      <c r="C58" s="10">
        <f>'Cash Flow'!C58</f>
        <v>8.3333333333333329E-2</v>
      </c>
    </row>
    <row r="59" spans="1:3" x14ac:dyDescent="0.3">
      <c r="A59" s="10">
        <f>'Cash Flow'!A59</f>
        <v>53</v>
      </c>
      <c r="B59" s="10">
        <f>'Cash Flow'!B59</f>
        <v>40725</v>
      </c>
      <c r="C59" s="10">
        <f>'Cash Flow'!C59</f>
        <v>8.3333333333333329E-2</v>
      </c>
    </row>
    <row r="60" spans="1:3" x14ac:dyDescent="0.3">
      <c r="A60" s="10">
        <f>'Cash Flow'!A60</f>
        <v>54</v>
      </c>
      <c r="B60" s="10">
        <f>'Cash Flow'!B60</f>
        <v>40756</v>
      </c>
      <c r="C60" s="10">
        <f>'Cash Flow'!C60</f>
        <v>8.3333333333333329E-2</v>
      </c>
    </row>
    <row r="61" spans="1:3" x14ac:dyDescent="0.3">
      <c r="A61" s="10">
        <f>'Cash Flow'!A61</f>
        <v>55</v>
      </c>
      <c r="B61" s="10">
        <f>'Cash Flow'!B61</f>
        <v>40787</v>
      </c>
      <c r="C61" s="10">
        <f>'Cash Flow'!C61</f>
        <v>8.3333333333333329E-2</v>
      </c>
    </row>
    <row r="62" spans="1:3" x14ac:dyDescent="0.3">
      <c r="A62" s="10">
        <f>'Cash Flow'!A62</f>
        <v>56</v>
      </c>
      <c r="B62" s="10">
        <f>'Cash Flow'!B62</f>
        <v>40817</v>
      </c>
      <c r="C62" s="10">
        <f>'Cash Flow'!C62</f>
        <v>8.3333333333333329E-2</v>
      </c>
    </row>
    <row r="63" spans="1:3" x14ac:dyDescent="0.3">
      <c r="A63" s="10">
        <f>'Cash Flow'!A63</f>
        <v>57</v>
      </c>
      <c r="B63" s="10">
        <f>'Cash Flow'!B63</f>
        <v>40848</v>
      </c>
      <c r="C63" s="10">
        <f>'Cash Flow'!C63</f>
        <v>8.3333333333333329E-2</v>
      </c>
    </row>
    <row r="64" spans="1:3" x14ac:dyDescent="0.3">
      <c r="A64" s="10">
        <f>'Cash Flow'!A64</f>
        <v>58</v>
      </c>
      <c r="B64" s="10">
        <f>'Cash Flow'!B64</f>
        <v>40878</v>
      </c>
      <c r="C64" s="10">
        <f>'Cash Flow'!C64</f>
        <v>8.3333333333333329E-2</v>
      </c>
    </row>
    <row r="65" spans="1:3" x14ac:dyDescent="0.3">
      <c r="A65" s="10">
        <f>'Cash Flow'!A65</f>
        <v>59</v>
      </c>
      <c r="B65" s="10">
        <f>'Cash Flow'!B65</f>
        <v>40909</v>
      </c>
      <c r="C65" s="10">
        <f>'Cash Flow'!C65</f>
        <v>8.3333333333333329E-2</v>
      </c>
    </row>
    <row r="66" spans="1:3" x14ac:dyDescent="0.3">
      <c r="A66" s="10">
        <f>'Cash Flow'!A66</f>
        <v>60</v>
      </c>
      <c r="B66" s="10">
        <f>'Cash Flow'!B66</f>
        <v>40940</v>
      </c>
      <c r="C66" s="10">
        <f>'Cash Flow'!C66</f>
        <v>8.3333333333333329E-2</v>
      </c>
    </row>
    <row r="67" spans="1:3" x14ac:dyDescent="0.3">
      <c r="A67" s="10">
        <f>'Cash Flow'!A67</f>
        <v>61</v>
      </c>
      <c r="B67" s="10">
        <f>'Cash Flow'!B67</f>
        <v>40969</v>
      </c>
      <c r="C67" s="10">
        <f>'Cash Flow'!C67</f>
        <v>8.3333333333333329E-2</v>
      </c>
    </row>
    <row r="68" spans="1:3" x14ac:dyDescent="0.3">
      <c r="A68" s="10">
        <f>'Cash Flow'!A68</f>
        <v>62</v>
      </c>
      <c r="B68" s="10">
        <f>'Cash Flow'!B68</f>
        <v>41000</v>
      </c>
      <c r="C68" s="10">
        <f>'Cash Flow'!C68</f>
        <v>8.3333333333333329E-2</v>
      </c>
    </row>
    <row r="69" spans="1:3" x14ac:dyDescent="0.3">
      <c r="A69" s="10">
        <f>'Cash Flow'!A69</f>
        <v>63</v>
      </c>
      <c r="B69" s="10">
        <f>'Cash Flow'!B69</f>
        <v>41030</v>
      </c>
      <c r="C69" s="10">
        <f>'Cash Flow'!C69</f>
        <v>8.3333333333333329E-2</v>
      </c>
    </row>
    <row r="70" spans="1:3" x14ac:dyDescent="0.3">
      <c r="A70" s="10">
        <f>'Cash Flow'!A70</f>
        <v>64</v>
      </c>
      <c r="B70" s="10">
        <f>'Cash Flow'!B70</f>
        <v>41061</v>
      </c>
      <c r="C70" s="10">
        <f>'Cash Flow'!C70</f>
        <v>8.3333333333333329E-2</v>
      </c>
    </row>
    <row r="71" spans="1:3" x14ac:dyDescent="0.3">
      <c r="A71" s="10">
        <f>'Cash Flow'!A71</f>
        <v>65</v>
      </c>
      <c r="B71" s="10">
        <f>'Cash Flow'!B71</f>
        <v>41091</v>
      </c>
      <c r="C71" s="10">
        <f>'Cash Flow'!C71</f>
        <v>8.3333333333333329E-2</v>
      </c>
    </row>
    <row r="72" spans="1:3" x14ac:dyDescent="0.3">
      <c r="A72" s="10">
        <f>'Cash Flow'!A72</f>
        <v>66</v>
      </c>
      <c r="B72" s="10">
        <f>'Cash Flow'!B72</f>
        <v>41122</v>
      </c>
      <c r="C72" s="10">
        <f>'Cash Flow'!C72</f>
        <v>8.3333333333333329E-2</v>
      </c>
    </row>
    <row r="73" spans="1:3" x14ac:dyDescent="0.3">
      <c r="A73" s="10">
        <f>'Cash Flow'!A73</f>
        <v>67</v>
      </c>
      <c r="B73" s="10">
        <f>'Cash Flow'!B73</f>
        <v>41153</v>
      </c>
      <c r="C73" s="10">
        <f>'Cash Flow'!C73</f>
        <v>8.3333333333333329E-2</v>
      </c>
    </row>
    <row r="74" spans="1:3" x14ac:dyDescent="0.3">
      <c r="A74" s="10">
        <f>'Cash Flow'!A74</f>
        <v>68</v>
      </c>
      <c r="B74" s="10">
        <f>'Cash Flow'!B74</f>
        <v>41183</v>
      </c>
      <c r="C74" s="10">
        <f>'Cash Flow'!C74</f>
        <v>8.3333333333333329E-2</v>
      </c>
    </row>
    <row r="75" spans="1:3" x14ac:dyDescent="0.3">
      <c r="A75" s="10">
        <f>'Cash Flow'!A75</f>
        <v>69</v>
      </c>
      <c r="B75" s="10">
        <f>'Cash Flow'!B75</f>
        <v>41214</v>
      </c>
      <c r="C75" s="10">
        <f>'Cash Flow'!C75</f>
        <v>8.3333333333333329E-2</v>
      </c>
    </row>
    <row r="76" spans="1:3" x14ac:dyDescent="0.3">
      <c r="A76" s="10">
        <f>'Cash Flow'!A76</f>
        <v>70</v>
      </c>
      <c r="B76" s="10">
        <f>'Cash Flow'!B76</f>
        <v>41244</v>
      </c>
      <c r="C76" s="10">
        <f>'Cash Flow'!C76</f>
        <v>8.3333333333333329E-2</v>
      </c>
    </row>
    <row r="77" spans="1:3" x14ac:dyDescent="0.3">
      <c r="A77" s="10">
        <f>'Cash Flow'!A77</f>
        <v>71</v>
      </c>
      <c r="B77" s="10">
        <f>'Cash Flow'!B77</f>
        <v>41275</v>
      </c>
      <c r="C77" s="10">
        <f>'Cash Flow'!C77</f>
        <v>8.3333333333333329E-2</v>
      </c>
    </row>
    <row r="78" spans="1:3" x14ac:dyDescent="0.3">
      <c r="A78" s="10">
        <f>'Cash Flow'!A78</f>
        <v>72</v>
      </c>
      <c r="B78" s="10">
        <f>'Cash Flow'!B78</f>
        <v>41306</v>
      </c>
      <c r="C78" s="10">
        <f>'Cash Flow'!C78</f>
        <v>8.3333333333333329E-2</v>
      </c>
    </row>
    <row r="79" spans="1:3" x14ac:dyDescent="0.3">
      <c r="A79" s="10">
        <f>'Cash Flow'!A79</f>
        <v>73</v>
      </c>
      <c r="B79" s="10">
        <f>'Cash Flow'!B79</f>
        <v>41334</v>
      </c>
      <c r="C79" s="10">
        <f>'Cash Flow'!C79</f>
        <v>8.3333333333333329E-2</v>
      </c>
    </row>
    <row r="80" spans="1:3" x14ac:dyDescent="0.3">
      <c r="A80" s="10">
        <f>'Cash Flow'!A80</f>
        <v>74</v>
      </c>
      <c r="B80" s="10">
        <f>'Cash Flow'!B80</f>
        <v>41365</v>
      </c>
      <c r="C80" s="10">
        <f>'Cash Flow'!C80</f>
        <v>8.3333333333333329E-2</v>
      </c>
    </row>
    <row r="81" spans="1:3" x14ac:dyDescent="0.3">
      <c r="A81" s="10">
        <f>'Cash Flow'!A81</f>
        <v>75</v>
      </c>
      <c r="B81" s="10">
        <f>'Cash Flow'!B81</f>
        <v>41395</v>
      </c>
      <c r="C81" s="10">
        <f>'Cash Flow'!C81</f>
        <v>8.3333333333333329E-2</v>
      </c>
    </row>
    <row r="82" spans="1:3" x14ac:dyDescent="0.3">
      <c r="A82" s="10">
        <f>'Cash Flow'!A82</f>
        <v>76</v>
      </c>
      <c r="B82" s="10">
        <f>'Cash Flow'!B82</f>
        <v>41426</v>
      </c>
      <c r="C82" s="10">
        <f>'Cash Flow'!C82</f>
        <v>8.3333333333333329E-2</v>
      </c>
    </row>
    <row r="83" spans="1:3" x14ac:dyDescent="0.3">
      <c r="A83" s="10">
        <f>'Cash Flow'!A83</f>
        <v>77</v>
      </c>
      <c r="B83" s="10">
        <f>'Cash Flow'!B83</f>
        <v>41456</v>
      </c>
      <c r="C83" s="10">
        <f>'Cash Flow'!C83</f>
        <v>8.3333333333333329E-2</v>
      </c>
    </row>
    <row r="84" spans="1:3" x14ac:dyDescent="0.3">
      <c r="A84" s="10">
        <f>'Cash Flow'!A84</f>
        <v>78</v>
      </c>
      <c r="B84" s="10">
        <f>'Cash Flow'!B84</f>
        <v>41487</v>
      </c>
      <c r="C84" s="10">
        <f>'Cash Flow'!C84</f>
        <v>8.3333333333333329E-2</v>
      </c>
    </row>
    <row r="85" spans="1:3" x14ac:dyDescent="0.3">
      <c r="A85" s="10">
        <f>'Cash Flow'!A85</f>
        <v>79</v>
      </c>
      <c r="B85" s="10">
        <f>'Cash Flow'!B85</f>
        <v>41518</v>
      </c>
      <c r="C85" s="10">
        <f>'Cash Flow'!C85</f>
        <v>8.3333333333333329E-2</v>
      </c>
    </row>
    <row r="86" spans="1:3" x14ac:dyDescent="0.3">
      <c r="A86" s="10">
        <f>'Cash Flow'!A86</f>
        <v>80</v>
      </c>
      <c r="B86" s="10">
        <f>'Cash Flow'!B86</f>
        <v>41548</v>
      </c>
      <c r="C86" s="10">
        <f>'Cash Flow'!C86</f>
        <v>8.3333333333333329E-2</v>
      </c>
    </row>
    <row r="87" spans="1:3" x14ac:dyDescent="0.3">
      <c r="A87" s="10">
        <f>'Cash Flow'!A87</f>
        <v>81</v>
      </c>
      <c r="B87" s="10">
        <f>'Cash Flow'!B87</f>
        <v>41579</v>
      </c>
      <c r="C87" s="10">
        <f>'Cash Flow'!C87</f>
        <v>8.3333333333333329E-2</v>
      </c>
    </row>
    <row r="88" spans="1:3" x14ac:dyDescent="0.3">
      <c r="A88" s="10">
        <f>'Cash Flow'!A88</f>
        <v>82</v>
      </c>
      <c r="B88" s="10">
        <f>'Cash Flow'!B88</f>
        <v>41609</v>
      </c>
      <c r="C88" s="10">
        <f>'Cash Flow'!C88</f>
        <v>8.3333333333333329E-2</v>
      </c>
    </row>
    <row r="89" spans="1:3" x14ac:dyDescent="0.3">
      <c r="A89" s="10">
        <f>'Cash Flow'!A89</f>
        <v>83</v>
      </c>
      <c r="B89" s="10">
        <f>'Cash Flow'!B89</f>
        <v>41640</v>
      </c>
      <c r="C89" s="10">
        <f>'Cash Flow'!C89</f>
        <v>8.3333333333333329E-2</v>
      </c>
    </row>
    <row r="90" spans="1:3" x14ac:dyDescent="0.3">
      <c r="A90" s="10">
        <f>'Cash Flow'!A90</f>
        <v>84</v>
      </c>
      <c r="B90" s="10">
        <f>'Cash Flow'!B90</f>
        <v>41671</v>
      </c>
      <c r="C90" s="10">
        <f>'Cash Flow'!C90</f>
        <v>8.3333333333333329E-2</v>
      </c>
    </row>
    <row r="91" spans="1:3" x14ac:dyDescent="0.3">
      <c r="A91" s="10">
        <f>'Cash Flow'!A91</f>
        <v>85</v>
      </c>
      <c r="B91" s="10">
        <f>'Cash Flow'!B91</f>
        <v>41699</v>
      </c>
      <c r="C91" s="10">
        <f>'Cash Flow'!C91</f>
        <v>8.3333333333333329E-2</v>
      </c>
    </row>
    <row r="92" spans="1:3" x14ac:dyDescent="0.3">
      <c r="A92" s="10">
        <f>'Cash Flow'!A92</f>
        <v>86</v>
      </c>
      <c r="B92" s="10">
        <f>'Cash Flow'!B92</f>
        <v>41730</v>
      </c>
      <c r="C92" s="10">
        <f>'Cash Flow'!C92</f>
        <v>8.3333333333333329E-2</v>
      </c>
    </row>
    <row r="93" spans="1:3" x14ac:dyDescent="0.3">
      <c r="A93" s="10">
        <f>'Cash Flow'!A93</f>
        <v>87</v>
      </c>
      <c r="B93" s="10">
        <f>'Cash Flow'!B93</f>
        <v>41760</v>
      </c>
      <c r="C93" s="10">
        <f>'Cash Flow'!C93</f>
        <v>8.3333333333333329E-2</v>
      </c>
    </row>
    <row r="94" spans="1:3" x14ac:dyDescent="0.3">
      <c r="A94" s="10">
        <f>'Cash Flow'!A94</f>
        <v>88</v>
      </c>
      <c r="B94" s="10">
        <f>'Cash Flow'!B94</f>
        <v>41791</v>
      </c>
      <c r="C94" s="10">
        <f>'Cash Flow'!C94</f>
        <v>8.3333333333333329E-2</v>
      </c>
    </row>
    <row r="95" spans="1:3" x14ac:dyDescent="0.3">
      <c r="A95" s="10">
        <f>'Cash Flow'!A95</f>
        <v>89</v>
      </c>
      <c r="B95" s="10">
        <f>'Cash Flow'!B95</f>
        <v>41821</v>
      </c>
      <c r="C95" s="10">
        <f>'Cash Flow'!C95</f>
        <v>8.3333333333333329E-2</v>
      </c>
    </row>
    <row r="96" spans="1:3" x14ac:dyDescent="0.3">
      <c r="A96" s="10">
        <f>'Cash Flow'!A96</f>
        <v>90</v>
      </c>
      <c r="B96" s="10">
        <f>'Cash Flow'!B96</f>
        <v>41852</v>
      </c>
      <c r="C96" s="10">
        <f>'Cash Flow'!C96</f>
        <v>8.3333333333333329E-2</v>
      </c>
    </row>
    <row r="97" spans="1:3" x14ac:dyDescent="0.3">
      <c r="A97" s="10">
        <f>'Cash Flow'!A97</f>
        <v>91</v>
      </c>
      <c r="B97" s="10">
        <f>'Cash Flow'!B97</f>
        <v>41883</v>
      </c>
      <c r="C97" s="10">
        <f>'Cash Flow'!C97</f>
        <v>8.3333333333333329E-2</v>
      </c>
    </row>
    <row r="98" spans="1:3" x14ac:dyDescent="0.3">
      <c r="A98" s="10">
        <f>'Cash Flow'!A98</f>
        <v>92</v>
      </c>
      <c r="B98" s="10">
        <f>'Cash Flow'!B98</f>
        <v>41913</v>
      </c>
      <c r="C98" s="10">
        <f>'Cash Flow'!C98</f>
        <v>8.3333333333333329E-2</v>
      </c>
    </row>
    <row r="99" spans="1:3" x14ac:dyDescent="0.3">
      <c r="A99" s="10">
        <f>'Cash Flow'!A99</f>
        <v>93</v>
      </c>
      <c r="B99" s="10">
        <f>'Cash Flow'!B99</f>
        <v>41944</v>
      </c>
      <c r="C99" s="10">
        <f>'Cash Flow'!C99</f>
        <v>8.3333333333333329E-2</v>
      </c>
    </row>
    <row r="100" spans="1:3" x14ac:dyDescent="0.3">
      <c r="A100" s="10">
        <f>'Cash Flow'!A100</f>
        <v>94</v>
      </c>
      <c r="B100" s="10">
        <f>'Cash Flow'!B100</f>
        <v>41974</v>
      </c>
      <c r="C100" s="10">
        <f>'Cash Flow'!C100</f>
        <v>8.3333333333333329E-2</v>
      </c>
    </row>
    <row r="101" spans="1:3" x14ac:dyDescent="0.3">
      <c r="A101" s="10">
        <f>'Cash Flow'!A101</f>
        <v>95</v>
      </c>
      <c r="B101" s="10">
        <f>'Cash Flow'!B101</f>
        <v>42005</v>
      </c>
      <c r="C101" s="10">
        <f>'Cash Flow'!C101</f>
        <v>8.3333333333333329E-2</v>
      </c>
    </row>
    <row r="102" spans="1:3" x14ac:dyDescent="0.3">
      <c r="A102" s="10">
        <f>'Cash Flow'!A102</f>
        <v>96</v>
      </c>
      <c r="B102" s="10">
        <f>'Cash Flow'!B102</f>
        <v>42036</v>
      </c>
      <c r="C102" s="10">
        <f>'Cash Flow'!C102</f>
        <v>8.3333333333333329E-2</v>
      </c>
    </row>
    <row r="103" spans="1:3" x14ac:dyDescent="0.3">
      <c r="A103" s="10">
        <f>'Cash Flow'!A103</f>
        <v>97</v>
      </c>
      <c r="B103" s="10">
        <f>'Cash Flow'!B103</f>
        <v>42064</v>
      </c>
      <c r="C103" s="10">
        <f>'Cash Flow'!C103</f>
        <v>8.3333333333333329E-2</v>
      </c>
    </row>
    <row r="104" spans="1:3" x14ac:dyDescent="0.3">
      <c r="A104" s="10">
        <f>'Cash Flow'!A104</f>
        <v>98</v>
      </c>
      <c r="B104" s="10">
        <f>'Cash Flow'!B104</f>
        <v>42095</v>
      </c>
      <c r="C104" s="10">
        <f>'Cash Flow'!C104</f>
        <v>8.3333333333333329E-2</v>
      </c>
    </row>
    <row r="105" spans="1:3" x14ac:dyDescent="0.3">
      <c r="A105" s="10">
        <f>'Cash Flow'!A105</f>
        <v>99</v>
      </c>
      <c r="B105" s="10">
        <f>'Cash Flow'!B105</f>
        <v>42125</v>
      </c>
      <c r="C105" s="10">
        <f>'Cash Flow'!C105</f>
        <v>8.3333333333333329E-2</v>
      </c>
    </row>
    <row r="106" spans="1:3" x14ac:dyDescent="0.3">
      <c r="A106" s="10">
        <f>'Cash Flow'!A106</f>
        <v>100</v>
      </c>
      <c r="B106" s="10">
        <f>'Cash Flow'!B106</f>
        <v>42156</v>
      </c>
      <c r="C106" s="10">
        <f>'Cash Flow'!C106</f>
        <v>8.3333333333333329E-2</v>
      </c>
    </row>
    <row r="107" spans="1:3" x14ac:dyDescent="0.3">
      <c r="A107" s="10">
        <f>'Cash Flow'!A107</f>
        <v>101</v>
      </c>
      <c r="B107" s="10">
        <f>'Cash Flow'!B107</f>
        <v>42186</v>
      </c>
      <c r="C107" s="10">
        <f>'Cash Flow'!C107</f>
        <v>8.3333333333333329E-2</v>
      </c>
    </row>
    <row r="108" spans="1:3" x14ac:dyDescent="0.3">
      <c r="A108" s="10">
        <f>'Cash Flow'!A108</f>
        <v>102</v>
      </c>
      <c r="B108" s="10">
        <f>'Cash Flow'!B108</f>
        <v>42217</v>
      </c>
      <c r="C108" s="10">
        <f>'Cash Flow'!C108</f>
        <v>8.3333333333333329E-2</v>
      </c>
    </row>
    <row r="109" spans="1:3" x14ac:dyDescent="0.3">
      <c r="A109" s="10">
        <f>'Cash Flow'!A109</f>
        <v>103</v>
      </c>
      <c r="B109" s="10">
        <f>'Cash Flow'!B109</f>
        <v>42248</v>
      </c>
      <c r="C109" s="10">
        <f>'Cash Flow'!C109</f>
        <v>8.3333333333333329E-2</v>
      </c>
    </row>
    <row r="110" spans="1:3" x14ac:dyDescent="0.3">
      <c r="A110" s="10">
        <f>'Cash Flow'!A110</f>
        <v>104</v>
      </c>
      <c r="B110" s="10">
        <f>'Cash Flow'!B110</f>
        <v>42278</v>
      </c>
      <c r="C110" s="10">
        <f>'Cash Flow'!C110</f>
        <v>8.3333333333333329E-2</v>
      </c>
    </row>
    <row r="111" spans="1:3" x14ac:dyDescent="0.3">
      <c r="A111" s="10">
        <f>'Cash Flow'!A111</f>
        <v>105</v>
      </c>
      <c r="B111" s="10">
        <f>'Cash Flow'!B111</f>
        <v>42309</v>
      </c>
      <c r="C111" s="10">
        <f>'Cash Flow'!C111</f>
        <v>8.3333333333333329E-2</v>
      </c>
    </row>
    <row r="112" spans="1:3" x14ac:dyDescent="0.3">
      <c r="A112" s="10">
        <f>'Cash Flow'!A112</f>
        <v>106</v>
      </c>
      <c r="B112" s="10">
        <f>'Cash Flow'!B112</f>
        <v>42339</v>
      </c>
      <c r="C112" s="10">
        <f>'Cash Flow'!C112</f>
        <v>8.3333333333333329E-2</v>
      </c>
    </row>
    <row r="113" spans="1:3" x14ac:dyDescent="0.3">
      <c r="A113" s="10">
        <f>'Cash Flow'!A113</f>
        <v>107</v>
      </c>
      <c r="B113" s="10">
        <f>'Cash Flow'!B113</f>
        <v>42370</v>
      </c>
      <c r="C113" s="10">
        <f>'Cash Flow'!C113</f>
        <v>8.3333333333333329E-2</v>
      </c>
    </row>
    <row r="114" spans="1:3" x14ac:dyDescent="0.3">
      <c r="A114" s="10">
        <f>'Cash Flow'!A114</f>
        <v>108</v>
      </c>
      <c r="B114" s="10">
        <f>'Cash Flow'!B114</f>
        <v>42401</v>
      </c>
      <c r="C114" s="10">
        <f>'Cash Flow'!C114</f>
        <v>8.3333333333333329E-2</v>
      </c>
    </row>
    <row r="115" spans="1:3" x14ac:dyDescent="0.3">
      <c r="A115" s="10">
        <f>'Cash Flow'!A115</f>
        <v>109</v>
      </c>
      <c r="B115" s="10">
        <f>'Cash Flow'!B115</f>
        <v>42430</v>
      </c>
      <c r="C115" s="10">
        <f>'Cash Flow'!C115</f>
        <v>8.3333333333333329E-2</v>
      </c>
    </row>
    <row r="116" spans="1:3" x14ac:dyDescent="0.3">
      <c r="A116" s="10">
        <f>'Cash Flow'!A116</f>
        <v>110</v>
      </c>
      <c r="B116" s="10">
        <f>'Cash Flow'!B116</f>
        <v>42461</v>
      </c>
      <c r="C116" s="10">
        <f>'Cash Flow'!C116</f>
        <v>8.3333333333333329E-2</v>
      </c>
    </row>
    <row r="117" spans="1:3" x14ac:dyDescent="0.3">
      <c r="A117" s="10">
        <f>'Cash Flow'!A117</f>
        <v>111</v>
      </c>
      <c r="B117" s="10">
        <f>'Cash Flow'!B117</f>
        <v>42491</v>
      </c>
      <c r="C117" s="10">
        <f>'Cash Flow'!C117</f>
        <v>8.3333333333333329E-2</v>
      </c>
    </row>
    <row r="118" spans="1:3" x14ac:dyDescent="0.3">
      <c r="A118" s="10">
        <f>'Cash Flow'!A118</f>
        <v>112</v>
      </c>
      <c r="B118" s="10">
        <f>'Cash Flow'!B118</f>
        <v>42522</v>
      </c>
      <c r="C118" s="10">
        <f>'Cash Flow'!C118</f>
        <v>8.3333333333333329E-2</v>
      </c>
    </row>
    <row r="119" spans="1:3" x14ac:dyDescent="0.3">
      <c r="A119" s="10">
        <f>'Cash Flow'!A119</f>
        <v>113</v>
      </c>
      <c r="B119" s="10">
        <f>'Cash Flow'!B119</f>
        <v>42552</v>
      </c>
      <c r="C119" s="10">
        <f>'Cash Flow'!C119</f>
        <v>8.3333333333333329E-2</v>
      </c>
    </row>
    <row r="120" spans="1:3" x14ac:dyDescent="0.3">
      <c r="A120" s="10">
        <f>'Cash Flow'!A120</f>
        <v>114</v>
      </c>
      <c r="B120" s="10">
        <f>'Cash Flow'!B120</f>
        <v>42583</v>
      </c>
      <c r="C120" s="10">
        <f>'Cash Flow'!C120</f>
        <v>8.3333333333333329E-2</v>
      </c>
    </row>
    <row r="121" spans="1:3" x14ac:dyDescent="0.3">
      <c r="A121" s="10">
        <f>'Cash Flow'!A121</f>
        <v>115</v>
      </c>
      <c r="B121" s="10">
        <f>'Cash Flow'!B121</f>
        <v>42614</v>
      </c>
      <c r="C121" s="10">
        <f>'Cash Flow'!C121</f>
        <v>8.3333333333333329E-2</v>
      </c>
    </row>
    <row r="122" spans="1:3" x14ac:dyDescent="0.3">
      <c r="A122" s="10">
        <f>'Cash Flow'!A122</f>
        <v>116</v>
      </c>
      <c r="B122" s="10">
        <f>'Cash Flow'!B122</f>
        <v>42644</v>
      </c>
      <c r="C122" s="10">
        <f>'Cash Flow'!C122</f>
        <v>8.3333333333333329E-2</v>
      </c>
    </row>
    <row r="123" spans="1:3" x14ac:dyDescent="0.3">
      <c r="A123" s="10">
        <f>'Cash Flow'!A123</f>
        <v>117</v>
      </c>
      <c r="B123" s="10">
        <f>'Cash Flow'!B123</f>
        <v>42675</v>
      </c>
      <c r="C123" s="10">
        <f>'Cash Flow'!C123</f>
        <v>8.3333333333333329E-2</v>
      </c>
    </row>
    <row r="124" spans="1:3" x14ac:dyDescent="0.3">
      <c r="A124" s="10">
        <f>'Cash Flow'!A124</f>
        <v>118</v>
      </c>
      <c r="B124" s="10">
        <f>'Cash Flow'!B124</f>
        <v>42705</v>
      </c>
      <c r="C124" s="10">
        <f>'Cash Flow'!C124</f>
        <v>8.3333333333333329E-2</v>
      </c>
    </row>
    <row r="125" spans="1:3" x14ac:dyDescent="0.3">
      <c r="A125" s="10">
        <f>'Cash Flow'!A125</f>
        <v>119</v>
      </c>
      <c r="B125" s="10">
        <f>'Cash Flow'!B125</f>
        <v>42736</v>
      </c>
      <c r="C125" s="10">
        <f>'Cash Flow'!C125</f>
        <v>8.3333333333333329E-2</v>
      </c>
    </row>
    <row r="126" spans="1:3" x14ac:dyDescent="0.3">
      <c r="A126" s="10">
        <f>'Cash Flow'!A126</f>
        <v>120</v>
      </c>
      <c r="B126" s="10">
        <f>'Cash Flow'!B126</f>
        <v>42767</v>
      </c>
      <c r="C126" s="10">
        <f>'Cash Flow'!C126</f>
        <v>8.3333333333333329E-2</v>
      </c>
    </row>
    <row r="127" spans="1:3" x14ac:dyDescent="0.3">
      <c r="A127" s="10">
        <f>'Cash Flow'!A127</f>
        <v>121</v>
      </c>
      <c r="B127" s="10">
        <f>'Cash Flow'!B127</f>
        <v>42795</v>
      </c>
      <c r="C127" s="10">
        <f>'Cash Flow'!C127</f>
        <v>8.3333333333333329E-2</v>
      </c>
    </row>
    <row r="128" spans="1:3" x14ac:dyDescent="0.3">
      <c r="A128" s="10">
        <f>'Cash Flow'!A128</f>
        <v>122</v>
      </c>
      <c r="B128" s="10">
        <f>'Cash Flow'!B128</f>
        <v>42826</v>
      </c>
      <c r="C128" s="10">
        <f>'Cash Flow'!C128</f>
        <v>8.3333333333333329E-2</v>
      </c>
    </row>
    <row r="129" spans="1:3" x14ac:dyDescent="0.3">
      <c r="A129" s="10">
        <f>'Cash Flow'!A129</f>
        <v>123</v>
      </c>
      <c r="B129" s="10">
        <f>'Cash Flow'!B129</f>
        <v>42856</v>
      </c>
      <c r="C129" s="10">
        <f>'Cash Flow'!C129</f>
        <v>8.3333333333333329E-2</v>
      </c>
    </row>
    <row r="130" spans="1:3" x14ac:dyDescent="0.3">
      <c r="A130" s="10">
        <f>'Cash Flow'!A130</f>
        <v>124</v>
      </c>
      <c r="B130" s="10">
        <f>'Cash Flow'!B130</f>
        <v>42887</v>
      </c>
      <c r="C130" s="10">
        <f>'Cash Flow'!C130</f>
        <v>8.3333333333333329E-2</v>
      </c>
    </row>
    <row r="131" spans="1:3" x14ac:dyDescent="0.3">
      <c r="A131" s="10">
        <f>'Cash Flow'!A131</f>
        <v>125</v>
      </c>
      <c r="B131" s="10">
        <f>'Cash Flow'!B131</f>
        <v>42917</v>
      </c>
      <c r="C131" s="10">
        <f>'Cash Flow'!C131</f>
        <v>8.3333333333333329E-2</v>
      </c>
    </row>
    <row r="132" spans="1:3" x14ac:dyDescent="0.3">
      <c r="A132" s="10">
        <f>'Cash Flow'!A132</f>
        <v>126</v>
      </c>
      <c r="B132" s="10">
        <f>'Cash Flow'!B132</f>
        <v>42948</v>
      </c>
      <c r="C132" s="10">
        <f>'Cash Flow'!C132</f>
        <v>8.3333333333333329E-2</v>
      </c>
    </row>
    <row r="133" spans="1:3" x14ac:dyDescent="0.3">
      <c r="A133" s="10">
        <f>'Cash Flow'!A133</f>
        <v>127</v>
      </c>
      <c r="B133" s="10">
        <f>'Cash Flow'!B133</f>
        <v>42979</v>
      </c>
      <c r="C133" s="10">
        <f>'Cash Flow'!C133</f>
        <v>8.3333333333333329E-2</v>
      </c>
    </row>
    <row r="134" spans="1:3" x14ac:dyDescent="0.3">
      <c r="A134" s="10">
        <f>'Cash Flow'!A134</f>
        <v>128</v>
      </c>
      <c r="B134" s="10">
        <f>'Cash Flow'!B134</f>
        <v>43009</v>
      </c>
      <c r="C134" s="10">
        <f>'Cash Flow'!C134</f>
        <v>8.3333333333333329E-2</v>
      </c>
    </row>
    <row r="135" spans="1:3" x14ac:dyDescent="0.3">
      <c r="A135" s="10">
        <f>'Cash Flow'!A135</f>
        <v>129</v>
      </c>
      <c r="B135" s="10">
        <f>'Cash Flow'!B135</f>
        <v>43040</v>
      </c>
      <c r="C135" s="10">
        <f>'Cash Flow'!C135</f>
        <v>8.3333333333333329E-2</v>
      </c>
    </row>
    <row r="136" spans="1:3" x14ac:dyDescent="0.3">
      <c r="A136" s="10">
        <f>'Cash Flow'!A136</f>
        <v>130</v>
      </c>
      <c r="B136" s="10">
        <f>'Cash Flow'!B136</f>
        <v>43070</v>
      </c>
      <c r="C136" s="10">
        <f>'Cash Flow'!C136</f>
        <v>8.3333333333333329E-2</v>
      </c>
    </row>
    <row r="137" spans="1:3" x14ac:dyDescent="0.3">
      <c r="A137" s="10">
        <f>'Cash Flow'!A137</f>
        <v>131</v>
      </c>
      <c r="B137" s="10">
        <f>'Cash Flow'!B137</f>
        <v>43101</v>
      </c>
      <c r="C137" s="10">
        <f>'Cash Flow'!C137</f>
        <v>8.3333333333333329E-2</v>
      </c>
    </row>
    <row r="138" spans="1:3" x14ac:dyDescent="0.3">
      <c r="A138" s="10">
        <f>'Cash Flow'!A138</f>
        <v>132</v>
      </c>
      <c r="B138" s="10">
        <f>'Cash Flow'!B138</f>
        <v>43132</v>
      </c>
      <c r="C138" s="10">
        <f>'Cash Flow'!C138</f>
        <v>8.3333333333333329E-2</v>
      </c>
    </row>
    <row r="139" spans="1:3" x14ac:dyDescent="0.3">
      <c r="A139" s="10">
        <f>'Cash Flow'!A139</f>
        <v>133</v>
      </c>
      <c r="B139" s="10">
        <f>'Cash Flow'!B139</f>
        <v>43160</v>
      </c>
      <c r="C139" s="10">
        <f>'Cash Flow'!C139</f>
        <v>8.3333333333333329E-2</v>
      </c>
    </row>
    <row r="140" spans="1:3" x14ac:dyDescent="0.3">
      <c r="A140" s="10">
        <f>'Cash Flow'!A140</f>
        <v>134</v>
      </c>
      <c r="B140" s="10">
        <f>'Cash Flow'!B140</f>
        <v>43191</v>
      </c>
      <c r="C140" s="10">
        <f>'Cash Flow'!C140</f>
        <v>8.3333333333333329E-2</v>
      </c>
    </row>
    <row r="141" spans="1:3" x14ac:dyDescent="0.3">
      <c r="A141" s="10">
        <f>'Cash Flow'!A141</f>
        <v>135</v>
      </c>
      <c r="B141" s="10">
        <f>'Cash Flow'!B141</f>
        <v>43221</v>
      </c>
      <c r="C141" s="10">
        <f>'Cash Flow'!C141</f>
        <v>8.3333333333333329E-2</v>
      </c>
    </row>
    <row r="142" spans="1:3" x14ac:dyDescent="0.3">
      <c r="A142" s="10">
        <f>'Cash Flow'!A142</f>
        <v>136</v>
      </c>
      <c r="B142" s="10">
        <f>'Cash Flow'!B142</f>
        <v>43252</v>
      </c>
      <c r="C142" s="10">
        <f>'Cash Flow'!C142</f>
        <v>8.3333333333333329E-2</v>
      </c>
    </row>
    <row r="143" spans="1:3" x14ac:dyDescent="0.3">
      <c r="A143" s="10">
        <f>'Cash Flow'!A143</f>
        <v>137</v>
      </c>
      <c r="B143" s="10">
        <f>'Cash Flow'!B143</f>
        <v>43282</v>
      </c>
      <c r="C143" s="10">
        <f>'Cash Flow'!C143</f>
        <v>8.3333333333333329E-2</v>
      </c>
    </row>
    <row r="144" spans="1:3" x14ac:dyDescent="0.3">
      <c r="A144" s="10">
        <f>'Cash Flow'!A144</f>
        <v>138</v>
      </c>
      <c r="B144" s="10">
        <f>'Cash Flow'!B144</f>
        <v>43313</v>
      </c>
      <c r="C144" s="10">
        <f>'Cash Flow'!C144</f>
        <v>8.3333333333333329E-2</v>
      </c>
    </row>
    <row r="145" spans="1:3" x14ac:dyDescent="0.3">
      <c r="A145" s="10">
        <f>'Cash Flow'!A145</f>
        <v>139</v>
      </c>
      <c r="B145" s="10">
        <f>'Cash Flow'!B145</f>
        <v>43344</v>
      </c>
      <c r="C145" s="10">
        <f>'Cash Flow'!C145</f>
        <v>8.3333333333333329E-2</v>
      </c>
    </row>
    <row r="146" spans="1:3" x14ac:dyDescent="0.3">
      <c r="A146" s="10">
        <f>'Cash Flow'!A146</f>
        <v>140</v>
      </c>
      <c r="B146" s="10">
        <f>'Cash Flow'!B146</f>
        <v>43374</v>
      </c>
      <c r="C146" s="10">
        <f>'Cash Flow'!C146</f>
        <v>8.3333333333333329E-2</v>
      </c>
    </row>
    <row r="147" spans="1:3" x14ac:dyDescent="0.3">
      <c r="A147" s="10">
        <f>'Cash Flow'!A147</f>
        <v>141</v>
      </c>
      <c r="B147" s="10">
        <f>'Cash Flow'!B147</f>
        <v>43405</v>
      </c>
      <c r="C147" s="10">
        <f>'Cash Flow'!C147</f>
        <v>8.3333333333333329E-2</v>
      </c>
    </row>
    <row r="148" spans="1:3" x14ac:dyDescent="0.3">
      <c r="A148" s="10">
        <f>'Cash Flow'!A148</f>
        <v>142</v>
      </c>
      <c r="B148" s="10">
        <f>'Cash Flow'!B148</f>
        <v>43435</v>
      </c>
      <c r="C148" s="10">
        <f>'Cash Flow'!C148</f>
        <v>8.3333333333333329E-2</v>
      </c>
    </row>
    <row r="149" spans="1:3" x14ac:dyDescent="0.3">
      <c r="A149" s="10">
        <f>'Cash Flow'!A149</f>
        <v>143</v>
      </c>
      <c r="B149" s="10">
        <f>'Cash Flow'!B149</f>
        <v>43466</v>
      </c>
      <c r="C149" s="10">
        <f>'Cash Flow'!C149</f>
        <v>8.3333333333333329E-2</v>
      </c>
    </row>
    <row r="150" spans="1:3" x14ac:dyDescent="0.3">
      <c r="A150" s="10">
        <f>'Cash Flow'!A150</f>
        <v>144</v>
      </c>
      <c r="B150" s="10">
        <f>'Cash Flow'!B150</f>
        <v>43497</v>
      </c>
      <c r="C150" s="10">
        <f>'Cash Flow'!C150</f>
        <v>8.3333333333333329E-2</v>
      </c>
    </row>
    <row r="151" spans="1:3" x14ac:dyDescent="0.3">
      <c r="A151" s="10">
        <f>'Cash Flow'!A151</f>
        <v>145</v>
      </c>
      <c r="B151" s="10">
        <f>'Cash Flow'!B151</f>
        <v>43525</v>
      </c>
      <c r="C151" s="10">
        <f>'Cash Flow'!C151</f>
        <v>8.3333333333333329E-2</v>
      </c>
    </row>
    <row r="152" spans="1:3" x14ac:dyDescent="0.3">
      <c r="A152" s="10">
        <f>'Cash Flow'!A152</f>
        <v>146</v>
      </c>
      <c r="B152" s="10">
        <f>'Cash Flow'!B152</f>
        <v>43556</v>
      </c>
      <c r="C152" s="10">
        <f>'Cash Flow'!C152</f>
        <v>8.3333333333333329E-2</v>
      </c>
    </row>
    <row r="153" spans="1:3" x14ac:dyDescent="0.3">
      <c r="A153" s="10">
        <f>'Cash Flow'!A153</f>
        <v>147</v>
      </c>
      <c r="B153" s="10">
        <f>'Cash Flow'!B153</f>
        <v>43586</v>
      </c>
      <c r="C153" s="10">
        <f>'Cash Flow'!C153</f>
        <v>8.3333333333333329E-2</v>
      </c>
    </row>
    <row r="154" spans="1:3" x14ac:dyDescent="0.3">
      <c r="A154" s="10">
        <f>'Cash Flow'!A154</f>
        <v>148</v>
      </c>
      <c r="B154" s="10">
        <f>'Cash Flow'!B154</f>
        <v>43617</v>
      </c>
      <c r="C154" s="10">
        <f>'Cash Flow'!C154</f>
        <v>8.3333333333333329E-2</v>
      </c>
    </row>
    <row r="155" spans="1:3" x14ac:dyDescent="0.3">
      <c r="A155" s="10">
        <f>'Cash Flow'!A155</f>
        <v>149</v>
      </c>
      <c r="B155" s="10">
        <f>'Cash Flow'!B155</f>
        <v>43647</v>
      </c>
      <c r="C155" s="10">
        <f>'Cash Flow'!C155</f>
        <v>8.3333333333333329E-2</v>
      </c>
    </row>
    <row r="156" spans="1:3" x14ac:dyDescent="0.3">
      <c r="A156" s="10">
        <f>'Cash Flow'!A156</f>
        <v>150</v>
      </c>
      <c r="B156" s="10">
        <f>'Cash Flow'!B156</f>
        <v>43678</v>
      </c>
      <c r="C156" s="10">
        <f>'Cash Flow'!C156</f>
        <v>8.3333333333333329E-2</v>
      </c>
    </row>
    <row r="157" spans="1:3" x14ac:dyDescent="0.3">
      <c r="A157" s="10">
        <f>'Cash Flow'!A157</f>
        <v>151</v>
      </c>
      <c r="B157" s="10">
        <f>'Cash Flow'!B157</f>
        <v>43709</v>
      </c>
      <c r="C157" s="10">
        <f>'Cash Flow'!C157</f>
        <v>8.3333333333333329E-2</v>
      </c>
    </row>
    <row r="158" spans="1:3" x14ac:dyDescent="0.3">
      <c r="A158" s="10">
        <f>'Cash Flow'!A158</f>
        <v>152</v>
      </c>
      <c r="B158" s="10">
        <f>'Cash Flow'!B158</f>
        <v>43739</v>
      </c>
      <c r="C158" s="10">
        <f>'Cash Flow'!C158</f>
        <v>8.3333333333333329E-2</v>
      </c>
    </row>
    <row r="159" spans="1:3" x14ac:dyDescent="0.3">
      <c r="A159" s="10">
        <f>'Cash Flow'!A159</f>
        <v>153</v>
      </c>
      <c r="B159" s="10">
        <f>'Cash Flow'!B159</f>
        <v>43770</v>
      </c>
      <c r="C159" s="10">
        <f>'Cash Flow'!C159</f>
        <v>8.3333333333333329E-2</v>
      </c>
    </row>
    <row r="160" spans="1:3" x14ac:dyDescent="0.3">
      <c r="A160" s="10">
        <f>'Cash Flow'!A160</f>
        <v>154</v>
      </c>
      <c r="B160" s="10">
        <f>'Cash Flow'!B160</f>
        <v>43800</v>
      </c>
      <c r="C160" s="10">
        <f>'Cash Flow'!C160</f>
        <v>8.3333333333333329E-2</v>
      </c>
    </row>
    <row r="161" spans="1:3" x14ac:dyDescent="0.3">
      <c r="A161" s="10">
        <f>'Cash Flow'!A161</f>
        <v>155</v>
      </c>
      <c r="B161" s="10">
        <f>'Cash Flow'!B161</f>
        <v>43831</v>
      </c>
      <c r="C161" s="10">
        <f>'Cash Flow'!C161</f>
        <v>8.3333333333333329E-2</v>
      </c>
    </row>
    <row r="162" spans="1:3" x14ac:dyDescent="0.3">
      <c r="A162" s="10">
        <f>'Cash Flow'!A162</f>
        <v>156</v>
      </c>
      <c r="B162" s="10">
        <f>'Cash Flow'!B162</f>
        <v>43862</v>
      </c>
      <c r="C162" s="10">
        <f>'Cash Flow'!C162</f>
        <v>8.3333333333333329E-2</v>
      </c>
    </row>
    <row r="163" spans="1:3" x14ac:dyDescent="0.3">
      <c r="A163" s="10">
        <f>'Cash Flow'!A163</f>
        <v>157</v>
      </c>
      <c r="B163" s="10">
        <f>'Cash Flow'!B163</f>
        <v>43891</v>
      </c>
      <c r="C163" s="10">
        <f>'Cash Flow'!C163</f>
        <v>8.3333333333333329E-2</v>
      </c>
    </row>
    <row r="164" spans="1:3" x14ac:dyDescent="0.3">
      <c r="A164" s="10">
        <f>'Cash Flow'!A164</f>
        <v>158</v>
      </c>
      <c r="B164" s="10">
        <f>'Cash Flow'!B164</f>
        <v>43922</v>
      </c>
      <c r="C164" s="10">
        <f>'Cash Flow'!C164</f>
        <v>8.3333333333333329E-2</v>
      </c>
    </row>
    <row r="165" spans="1:3" x14ac:dyDescent="0.3">
      <c r="A165" s="10">
        <f>'Cash Flow'!A165</f>
        <v>159</v>
      </c>
      <c r="B165" s="10">
        <f>'Cash Flow'!B165</f>
        <v>43952</v>
      </c>
      <c r="C165" s="10">
        <f>'Cash Flow'!C165</f>
        <v>8.3333333333333329E-2</v>
      </c>
    </row>
    <row r="166" spans="1:3" x14ac:dyDescent="0.3">
      <c r="A166" s="10">
        <f>'Cash Flow'!A166</f>
        <v>160</v>
      </c>
      <c r="B166" s="10">
        <f>'Cash Flow'!B166</f>
        <v>43983</v>
      </c>
      <c r="C166" s="10">
        <f>'Cash Flow'!C166</f>
        <v>8.3333333333333329E-2</v>
      </c>
    </row>
    <row r="167" spans="1:3" x14ac:dyDescent="0.3">
      <c r="A167" s="10">
        <f>'Cash Flow'!A167</f>
        <v>161</v>
      </c>
      <c r="B167" s="10">
        <f>'Cash Flow'!B167</f>
        <v>44013</v>
      </c>
      <c r="C167" s="10">
        <f>'Cash Flow'!C167</f>
        <v>8.3333333333333329E-2</v>
      </c>
    </row>
    <row r="168" spans="1:3" x14ac:dyDescent="0.3">
      <c r="A168" s="10">
        <f>'Cash Flow'!A168</f>
        <v>162</v>
      </c>
      <c r="B168" s="10">
        <f>'Cash Flow'!B168</f>
        <v>44044</v>
      </c>
      <c r="C168" s="10">
        <f>'Cash Flow'!C168</f>
        <v>8.3333333333333329E-2</v>
      </c>
    </row>
    <row r="169" spans="1:3" x14ac:dyDescent="0.3">
      <c r="A169" s="10">
        <f>'Cash Flow'!A169</f>
        <v>163</v>
      </c>
      <c r="B169" s="10">
        <f>'Cash Flow'!B169</f>
        <v>44075</v>
      </c>
      <c r="C169" s="10">
        <f>'Cash Flow'!C169</f>
        <v>8.3333333333333329E-2</v>
      </c>
    </row>
    <row r="170" spans="1:3" x14ac:dyDescent="0.3">
      <c r="A170" s="10">
        <f>'Cash Flow'!A170</f>
        <v>164</v>
      </c>
      <c r="B170" s="10">
        <f>'Cash Flow'!B170</f>
        <v>44105</v>
      </c>
      <c r="C170" s="10">
        <f>'Cash Flow'!C170</f>
        <v>8.3333333333333329E-2</v>
      </c>
    </row>
    <row r="171" spans="1:3" x14ac:dyDescent="0.3">
      <c r="A171" s="10">
        <f>'Cash Flow'!A171</f>
        <v>165</v>
      </c>
      <c r="B171" s="10">
        <f>'Cash Flow'!B171</f>
        <v>44136</v>
      </c>
      <c r="C171" s="10">
        <f>'Cash Flow'!C171</f>
        <v>8.3333333333333329E-2</v>
      </c>
    </row>
    <row r="172" spans="1:3" x14ac:dyDescent="0.3">
      <c r="A172" s="10">
        <f>'Cash Flow'!A172</f>
        <v>166</v>
      </c>
      <c r="B172" s="10">
        <f>'Cash Flow'!B172</f>
        <v>44166</v>
      </c>
      <c r="C172" s="10">
        <f>'Cash Flow'!C172</f>
        <v>8.3333333333333329E-2</v>
      </c>
    </row>
    <row r="173" spans="1:3" x14ac:dyDescent="0.3">
      <c r="A173" s="10">
        <f>'Cash Flow'!A173</f>
        <v>167</v>
      </c>
      <c r="B173" s="10">
        <f>'Cash Flow'!B173</f>
        <v>44197</v>
      </c>
      <c r="C173" s="10">
        <f>'Cash Flow'!C173</f>
        <v>8.3333333333333329E-2</v>
      </c>
    </row>
    <row r="174" spans="1:3" x14ac:dyDescent="0.3">
      <c r="A174" s="10">
        <f>'Cash Flow'!A174</f>
        <v>168</v>
      </c>
      <c r="B174" s="10">
        <f>'Cash Flow'!B174</f>
        <v>44228</v>
      </c>
      <c r="C174" s="10">
        <f>'Cash Flow'!C174</f>
        <v>8.3333333333333329E-2</v>
      </c>
    </row>
    <row r="175" spans="1:3" x14ac:dyDescent="0.3">
      <c r="A175" s="10">
        <f>'Cash Flow'!A175</f>
        <v>169</v>
      </c>
      <c r="B175" s="10">
        <f>'Cash Flow'!B175</f>
        <v>44256</v>
      </c>
      <c r="C175" s="10">
        <f>'Cash Flow'!C175</f>
        <v>8.3333333333333329E-2</v>
      </c>
    </row>
    <row r="176" spans="1:3" x14ac:dyDescent="0.3">
      <c r="A176" s="10">
        <f>'Cash Flow'!A176</f>
        <v>170</v>
      </c>
      <c r="B176" s="10">
        <f>'Cash Flow'!B176</f>
        <v>44287</v>
      </c>
      <c r="C176" s="10">
        <f>'Cash Flow'!C176</f>
        <v>8.3333333333333329E-2</v>
      </c>
    </row>
    <row r="177" spans="1:3" x14ac:dyDescent="0.3">
      <c r="A177" s="10">
        <f>'Cash Flow'!A177</f>
        <v>171</v>
      </c>
      <c r="B177" s="10">
        <f>'Cash Flow'!B177</f>
        <v>44317</v>
      </c>
      <c r="C177" s="10">
        <f>'Cash Flow'!C177</f>
        <v>8.3333333333333329E-2</v>
      </c>
    </row>
    <row r="178" spans="1:3" x14ac:dyDescent="0.3">
      <c r="A178" s="10">
        <f>'Cash Flow'!A178</f>
        <v>172</v>
      </c>
      <c r="B178" s="10">
        <f>'Cash Flow'!B178</f>
        <v>44348</v>
      </c>
      <c r="C178" s="10">
        <f>'Cash Flow'!C178</f>
        <v>8.3333333333333329E-2</v>
      </c>
    </row>
    <row r="179" spans="1:3" x14ac:dyDescent="0.3">
      <c r="A179" s="10">
        <f>'Cash Flow'!A179</f>
        <v>173</v>
      </c>
      <c r="B179" s="10">
        <f>'Cash Flow'!B179</f>
        <v>44378</v>
      </c>
      <c r="C179" s="10">
        <f>'Cash Flow'!C179</f>
        <v>8.3333333333333329E-2</v>
      </c>
    </row>
    <row r="180" spans="1:3" x14ac:dyDescent="0.3">
      <c r="A180" s="10">
        <f>'Cash Flow'!A180</f>
        <v>174</v>
      </c>
      <c r="B180" s="10">
        <f>'Cash Flow'!B180</f>
        <v>44409</v>
      </c>
      <c r="C180" s="10">
        <f>'Cash Flow'!C180</f>
        <v>8.3333333333333329E-2</v>
      </c>
    </row>
    <row r="181" spans="1:3" x14ac:dyDescent="0.3">
      <c r="A181" s="10">
        <f>'Cash Flow'!A181</f>
        <v>175</v>
      </c>
      <c r="B181" s="10">
        <f>'Cash Flow'!B181</f>
        <v>44440</v>
      </c>
      <c r="C181" s="10">
        <f>'Cash Flow'!C181</f>
        <v>8.3333333333333329E-2</v>
      </c>
    </row>
    <row r="182" spans="1:3" x14ac:dyDescent="0.3">
      <c r="A182" s="10">
        <f>'Cash Flow'!A182</f>
        <v>176</v>
      </c>
      <c r="B182" s="10">
        <f>'Cash Flow'!B182</f>
        <v>44470</v>
      </c>
      <c r="C182" s="10">
        <f>'Cash Flow'!C182</f>
        <v>8.3333333333333329E-2</v>
      </c>
    </row>
    <row r="183" spans="1:3" x14ac:dyDescent="0.3">
      <c r="A183" s="10">
        <f>'Cash Flow'!A183</f>
        <v>177</v>
      </c>
      <c r="B183" s="10">
        <f>'Cash Flow'!B183</f>
        <v>44501</v>
      </c>
      <c r="C183" s="10">
        <f>'Cash Flow'!C183</f>
        <v>8.3333333333333329E-2</v>
      </c>
    </row>
    <row r="184" spans="1:3" x14ac:dyDescent="0.3">
      <c r="A184" s="10">
        <f>'Cash Flow'!A184</f>
        <v>178</v>
      </c>
      <c r="B184" s="10">
        <f>'Cash Flow'!B184</f>
        <v>44531</v>
      </c>
      <c r="C184" s="10">
        <f>'Cash Flow'!C184</f>
        <v>8.3333333333333329E-2</v>
      </c>
    </row>
    <row r="185" spans="1:3" x14ac:dyDescent="0.3">
      <c r="A185" s="10">
        <f>'Cash Flow'!A185</f>
        <v>179</v>
      </c>
      <c r="B185" s="10">
        <f>'Cash Flow'!B185</f>
        <v>44562</v>
      </c>
      <c r="C185" s="10">
        <f>'Cash Flow'!C185</f>
        <v>8.3333333333333329E-2</v>
      </c>
    </row>
    <row r="186" spans="1:3" x14ac:dyDescent="0.3">
      <c r="A186" s="10">
        <f>'Cash Flow'!A186</f>
        <v>180</v>
      </c>
      <c r="B186" s="10">
        <f>'Cash Flow'!B186</f>
        <v>44593</v>
      </c>
      <c r="C186" s="10">
        <f>'Cash Flow'!C186</f>
        <v>8.3333333333333329E-2</v>
      </c>
    </row>
    <row r="187" spans="1:3" x14ac:dyDescent="0.3">
      <c r="A187" s="10">
        <f>'Cash Flow'!A187</f>
        <v>181</v>
      </c>
      <c r="B187" s="10">
        <f>'Cash Flow'!B187</f>
        <v>44621</v>
      </c>
      <c r="C187" s="10">
        <f>'Cash Flow'!C187</f>
        <v>8.3333333333333329E-2</v>
      </c>
    </row>
    <row r="188" spans="1:3" x14ac:dyDescent="0.3">
      <c r="A188" s="10">
        <f>'Cash Flow'!A188</f>
        <v>182</v>
      </c>
      <c r="B188" s="10">
        <f>'Cash Flow'!B188</f>
        <v>44652</v>
      </c>
      <c r="C188" s="10">
        <f>'Cash Flow'!C188</f>
        <v>8.3333333333333329E-2</v>
      </c>
    </row>
    <row r="189" spans="1:3" x14ac:dyDescent="0.3">
      <c r="A189" s="10">
        <f>'Cash Flow'!A189</f>
        <v>183</v>
      </c>
      <c r="B189" s="10">
        <f>'Cash Flow'!B189</f>
        <v>44682</v>
      </c>
      <c r="C189" s="10">
        <f>'Cash Flow'!C189</f>
        <v>8.3333333333333329E-2</v>
      </c>
    </row>
    <row r="190" spans="1:3" x14ac:dyDescent="0.3">
      <c r="A190" s="10">
        <f>'Cash Flow'!A190</f>
        <v>184</v>
      </c>
      <c r="B190" s="10">
        <f>'Cash Flow'!B190</f>
        <v>44713</v>
      </c>
      <c r="C190" s="10">
        <f>'Cash Flow'!C190</f>
        <v>8.3333333333333329E-2</v>
      </c>
    </row>
    <row r="191" spans="1:3" x14ac:dyDescent="0.3">
      <c r="A191" s="10">
        <f>'Cash Flow'!A191</f>
        <v>185</v>
      </c>
      <c r="B191" s="10">
        <f>'Cash Flow'!B191</f>
        <v>44743</v>
      </c>
      <c r="C191" s="10">
        <f>'Cash Flow'!C191</f>
        <v>8.3333333333333329E-2</v>
      </c>
    </row>
    <row r="192" spans="1:3" x14ac:dyDescent="0.3">
      <c r="A192" s="10">
        <f>'Cash Flow'!A192</f>
        <v>186</v>
      </c>
      <c r="B192" s="10">
        <f>'Cash Flow'!B192</f>
        <v>44774</v>
      </c>
      <c r="C192" s="10">
        <f>'Cash Flow'!C192</f>
        <v>8.3333333333333329E-2</v>
      </c>
    </row>
    <row r="193" spans="1:3" x14ac:dyDescent="0.3">
      <c r="A193" s="10">
        <f>'Cash Flow'!A193</f>
        <v>187</v>
      </c>
      <c r="B193" s="10">
        <f>'Cash Flow'!B193</f>
        <v>44805</v>
      </c>
      <c r="C193" s="10">
        <f>'Cash Flow'!C193</f>
        <v>8.3333333333333329E-2</v>
      </c>
    </row>
    <row r="194" spans="1:3" x14ac:dyDescent="0.3">
      <c r="A194" s="10">
        <f>'Cash Flow'!A194</f>
        <v>188</v>
      </c>
      <c r="B194" s="10">
        <f>'Cash Flow'!B194</f>
        <v>44835</v>
      </c>
      <c r="C194" s="10">
        <f>'Cash Flow'!C194</f>
        <v>8.3333333333333329E-2</v>
      </c>
    </row>
    <row r="195" spans="1:3" x14ac:dyDescent="0.3">
      <c r="A195" s="10">
        <f>'Cash Flow'!A195</f>
        <v>189</v>
      </c>
      <c r="B195" s="10">
        <f>'Cash Flow'!B195</f>
        <v>44866</v>
      </c>
      <c r="C195" s="10">
        <f>'Cash Flow'!C195</f>
        <v>8.3333333333333329E-2</v>
      </c>
    </row>
    <row r="196" spans="1:3" x14ac:dyDescent="0.3">
      <c r="A196" s="10">
        <f>'Cash Flow'!A196</f>
        <v>190</v>
      </c>
      <c r="B196" s="10">
        <f>'Cash Flow'!B196</f>
        <v>44896</v>
      </c>
      <c r="C196" s="10">
        <f>'Cash Flow'!C196</f>
        <v>8.3333333333333329E-2</v>
      </c>
    </row>
    <row r="197" spans="1:3" x14ac:dyDescent="0.3">
      <c r="A197" s="10">
        <f>'Cash Flow'!A197</f>
        <v>191</v>
      </c>
      <c r="B197" s="10">
        <f>'Cash Flow'!B197</f>
        <v>44927</v>
      </c>
      <c r="C197" s="10">
        <f>'Cash Flow'!C197</f>
        <v>8.3333333333333329E-2</v>
      </c>
    </row>
    <row r="198" spans="1:3" x14ac:dyDescent="0.3">
      <c r="A198" s="10">
        <f>'Cash Flow'!A198</f>
        <v>192</v>
      </c>
      <c r="B198" s="10">
        <f>'Cash Flow'!B198</f>
        <v>44958</v>
      </c>
      <c r="C198" s="10">
        <f>'Cash Flow'!C198</f>
        <v>8.3333333333333329E-2</v>
      </c>
    </row>
    <row r="199" spans="1:3" x14ac:dyDescent="0.3">
      <c r="A199" s="10">
        <f>'Cash Flow'!A199</f>
        <v>193</v>
      </c>
      <c r="B199" s="10">
        <f>'Cash Flow'!B199</f>
        <v>44986</v>
      </c>
      <c r="C199" s="10">
        <f>'Cash Flow'!C199</f>
        <v>8.3333333333333329E-2</v>
      </c>
    </row>
    <row r="200" spans="1:3" x14ac:dyDescent="0.3">
      <c r="A200" s="10">
        <f>'Cash Flow'!A200</f>
        <v>194</v>
      </c>
      <c r="B200" s="10">
        <f>'Cash Flow'!B200</f>
        <v>45017</v>
      </c>
      <c r="C200" s="10">
        <f>'Cash Flow'!C200</f>
        <v>8.3333333333333329E-2</v>
      </c>
    </row>
    <row r="201" spans="1:3" x14ac:dyDescent="0.3">
      <c r="A201" s="10">
        <f>'Cash Flow'!A201</f>
        <v>195</v>
      </c>
      <c r="B201" s="10">
        <f>'Cash Flow'!B201</f>
        <v>45047</v>
      </c>
      <c r="C201" s="10">
        <f>'Cash Flow'!C201</f>
        <v>8.3333333333333329E-2</v>
      </c>
    </row>
    <row r="202" spans="1:3" x14ac:dyDescent="0.3">
      <c r="A202" s="10">
        <f>'Cash Flow'!A202</f>
        <v>196</v>
      </c>
      <c r="B202" s="10">
        <f>'Cash Flow'!B202</f>
        <v>45078</v>
      </c>
      <c r="C202" s="10">
        <f>'Cash Flow'!C202</f>
        <v>8.3333333333333329E-2</v>
      </c>
    </row>
    <row r="203" spans="1:3" x14ac:dyDescent="0.3">
      <c r="A203" s="10">
        <f>'Cash Flow'!A203</f>
        <v>197</v>
      </c>
      <c r="B203" s="10">
        <f>'Cash Flow'!B203</f>
        <v>45108</v>
      </c>
      <c r="C203" s="10">
        <f>'Cash Flow'!C203</f>
        <v>8.3333333333333329E-2</v>
      </c>
    </row>
    <row r="204" spans="1:3" x14ac:dyDescent="0.3">
      <c r="A204" s="10">
        <f>'Cash Flow'!A204</f>
        <v>198</v>
      </c>
      <c r="B204" s="10">
        <f>'Cash Flow'!B204</f>
        <v>45139</v>
      </c>
      <c r="C204" s="10">
        <f>'Cash Flow'!C204</f>
        <v>8.3333333333333329E-2</v>
      </c>
    </row>
    <row r="205" spans="1:3" x14ac:dyDescent="0.3">
      <c r="A205" s="10">
        <f>'Cash Flow'!A205</f>
        <v>199</v>
      </c>
      <c r="B205" s="10">
        <f>'Cash Flow'!B205</f>
        <v>45170</v>
      </c>
      <c r="C205" s="10">
        <f>'Cash Flow'!C205</f>
        <v>8.3333333333333329E-2</v>
      </c>
    </row>
    <row r="206" spans="1:3" x14ac:dyDescent="0.3">
      <c r="A206" s="10">
        <f>'Cash Flow'!A206</f>
        <v>200</v>
      </c>
      <c r="B206" s="10">
        <f>'Cash Flow'!B206</f>
        <v>45200</v>
      </c>
      <c r="C206" s="10">
        <f>'Cash Flow'!C206</f>
        <v>8.3333333333333329E-2</v>
      </c>
    </row>
    <row r="207" spans="1:3" x14ac:dyDescent="0.3">
      <c r="A207" s="10">
        <f>'Cash Flow'!A207</f>
        <v>201</v>
      </c>
      <c r="B207" s="10">
        <f>'Cash Flow'!B207</f>
        <v>45231</v>
      </c>
      <c r="C207" s="10">
        <f>'Cash Flow'!C207</f>
        <v>8.3333333333333329E-2</v>
      </c>
    </row>
    <row r="208" spans="1:3" x14ac:dyDescent="0.3">
      <c r="A208" s="10">
        <f>'Cash Flow'!A208</f>
        <v>202</v>
      </c>
      <c r="B208" s="10">
        <f>'Cash Flow'!B208</f>
        <v>45261</v>
      </c>
      <c r="C208" s="10">
        <f>'Cash Flow'!C208</f>
        <v>8.3333333333333329E-2</v>
      </c>
    </row>
    <row r="209" spans="1:3" x14ac:dyDescent="0.3">
      <c r="A209" s="10">
        <f>'Cash Flow'!A209</f>
        <v>203</v>
      </c>
      <c r="B209" s="10">
        <f>'Cash Flow'!B209</f>
        <v>45292</v>
      </c>
      <c r="C209" s="10">
        <f>'Cash Flow'!C209</f>
        <v>8.3333333333333329E-2</v>
      </c>
    </row>
    <row r="210" spans="1:3" x14ac:dyDescent="0.3">
      <c r="A210" s="10">
        <f>'Cash Flow'!A210</f>
        <v>204</v>
      </c>
      <c r="B210" s="10">
        <f>'Cash Flow'!B210</f>
        <v>45323</v>
      </c>
      <c r="C210" s="10">
        <f>'Cash Flow'!C210</f>
        <v>8.3333333333333329E-2</v>
      </c>
    </row>
    <row r="211" spans="1:3" x14ac:dyDescent="0.3">
      <c r="A211" s="10">
        <f>'Cash Flow'!A211</f>
        <v>205</v>
      </c>
      <c r="B211" s="10">
        <f>'Cash Flow'!B211</f>
        <v>45352</v>
      </c>
      <c r="C211" s="10">
        <f>'Cash Flow'!C211</f>
        <v>8.3333333333333329E-2</v>
      </c>
    </row>
    <row r="212" spans="1:3" x14ac:dyDescent="0.3">
      <c r="A212" s="10">
        <f>'Cash Flow'!A212</f>
        <v>206</v>
      </c>
      <c r="B212" s="10">
        <f>'Cash Flow'!B212</f>
        <v>45383</v>
      </c>
      <c r="C212" s="10">
        <f>'Cash Flow'!C212</f>
        <v>8.3333333333333329E-2</v>
      </c>
    </row>
    <row r="213" spans="1:3" x14ac:dyDescent="0.3">
      <c r="A213" s="10">
        <f>'Cash Flow'!A213</f>
        <v>207</v>
      </c>
      <c r="B213" s="10">
        <f>'Cash Flow'!B213</f>
        <v>45413</v>
      </c>
      <c r="C213" s="10">
        <f>'Cash Flow'!C213</f>
        <v>8.3333333333333329E-2</v>
      </c>
    </row>
    <row r="214" spans="1:3" x14ac:dyDescent="0.3">
      <c r="A214" s="10">
        <f>'Cash Flow'!A214</f>
        <v>208</v>
      </c>
      <c r="B214" s="10">
        <f>'Cash Flow'!B214</f>
        <v>45444</v>
      </c>
      <c r="C214" s="10">
        <f>'Cash Flow'!C214</f>
        <v>8.3333333333333329E-2</v>
      </c>
    </row>
    <row r="215" spans="1:3" x14ac:dyDescent="0.3">
      <c r="A215" s="10">
        <f>'Cash Flow'!A215</f>
        <v>209</v>
      </c>
      <c r="B215" s="10">
        <f>'Cash Flow'!B215</f>
        <v>45474</v>
      </c>
      <c r="C215" s="10">
        <f>'Cash Flow'!C215</f>
        <v>8.3333333333333329E-2</v>
      </c>
    </row>
    <row r="216" spans="1:3" x14ac:dyDescent="0.3">
      <c r="A216" s="10">
        <f>'Cash Flow'!A216</f>
        <v>210</v>
      </c>
      <c r="B216" s="10">
        <f>'Cash Flow'!B216</f>
        <v>45505</v>
      </c>
      <c r="C216" s="10">
        <f>'Cash Flow'!C216</f>
        <v>8.3333333333333329E-2</v>
      </c>
    </row>
    <row r="217" spans="1:3" x14ac:dyDescent="0.3">
      <c r="A217" s="10">
        <f>'Cash Flow'!A217</f>
        <v>211</v>
      </c>
      <c r="B217" s="10">
        <f>'Cash Flow'!B217</f>
        <v>45536</v>
      </c>
      <c r="C217" s="10">
        <f>'Cash Flow'!C217</f>
        <v>8.3333333333333329E-2</v>
      </c>
    </row>
    <row r="218" spans="1:3" x14ac:dyDescent="0.3">
      <c r="A218" s="10">
        <f>'Cash Flow'!A218</f>
        <v>212</v>
      </c>
      <c r="B218" s="10">
        <f>'Cash Flow'!B218</f>
        <v>45566</v>
      </c>
      <c r="C218" s="10">
        <f>'Cash Flow'!C218</f>
        <v>8.3333333333333329E-2</v>
      </c>
    </row>
    <row r="219" spans="1:3" x14ac:dyDescent="0.3">
      <c r="A219" s="10">
        <f>'Cash Flow'!A219</f>
        <v>213</v>
      </c>
      <c r="B219" s="10">
        <f>'Cash Flow'!B219</f>
        <v>45597</v>
      </c>
      <c r="C219" s="10">
        <f>'Cash Flow'!C219</f>
        <v>8.3333333333333329E-2</v>
      </c>
    </row>
    <row r="220" spans="1:3" x14ac:dyDescent="0.3">
      <c r="A220" s="10">
        <f>'Cash Flow'!A220</f>
        <v>214</v>
      </c>
      <c r="B220" s="10">
        <f>'Cash Flow'!B220</f>
        <v>45627</v>
      </c>
      <c r="C220" s="10">
        <f>'Cash Flow'!C220</f>
        <v>8.3333333333333329E-2</v>
      </c>
    </row>
    <row r="221" spans="1:3" x14ac:dyDescent="0.3">
      <c r="A221" s="10">
        <f>'Cash Flow'!A221</f>
        <v>215</v>
      </c>
      <c r="B221" s="10">
        <f>'Cash Flow'!B221</f>
        <v>45658</v>
      </c>
      <c r="C221" s="10">
        <f>'Cash Flow'!C221</f>
        <v>8.3333333333333329E-2</v>
      </c>
    </row>
    <row r="222" spans="1:3" x14ac:dyDescent="0.3">
      <c r="A222" s="10">
        <f>'Cash Flow'!A222</f>
        <v>216</v>
      </c>
      <c r="B222" s="10">
        <f>'Cash Flow'!B222</f>
        <v>45689</v>
      </c>
      <c r="C222" s="10">
        <f>'Cash Flow'!C222</f>
        <v>8.3333333333333329E-2</v>
      </c>
    </row>
    <row r="223" spans="1:3" x14ac:dyDescent="0.3">
      <c r="A223" s="10">
        <f>'Cash Flow'!A223</f>
        <v>217</v>
      </c>
      <c r="B223" s="10">
        <f>'Cash Flow'!B223</f>
        <v>45717</v>
      </c>
      <c r="C223" s="10">
        <f>'Cash Flow'!C223</f>
        <v>8.3333333333333329E-2</v>
      </c>
    </row>
    <row r="224" spans="1:3" x14ac:dyDescent="0.3">
      <c r="A224" s="10">
        <f>'Cash Flow'!A224</f>
        <v>218</v>
      </c>
      <c r="B224" s="10">
        <f>'Cash Flow'!B224</f>
        <v>45748</v>
      </c>
      <c r="C224" s="10">
        <f>'Cash Flow'!C224</f>
        <v>8.3333333333333329E-2</v>
      </c>
    </row>
    <row r="225" spans="1:3" x14ac:dyDescent="0.3">
      <c r="A225" s="10">
        <f>'Cash Flow'!A225</f>
        <v>219</v>
      </c>
      <c r="B225" s="10">
        <f>'Cash Flow'!B225</f>
        <v>45778</v>
      </c>
      <c r="C225" s="10">
        <f>'Cash Flow'!C225</f>
        <v>8.3333333333333329E-2</v>
      </c>
    </row>
    <row r="226" spans="1:3" x14ac:dyDescent="0.3">
      <c r="A226" s="10">
        <f>'Cash Flow'!A226</f>
        <v>220</v>
      </c>
      <c r="B226" s="10">
        <f>'Cash Flow'!B226</f>
        <v>45809</v>
      </c>
      <c r="C226" s="10">
        <f>'Cash Flow'!C226</f>
        <v>8.3333333333333329E-2</v>
      </c>
    </row>
    <row r="227" spans="1:3" x14ac:dyDescent="0.3">
      <c r="A227" s="10">
        <f>'Cash Flow'!A227</f>
        <v>221</v>
      </c>
      <c r="B227" s="10">
        <f>'Cash Flow'!B227</f>
        <v>45839</v>
      </c>
      <c r="C227" s="10">
        <f>'Cash Flow'!C227</f>
        <v>8.3333333333333329E-2</v>
      </c>
    </row>
    <row r="228" spans="1:3" x14ac:dyDescent="0.3">
      <c r="A228" s="10">
        <f>'Cash Flow'!A228</f>
        <v>222</v>
      </c>
      <c r="B228" s="10">
        <f>'Cash Flow'!B228</f>
        <v>45870</v>
      </c>
      <c r="C228" s="10">
        <f>'Cash Flow'!C228</f>
        <v>8.3333333333333329E-2</v>
      </c>
    </row>
    <row r="229" spans="1:3" x14ac:dyDescent="0.3">
      <c r="A229" s="10">
        <f>'Cash Flow'!A229</f>
        <v>223</v>
      </c>
      <c r="B229" s="10">
        <f>'Cash Flow'!B229</f>
        <v>45901</v>
      </c>
      <c r="C229" s="10">
        <f>'Cash Flow'!C229</f>
        <v>8.3333333333333329E-2</v>
      </c>
    </row>
    <row r="230" spans="1:3" x14ac:dyDescent="0.3">
      <c r="A230" s="10">
        <f>'Cash Flow'!A230</f>
        <v>224</v>
      </c>
      <c r="B230" s="10">
        <f>'Cash Flow'!B230</f>
        <v>45931</v>
      </c>
      <c r="C230" s="10">
        <f>'Cash Flow'!C230</f>
        <v>8.3333333333333329E-2</v>
      </c>
    </row>
    <row r="231" spans="1:3" x14ac:dyDescent="0.3">
      <c r="A231" s="10">
        <f>'Cash Flow'!A231</f>
        <v>225</v>
      </c>
      <c r="B231" s="10">
        <f>'Cash Flow'!B231</f>
        <v>45962</v>
      </c>
      <c r="C231" s="10">
        <f>'Cash Flow'!C231</f>
        <v>8.3333333333333329E-2</v>
      </c>
    </row>
    <row r="232" spans="1:3" x14ac:dyDescent="0.3">
      <c r="A232" s="10">
        <f>'Cash Flow'!A232</f>
        <v>226</v>
      </c>
      <c r="B232" s="10">
        <f>'Cash Flow'!B232</f>
        <v>45992</v>
      </c>
      <c r="C232" s="10">
        <f>'Cash Flow'!C232</f>
        <v>8.3333333333333329E-2</v>
      </c>
    </row>
    <row r="233" spans="1:3" x14ac:dyDescent="0.3">
      <c r="A233" s="10">
        <f>'Cash Flow'!A233</f>
        <v>227</v>
      </c>
      <c r="B233" s="10">
        <f>'Cash Flow'!B233</f>
        <v>46023</v>
      </c>
      <c r="C233" s="10">
        <f>'Cash Flow'!C233</f>
        <v>8.3333333333333329E-2</v>
      </c>
    </row>
    <row r="234" spans="1:3" x14ac:dyDescent="0.3">
      <c r="A234" s="10">
        <f>'Cash Flow'!A234</f>
        <v>228</v>
      </c>
      <c r="B234" s="10">
        <f>'Cash Flow'!B234</f>
        <v>46054</v>
      </c>
      <c r="C234" s="10">
        <f>'Cash Flow'!C234</f>
        <v>8.3333333333333329E-2</v>
      </c>
    </row>
    <row r="235" spans="1:3" x14ac:dyDescent="0.3">
      <c r="A235" s="10">
        <f>'Cash Flow'!A235</f>
        <v>229</v>
      </c>
      <c r="B235" s="10">
        <f>'Cash Flow'!B235</f>
        <v>46082</v>
      </c>
      <c r="C235" s="10">
        <f>'Cash Flow'!C235</f>
        <v>8.3333333333333329E-2</v>
      </c>
    </row>
    <row r="236" spans="1:3" x14ac:dyDescent="0.3">
      <c r="A236" s="10">
        <f>'Cash Flow'!A236</f>
        <v>230</v>
      </c>
      <c r="B236" s="10">
        <f>'Cash Flow'!B236</f>
        <v>46113</v>
      </c>
      <c r="C236" s="10">
        <f>'Cash Flow'!C236</f>
        <v>8.3333333333333329E-2</v>
      </c>
    </row>
    <row r="237" spans="1:3" x14ac:dyDescent="0.3">
      <c r="A237" s="10">
        <f>'Cash Flow'!A237</f>
        <v>231</v>
      </c>
      <c r="B237" s="10">
        <f>'Cash Flow'!B237</f>
        <v>46143</v>
      </c>
      <c r="C237" s="10">
        <f>'Cash Flow'!C237</f>
        <v>8.3333333333333329E-2</v>
      </c>
    </row>
    <row r="238" spans="1:3" x14ac:dyDescent="0.3">
      <c r="A238" s="10">
        <f>'Cash Flow'!A238</f>
        <v>232</v>
      </c>
      <c r="B238" s="10">
        <f>'Cash Flow'!B238</f>
        <v>46174</v>
      </c>
      <c r="C238" s="10">
        <f>'Cash Flow'!C238</f>
        <v>8.3333333333333329E-2</v>
      </c>
    </row>
    <row r="239" spans="1:3" x14ac:dyDescent="0.3">
      <c r="A239" s="10">
        <f>'Cash Flow'!A239</f>
        <v>233</v>
      </c>
      <c r="B239" s="10">
        <f>'Cash Flow'!B239</f>
        <v>46204</v>
      </c>
      <c r="C239" s="10">
        <f>'Cash Flow'!C239</f>
        <v>8.3333333333333329E-2</v>
      </c>
    </row>
    <row r="240" spans="1:3" x14ac:dyDescent="0.3">
      <c r="A240" s="10">
        <f>'Cash Flow'!A240</f>
        <v>234</v>
      </c>
      <c r="B240" s="10">
        <f>'Cash Flow'!B240</f>
        <v>46235</v>
      </c>
      <c r="C240" s="10">
        <f>'Cash Flow'!C240</f>
        <v>8.3333333333333329E-2</v>
      </c>
    </row>
    <row r="241" spans="1:3" x14ac:dyDescent="0.3">
      <c r="A241" s="10">
        <f>'Cash Flow'!A241</f>
        <v>235</v>
      </c>
      <c r="B241" s="10">
        <f>'Cash Flow'!B241</f>
        <v>46266</v>
      </c>
      <c r="C241" s="10">
        <f>'Cash Flow'!C241</f>
        <v>8.3333333333333329E-2</v>
      </c>
    </row>
    <row r="242" spans="1:3" x14ac:dyDescent="0.3">
      <c r="A242" s="10">
        <f>'Cash Flow'!A242</f>
        <v>236</v>
      </c>
      <c r="B242" s="10">
        <f>'Cash Flow'!B242</f>
        <v>46296</v>
      </c>
      <c r="C242" s="10">
        <f>'Cash Flow'!C242</f>
        <v>8.3333333333333329E-2</v>
      </c>
    </row>
    <row r="243" spans="1:3" x14ac:dyDescent="0.3">
      <c r="A243" s="10">
        <f>'Cash Flow'!A243</f>
        <v>237</v>
      </c>
      <c r="B243" s="10">
        <f>'Cash Flow'!B243</f>
        <v>46327</v>
      </c>
      <c r="C243" s="10">
        <f>'Cash Flow'!C243</f>
        <v>8.3333333333333329E-2</v>
      </c>
    </row>
    <row r="244" spans="1:3" x14ac:dyDescent="0.3">
      <c r="A244" s="10">
        <f>'Cash Flow'!A244</f>
        <v>238</v>
      </c>
      <c r="B244" s="10">
        <f>'Cash Flow'!B244</f>
        <v>46357</v>
      </c>
      <c r="C244" s="10">
        <f>'Cash Flow'!C244</f>
        <v>8.3333333333333329E-2</v>
      </c>
    </row>
    <row r="245" spans="1:3" x14ac:dyDescent="0.3">
      <c r="A245" s="10">
        <f>'Cash Flow'!A245</f>
        <v>239</v>
      </c>
      <c r="B245" s="10">
        <f>'Cash Flow'!B245</f>
        <v>46388</v>
      </c>
      <c r="C245" s="10">
        <f>'Cash Flow'!C245</f>
        <v>8.3333333333333329E-2</v>
      </c>
    </row>
    <row r="246" spans="1:3" x14ac:dyDescent="0.3">
      <c r="A246" s="10">
        <f>'Cash Flow'!A246</f>
        <v>240</v>
      </c>
      <c r="B246" s="10">
        <f>'Cash Flow'!B246</f>
        <v>46419</v>
      </c>
      <c r="C246" s="10">
        <f>'Cash Flow'!C246</f>
        <v>8.3333333333333329E-2</v>
      </c>
    </row>
    <row r="247" spans="1:3" x14ac:dyDescent="0.3">
      <c r="A247" s="10">
        <f>'Cash Flow'!A247</f>
        <v>241</v>
      </c>
      <c r="B247" s="10">
        <f>'Cash Flow'!B247</f>
        <v>46447</v>
      </c>
      <c r="C247" s="10">
        <f>'Cash Flow'!C247</f>
        <v>8.3333333333333329E-2</v>
      </c>
    </row>
    <row r="248" spans="1:3" x14ac:dyDescent="0.3">
      <c r="A248" s="10">
        <f>'Cash Flow'!A248</f>
        <v>242</v>
      </c>
      <c r="B248" s="10">
        <f>'Cash Flow'!B248</f>
        <v>46478</v>
      </c>
      <c r="C248" s="10">
        <f>'Cash Flow'!C248</f>
        <v>8.3333333333333329E-2</v>
      </c>
    </row>
    <row r="249" spans="1:3" x14ac:dyDescent="0.3">
      <c r="A249" s="10">
        <f>'Cash Flow'!A249</f>
        <v>243</v>
      </c>
      <c r="B249" s="10">
        <f>'Cash Flow'!B249</f>
        <v>46508</v>
      </c>
      <c r="C249" s="10">
        <f>'Cash Flow'!C249</f>
        <v>8.3333333333333329E-2</v>
      </c>
    </row>
    <row r="250" spans="1:3" x14ac:dyDescent="0.3">
      <c r="A250" s="10">
        <f>'Cash Flow'!A250</f>
        <v>244</v>
      </c>
      <c r="B250" s="10">
        <f>'Cash Flow'!B250</f>
        <v>46539</v>
      </c>
      <c r="C250" s="10">
        <f>'Cash Flow'!C250</f>
        <v>8.3333333333333329E-2</v>
      </c>
    </row>
    <row r="251" spans="1:3" x14ac:dyDescent="0.3">
      <c r="A251" s="10">
        <f>'Cash Flow'!A251</f>
        <v>245</v>
      </c>
      <c r="B251" s="10">
        <f>'Cash Flow'!B251</f>
        <v>46569</v>
      </c>
      <c r="C251" s="10">
        <f>'Cash Flow'!C251</f>
        <v>8.3333333333333329E-2</v>
      </c>
    </row>
    <row r="252" spans="1:3" x14ac:dyDescent="0.3">
      <c r="A252" s="10">
        <f>'Cash Flow'!A252</f>
        <v>246</v>
      </c>
      <c r="B252" s="10">
        <f>'Cash Flow'!B252</f>
        <v>46600</v>
      </c>
      <c r="C252" s="10">
        <f>'Cash Flow'!C252</f>
        <v>8.3333333333333329E-2</v>
      </c>
    </row>
    <row r="253" spans="1:3" x14ac:dyDescent="0.3">
      <c r="A253" s="10">
        <f>'Cash Flow'!A253</f>
        <v>247</v>
      </c>
      <c r="B253" s="10">
        <f>'Cash Flow'!B253</f>
        <v>46631</v>
      </c>
      <c r="C253" s="10">
        <f>'Cash Flow'!C253</f>
        <v>8.3333333333333329E-2</v>
      </c>
    </row>
    <row r="254" spans="1:3" x14ac:dyDescent="0.3">
      <c r="A254" s="10">
        <f>'Cash Flow'!A254</f>
        <v>248</v>
      </c>
      <c r="B254" s="10">
        <f>'Cash Flow'!B254</f>
        <v>46661</v>
      </c>
      <c r="C254" s="10">
        <f>'Cash Flow'!C254</f>
        <v>8.3333333333333329E-2</v>
      </c>
    </row>
    <row r="255" spans="1:3" x14ac:dyDescent="0.3">
      <c r="A255" s="10">
        <f>'Cash Flow'!A255</f>
        <v>249</v>
      </c>
      <c r="B255" s="10">
        <f>'Cash Flow'!B255</f>
        <v>46692</v>
      </c>
      <c r="C255" s="10">
        <f>'Cash Flow'!C255</f>
        <v>8.3333333333333329E-2</v>
      </c>
    </row>
    <row r="256" spans="1:3" x14ac:dyDescent="0.3">
      <c r="A256" s="10">
        <f>'Cash Flow'!A256</f>
        <v>250</v>
      </c>
      <c r="B256" s="10">
        <f>'Cash Flow'!B256</f>
        <v>46722</v>
      </c>
      <c r="C256" s="10">
        <f>'Cash Flow'!C256</f>
        <v>8.3333333333333329E-2</v>
      </c>
    </row>
    <row r="257" spans="1:3" x14ac:dyDescent="0.3">
      <c r="A257" s="10">
        <f>'Cash Flow'!A257</f>
        <v>251</v>
      </c>
      <c r="B257" s="10">
        <f>'Cash Flow'!B257</f>
        <v>46753</v>
      </c>
      <c r="C257" s="10">
        <f>'Cash Flow'!C257</f>
        <v>8.3333333333333329E-2</v>
      </c>
    </row>
    <row r="258" spans="1:3" x14ac:dyDescent="0.3">
      <c r="A258" s="10">
        <f>'Cash Flow'!A258</f>
        <v>252</v>
      </c>
      <c r="B258" s="10">
        <f>'Cash Flow'!B258</f>
        <v>46784</v>
      </c>
      <c r="C258" s="10">
        <f>'Cash Flow'!C258</f>
        <v>8.3333333333333329E-2</v>
      </c>
    </row>
    <row r="259" spans="1:3" x14ac:dyDescent="0.3">
      <c r="A259" s="10">
        <f>'Cash Flow'!A259</f>
        <v>253</v>
      </c>
      <c r="B259" s="10">
        <f>'Cash Flow'!B259</f>
        <v>46813</v>
      </c>
      <c r="C259" s="10">
        <f>'Cash Flow'!C259</f>
        <v>8.3333333333333329E-2</v>
      </c>
    </row>
    <row r="260" spans="1:3" x14ac:dyDescent="0.3">
      <c r="A260" s="10">
        <f>'Cash Flow'!A260</f>
        <v>254</v>
      </c>
      <c r="B260" s="10">
        <f>'Cash Flow'!B260</f>
        <v>46844</v>
      </c>
      <c r="C260" s="10">
        <f>'Cash Flow'!C260</f>
        <v>8.3333333333333329E-2</v>
      </c>
    </row>
    <row r="261" spans="1:3" x14ac:dyDescent="0.3">
      <c r="A261" s="10">
        <f>'Cash Flow'!A261</f>
        <v>255</v>
      </c>
      <c r="B261" s="10">
        <f>'Cash Flow'!B261</f>
        <v>46874</v>
      </c>
      <c r="C261" s="10">
        <f>'Cash Flow'!C261</f>
        <v>8.3333333333333329E-2</v>
      </c>
    </row>
    <row r="262" spans="1:3" x14ac:dyDescent="0.3">
      <c r="A262" s="10">
        <f>'Cash Flow'!A262</f>
        <v>256</v>
      </c>
      <c r="B262" s="10">
        <f>'Cash Flow'!B262</f>
        <v>46905</v>
      </c>
      <c r="C262" s="10">
        <f>'Cash Flow'!C262</f>
        <v>8.3333333333333329E-2</v>
      </c>
    </row>
    <row r="263" spans="1:3" x14ac:dyDescent="0.3">
      <c r="A263" s="10">
        <f>'Cash Flow'!A263</f>
        <v>257</v>
      </c>
      <c r="B263" s="10">
        <f>'Cash Flow'!B263</f>
        <v>46935</v>
      </c>
      <c r="C263" s="10">
        <f>'Cash Flow'!C263</f>
        <v>8.3333333333333329E-2</v>
      </c>
    </row>
    <row r="264" spans="1:3" x14ac:dyDescent="0.3">
      <c r="A264" s="10">
        <f>'Cash Flow'!A264</f>
        <v>258</v>
      </c>
      <c r="B264" s="10">
        <f>'Cash Flow'!B264</f>
        <v>46966</v>
      </c>
      <c r="C264" s="10">
        <f>'Cash Flow'!C264</f>
        <v>8.3333333333333329E-2</v>
      </c>
    </row>
    <row r="265" spans="1:3" x14ac:dyDescent="0.3">
      <c r="A265" s="10">
        <f>'Cash Flow'!A265</f>
        <v>259</v>
      </c>
      <c r="B265" s="10">
        <f>'Cash Flow'!B265</f>
        <v>46997</v>
      </c>
      <c r="C265" s="10">
        <f>'Cash Flow'!C265</f>
        <v>8.3333333333333329E-2</v>
      </c>
    </row>
    <row r="266" spans="1:3" x14ac:dyDescent="0.3">
      <c r="A266" s="10">
        <f>'Cash Flow'!A266</f>
        <v>260</v>
      </c>
      <c r="B266" s="10">
        <f>'Cash Flow'!B266</f>
        <v>47027</v>
      </c>
      <c r="C266" s="10">
        <f>'Cash Flow'!C266</f>
        <v>8.3333333333333329E-2</v>
      </c>
    </row>
    <row r="267" spans="1:3" x14ac:dyDescent="0.3">
      <c r="A267" s="10">
        <f>'Cash Flow'!A267</f>
        <v>261</v>
      </c>
      <c r="B267" s="10">
        <f>'Cash Flow'!B267</f>
        <v>47058</v>
      </c>
      <c r="C267" s="10">
        <f>'Cash Flow'!C267</f>
        <v>8.3333333333333329E-2</v>
      </c>
    </row>
    <row r="268" spans="1:3" x14ac:dyDescent="0.3">
      <c r="A268" s="10">
        <f>'Cash Flow'!A268</f>
        <v>262</v>
      </c>
      <c r="B268" s="10">
        <f>'Cash Flow'!B268</f>
        <v>47088</v>
      </c>
      <c r="C268" s="10">
        <f>'Cash Flow'!C268</f>
        <v>8.3333333333333329E-2</v>
      </c>
    </row>
    <row r="269" spans="1:3" x14ac:dyDescent="0.3">
      <c r="A269" s="10">
        <f>'Cash Flow'!A269</f>
        <v>263</v>
      </c>
      <c r="B269" s="10">
        <f>'Cash Flow'!B269</f>
        <v>47119</v>
      </c>
      <c r="C269" s="10">
        <f>'Cash Flow'!C269</f>
        <v>8.3333333333333329E-2</v>
      </c>
    </row>
    <row r="270" spans="1:3" x14ac:dyDescent="0.3">
      <c r="A270" s="10">
        <f>'Cash Flow'!A270</f>
        <v>264</v>
      </c>
      <c r="B270" s="10">
        <f>'Cash Flow'!B270</f>
        <v>47150</v>
      </c>
      <c r="C270" s="10">
        <f>'Cash Flow'!C270</f>
        <v>8.3333333333333329E-2</v>
      </c>
    </row>
    <row r="271" spans="1:3" x14ac:dyDescent="0.3">
      <c r="A271" s="10">
        <f>'Cash Flow'!A271</f>
        <v>265</v>
      </c>
      <c r="B271" s="10">
        <f>'Cash Flow'!B271</f>
        <v>47178</v>
      </c>
      <c r="C271" s="10">
        <f>'Cash Flow'!C271</f>
        <v>8.3333333333333329E-2</v>
      </c>
    </row>
    <row r="272" spans="1:3" x14ac:dyDescent="0.3">
      <c r="A272" s="10">
        <f>'Cash Flow'!A272</f>
        <v>266</v>
      </c>
      <c r="B272" s="10">
        <f>'Cash Flow'!B272</f>
        <v>47209</v>
      </c>
      <c r="C272" s="10">
        <f>'Cash Flow'!C272</f>
        <v>8.3333333333333329E-2</v>
      </c>
    </row>
    <row r="273" spans="1:3" x14ac:dyDescent="0.3">
      <c r="A273" s="10">
        <f>'Cash Flow'!A273</f>
        <v>267</v>
      </c>
      <c r="B273" s="10">
        <f>'Cash Flow'!B273</f>
        <v>47239</v>
      </c>
      <c r="C273" s="10">
        <f>'Cash Flow'!C273</f>
        <v>8.3333333333333329E-2</v>
      </c>
    </row>
    <row r="274" spans="1:3" x14ac:dyDescent="0.3">
      <c r="A274" s="10">
        <f>'Cash Flow'!A274</f>
        <v>268</v>
      </c>
      <c r="B274" s="10">
        <f>'Cash Flow'!B274</f>
        <v>47270</v>
      </c>
      <c r="C274" s="10">
        <f>'Cash Flow'!C274</f>
        <v>8.3333333333333329E-2</v>
      </c>
    </row>
    <row r="275" spans="1:3" x14ac:dyDescent="0.3">
      <c r="A275" s="10">
        <f>'Cash Flow'!A275</f>
        <v>269</v>
      </c>
      <c r="B275" s="10">
        <f>'Cash Flow'!B275</f>
        <v>47300</v>
      </c>
      <c r="C275" s="10">
        <f>'Cash Flow'!C275</f>
        <v>8.3333333333333329E-2</v>
      </c>
    </row>
    <row r="276" spans="1:3" x14ac:dyDescent="0.3">
      <c r="A276" s="10">
        <f>'Cash Flow'!A276</f>
        <v>270</v>
      </c>
      <c r="B276" s="10">
        <f>'Cash Flow'!B276</f>
        <v>47331</v>
      </c>
      <c r="C276" s="10">
        <f>'Cash Flow'!C276</f>
        <v>8.3333333333333329E-2</v>
      </c>
    </row>
    <row r="277" spans="1:3" x14ac:dyDescent="0.3">
      <c r="A277" s="10">
        <f>'Cash Flow'!A277</f>
        <v>271</v>
      </c>
      <c r="B277" s="10">
        <f>'Cash Flow'!B277</f>
        <v>47362</v>
      </c>
      <c r="C277" s="10">
        <f>'Cash Flow'!C277</f>
        <v>8.3333333333333329E-2</v>
      </c>
    </row>
    <row r="278" spans="1:3" x14ac:dyDescent="0.3">
      <c r="A278" s="10">
        <f>'Cash Flow'!A278</f>
        <v>272</v>
      </c>
      <c r="B278" s="10">
        <f>'Cash Flow'!B278</f>
        <v>47392</v>
      </c>
      <c r="C278" s="10">
        <f>'Cash Flow'!C278</f>
        <v>8.3333333333333329E-2</v>
      </c>
    </row>
    <row r="279" spans="1:3" x14ac:dyDescent="0.3">
      <c r="A279" s="10">
        <f>'Cash Flow'!A279</f>
        <v>273</v>
      </c>
      <c r="B279" s="10">
        <f>'Cash Flow'!B279</f>
        <v>47423</v>
      </c>
      <c r="C279" s="10">
        <f>'Cash Flow'!C279</f>
        <v>8.3333333333333329E-2</v>
      </c>
    </row>
    <row r="280" spans="1:3" x14ac:dyDescent="0.3">
      <c r="A280" s="10">
        <f>'Cash Flow'!A280</f>
        <v>274</v>
      </c>
      <c r="B280" s="10">
        <f>'Cash Flow'!B280</f>
        <v>47453</v>
      </c>
      <c r="C280" s="10">
        <f>'Cash Flow'!C280</f>
        <v>8.3333333333333329E-2</v>
      </c>
    </row>
    <row r="281" spans="1:3" x14ac:dyDescent="0.3">
      <c r="A281" s="10">
        <f>'Cash Flow'!A281</f>
        <v>275</v>
      </c>
      <c r="B281" s="10">
        <f>'Cash Flow'!B281</f>
        <v>47484</v>
      </c>
      <c r="C281" s="10">
        <f>'Cash Flow'!C281</f>
        <v>8.3333333333333329E-2</v>
      </c>
    </row>
    <row r="282" spans="1:3" x14ac:dyDescent="0.3">
      <c r="A282" s="10">
        <f>'Cash Flow'!A282</f>
        <v>276</v>
      </c>
      <c r="B282" s="10">
        <f>'Cash Flow'!B282</f>
        <v>47515</v>
      </c>
      <c r="C282" s="10">
        <f>'Cash Flow'!C282</f>
        <v>8.3333333333333329E-2</v>
      </c>
    </row>
    <row r="283" spans="1:3" x14ac:dyDescent="0.3">
      <c r="A283" s="10">
        <f>'Cash Flow'!A283</f>
        <v>277</v>
      </c>
      <c r="B283" s="10">
        <f>'Cash Flow'!B283</f>
        <v>47543</v>
      </c>
      <c r="C283" s="10">
        <f>'Cash Flow'!C283</f>
        <v>8.3333333333333329E-2</v>
      </c>
    </row>
    <row r="284" spans="1:3" x14ac:dyDescent="0.3">
      <c r="A284" s="10">
        <f>'Cash Flow'!A284</f>
        <v>278</v>
      </c>
      <c r="B284" s="10">
        <f>'Cash Flow'!B284</f>
        <v>47574</v>
      </c>
      <c r="C284" s="10">
        <f>'Cash Flow'!C284</f>
        <v>8.3333333333333329E-2</v>
      </c>
    </row>
    <row r="285" spans="1:3" x14ac:dyDescent="0.3">
      <c r="A285" s="10">
        <f>'Cash Flow'!A285</f>
        <v>279</v>
      </c>
      <c r="B285" s="10">
        <f>'Cash Flow'!B285</f>
        <v>47604</v>
      </c>
      <c r="C285" s="10">
        <f>'Cash Flow'!C285</f>
        <v>8.3333333333333329E-2</v>
      </c>
    </row>
    <row r="286" spans="1:3" x14ac:dyDescent="0.3">
      <c r="A286" s="10">
        <f>'Cash Flow'!A286</f>
        <v>280</v>
      </c>
      <c r="B286" s="10">
        <f>'Cash Flow'!B286</f>
        <v>47635</v>
      </c>
      <c r="C286" s="10">
        <f>'Cash Flow'!C286</f>
        <v>8.3333333333333329E-2</v>
      </c>
    </row>
    <row r="287" spans="1:3" x14ac:dyDescent="0.3">
      <c r="A287" s="10">
        <f>'Cash Flow'!A287</f>
        <v>281</v>
      </c>
      <c r="B287" s="10">
        <f>'Cash Flow'!B287</f>
        <v>47665</v>
      </c>
      <c r="C287" s="10">
        <f>'Cash Flow'!C287</f>
        <v>8.3333333333333329E-2</v>
      </c>
    </row>
    <row r="288" spans="1:3" x14ac:dyDescent="0.3">
      <c r="A288" s="10">
        <f>'Cash Flow'!A288</f>
        <v>282</v>
      </c>
      <c r="B288" s="10">
        <f>'Cash Flow'!B288</f>
        <v>47696</v>
      </c>
      <c r="C288" s="10">
        <f>'Cash Flow'!C288</f>
        <v>8.3333333333333329E-2</v>
      </c>
    </row>
    <row r="289" spans="1:3" x14ac:dyDescent="0.3">
      <c r="A289" s="10">
        <f>'Cash Flow'!A289</f>
        <v>283</v>
      </c>
      <c r="B289" s="10">
        <f>'Cash Flow'!B289</f>
        <v>47727</v>
      </c>
      <c r="C289" s="10">
        <f>'Cash Flow'!C289</f>
        <v>8.3333333333333329E-2</v>
      </c>
    </row>
    <row r="290" spans="1:3" x14ac:dyDescent="0.3">
      <c r="A290" s="10">
        <f>'Cash Flow'!A290</f>
        <v>284</v>
      </c>
      <c r="B290" s="10">
        <f>'Cash Flow'!B290</f>
        <v>47757</v>
      </c>
      <c r="C290" s="10">
        <f>'Cash Flow'!C290</f>
        <v>8.3333333333333329E-2</v>
      </c>
    </row>
    <row r="291" spans="1:3" x14ac:dyDescent="0.3">
      <c r="A291" s="10">
        <f>'Cash Flow'!A291</f>
        <v>285</v>
      </c>
      <c r="B291" s="10">
        <f>'Cash Flow'!B291</f>
        <v>47788</v>
      </c>
      <c r="C291" s="10">
        <f>'Cash Flow'!C291</f>
        <v>8.3333333333333329E-2</v>
      </c>
    </row>
    <row r="292" spans="1:3" x14ac:dyDescent="0.3">
      <c r="A292" s="10">
        <f>'Cash Flow'!A292</f>
        <v>286</v>
      </c>
      <c r="B292" s="10">
        <f>'Cash Flow'!B292</f>
        <v>47818</v>
      </c>
      <c r="C292" s="10">
        <f>'Cash Flow'!C292</f>
        <v>8.3333333333333329E-2</v>
      </c>
    </row>
    <row r="293" spans="1:3" x14ac:dyDescent="0.3">
      <c r="A293" s="10">
        <f>'Cash Flow'!A293</f>
        <v>287</v>
      </c>
      <c r="B293" s="10">
        <f>'Cash Flow'!B293</f>
        <v>47849</v>
      </c>
      <c r="C293" s="10">
        <f>'Cash Flow'!C293</f>
        <v>8.3333333333333329E-2</v>
      </c>
    </row>
    <row r="294" spans="1:3" x14ac:dyDescent="0.3">
      <c r="A294" s="10">
        <f>'Cash Flow'!A294</f>
        <v>288</v>
      </c>
      <c r="B294" s="10">
        <f>'Cash Flow'!B294</f>
        <v>47880</v>
      </c>
      <c r="C294" s="10">
        <f>'Cash Flow'!C294</f>
        <v>8.3333333333333329E-2</v>
      </c>
    </row>
    <row r="295" spans="1:3" x14ac:dyDescent="0.3">
      <c r="A295" s="10">
        <f>'Cash Flow'!A295</f>
        <v>289</v>
      </c>
      <c r="B295" s="10">
        <f>'Cash Flow'!B295</f>
        <v>47908</v>
      </c>
      <c r="C295" s="10">
        <f>'Cash Flow'!C295</f>
        <v>8.3333333333333329E-2</v>
      </c>
    </row>
    <row r="296" spans="1:3" x14ac:dyDescent="0.3">
      <c r="A296" s="10">
        <f>'Cash Flow'!A296</f>
        <v>290</v>
      </c>
      <c r="B296" s="10">
        <f>'Cash Flow'!B296</f>
        <v>47939</v>
      </c>
      <c r="C296" s="10">
        <f>'Cash Flow'!C296</f>
        <v>8.3333333333333329E-2</v>
      </c>
    </row>
    <row r="297" spans="1:3" x14ac:dyDescent="0.3">
      <c r="A297" s="10">
        <f>'Cash Flow'!A297</f>
        <v>291</v>
      </c>
      <c r="B297" s="10">
        <f>'Cash Flow'!B297</f>
        <v>47969</v>
      </c>
      <c r="C297" s="10">
        <f>'Cash Flow'!C297</f>
        <v>8.3333333333333329E-2</v>
      </c>
    </row>
    <row r="298" spans="1:3" x14ac:dyDescent="0.3">
      <c r="A298" s="10">
        <f>'Cash Flow'!A298</f>
        <v>292</v>
      </c>
      <c r="B298" s="10">
        <f>'Cash Flow'!B298</f>
        <v>48000</v>
      </c>
      <c r="C298" s="10">
        <f>'Cash Flow'!C298</f>
        <v>8.3333333333333329E-2</v>
      </c>
    </row>
    <row r="299" spans="1:3" x14ac:dyDescent="0.3">
      <c r="A299" s="10">
        <f>'Cash Flow'!A299</f>
        <v>293</v>
      </c>
      <c r="B299" s="10">
        <f>'Cash Flow'!B299</f>
        <v>48030</v>
      </c>
      <c r="C299" s="10">
        <f>'Cash Flow'!C299</f>
        <v>8.3333333333333329E-2</v>
      </c>
    </row>
    <row r="300" spans="1:3" x14ac:dyDescent="0.3">
      <c r="A300" s="10">
        <f>'Cash Flow'!A300</f>
        <v>294</v>
      </c>
      <c r="B300" s="10">
        <f>'Cash Flow'!B300</f>
        <v>48061</v>
      </c>
      <c r="C300" s="10">
        <f>'Cash Flow'!C300</f>
        <v>8.3333333333333329E-2</v>
      </c>
    </row>
    <row r="301" spans="1:3" x14ac:dyDescent="0.3">
      <c r="A301" s="10">
        <f>'Cash Flow'!A301</f>
        <v>295</v>
      </c>
      <c r="B301" s="10">
        <f>'Cash Flow'!B301</f>
        <v>48092</v>
      </c>
      <c r="C301" s="10">
        <f>'Cash Flow'!C301</f>
        <v>8.3333333333333329E-2</v>
      </c>
    </row>
    <row r="302" spans="1:3" x14ac:dyDescent="0.3">
      <c r="A302" s="10">
        <f>'Cash Flow'!A302</f>
        <v>296</v>
      </c>
      <c r="B302" s="10">
        <f>'Cash Flow'!B302</f>
        <v>48122</v>
      </c>
      <c r="C302" s="10">
        <f>'Cash Flow'!C302</f>
        <v>8.3333333333333329E-2</v>
      </c>
    </row>
    <row r="303" spans="1:3" x14ac:dyDescent="0.3">
      <c r="A303" s="10">
        <f>'Cash Flow'!A303</f>
        <v>297</v>
      </c>
      <c r="B303" s="10">
        <f>'Cash Flow'!B303</f>
        <v>48153</v>
      </c>
      <c r="C303" s="10">
        <f>'Cash Flow'!C303</f>
        <v>8.3333333333333329E-2</v>
      </c>
    </row>
    <row r="304" spans="1:3" x14ac:dyDescent="0.3">
      <c r="A304" s="10">
        <f>'Cash Flow'!A304</f>
        <v>298</v>
      </c>
      <c r="B304" s="10">
        <f>'Cash Flow'!B304</f>
        <v>48183</v>
      </c>
      <c r="C304" s="10">
        <f>'Cash Flow'!C304</f>
        <v>8.3333333333333329E-2</v>
      </c>
    </row>
    <row r="305" spans="1:3" x14ac:dyDescent="0.3">
      <c r="A305" s="10">
        <f>'Cash Flow'!A305</f>
        <v>299</v>
      </c>
      <c r="B305" s="10">
        <f>'Cash Flow'!B305</f>
        <v>48214</v>
      </c>
      <c r="C305" s="10">
        <f>'Cash Flow'!C305</f>
        <v>8.3333333333333329E-2</v>
      </c>
    </row>
    <row r="306" spans="1:3" x14ac:dyDescent="0.3">
      <c r="A306" s="10">
        <f>'Cash Flow'!A306</f>
        <v>300</v>
      </c>
      <c r="B306" s="10">
        <f>'Cash Flow'!B306</f>
        <v>48245</v>
      </c>
      <c r="C306" s="10">
        <f>'Cash Flow'!C306</f>
        <v>8.3333333333333329E-2</v>
      </c>
    </row>
    <row r="307" spans="1:3" x14ac:dyDescent="0.3">
      <c r="A307" s="10">
        <f>'Cash Flow'!A307</f>
        <v>301</v>
      </c>
      <c r="B307" s="10">
        <f>'Cash Flow'!B307</f>
        <v>48274</v>
      </c>
      <c r="C307" s="10">
        <f>'Cash Flow'!C307</f>
        <v>8.3333333333333329E-2</v>
      </c>
    </row>
    <row r="308" spans="1:3" x14ac:dyDescent="0.3">
      <c r="A308" s="10">
        <f>'Cash Flow'!A308</f>
        <v>302</v>
      </c>
      <c r="B308" s="10">
        <f>'Cash Flow'!B308</f>
        <v>48305</v>
      </c>
      <c r="C308" s="10">
        <f>'Cash Flow'!C308</f>
        <v>8.3333333333333329E-2</v>
      </c>
    </row>
    <row r="309" spans="1:3" x14ac:dyDescent="0.3">
      <c r="A309" s="10">
        <f>'Cash Flow'!A309</f>
        <v>303</v>
      </c>
      <c r="B309" s="10">
        <f>'Cash Flow'!B309</f>
        <v>48335</v>
      </c>
      <c r="C309" s="10">
        <f>'Cash Flow'!C309</f>
        <v>8.3333333333333329E-2</v>
      </c>
    </row>
    <row r="310" spans="1:3" x14ac:dyDescent="0.3">
      <c r="A310" s="10">
        <f>'Cash Flow'!A310</f>
        <v>304</v>
      </c>
      <c r="B310" s="10">
        <f>'Cash Flow'!B310</f>
        <v>48366</v>
      </c>
      <c r="C310" s="10">
        <f>'Cash Flow'!C310</f>
        <v>8.3333333333333329E-2</v>
      </c>
    </row>
    <row r="311" spans="1:3" x14ac:dyDescent="0.3">
      <c r="A311" s="10">
        <f>'Cash Flow'!A311</f>
        <v>305</v>
      </c>
      <c r="B311" s="10">
        <f>'Cash Flow'!B311</f>
        <v>48396</v>
      </c>
      <c r="C311" s="10">
        <f>'Cash Flow'!C311</f>
        <v>8.3333333333333329E-2</v>
      </c>
    </row>
    <row r="312" spans="1:3" x14ac:dyDescent="0.3">
      <c r="A312" s="10">
        <f>'Cash Flow'!A312</f>
        <v>306</v>
      </c>
      <c r="B312" s="10">
        <f>'Cash Flow'!B312</f>
        <v>48427</v>
      </c>
      <c r="C312" s="10">
        <f>'Cash Flow'!C312</f>
        <v>8.3333333333333329E-2</v>
      </c>
    </row>
    <row r="313" spans="1:3" x14ac:dyDescent="0.3">
      <c r="A313" s="10">
        <f>'Cash Flow'!A313</f>
        <v>307</v>
      </c>
      <c r="B313" s="10">
        <f>'Cash Flow'!B313</f>
        <v>48458</v>
      </c>
      <c r="C313" s="10">
        <f>'Cash Flow'!C313</f>
        <v>8.3333333333333329E-2</v>
      </c>
    </row>
    <row r="314" spans="1:3" x14ac:dyDescent="0.3">
      <c r="A314" s="10">
        <f>'Cash Flow'!A314</f>
        <v>308</v>
      </c>
      <c r="B314" s="10">
        <f>'Cash Flow'!B314</f>
        <v>48488</v>
      </c>
      <c r="C314" s="10">
        <f>'Cash Flow'!C314</f>
        <v>8.3333333333333329E-2</v>
      </c>
    </row>
    <row r="315" spans="1:3" x14ac:dyDescent="0.3">
      <c r="A315" s="10">
        <f>'Cash Flow'!A315</f>
        <v>309</v>
      </c>
      <c r="B315" s="10">
        <f>'Cash Flow'!B315</f>
        <v>48519</v>
      </c>
      <c r="C315" s="10">
        <f>'Cash Flow'!C315</f>
        <v>8.3333333333333329E-2</v>
      </c>
    </row>
    <row r="316" spans="1:3" x14ac:dyDescent="0.3">
      <c r="A316" s="10">
        <f>'Cash Flow'!A316</f>
        <v>310</v>
      </c>
      <c r="B316" s="10">
        <f>'Cash Flow'!B316</f>
        <v>48549</v>
      </c>
      <c r="C316" s="10">
        <f>'Cash Flow'!C316</f>
        <v>8.3333333333333329E-2</v>
      </c>
    </row>
    <row r="317" spans="1:3" x14ac:dyDescent="0.3">
      <c r="A317" s="10">
        <f>'Cash Flow'!A317</f>
        <v>311</v>
      </c>
      <c r="B317" s="10">
        <f>'Cash Flow'!B317</f>
        <v>48580</v>
      </c>
      <c r="C317" s="10">
        <f>'Cash Flow'!C317</f>
        <v>8.3333333333333329E-2</v>
      </c>
    </row>
    <row r="318" spans="1:3" x14ac:dyDescent="0.3">
      <c r="A318" s="10">
        <f>'Cash Flow'!A318</f>
        <v>312</v>
      </c>
      <c r="B318" s="10">
        <f>'Cash Flow'!B318</f>
        <v>48611</v>
      </c>
      <c r="C318" s="10">
        <f>'Cash Flow'!C318</f>
        <v>8.3333333333333329E-2</v>
      </c>
    </row>
    <row r="319" spans="1:3" x14ac:dyDescent="0.3">
      <c r="A319" s="10">
        <f>'Cash Flow'!A319</f>
        <v>313</v>
      </c>
      <c r="B319" s="10">
        <f>'Cash Flow'!B319</f>
        <v>48639</v>
      </c>
      <c r="C319" s="10">
        <f>'Cash Flow'!C319</f>
        <v>8.3333333333333329E-2</v>
      </c>
    </row>
    <row r="320" spans="1:3" x14ac:dyDescent="0.3">
      <c r="A320" s="10">
        <f>'Cash Flow'!A320</f>
        <v>314</v>
      </c>
      <c r="B320" s="10">
        <f>'Cash Flow'!B320</f>
        <v>48670</v>
      </c>
      <c r="C320" s="10">
        <f>'Cash Flow'!C320</f>
        <v>8.3333333333333329E-2</v>
      </c>
    </row>
    <row r="321" spans="1:3" x14ac:dyDescent="0.3">
      <c r="A321" s="10">
        <f>'Cash Flow'!A321</f>
        <v>315</v>
      </c>
      <c r="B321" s="10">
        <f>'Cash Flow'!B321</f>
        <v>48700</v>
      </c>
      <c r="C321" s="10">
        <f>'Cash Flow'!C321</f>
        <v>8.3333333333333329E-2</v>
      </c>
    </row>
    <row r="322" spans="1:3" x14ac:dyDescent="0.3">
      <c r="A322" s="10">
        <f>'Cash Flow'!A322</f>
        <v>316</v>
      </c>
      <c r="B322" s="10">
        <f>'Cash Flow'!B322</f>
        <v>48731</v>
      </c>
      <c r="C322" s="10">
        <f>'Cash Flow'!C322</f>
        <v>8.3333333333333329E-2</v>
      </c>
    </row>
    <row r="323" spans="1:3" x14ac:dyDescent="0.3">
      <c r="A323" s="10">
        <f>'Cash Flow'!A323</f>
        <v>317</v>
      </c>
      <c r="B323" s="10">
        <f>'Cash Flow'!B323</f>
        <v>48761</v>
      </c>
      <c r="C323" s="10">
        <f>'Cash Flow'!C323</f>
        <v>8.3333333333333329E-2</v>
      </c>
    </row>
    <row r="324" spans="1:3" x14ac:dyDescent="0.3">
      <c r="A324" s="10">
        <f>'Cash Flow'!A324</f>
        <v>318</v>
      </c>
      <c r="B324" s="10">
        <f>'Cash Flow'!B324</f>
        <v>48792</v>
      </c>
      <c r="C324" s="10">
        <f>'Cash Flow'!C324</f>
        <v>8.3333333333333329E-2</v>
      </c>
    </row>
    <row r="325" spans="1:3" x14ac:dyDescent="0.3">
      <c r="A325" s="10">
        <f>'Cash Flow'!A325</f>
        <v>319</v>
      </c>
      <c r="B325" s="10">
        <f>'Cash Flow'!B325</f>
        <v>48823</v>
      </c>
      <c r="C325" s="10">
        <f>'Cash Flow'!C325</f>
        <v>8.3333333333333329E-2</v>
      </c>
    </row>
    <row r="326" spans="1:3" x14ac:dyDescent="0.3">
      <c r="A326" s="10">
        <f>'Cash Flow'!A326</f>
        <v>320</v>
      </c>
      <c r="B326" s="10">
        <f>'Cash Flow'!B326</f>
        <v>48853</v>
      </c>
      <c r="C326" s="10">
        <f>'Cash Flow'!C326</f>
        <v>8.3333333333333329E-2</v>
      </c>
    </row>
    <row r="327" spans="1:3" x14ac:dyDescent="0.3">
      <c r="A327" s="10">
        <f>'Cash Flow'!A327</f>
        <v>321</v>
      </c>
      <c r="B327" s="10">
        <f>'Cash Flow'!B327</f>
        <v>48884</v>
      </c>
      <c r="C327" s="10">
        <f>'Cash Flow'!C327</f>
        <v>8.3333333333333329E-2</v>
      </c>
    </row>
    <row r="328" spans="1:3" x14ac:dyDescent="0.3">
      <c r="A328" s="10">
        <f>'Cash Flow'!A328</f>
        <v>322</v>
      </c>
      <c r="B328" s="10">
        <f>'Cash Flow'!B328</f>
        <v>48914</v>
      </c>
      <c r="C328" s="10">
        <f>'Cash Flow'!C328</f>
        <v>8.3333333333333329E-2</v>
      </c>
    </row>
    <row r="329" spans="1:3" x14ac:dyDescent="0.3">
      <c r="A329" s="10">
        <f>'Cash Flow'!A329</f>
        <v>323</v>
      </c>
      <c r="B329" s="10">
        <f>'Cash Flow'!B329</f>
        <v>48945</v>
      </c>
      <c r="C329" s="10">
        <f>'Cash Flow'!C329</f>
        <v>8.3333333333333329E-2</v>
      </c>
    </row>
    <row r="330" spans="1:3" x14ac:dyDescent="0.3">
      <c r="A330" s="10">
        <f>'Cash Flow'!A330</f>
        <v>324</v>
      </c>
      <c r="B330" s="10">
        <f>'Cash Flow'!B330</f>
        <v>48976</v>
      </c>
      <c r="C330" s="10">
        <f>'Cash Flow'!C330</f>
        <v>8.3333333333333329E-2</v>
      </c>
    </row>
    <row r="331" spans="1:3" x14ac:dyDescent="0.3">
      <c r="A331" s="10">
        <f>'Cash Flow'!A331</f>
        <v>325</v>
      </c>
      <c r="B331" s="10">
        <f>'Cash Flow'!B331</f>
        <v>49004</v>
      </c>
      <c r="C331" s="10">
        <f>'Cash Flow'!C331</f>
        <v>8.3333333333333329E-2</v>
      </c>
    </row>
    <row r="332" spans="1:3" x14ac:dyDescent="0.3">
      <c r="A332" s="10">
        <f>'Cash Flow'!A332</f>
        <v>326</v>
      </c>
      <c r="B332" s="10">
        <f>'Cash Flow'!B332</f>
        <v>49035</v>
      </c>
      <c r="C332" s="10">
        <f>'Cash Flow'!C332</f>
        <v>8.3333333333333329E-2</v>
      </c>
    </row>
    <row r="333" spans="1:3" x14ac:dyDescent="0.3">
      <c r="A333" s="10">
        <f>'Cash Flow'!A333</f>
        <v>327</v>
      </c>
      <c r="B333" s="10">
        <f>'Cash Flow'!B333</f>
        <v>49065</v>
      </c>
      <c r="C333" s="10">
        <f>'Cash Flow'!C333</f>
        <v>8.3333333333333329E-2</v>
      </c>
    </row>
    <row r="334" spans="1:3" x14ac:dyDescent="0.3">
      <c r="A334" s="10">
        <f>'Cash Flow'!A334</f>
        <v>328</v>
      </c>
      <c r="B334" s="10">
        <f>'Cash Flow'!B334</f>
        <v>49096</v>
      </c>
      <c r="C334" s="10">
        <f>'Cash Flow'!C334</f>
        <v>8.3333333333333329E-2</v>
      </c>
    </row>
    <row r="335" spans="1:3" x14ac:dyDescent="0.3">
      <c r="A335" s="10">
        <f>'Cash Flow'!A335</f>
        <v>329</v>
      </c>
      <c r="B335" s="10">
        <f>'Cash Flow'!B335</f>
        <v>49126</v>
      </c>
      <c r="C335" s="10">
        <f>'Cash Flow'!C335</f>
        <v>8.3333333333333329E-2</v>
      </c>
    </row>
    <row r="336" spans="1:3" x14ac:dyDescent="0.3">
      <c r="A336" s="10">
        <f>'Cash Flow'!A336</f>
        <v>330</v>
      </c>
      <c r="B336" s="10">
        <f>'Cash Flow'!B336</f>
        <v>49157</v>
      </c>
      <c r="C336" s="10">
        <f>'Cash Flow'!C336</f>
        <v>8.3333333333333329E-2</v>
      </c>
    </row>
    <row r="337" spans="1:3" x14ac:dyDescent="0.3">
      <c r="A337" s="10">
        <f>'Cash Flow'!A337</f>
        <v>331</v>
      </c>
      <c r="B337" s="10">
        <f>'Cash Flow'!B337</f>
        <v>49188</v>
      </c>
      <c r="C337" s="10">
        <f>'Cash Flow'!C337</f>
        <v>8.3333333333333329E-2</v>
      </c>
    </row>
    <row r="338" spans="1:3" x14ac:dyDescent="0.3">
      <c r="A338" s="10">
        <f>'Cash Flow'!A338</f>
        <v>332</v>
      </c>
      <c r="B338" s="10">
        <f>'Cash Flow'!B338</f>
        <v>49218</v>
      </c>
      <c r="C338" s="10">
        <f>'Cash Flow'!C338</f>
        <v>8.3333333333333329E-2</v>
      </c>
    </row>
    <row r="339" spans="1:3" x14ac:dyDescent="0.3">
      <c r="A339" s="10">
        <f>'Cash Flow'!A339</f>
        <v>333</v>
      </c>
      <c r="B339" s="10">
        <f>'Cash Flow'!B339</f>
        <v>49249</v>
      </c>
      <c r="C339" s="10">
        <f>'Cash Flow'!C339</f>
        <v>8.3333333333333329E-2</v>
      </c>
    </row>
    <row r="340" spans="1:3" x14ac:dyDescent="0.3">
      <c r="A340" s="10">
        <f>'Cash Flow'!A340</f>
        <v>334</v>
      </c>
      <c r="B340" s="10">
        <f>'Cash Flow'!B340</f>
        <v>49279</v>
      </c>
      <c r="C340" s="10">
        <f>'Cash Flow'!C340</f>
        <v>8.3333333333333329E-2</v>
      </c>
    </row>
    <row r="341" spans="1:3" x14ac:dyDescent="0.3">
      <c r="A341" s="10">
        <f>'Cash Flow'!A341</f>
        <v>335</v>
      </c>
      <c r="B341" s="10">
        <f>'Cash Flow'!B341</f>
        <v>49310</v>
      </c>
      <c r="C341" s="10">
        <f>'Cash Flow'!C341</f>
        <v>8.3333333333333329E-2</v>
      </c>
    </row>
    <row r="342" spans="1:3" x14ac:dyDescent="0.3">
      <c r="A342" s="10">
        <f>'Cash Flow'!A342</f>
        <v>336</v>
      </c>
      <c r="B342" s="10">
        <f>'Cash Flow'!B342</f>
        <v>49341</v>
      </c>
      <c r="C342" s="10">
        <f>'Cash Flow'!C342</f>
        <v>8.3333333333333329E-2</v>
      </c>
    </row>
    <row r="343" spans="1:3" x14ac:dyDescent="0.3">
      <c r="A343" s="10">
        <f>'Cash Flow'!A343</f>
        <v>337</v>
      </c>
      <c r="B343" s="10">
        <f>'Cash Flow'!B343</f>
        <v>49369</v>
      </c>
      <c r="C343" s="10">
        <f>'Cash Flow'!C343</f>
        <v>8.3333333333333329E-2</v>
      </c>
    </row>
    <row r="344" spans="1:3" x14ac:dyDescent="0.3">
      <c r="A344" s="10">
        <f>'Cash Flow'!A344</f>
        <v>338</v>
      </c>
      <c r="B344" s="10">
        <f>'Cash Flow'!B344</f>
        <v>49400</v>
      </c>
      <c r="C344" s="10">
        <f>'Cash Flow'!C344</f>
        <v>8.3333333333333329E-2</v>
      </c>
    </row>
    <row r="345" spans="1:3" x14ac:dyDescent="0.3">
      <c r="A345" s="10">
        <f>'Cash Flow'!A345</f>
        <v>339</v>
      </c>
      <c r="B345" s="10">
        <f>'Cash Flow'!B345</f>
        <v>49430</v>
      </c>
      <c r="C345" s="10">
        <f>'Cash Flow'!C345</f>
        <v>8.3333333333333329E-2</v>
      </c>
    </row>
    <row r="346" spans="1:3" x14ac:dyDescent="0.3">
      <c r="A346" s="10">
        <f>'Cash Flow'!A346</f>
        <v>340</v>
      </c>
      <c r="B346" s="10">
        <f>'Cash Flow'!B346</f>
        <v>49461</v>
      </c>
      <c r="C346" s="10">
        <f>'Cash Flow'!C346</f>
        <v>8.3333333333333329E-2</v>
      </c>
    </row>
    <row r="347" spans="1:3" x14ac:dyDescent="0.3">
      <c r="A347" s="10">
        <f>'Cash Flow'!A347</f>
        <v>341</v>
      </c>
      <c r="B347" s="10">
        <f>'Cash Flow'!B347</f>
        <v>49491</v>
      </c>
      <c r="C347" s="10">
        <f>'Cash Flow'!C347</f>
        <v>8.3333333333333329E-2</v>
      </c>
    </row>
    <row r="348" spans="1:3" x14ac:dyDescent="0.3">
      <c r="A348" s="10">
        <f>'Cash Flow'!A348</f>
        <v>342</v>
      </c>
      <c r="B348" s="10">
        <f>'Cash Flow'!B348</f>
        <v>49522</v>
      </c>
      <c r="C348" s="10">
        <f>'Cash Flow'!C348</f>
        <v>8.3333333333333329E-2</v>
      </c>
    </row>
    <row r="349" spans="1:3" x14ac:dyDescent="0.3">
      <c r="A349" s="10">
        <f>'Cash Flow'!A349</f>
        <v>343</v>
      </c>
      <c r="B349" s="10">
        <f>'Cash Flow'!B349</f>
        <v>49553</v>
      </c>
      <c r="C349" s="10">
        <f>'Cash Flow'!C349</f>
        <v>8.3333333333333329E-2</v>
      </c>
    </row>
    <row r="350" spans="1:3" x14ac:dyDescent="0.3">
      <c r="A350" s="10">
        <f>'Cash Flow'!A350</f>
        <v>344</v>
      </c>
      <c r="B350" s="10">
        <f>'Cash Flow'!B350</f>
        <v>49583</v>
      </c>
      <c r="C350" s="10">
        <f>'Cash Flow'!C350</f>
        <v>8.3333333333333329E-2</v>
      </c>
    </row>
    <row r="351" spans="1:3" x14ac:dyDescent="0.3">
      <c r="A351" s="10">
        <f>'Cash Flow'!A351</f>
        <v>345</v>
      </c>
      <c r="B351" s="10">
        <f>'Cash Flow'!B351</f>
        <v>49614</v>
      </c>
      <c r="C351" s="10">
        <f>'Cash Flow'!C351</f>
        <v>8.3333333333333329E-2</v>
      </c>
    </row>
    <row r="352" spans="1:3" x14ac:dyDescent="0.3">
      <c r="A352" s="10">
        <f>'Cash Flow'!A352</f>
        <v>346</v>
      </c>
      <c r="B352" s="10">
        <f>'Cash Flow'!B352</f>
        <v>49644</v>
      </c>
      <c r="C352" s="10">
        <f>'Cash Flow'!C352</f>
        <v>8.3333333333333329E-2</v>
      </c>
    </row>
    <row r="353" spans="1:3" x14ac:dyDescent="0.3">
      <c r="A353" s="10">
        <f>'Cash Flow'!A353</f>
        <v>347</v>
      </c>
      <c r="B353" s="10">
        <f>'Cash Flow'!B353</f>
        <v>49675</v>
      </c>
      <c r="C353" s="10">
        <f>'Cash Flow'!C353</f>
        <v>8.3333333333333329E-2</v>
      </c>
    </row>
    <row r="354" spans="1:3" x14ac:dyDescent="0.3">
      <c r="A354" s="10">
        <f>'Cash Flow'!A354</f>
        <v>348</v>
      </c>
      <c r="B354" s="10">
        <f>'Cash Flow'!B354</f>
        <v>49706</v>
      </c>
      <c r="C354" s="10">
        <f>'Cash Flow'!C354</f>
        <v>8.3333333333333329E-2</v>
      </c>
    </row>
    <row r="355" spans="1:3" x14ac:dyDescent="0.3">
      <c r="A355" s="10">
        <f>'Cash Flow'!A355</f>
        <v>349</v>
      </c>
      <c r="B355" s="10">
        <f>'Cash Flow'!B355</f>
        <v>49735</v>
      </c>
      <c r="C355" s="10">
        <f>'Cash Flow'!C355</f>
        <v>8.3333333333333329E-2</v>
      </c>
    </row>
    <row r="356" spans="1:3" x14ac:dyDescent="0.3">
      <c r="A356" s="10">
        <f>'Cash Flow'!A356</f>
        <v>350</v>
      </c>
      <c r="B356" s="10">
        <f>'Cash Flow'!B356</f>
        <v>49766</v>
      </c>
      <c r="C356" s="10">
        <f>'Cash Flow'!C356</f>
        <v>8.3333333333333329E-2</v>
      </c>
    </row>
    <row r="357" spans="1:3" x14ac:dyDescent="0.3">
      <c r="A357" s="10">
        <f>'Cash Flow'!A357</f>
        <v>351</v>
      </c>
      <c r="B357" s="10">
        <f>'Cash Flow'!B357</f>
        <v>49796</v>
      </c>
      <c r="C357" s="10">
        <f>'Cash Flow'!C357</f>
        <v>8.3333333333333329E-2</v>
      </c>
    </row>
    <row r="358" spans="1:3" x14ac:dyDescent="0.3">
      <c r="A358" s="10">
        <f>'Cash Flow'!A358</f>
        <v>352</v>
      </c>
      <c r="B358" s="10">
        <f>'Cash Flow'!B358</f>
        <v>49827</v>
      </c>
      <c r="C358" s="10">
        <f>'Cash Flow'!C358</f>
        <v>8.3333333333333329E-2</v>
      </c>
    </row>
    <row r="359" spans="1:3" x14ac:dyDescent="0.3">
      <c r="A359" s="10">
        <f>'Cash Flow'!A359</f>
        <v>353</v>
      </c>
      <c r="B359" s="10">
        <f>'Cash Flow'!B359</f>
        <v>49857</v>
      </c>
      <c r="C359" s="10">
        <f>'Cash Flow'!C359</f>
        <v>8.3333333333333329E-2</v>
      </c>
    </row>
    <row r="360" spans="1:3" x14ac:dyDescent="0.3">
      <c r="A360" s="10">
        <f>'Cash Flow'!A360</f>
        <v>354</v>
      </c>
      <c r="B360" s="10">
        <f>'Cash Flow'!B360</f>
        <v>49888</v>
      </c>
      <c r="C360" s="10">
        <f>'Cash Flow'!C360</f>
        <v>8.3333333333333329E-2</v>
      </c>
    </row>
    <row r="361" spans="1:3" x14ac:dyDescent="0.3">
      <c r="A361" s="10">
        <f>'Cash Flow'!A361</f>
        <v>355</v>
      </c>
      <c r="B361" s="10">
        <f>'Cash Flow'!B361</f>
        <v>49919</v>
      </c>
      <c r="C361" s="10">
        <f>'Cash Flow'!C361</f>
        <v>8.3333333333333329E-2</v>
      </c>
    </row>
    <row r="362" spans="1:3" x14ac:dyDescent="0.3">
      <c r="A362" s="10">
        <f>'Cash Flow'!A362</f>
        <v>356</v>
      </c>
      <c r="B362" s="10">
        <f>'Cash Flow'!B362</f>
        <v>49949</v>
      </c>
      <c r="C362" s="10">
        <f>'Cash Flow'!C362</f>
        <v>8.3333333333333329E-2</v>
      </c>
    </row>
    <row r="363" spans="1:3" x14ac:dyDescent="0.3">
      <c r="A363" s="10">
        <f>'Cash Flow'!A363</f>
        <v>357</v>
      </c>
      <c r="B363" s="10">
        <f>'Cash Flow'!B363</f>
        <v>49980</v>
      </c>
      <c r="C363" s="10">
        <f>'Cash Flow'!C363</f>
        <v>8.3333333333333329E-2</v>
      </c>
    </row>
    <row r="364" spans="1:3" x14ac:dyDescent="0.3">
      <c r="A364" s="10">
        <f>'Cash Flow'!A364</f>
        <v>358</v>
      </c>
      <c r="B364" s="10">
        <f>'Cash Flow'!B364</f>
        <v>50010</v>
      </c>
      <c r="C364" s="10">
        <f>'Cash Flow'!C364</f>
        <v>8.3333333333333329E-2</v>
      </c>
    </row>
    <row r="365" spans="1:3" x14ac:dyDescent="0.3">
      <c r="A365" s="10">
        <f>'Cash Flow'!A365</f>
        <v>359</v>
      </c>
      <c r="B365" s="10">
        <f>'Cash Flow'!B365</f>
        <v>50041</v>
      </c>
      <c r="C365" s="10">
        <f>'Cash Flow'!C365</f>
        <v>8.3333333333333329E-2</v>
      </c>
    </row>
    <row r="366" spans="1:3" x14ac:dyDescent="0.3">
      <c r="A366" s="10">
        <f>'Cash Flow'!A366</f>
        <v>360</v>
      </c>
      <c r="B366" s="10">
        <f>'Cash Flow'!B366</f>
        <v>50072</v>
      </c>
      <c r="C366" s="10">
        <f>'Cash Flow'!C366</f>
        <v>8.3333333333333329E-2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176A-18CC-405E-9A84-BFCAB6F2401C}">
  <dimension ref="B4:AD63"/>
  <sheetViews>
    <sheetView workbookViewId="0">
      <selection activeCell="C19" sqref="C19"/>
    </sheetView>
  </sheetViews>
  <sheetFormatPr defaultRowHeight="14.4" x14ac:dyDescent="0.3"/>
  <cols>
    <col min="1" max="1" width="13.33203125" style="10" bestFit="1" customWidth="1"/>
    <col min="2" max="2" width="8.88671875" style="10"/>
    <col min="3" max="3" width="14.44140625" style="10" bestFit="1" customWidth="1"/>
    <col min="4" max="17" width="12.109375" style="10" bestFit="1" customWidth="1"/>
    <col min="18" max="16384" width="8.88671875" style="10"/>
  </cols>
  <sheetData>
    <row r="4" spans="2:30" x14ac:dyDescent="0.3">
      <c r="B4" s="10" t="s">
        <v>54</v>
      </c>
    </row>
    <row r="5" spans="2:30" x14ac:dyDescent="0.3">
      <c r="C5" s="27" t="s">
        <v>52</v>
      </c>
    </row>
    <row r="6" spans="2:30" ht="28.8" x14ac:dyDescent="0.3">
      <c r="B6" s="29" t="s">
        <v>53</v>
      </c>
      <c r="C6" s="30">
        <v>37987</v>
      </c>
      <c r="D6" s="30">
        <v>38018</v>
      </c>
      <c r="E6" s="30">
        <v>38047</v>
      </c>
      <c r="F6" s="30">
        <v>38078</v>
      </c>
      <c r="G6" s="30">
        <v>38108</v>
      </c>
      <c r="H6" s="30">
        <v>38139</v>
      </c>
      <c r="I6" s="30">
        <v>38169</v>
      </c>
      <c r="J6" s="30">
        <v>38200</v>
      </c>
      <c r="K6" s="30">
        <v>38231</v>
      </c>
      <c r="L6" s="30">
        <v>38261</v>
      </c>
      <c r="M6" s="30">
        <v>38292</v>
      </c>
      <c r="N6" s="30">
        <v>38322</v>
      </c>
      <c r="O6" s="30">
        <v>38353</v>
      </c>
      <c r="P6" s="30">
        <v>38384</v>
      </c>
      <c r="Q6" s="30">
        <v>38412</v>
      </c>
      <c r="R6" s="30">
        <v>38443</v>
      </c>
      <c r="S6" s="30">
        <v>38473</v>
      </c>
      <c r="T6" s="30">
        <v>38504</v>
      </c>
      <c r="U6" s="30">
        <v>38534</v>
      </c>
      <c r="V6" s="30">
        <v>38565</v>
      </c>
      <c r="W6" s="30">
        <v>38596</v>
      </c>
      <c r="X6" s="30">
        <v>38626</v>
      </c>
      <c r="Y6" s="30">
        <v>38657</v>
      </c>
      <c r="Z6" s="30">
        <v>38687</v>
      </c>
      <c r="AA6" s="30">
        <v>38718</v>
      </c>
    </row>
    <row r="7" spans="2:30" x14ac:dyDescent="0.3">
      <c r="B7" s="31">
        <v>0</v>
      </c>
      <c r="C7" s="33">
        <v>26.783999999999999</v>
      </c>
      <c r="D7" s="32">
        <v>27997</v>
      </c>
      <c r="E7" s="32">
        <v>29266</v>
      </c>
      <c r="F7" s="32">
        <v>30591</v>
      </c>
      <c r="G7" s="32">
        <v>31977</v>
      </c>
      <c r="H7" s="32">
        <v>33426</v>
      </c>
      <c r="I7" s="32">
        <v>34940</v>
      </c>
      <c r="J7" s="32">
        <v>26784</v>
      </c>
      <c r="K7" s="32">
        <v>27997</v>
      </c>
      <c r="L7" s="32">
        <v>29266</v>
      </c>
      <c r="M7" s="32">
        <v>30591</v>
      </c>
      <c r="N7" s="32">
        <v>31977</v>
      </c>
      <c r="O7" s="32">
        <v>33426</v>
      </c>
      <c r="P7" s="32">
        <v>34940</v>
      </c>
      <c r="Q7" s="32">
        <v>26784</v>
      </c>
      <c r="R7" s="32">
        <v>27997</v>
      </c>
      <c r="S7" s="32">
        <v>29266</v>
      </c>
      <c r="T7" s="32">
        <v>30591</v>
      </c>
      <c r="U7" s="32">
        <v>31977</v>
      </c>
      <c r="V7" s="32">
        <v>33426</v>
      </c>
      <c r="W7" s="32">
        <v>34940</v>
      </c>
      <c r="X7" s="32">
        <v>26784</v>
      </c>
      <c r="Y7" s="32">
        <v>27997</v>
      </c>
      <c r="Z7" s="32">
        <v>29266</v>
      </c>
      <c r="AA7" s="32">
        <v>30591</v>
      </c>
      <c r="AB7" s="32"/>
      <c r="AC7" s="32"/>
      <c r="AD7" s="32"/>
    </row>
    <row r="8" spans="2:30" x14ac:dyDescent="0.3">
      <c r="B8" s="31">
        <v>1</v>
      </c>
      <c r="C8" s="33">
        <v>26.157</v>
      </c>
      <c r="D8" s="32">
        <v>27034</v>
      </c>
      <c r="E8" s="32">
        <v>28317</v>
      </c>
      <c r="F8" s="32">
        <v>29814</v>
      </c>
      <c r="G8" s="32">
        <v>31037</v>
      </c>
      <c r="H8" s="32">
        <v>32343</v>
      </c>
      <c r="I8" s="32">
        <v>33738</v>
      </c>
      <c r="J8" s="32">
        <v>26157</v>
      </c>
      <c r="K8" s="32">
        <v>27034</v>
      </c>
      <c r="L8" s="32">
        <v>28317</v>
      </c>
      <c r="M8" s="32">
        <v>29814</v>
      </c>
      <c r="N8" s="32">
        <v>31037</v>
      </c>
      <c r="O8" s="32">
        <v>32343</v>
      </c>
      <c r="P8" s="32">
        <v>33738</v>
      </c>
      <c r="Q8" s="32">
        <v>26157</v>
      </c>
      <c r="R8" s="32">
        <v>27034</v>
      </c>
      <c r="S8" s="32">
        <v>28317</v>
      </c>
      <c r="T8" s="32">
        <v>29814</v>
      </c>
      <c r="U8" s="32">
        <v>31037</v>
      </c>
      <c r="V8" s="32">
        <v>32343</v>
      </c>
      <c r="W8" s="32">
        <v>33738</v>
      </c>
      <c r="X8" s="32">
        <v>26157</v>
      </c>
      <c r="Y8" s="32">
        <v>27034</v>
      </c>
      <c r="Z8" s="32">
        <v>28317</v>
      </c>
      <c r="AA8" s="32"/>
      <c r="AB8" s="32"/>
      <c r="AC8" s="32"/>
      <c r="AD8" s="32"/>
    </row>
    <row r="9" spans="2:30" x14ac:dyDescent="0.3">
      <c r="B9" s="31">
        <v>2</v>
      </c>
      <c r="C9" s="33">
        <v>25.545000000000002</v>
      </c>
      <c r="D9" s="32">
        <v>26104</v>
      </c>
      <c r="E9" s="32">
        <v>27400</v>
      </c>
      <c r="F9" s="32">
        <v>29057</v>
      </c>
      <c r="G9" s="32">
        <v>30124</v>
      </c>
      <c r="H9" s="32">
        <v>31295</v>
      </c>
      <c r="I9" s="32">
        <v>32577</v>
      </c>
      <c r="J9" s="32">
        <v>25545</v>
      </c>
      <c r="K9" s="32">
        <v>26104</v>
      </c>
      <c r="L9" s="32">
        <v>27400</v>
      </c>
      <c r="M9" s="32">
        <v>29057</v>
      </c>
      <c r="N9" s="32">
        <v>30124</v>
      </c>
      <c r="O9" s="32">
        <v>31295</v>
      </c>
      <c r="P9" s="32">
        <v>32577</v>
      </c>
      <c r="Q9" s="32">
        <v>25545</v>
      </c>
      <c r="R9" s="32">
        <v>26104</v>
      </c>
      <c r="S9" s="32">
        <v>27400</v>
      </c>
      <c r="T9" s="32">
        <v>29057</v>
      </c>
      <c r="U9" s="32">
        <v>30124</v>
      </c>
      <c r="V9" s="32">
        <v>31295</v>
      </c>
      <c r="W9" s="32">
        <v>32577</v>
      </c>
      <c r="X9" s="32">
        <v>25545</v>
      </c>
      <c r="Y9" s="32">
        <v>26104</v>
      </c>
      <c r="Z9" s="32"/>
      <c r="AA9" s="32"/>
      <c r="AB9" s="32"/>
      <c r="AC9" s="32"/>
      <c r="AD9" s="32"/>
    </row>
    <row r="10" spans="2:30" x14ac:dyDescent="0.3">
      <c r="B10" s="31">
        <v>3</v>
      </c>
      <c r="C10" s="33">
        <v>24.946999999999999</v>
      </c>
      <c r="D10" s="32">
        <v>25206</v>
      </c>
      <c r="E10" s="32">
        <v>26512</v>
      </c>
      <c r="F10" s="32">
        <v>28319</v>
      </c>
      <c r="G10" s="32">
        <v>29239</v>
      </c>
      <c r="H10" s="32">
        <v>30281</v>
      </c>
      <c r="I10" s="32">
        <v>31457</v>
      </c>
      <c r="J10" s="32">
        <v>24947</v>
      </c>
      <c r="K10" s="32">
        <v>25206</v>
      </c>
      <c r="L10" s="32">
        <v>26512</v>
      </c>
      <c r="M10" s="32">
        <v>28319</v>
      </c>
      <c r="N10" s="32">
        <v>29239</v>
      </c>
      <c r="O10" s="32">
        <v>30281</v>
      </c>
      <c r="P10" s="32">
        <v>31457</v>
      </c>
      <c r="Q10" s="32">
        <v>24947</v>
      </c>
      <c r="R10" s="32">
        <v>25206</v>
      </c>
      <c r="S10" s="32">
        <v>26512</v>
      </c>
      <c r="T10" s="32">
        <v>28319</v>
      </c>
      <c r="U10" s="32">
        <v>29239</v>
      </c>
      <c r="V10" s="32">
        <v>30281</v>
      </c>
      <c r="W10" s="32">
        <v>31457</v>
      </c>
      <c r="X10" s="32">
        <v>24947</v>
      </c>
      <c r="Y10" s="32"/>
      <c r="Z10" s="32"/>
      <c r="AA10" s="32"/>
      <c r="AB10" s="32"/>
      <c r="AC10" s="32"/>
      <c r="AD10" s="32"/>
    </row>
    <row r="11" spans="2:30" x14ac:dyDescent="0.3">
      <c r="B11" s="31">
        <v>4</v>
      </c>
      <c r="C11" s="33">
        <v>24.364000000000001</v>
      </c>
      <c r="D11" s="32">
        <v>24339</v>
      </c>
      <c r="E11" s="32">
        <v>25653</v>
      </c>
      <c r="F11" s="32">
        <v>27600</v>
      </c>
      <c r="G11" s="32">
        <v>28379</v>
      </c>
      <c r="H11" s="32">
        <v>29300</v>
      </c>
      <c r="I11" s="32">
        <v>30375</v>
      </c>
      <c r="J11" s="32">
        <v>24364</v>
      </c>
      <c r="K11" s="32">
        <v>24339</v>
      </c>
      <c r="L11" s="32">
        <v>25653</v>
      </c>
      <c r="M11" s="32">
        <v>27600</v>
      </c>
      <c r="N11" s="32">
        <v>28379</v>
      </c>
      <c r="O11" s="32">
        <v>29300</v>
      </c>
      <c r="P11" s="32">
        <v>30375</v>
      </c>
      <c r="Q11" s="32">
        <v>24364</v>
      </c>
      <c r="R11" s="32">
        <v>24339</v>
      </c>
      <c r="S11" s="32">
        <v>25653</v>
      </c>
      <c r="T11" s="32">
        <v>27600</v>
      </c>
      <c r="U11" s="32">
        <v>28379</v>
      </c>
      <c r="V11" s="32">
        <v>29300</v>
      </c>
      <c r="W11" s="32">
        <v>30375</v>
      </c>
      <c r="X11" s="32"/>
      <c r="Y11" s="32"/>
      <c r="Z11" s="32"/>
      <c r="AA11" s="32"/>
      <c r="AB11" s="32"/>
      <c r="AC11" s="32"/>
      <c r="AD11" s="32"/>
    </row>
    <row r="12" spans="2:30" x14ac:dyDescent="0.3">
      <c r="B12" s="31">
        <v>5</v>
      </c>
      <c r="C12" s="33">
        <v>23.794</v>
      </c>
      <c r="D12" s="32">
        <v>23502</v>
      </c>
      <c r="E12" s="32">
        <v>24822</v>
      </c>
      <c r="F12" s="32">
        <v>26899</v>
      </c>
      <c r="G12" s="32">
        <v>27545</v>
      </c>
      <c r="H12" s="32">
        <v>28350</v>
      </c>
      <c r="I12" s="32">
        <v>29330</v>
      </c>
      <c r="J12" s="32">
        <v>23794</v>
      </c>
      <c r="K12" s="32">
        <v>23502</v>
      </c>
      <c r="L12" s="32">
        <v>24822</v>
      </c>
      <c r="M12" s="32">
        <v>26899</v>
      </c>
      <c r="N12" s="32">
        <v>27545</v>
      </c>
      <c r="O12" s="32">
        <v>28350</v>
      </c>
      <c r="P12" s="32">
        <v>29330</v>
      </c>
      <c r="Q12" s="32">
        <v>23794</v>
      </c>
      <c r="R12" s="32">
        <v>23502</v>
      </c>
      <c r="S12" s="32">
        <v>24822</v>
      </c>
      <c r="T12" s="32">
        <v>26899</v>
      </c>
      <c r="U12" s="32">
        <v>27545</v>
      </c>
      <c r="V12" s="32">
        <v>28350</v>
      </c>
      <c r="W12" s="32"/>
    </row>
    <row r="13" spans="2:30" x14ac:dyDescent="0.3">
      <c r="B13" s="31">
        <v>6</v>
      </c>
      <c r="C13" s="33">
        <v>23.236999999999998</v>
      </c>
      <c r="D13" s="32">
        <v>22693</v>
      </c>
      <c r="E13" s="32">
        <v>24018</v>
      </c>
      <c r="F13" s="32">
        <v>26215</v>
      </c>
      <c r="G13" s="32">
        <v>26735</v>
      </c>
      <c r="H13" s="32">
        <v>27432</v>
      </c>
      <c r="I13" s="32">
        <v>28321</v>
      </c>
      <c r="J13" s="32">
        <v>23237</v>
      </c>
      <c r="K13" s="32">
        <v>22693</v>
      </c>
      <c r="L13" s="32">
        <v>24018</v>
      </c>
      <c r="M13" s="32">
        <v>26215</v>
      </c>
      <c r="N13" s="32">
        <v>26735</v>
      </c>
      <c r="O13" s="32">
        <v>27432</v>
      </c>
      <c r="P13" s="32">
        <v>28321</v>
      </c>
      <c r="Q13" s="32">
        <v>23237</v>
      </c>
      <c r="R13" s="32">
        <v>22693</v>
      </c>
      <c r="S13" s="32">
        <v>24018</v>
      </c>
      <c r="T13" s="32">
        <v>26215</v>
      </c>
      <c r="U13" s="32">
        <v>26735</v>
      </c>
      <c r="V13" s="32"/>
      <c r="W13" s="32"/>
    </row>
    <row r="14" spans="2:30" x14ac:dyDescent="0.3">
      <c r="B14" s="31">
        <v>7</v>
      </c>
      <c r="C14" s="33">
        <v>22.693000000000001</v>
      </c>
      <c r="D14" s="32">
        <v>21913</v>
      </c>
      <c r="E14" s="32">
        <v>23240</v>
      </c>
      <c r="F14" s="32">
        <v>25550</v>
      </c>
      <c r="G14" s="32">
        <v>25949</v>
      </c>
      <c r="H14" s="32">
        <v>26543</v>
      </c>
      <c r="I14" s="32">
        <v>27347</v>
      </c>
      <c r="J14" s="32">
        <v>22693</v>
      </c>
      <c r="K14" s="32">
        <v>21913</v>
      </c>
      <c r="L14" s="32">
        <v>23240</v>
      </c>
      <c r="M14" s="32">
        <v>25550</v>
      </c>
      <c r="N14" s="32">
        <v>25949</v>
      </c>
      <c r="O14" s="32">
        <v>26543</v>
      </c>
      <c r="P14" s="32">
        <v>27347</v>
      </c>
      <c r="Q14" s="32">
        <v>22693</v>
      </c>
      <c r="R14" s="32">
        <v>21913</v>
      </c>
      <c r="S14" s="32">
        <v>23240</v>
      </c>
      <c r="T14" s="32">
        <v>25550</v>
      </c>
      <c r="U14" s="32"/>
      <c r="V14" s="32"/>
      <c r="W14" s="32"/>
    </row>
    <row r="15" spans="2:30" x14ac:dyDescent="0.3">
      <c r="B15" s="31">
        <v>8</v>
      </c>
      <c r="C15" s="33">
        <v>22.161999999999999</v>
      </c>
      <c r="D15" s="32">
        <v>21159</v>
      </c>
      <c r="E15" s="32">
        <v>22487</v>
      </c>
      <c r="F15" s="32">
        <v>24901</v>
      </c>
      <c r="G15" s="32">
        <v>25186</v>
      </c>
      <c r="H15" s="32">
        <v>25683</v>
      </c>
      <c r="I15" s="32">
        <v>26406</v>
      </c>
      <c r="J15" s="32">
        <v>22162</v>
      </c>
      <c r="K15" s="32">
        <v>21159</v>
      </c>
      <c r="L15" s="32">
        <v>22487</v>
      </c>
      <c r="M15" s="32">
        <v>24901</v>
      </c>
      <c r="N15" s="32">
        <v>25186</v>
      </c>
      <c r="O15" s="32">
        <v>25683</v>
      </c>
      <c r="P15" s="32">
        <v>26406</v>
      </c>
      <c r="Q15" s="32">
        <v>22162</v>
      </c>
      <c r="R15" s="32">
        <v>21159</v>
      </c>
      <c r="S15" s="32">
        <v>22487</v>
      </c>
      <c r="T15" s="32"/>
      <c r="U15" s="32"/>
      <c r="V15" s="32"/>
      <c r="W15" s="32"/>
    </row>
    <row r="16" spans="2:30" x14ac:dyDescent="0.3">
      <c r="B16" s="31">
        <v>9</v>
      </c>
      <c r="C16" s="33">
        <v>21.643000000000001</v>
      </c>
      <c r="D16" s="32">
        <v>20431</v>
      </c>
      <c r="E16" s="32">
        <v>21758</v>
      </c>
      <c r="F16" s="32">
        <v>24268</v>
      </c>
      <c r="G16" s="32">
        <v>24446</v>
      </c>
      <c r="H16" s="32">
        <v>24851</v>
      </c>
      <c r="I16" s="32">
        <v>25497</v>
      </c>
      <c r="J16" s="32">
        <v>21643</v>
      </c>
      <c r="K16" s="32">
        <v>20431</v>
      </c>
      <c r="L16" s="32">
        <v>21758</v>
      </c>
      <c r="M16" s="32">
        <v>24268</v>
      </c>
      <c r="N16" s="32">
        <v>24446</v>
      </c>
      <c r="O16" s="32">
        <v>24851</v>
      </c>
      <c r="P16" s="32">
        <v>25497</v>
      </c>
      <c r="Q16" s="32">
        <v>21643</v>
      </c>
      <c r="R16" s="32">
        <v>20431</v>
      </c>
      <c r="S16" s="32"/>
      <c r="T16" s="32"/>
      <c r="U16" s="32"/>
      <c r="V16" s="32"/>
      <c r="W16" s="32"/>
    </row>
    <row r="17" spans="2:23" x14ac:dyDescent="0.3">
      <c r="B17" s="31">
        <v>10</v>
      </c>
      <c r="C17" s="33">
        <v>21.137</v>
      </c>
      <c r="D17" s="32">
        <v>19728</v>
      </c>
      <c r="E17" s="32">
        <v>21053</v>
      </c>
      <c r="F17" s="32">
        <v>23652</v>
      </c>
      <c r="G17" s="32">
        <v>23727</v>
      </c>
      <c r="H17" s="32">
        <v>24046</v>
      </c>
      <c r="I17" s="32">
        <v>24620</v>
      </c>
      <c r="J17" s="32">
        <v>21137</v>
      </c>
      <c r="K17" s="32">
        <v>19728</v>
      </c>
      <c r="L17" s="32">
        <v>21053</v>
      </c>
      <c r="M17" s="32">
        <v>23652</v>
      </c>
      <c r="N17" s="32">
        <v>23727</v>
      </c>
      <c r="O17" s="32">
        <v>24046</v>
      </c>
      <c r="P17" s="32">
        <v>24620</v>
      </c>
      <c r="Q17" s="32">
        <v>21137</v>
      </c>
      <c r="R17" s="32"/>
      <c r="S17" s="32"/>
      <c r="T17" s="32"/>
      <c r="U17" s="32"/>
      <c r="V17" s="32"/>
      <c r="W17" s="32"/>
    </row>
    <row r="18" spans="2:23" x14ac:dyDescent="0.3">
      <c r="B18" s="31">
        <v>11</v>
      </c>
      <c r="C18" s="33">
        <v>20.641999999999999</v>
      </c>
      <c r="D18" s="32">
        <v>19050</v>
      </c>
      <c r="E18" s="32">
        <v>20371</v>
      </c>
      <c r="F18" s="32">
        <v>23051</v>
      </c>
      <c r="G18" s="32">
        <v>23029</v>
      </c>
      <c r="H18" s="32">
        <v>23267</v>
      </c>
      <c r="I18" s="32">
        <v>23773</v>
      </c>
      <c r="J18" s="32">
        <v>20642</v>
      </c>
      <c r="K18" s="32">
        <v>19050</v>
      </c>
      <c r="L18" s="32">
        <v>20371</v>
      </c>
      <c r="M18" s="32">
        <v>23051</v>
      </c>
      <c r="N18" s="32">
        <v>23029</v>
      </c>
      <c r="O18" s="32">
        <v>23267</v>
      </c>
      <c r="P18" s="32">
        <v>23773</v>
      </c>
      <c r="Q18" s="32"/>
      <c r="R18" s="32"/>
      <c r="S18" s="32"/>
      <c r="T18" s="32"/>
      <c r="U18" s="32"/>
      <c r="V18" s="32"/>
      <c r="W18" s="32"/>
    </row>
    <row r="19" spans="2:23" x14ac:dyDescent="0.3">
      <c r="B19" s="31">
        <v>12</v>
      </c>
      <c r="C19" s="33">
        <v>20159</v>
      </c>
      <c r="D19" s="32">
        <v>18394</v>
      </c>
      <c r="E19" s="32">
        <v>19711</v>
      </c>
      <c r="F19" s="32">
        <v>22465</v>
      </c>
      <c r="G19" s="32">
        <v>22352</v>
      </c>
      <c r="H19" s="32">
        <v>22513</v>
      </c>
      <c r="I19" s="32">
        <v>22956</v>
      </c>
      <c r="J19" s="32">
        <v>20159</v>
      </c>
      <c r="K19" s="32">
        <v>18394</v>
      </c>
      <c r="L19" s="32">
        <v>19711</v>
      </c>
      <c r="M19" s="32">
        <v>22465</v>
      </c>
      <c r="N19" s="32">
        <v>22352</v>
      </c>
      <c r="O19" s="32">
        <v>22513</v>
      </c>
      <c r="P19" s="32"/>
    </row>
    <row r="20" spans="2:23" x14ac:dyDescent="0.3">
      <c r="B20" s="31">
        <v>13</v>
      </c>
      <c r="C20" s="33">
        <v>19688</v>
      </c>
      <c r="D20" s="32">
        <v>17762</v>
      </c>
      <c r="E20" s="32">
        <v>19072</v>
      </c>
      <c r="F20" s="32">
        <v>21895</v>
      </c>
      <c r="G20" s="32">
        <v>21695</v>
      </c>
      <c r="H20" s="32">
        <v>21783</v>
      </c>
      <c r="I20" s="32">
        <v>22166</v>
      </c>
      <c r="J20" s="32">
        <v>19688</v>
      </c>
      <c r="K20" s="32">
        <v>17762</v>
      </c>
      <c r="L20" s="32">
        <v>19072</v>
      </c>
      <c r="M20" s="32">
        <v>21895</v>
      </c>
      <c r="N20" s="32">
        <v>21695</v>
      </c>
      <c r="O20" s="32"/>
      <c r="P20" s="32"/>
    </row>
    <row r="21" spans="2:23" x14ac:dyDescent="0.3">
      <c r="B21" s="31">
        <v>14</v>
      </c>
      <c r="C21" s="33">
        <v>19227</v>
      </c>
      <c r="D21" s="32">
        <v>17151</v>
      </c>
      <c r="E21" s="32">
        <v>18454</v>
      </c>
      <c r="F21" s="32">
        <v>21339</v>
      </c>
      <c r="G21" s="32">
        <v>21057</v>
      </c>
      <c r="H21" s="32">
        <v>21078</v>
      </c>
      <c r="I21" s="32">
        <v>21403</v>
      </c>
      <c r="J21" s="32">
        <v>19227</v>
      </c>
      <c r="K21" s="32">
        <v>17151</v>
      </c>
      <c r="L21" s="32">
        <v>18454</v>
      </c>
      <c r="M21" s="32">
        <v>21339</v>
      </c>
      <c r="N21" s="32"/>
      <c r="O21" s="32"/>
      <c r="P21" s="32"/>
    </row>
    <row r="22" spans="2:23" x14ac:dyDescent="0.3">
      <c r="B22" s="31">
        <v>15</v>
      </c>
      <c r="C22" s="33">
        <v>18777</v>
      </c>
      <c r="D22" s="32">
        <v>16561</v>
      </c>
      <c r="E22" s="32">
        <v>17856</v>
      </c>
      <c r="F22" s="32">
        <v>20797</v>
      </c>
      <c r="G22" s="32">
        <v>20438</v>
      </c>
      <c r="H22" s="32">
        <v>20395</v>
      </c>
      <c r="I22" s="32">
        <v>20667</v>
      </c>
      <c r="J22" s="32">
        <v>18777</v>
      </c>
      <c r="K22" s="32">
        <v>16561</v>
      </c>
      <c r="L22" s="32">
        <v>17856</v>
      </c>
      <c r="M22" s="32"/>
      <c r="N22" s="32"/>
      <c r="O22" s="32"/>
      <c r="P22" s="32"/>
    </row>
    <row r="23" spans="2:23" x14ac:dyDescent="0.3">
      <c r="B23" s="31">
        <v>16</v>
      </c>
      <c r="C23" s="33">
        <v>18338</v>
      </c>
      <c r="D23" s="32">
        <v>15991</v>
      </c>
      <c r="E23" s="32">
        <v>17278</v>
      </c>
      <c r="F23" s="32">
        <v>20268</v>
      </c>
      <c r="G23" s="32">
        <v>19837</v>
      </c>
      <c r="H23" s="32">
        <v>19734</v>
      </c>
      <c r="I23" s="32">
        <v>19956</v>
      </c>
      <c r="J23" s="32">
        <v>18338</v>
      </c>
      <c r="K23" s="32">
        <v>15991</v>
      </c>
      <c r="L23" s="32"/>
      <c r="M23" s="32"/>
      <c r="N23" s="32"/>
      <c r="O23" s="32"/>
      <c r="P23" s="32"/>
    </row>
    <row r="24" spans="2:23" x14ac:dyDescent="0.3">
      <c r="B24" s="31">
        <v>17</v>
      </c>
      <c r="C24" s="33">
        <v>17909</v>
      </c>
      <c r="D24" s="32">
        <v>15441</v>
      </c>
      <c r="E24" s="32">
        <v>16718</v>
      </c>
      <c r="F24" s="32">
        <v>19754</v>
      </c>
      <c r="G24" s="32">
        <v>19254</v>
      </c>
      <c r="H24" s="32">
        <v>19095</v>
      </c>
      <c r="I24" s="32">
        <v>19270</v>
      </c>
      <c r="J24" s="32">
        <v>17909</v>
      </c>
      <c r="K24" s="32"/>
      <c r="L24" s="32"/>
      <c r="M24" s="32"/>
      <c r="N24" s="32"/>
      <c r="O24" s="32"/>
      <c r="P24" s="32"/>
    </row>
    <row r="25" spans="2:23" x14ac:dyDescent="0.3">
      <c r="B25" s="31">
        <v>18</v>
      </c>
      <c r="C25" s="33">
        <v>17489</v>
      </c>
      <c r="D25" s="32">
        <v>14910</v>
      </c>
      <c r="E25" s="32">
        <v>16176</v>
      </c>
      <c r="F25" s="32">
        <v>19252</v>
      </c>
      <c r="G25" s="32">
        <v>18688</v>
      </c>
      <c r="H25" s="32">
        <v>18476</v>
      </c>
      <c r="I25" s="32">
        <v>18607</v>
      </c>
      <c r="J25" s="32"/>
      <c r="K25" s="32"/>
      <c r="L25" s="32"/>
      <c r="M25" s="32"/>
      <c r="N25" s="32"/>
      <c r="O25" s="32"/>
      <c r="P25" s="32"/>
    </row>
    <row r="26" spans="2:23" x14ac:dyDescent="0.3">
      <c r="B26" s="31">
        <v>19</v>
      </c>
      <c r="C26" s="33">
        <v>17080</v>
      </c>
      <c r="D26" s="32">
        <v>14397</v>
      </c>
      <c r="E26" s="32">
        <v>15652</v>
      </c>
      <c r="F26" s="32">
        <v>18763</v>
      </c>
      <c r="G26" s="32">
        <v>18139</v>
      </c>
      <c r="H26" s="32">
        <v>17877</v>
      </c>
      <c r="I26" s="31"/>
    </row>
    <row r="27" spans="2:23" x14ac:dyDescent="0.3">
      <c r="B27" s="31">
        <v>20</v>
      </c>
      <c r="C27" s="33">
        <v>16681</v>
      </c>
      <c r="D27" s="32">
        <v>13901</v>
      </c>
      <c r="E27" s="32">
        <v>15145</v>
      </c>
      <c r="F27" s="32">
        <v>18286</v>
      </c>
      <c r="G27" s="32">
        <v>17605</v>
      </c>
      <c r="H27" s="31"/>
      <c r="I27" s="31"/>
    </row>
    <row r="28" spans="2:23" x14ac:dyDescent="0.3">
      <c r="B28" s="31">
        <v>21</v>
      </c>
      <c r="C28" s="33">
        <v>16290</v>
      </c>
      <c r="D28" s="32">
        <v>13423</v>
      </c>
      <c r="E28" s="32">
        <v>14654</v>
      </c>
      <c r="F28" s="32">
        <v>17822</v>
      </c>
      <c r="G28" s="31"/>
      <c r="H28" s="31"/>
      <c r="I28" s="31"/>
    </row>
    <row r="29" spans="2:23" x14ac:dyDescent="0.3">
      <c r="B29" s="31">
        <v>22</v>
      </c>
      <c r="C29" s="33">
        <v>15909</v>
      </c>
      <c r="D29" s="32">
        <v>12962</v>
      </c>
      <c r="E29" s="32">
        <v>14180</v>
      </c>
      <c r="F29" s="31"/>
      <c r="G29" s="31"/>
      <c r="H29" s="31"/>
      <c r="I29" s="31"/>
    </row>
    <row r="30" spans="2:23" x14ac:dyDescent="0.3">
      <c r="B30" s="31">
        <v>23</v>
      </c>
      <c r="C30" s="33">
        <v>15537</v>
      </c>
      <c r="D30" s="32">
        <v>12516</v>
      </c>
      <c r="E30" s="31"/>
      <c r="F30" s="31"/>
      <c r="G30" s="31"/>
      <c r="H30" s="31"/>
      <c r="I30" s="31"/>
    </row>
    <row r="31" spans="2:23" x14ac:dyDescent="0.3">
      <c r="B31" s="31">
        <v>24</v>
      </c>
      <c r="C31" s="33">
        <v>15173</v>
      </c>
      <c r="D31" s="31"/>
      <c r="E31" s="31"/>
      <c r="F31" s="31"/>
      <c r="G31" s="31"/>
      <c r="H31" s="31"/>
      <c r="I31" s="31"/>
    </row>
    <row r="36" spans="2:26" x14ac:dyDescent="0.3">
      <c r="B36" s="10" t="s">
        <v>55</v>
      </c>
    </row>
    <row r="37" spans="2:26" x14ac:dyDescent="0.3">
      <c r="C37" s="27" t="s">
        <v>52</v>
      </c>
    </row>
    <row r="38" spans="2:26" ht="28.8" x14ac:dyDescent="0.3">
      <c r="B38" s="29" t="s">
        <v>56</v>
      </c>
      <c r="C38" s="30">
        <v>37987</v>
      </c>
      <c r="D38" s="30">
        <v>38018</v>
      </c>
      <c r="E38" s="30">
        <v>38047</v>
      </c>
      <c r="F38" s="30">
        <v>38078</v>
      </c>
      <c r="G38" s="30">
        <v>38108</v>
      </c>
      <c r="H38" s="30">
        <v>38139</v>
      </c>
      <c r="I38" s="30">
        <v>38169</v>
      </c>
    </row>
    <row r="39" spans="2:26" x14ac:dyDescent="0.3">
      <c r="B39" s="31">
        <v>0</v>
      </c>
    </row>
    <row r="40" spans="2:26" x14ac:dyDescent="0.3">
      <c r="B40" s="31">
        <v>1</v>
      </c>
      <c r="C40" s="31">
        <v>209</v>
      </c>
      <c r="D40" s="31">
        <v>253</v>
      </c>
      <c r="E40" s="31">
        <v>247</v>
      </c>
      <c r="F40" s="31">
        <v>217</v>
      </c>
      <c r="G40" s="31">
        <v>324</v>
      </c>
      <c r="H40" s="31">
        <v>519</v>
      </c>
      <c r="I40" s="31">
        <v>172</v>
      </c>
      <c r="J40" s="10">
        <v>86</v>
      </c>
      <c r="K40" s="10">
        <v>212</v>
      </c>
      <c r="L40" s="10">
        <v>72</v>
      </c>
      <c r="M40" s="10">
        <v>286</v>
      </c>
      <c r="N40" s="10">
        <v>2</v>
      </c>
      <c r="O40" s="10">
        <v>79</v>
      </c>
      <c r="P40" s="10">
        <v>126</v>
      </c>
      <c r="Q40" s="10">
        <v>178</v>
      </c>
      <c r="R40" s="10">
        <v>285</v>
      </c>
      <c r="S40" s="10">
        <v>83</v>
      </c>
      <c r="T40" s="10">
        <v>136</v>
      </c>
      <c r="U40" s="10">
        <v>121</v>
      </c>
      <c r="V40" s="10">
        <v>174</v>
      </c>
      <c r="W40" s="10">
        <v>243</v>
      </c>
      <c r="X40" s="10">
        <v>5</v>
      </c>
      <c r="Y40" s="10">
        <v>295</v>
      </c>
      <c r="Z40" s="10">
        <v>125</v>
      </c>
    </row>
    <row r="41" spans="2:26" x14ac:dyDescent="0.3">
      <c r="B41" s="31">
        <v>2</v>
      </c>
      <c r="C41" s="31">
        <v>4</v>
      </c>
      <c r="D41" s="31">
        <v>139</v>
      </c>
      <c r="E41" s="31">
        <v>415</v>
      </c>
      <c r="F41" s="31">
        <v>277</v>
      </c>
      <c r="G41" s="31">
        <v>94</v>
      </c>
      <c r="H41" s="31">
        <v>378</v>
      </c>
      <c r="I41" s="31">
        <v>87</v>
      </c>
      <c r="J41" s="10">
        <v>296</v>
      </c>
      <c r="K41" s="10">
        <v>218</v>
      </c>
      <c r="L41" s="10">
        <v>218</v>
      </c>
      <c r="M41" s="10">
        <v>127</v>
      </c>
      <c r="N41" s="10">
        <v>62</v>
      </c>
      <c r="O41" s="10">
        <v>228</v>
      </c>
      <c r="P41" s="10">
        <v>52</v>
      </c>
      <c r="Q41" s="10">
        <v>53</v>
      </c>
      <c r="R41" s="10">
        <v>32</v>
      </c>
      <c r="S41" s="10">
        <v>58</v>
      </c>
      <c r="T41" s="10">
        <v>133</v>
      </c>
      <c r="U41" s="10">
        <v>150</v>
      </c>
      <c r="V41" s="10">
        <v>154</v>
      </c>
      <c r="W41" s="10">
        <v>123</v>
      </c>
      <c r="X41" s="10">
        <v>273</v>
      </c>
      <c r="Y41" s="10">
        <v>271</v>
      </c>
    </row>
    <row r="42" spans="2:26" x14ac:dyDescent="0.3">
      <c r="B42" s="31">
        <v>3</v>
      </c>
      <c r="C42" s="31">
        <v>397</v>
      </c>
      <c r="D42" s="31">
        <v>354</v>
      </c>
      <c r="E42" s="31">
        <v>43</v>
      </c>
      <c r="F42" s="31">
        <v>308</v>
      </c>
      <c r="G42" s="31">
        <v>176</v>
      </c>
      <c r="H42" s="31">
        <v>303</v>
      </c>
      <c r="I42" s="31">
        <v>485</v>
      </c>
      <c r="J42" s="10">
        <v>27</v>
      </c>
      <c r="K42" s="10">
        <v>41</v>
      </c>
      <c r="L42" s="10">
        <v>118</v>
      </c>
      <c r="M42" s="10">
        <v>157</v>
      </c>
      <c r="N42" s="10">
        <v>252</v>
      </c>
      <c r="O42" s="10">
        <v>247</v>
      </c>
      <c r="P42" s="10">
        <v>27</v>
      </c>
      <c r="Q42" s="10">
        <v>14</v>
      </c>
      <c r="R42" s="10">
        <v>109</v>
      </c>
      <c r="S42" s="10">
        <v>206</v>
      </c>
      <c r="T42" s="10">
        <v>233</v>
      </c>
      <c r="U42" s="10">
        <v>67</v>
      </c>
      <c r="V42" s="10">
        <v>140</v>
      </c>
      <c r="W42" s="10">
        <v>62</v>
      </c>
      <c r="X42" s="10">
        <v>16</v>
      </c>
    </row>
    <row r="43" spans="2:26" x14ac:dyDescent="0.3">
      <c r="B43" s="31">
        <v>4</v>
      </c>
      <c r="C43" s="31">
        <v>101</v>
      </c>
      <c r="D43" s="31">
        <v>100</v>
      </c>
      <c r="E43" s="31">
        <v>97</v>
      </c>
      <c r="F43" s="31">
        <v>309</v>
      </c>
      <c r="G43" s="31">
        <v>39</v>
      </c>
      <c r="H43" s="31">
        <v>201</v>
      </c>
      <c r="I43" s="31">
        <v>71</v>
      </c>
      <c r="J43" s="10">
        <v>23</v>
      </c>
      <c r="K43" s="10">
        <v>259</v>
      </c>
      <c r="L43" s="10">
        <v>215</v>
      </c>
      <c r="M43" s="10">
        <v>173</v>
      </c>
      <c r="N43" s="10">
        <v>45</v>
      </c>
      <c r="O43" s="10">
        <v>172</v>
      </c>
      <c r="P43" s="10">
        <v>49</v>
      </c>
      <c r="Q43" s="10">
        <v>103</v>
      </c>
      <c r="R43" s="10">
        <v>54</v>
      </c>
      <c r="S43" s="10">
        <v>67</v>
      </c>
      <c r="T43" s="10">
        <v>186</v>
      </c>
      <c r="U43" s="10">
        <v>137</v>
      </c>
      <c r="V43" s="10">
        <v>140</v>
      </c>
      <c r="W43" s="10">
        <v>214</v>
      </c>
    </row>
    <row r="44" spans="2:26" x14ac:dyDescent="0.3">
      <c r="B44" s="31">
        <v>5</v>
      </c>
      <c r="C44" s="31">
        <v>40</v>
      </c>
      <c r="D44" s="31">
        <v>309</v>
      </c>
      <c r="E44" s="31">
        <v>198</v>
      </c>
      <c r="F44" s="31">
        <v>118</v>
      </c>
      <c r="G44" s="31">
        <v>124</v>
      </c>
      <c r="H44" s="31">
        <v>288</v>
      </c>
      <c r="I44" s="31">
        <v>453</v>
      </c>
      <c r="J44" s="10">
        <v>34</v>
      </c>
      <c r="K44" s="10">
        <v>59</v>
      </c>
      <c r="L44" s="10">
        <v>105</v>
      </c>
      <c r="M44" s="10">
        <v>296</v>
      </c>
      <c r="N44" s="10">
        <v>295</v>
      </c>
      <c r="O44" s="10">
        <v>77</v>
      </c>
      <c r="P44" s="10">
        <v>236</v>
      </c>
      <c r="Q44" s="10">
        <v>92</v>
      </c>
      <c r="R44" s="10">
        <v>35</v>
      </c>
      <c r="S44" s="10">
        <v>156</v>
      </c>
      <c r="T44" s="10">
        <v>208</v>
      </c>
      <c r="U44" s="10">
        <v>95</v>
      </c>
      <c r="V44" s="10">
        <v>171</v>
      </c>
    </row>
    <row r="45" spans="2:26" x14ac:dyDescent="0.3">
      <c r="B45" s="31">
        <v>6</v>
      </c>
      <c r="C45" s="31">
        <v>24</v>
      </c>
      <c r="D45" s="31">
        <v>121</v>
      </c>
      <c r="E45" s="31">
        <v>341</v>
      </c>
      <c r="F45" s="31">
        <v>220</v>
      </c>
      <c r="G45" s="31">
        <v>410</v>
      </c>
      <c r="H45" s="31">
        <v>111</v>
      </c>
      <c r="I45" s="31">
        <v>375</v>
      </c>
      <c r="J45" s="10">
        <v>34</v>
      </c>
      <c r="K45" s="10">
        <v>197</v>
      </c>
      <c r="L45" s="10">
        <v>251</v>
      </c>
      <c r="M45" s="10">
        <v>290</v>
      </c>
      <c r="N45" s="10">
        <v>132</v>
      </c>
      <c r="O45" s="10">
        <v>28</v>
      </c>
      <c r="P45" s="10">
        <v>145</v>
      </c>
      <c r="Q45" s="10">
        <v>10</v>
      </c>
      <c r="R45" s="10">
        <v>194</v>
      </c>
      <c r="S45" s="10">
        <v>261</v>
      </c>
      <c r="T45" s="10">
        <v>76</v>
      </c>
      <c r="U45" s="10">
        <v>230</v>
      </c>
    </row>
    <row r="46" spans="2:26" x14ac:dyDescent="0.3">
      <c r="B46" s="31">
        <v>7</v>
      </c>
      <c r="C46" s="31">
        <v>245</v>
      </c>
      <c r="D46" s="31">
        <v>235</v>
      </c>
      <c r="E46" s="31">
        <v>170</v>
      </c>
      <c r="F46" s="31">
        <v>67</v>
      </c>
      <c r="G46" s="31">
        <v>319</v>
      </c>
      <c r="H46" s="31">
        <v>96</v>
      </c>
      <c r="I46" s="31">
        <v>179</v>
      </c>
      <c r="J46" s="10">
        <v>140</v>
      </c>
      <c r="K46" s="10">
        <v>196</v>
      </c>
      <c r="L46" s="10">
        <v>21</v>
      </c>
      <c r="M46" s="10">
        <v>13</v>
      </c>
      <c r="N46" s="10">
        <v>74</v>
      </c>
      <c r="O46" s="10">
        <v>174</v>
      </c>
      <c r="P46" s="10">
        <v>35</v>
      </c>
      <c r="Q46" s="10">
        <v>110</v>
      </c>
      <c r="R46" s="10">
        <v>132</v>
      </c>
      <c r="S46" s="10">
        <v>226</v>
      </c>
      <c r="T46" s="10">
        <v>33</v>
      </c>
    </row>
    <row r="47" spans="2:26" x14ac:dyDescent="0.3">
      <c r="B47" s="31">
        <v>8</v>
      </c>
      <c r="C47" s="31">
        <v>129</v>
      </c>
      <c r="D47" s="31">
        <v>299</v>
      </c>
      <c r="E47" s="31">
        <v>319</v>
      </c>
      <c r="F47" s="31">
        <v>138</v>
      </c>
      <c r="G47" s="31">
        <v>291</v>
      </c>
      <c r="H47" s="31">
        <v>255</v>
      </c>
      <c r="I47" s="31">
        <v>356</v>
      </c>
      <c r="J47" s="10">
        <v>248</v>
      </c>
      <c r="K47" s="10">
        <v>199</v>
      </c>
      <c r="L47" s="10">
        <v>17</v>
      </c>
      <c r="M47" s="10">
        <v>218</v>
      </c>
      <c r="N47" s="10">
        <v>261</v>
      </c>
      <c r="O47" s="10">
        <v>197</v>
      </c>
      <c r="P47" s="10">
        <v>80</v>
      </c>
      <c r="Q47" s="10">
        <v>12</v>
      </c>
      <c r="R47" s="10">
        <v>62</v>
      </c>
      <c r="S47" s="10">
        <v>193</v>
      </c>
    </row>
    <row r="48" spans="2:26" x14ac:dyDescent="0.3">
      <c r="B48" s="31">
        <v>9</v>
      </c>
      <c r="C48" s="31">
        <v>138</v>
      </c>
      <c r="D48" s="31">
        <v>226</v>
      </c>
      <c r="E48" s="31">
        <v>89</v>
      </c>
      <c r="F48" s="31">
        <v>291</v>
      </c>
      <c r="G48" s="31">
        <v>35</v>
      </c>
      <c r="H48" s="31">
        <v>359</v>
      </c>
      <c r="I48" s="31">
        <v>210</v>
      </c>
      <c r="J48" s="10">
        <v>290</v>
      </c>
      <c r="K48" s="10">
        <v>56</v>
      </c>
      <c r="L48" s="10">
        <v>15</v>
      </c>
      <c r="M48" s="10">
        <v>12</v>
      </c>
      <c r="N48" s="10">
        <v>53</v>
      </c>
      <c r="O48" s="10">
        <v>54</v>
      </c>
      <c r="P48" s="10">
        <v>109</v>
      </c>
      <c r="Q48" s="10">
        <v>91</v>
      </c>
      <c r="R48" s="10">
        <v>297</v>
      </c>
    </row>
    <row r="49" spans="2:17" x14ac:dyDescent="0.3">
      <c r="B49" s="31">
        <v>10</v>
      </c>
      <c r="C49" s="31">
        <v>230</v>
      </c>
      <c r="D49" s="31">
        <v>81</v>
      </c>
      <c r="E49" s="31">
        <v>243</v>
      </c>
      <c r="F49" s="31">
        <v>204</v>
      </c>
      <c r="G49" s="31">
        <v>288</v>
      </c>
      <c r="H49" s="31">
        <v>43</v>
      </c>
      <c r="I49" s="31">
        <v>294</v>
      </c>
      <c r="J49" s="10">
        <v>48</v>
      </c>
      <c r="K49" s="10">
        <v>282</v>
      </c>
      <c r="L49" s="10">
        <v>201</v>
      </c>
      <c r="M49" s="10">
        <v>294</v>
      </c>
      <c r="N49" s="10">
        <v>12</v>
      </c>
      <c r="O49" s="10">
        <v>185</v>
      </c>
      <c r="P49" s="10">
        <v>132</v>
      </c>
      <c r="Q49" s="10">
        <v>48</v>
      </c>
    </row>
    <row r="50" spans="2:17" x14ac:dyDescent="0.3">
      <c r="B50" s="31">
        <v>11</v>
      </c>
      <c r="C50" s="31">
        <v>122</v>
      </c>
      <c r="D50" s="31">
        <v>92</v>
      </c>
      <c r="E50" s="31">
        <v>99</v>
      </c>
      <c r="F50" s="31">
        <v>72</v>
      </c>
      <c r="G50" s="31">
        <v>174</v>
      </c>
      <c r="H50" s="31">
        <v>9</v>
      </c>
      <c r="I50" s="31">
        <v>98</v>
      </c>
      <c r="J50" s="10">
        <v>109</v>
      </c>
      <c r="K50" s="10">
        <v>227</v>
      </c>
      <c r="L50" s="10">
        <v>265</v>
      </c>
      <c r="M50" s="10">
        <v>278</v>
      </c>
      <c r="N50" s="10">
        <v>132</v>
      </c>
      <c r="O50" s="10">
        <v>48</v>
      </c>
      <c r="P50" s="10">
        <v>131</v>
      </c>
    </row>
    <row r="51" spans="2:17" x14ac:dyDescent="0.3">
      <c r="B51" s="10">
        <v>12</v>
      </c>
      <c r="C51" s="31">
        <v>306</v>
      </c>
      <c r="D51" s="31">
        <v>275</v>
      </c>
      <c r="E51" s="31">
        <v>68</v>
      </c>
      <c r="F51" s="31">
        <v>58</v>
      </c>
      <c r="G51" s="31">
        <v>137</v>
      </c>
      <c r="H51" s="31">
        <v>53</v>
      </c>
      <c r="I51" s="31">
        <v>4</v>
      </c>
      <c r="J51" s="10">
        <v>136</v>
      </c>
      <c r="K51" s="10">
        <v>94</v>
      </c>
      <c r="L51" s="10">
        <v>9</v>
      </c>
      <c r="M51" s="10">
        <v>31</v>
      </c>
      <c r="N51" s="10">
        <v>18</v>
      </c>
      <c r="O51" s="10">
        <v>147</v>
      </c>
    </row>
    <row r="52" spans="2:17" x14ac:dyDescent="0.3">
      <c r="B52" s="10">
        <v>13</v>
      </c>
      <c r="C52" s="10">
        <v>68</v>
      </c>
      <c r="D52" s="10">
        <v>178</v>
      </c>
      <c r="E52" s="10">
        <v>155</v>
      </c>
      <c r="F52" s="10">
        <v>126</v>
      </c>
      <c r="G52" s="10">
        <v>82</v>
      </c>
      <c r="H52" s="10">
        <v>14</v>
      </c>
      <c r="I52" s="10">
        <v>344</v>
      </c>
      <c r="J52" s="10">
        <v>95</v>
      </c>
      <c r="K52" s="10">
        <v>65</v>
      </c>
      <c r="L52" s="10">
        <v>194</v>
      </c>
      <c r="M52" s="10">
        <v>191</v>
      </c>
      <c r="N52" s="10">
        <v>49</v>
      </c>
    </row>
    <row r="53" spans="2:17" x14ac:dyDescent="0.3">
      <c r="B53" s="10">
        <v>14</v>
      </c>
      <c r="C53" s="10">
        <v>275</v>
      </c>
      <c r="D53" s="10">
        <v>252</v>
      </c>
      <c r="E53" s="10">
        <v>48</v>
      </c>
      <c r="F53" s="10">
        <v>287</v>
      </c>
      <c r="G53" s="10">
        <v>120</v>
      </c>
      <c r="H53" s="10">
        <v>112</v>
      </c>
      <c r="I53" s="10">
        <v>247</v>
      </c>
      <c r="J53" s="10">
        <v>84</v>
      </c>
      <c r="K53" s="10">
        <v>245</v>
      </c>
      <c r="L53" s="10">
        <v>228</v>
      </c>
      <c r="M53" s="10">
        <v>273</v>
      </c>
    </row>
    <row r="54" spans="2:17" x14ac:dyDescent="0.3">
      <c r="B54" s="10">
        <v>15</v>
      </c>
      <c r="C54" s="10">
        <v>25</v>
      </c>
      <c r="D54" s="10">
        <v>253</v>
      </c>
      <c r="E54" s="10">
        <v>284</v>
      </c>
      <c r="F54" s="10">
        <v>323</v>
      </c>
      <c r="G54" s="10">
        <v>230</v>
      </c>
      <c r="H54" s="10">
        <v>281</v>
      </c>
      <c r="I54" s="10">
        <v>159</v>
      </c>
      <c r="J54" s="10">
        <v>220</v>
      </c>
      <c r="K54" s="10">
        <v>31</v>
      </c>
      <c r="L54" s="10">
        <v>272</v>
      </c>
    </row>
    <row r="55" spans="2:17" x14ac:dyDescent="0.3">
      <c r="B55" s="10">
        <v>16</v>
      </c>
      <c r="C55" s="10">
        <v>252</v>
      </c>
      <c r="D55" s="10">
        <v>41</v>
      </c>
      <c r="E55" s="10">
        <v>116</v>
      </c>
      <c r="F55" s="10">
        <v>112</v>
      </c>
      <c r="G55" s="10">
        <v>228</v>
      </c>
      <c r="H55" s="10">
        <v>288</v>
      </c>
      <c r="I55" s="10">
        <v>106</v>
      </c>
      <c r="J55" s="10">
        <v>138</v>
      </c>
      <c r="K55" s="10">
        <v>150</v>
      </c>
    </row>
    <row r="56" spans="2:17" x14ac:dyDescent="0.3">
      <c r="B56" s="10">
        <v>17</v>
      </c>
      <c r="C56" s="10">
        <v>286</v>
      </c>
      <c r="D56" s="10">
        <v>148</v>
      </c>
      <c r="E56" s="10">
        <v>140</v>
      </c>
      <c r="F56" s="10">
        <v>196</v>
      </c>
      <c r="G56" s="10">
        <v>9</v>
      </c>
      <c r="H56" s="10">
        <v>236</v>
      </c>
      <c r="I56" s="10">
        <v>33</v>
      </c>
      <c r="J56" s="10">
        <v>21</v>
      </c>
    </row>
    <row r="57" spans="2:17" x14ac:dyDescent="0.3">
      <c r="B57" s="10">
        <v>18</v>
      </c>
      <c r="C57" s="10">
        <v>148</v>
      </c>
      <c r="D57" s="10">
        <v>79</v>
      </c>
      <c r="E57" s="10">
        <v>189</v>
      </c>
      <c r="F57" s="10">
        <v>28</v>
      </c>
      <c r="G57" s="10">
        <v>291</v>
      </c>
      <c r="H57" s="10">
        <v>290</v>
      </c>
      <c r="I57" s="10">
        <v>56</v>
      </c>
    </row>
    <row r="58" spans="2:17" x14ac:dyDescent="0.3">
      <c r="B58" s="10">
        <v>19</v>
      </c>
      <c r="C58" s="10">
        <v>265</v>
      </c>
      <c r="D58" s="10">
        <v>215</v>
      </c>
      <c r="E58" s="10">
        <v>206</v>
      </c>
      <c r="F58" s="10">
        <v>197</v>
      </c>
      <c r="G58" s="10">
        <v>235</v>
      </c>
      <c r="H58" s="10">
        <v>254</v>
      </c>
    </row>
    <row r="59" spans="2:17" x14ac:dyDescent="0.3">
      <c r="B59" s="10">
        <v>20</v>
      </c>
      <c r="C59" s="10">
        <v>36</v>
      </c>
      <c r="D59" s="10">
        <v>134</v>
      </c>
      <c r="E59" s="10">
        <v>177</v>
      </c>
      <c r="F59" s="10">
        <v>247</v>
      </c>
      <c r="G59" s="10">
        <v>158</v>
      </c>
    </row>
    <row r="60" spans="2:17" x14ac:dyDescent="0.3">
      <c r="B60" s="10">
        <v>21</v>
      </c>
      <c r="C60" s="10">
        <v>255</v>
      </c>
      <c r="D60" s="10">
        <v>92</v>
      </c>
      <c r="E60" s="10">
        <v>156</v>
      </c>
      <c r="F60" s="10">
        <v>267</v>
      </c>
    </row>
    <row r="61" spans="2:17" x14ac:dyDescent="0.3">
      <c r="B61" s="10">
        <v>22</v>
      </c>
      <c r="C61" s="10">
        <v>88</v>
      </c>
      <c r="D61" s="10">
        <v>182</v>
      </c>
      <c r="E61" s="10">
        <v>185</v>
      </c>
    </row>
    <row r="62" spans="2:17" x14ac:dyDescent="0.3">
      <c r="B62" s="10">
        <v>23</v>
      </c>
      <c r="C62" s="10">
        <v>66</v>
      </c>
      <c r="D62" s="10">
        <v>79</v>
      </c>
    </row>
    <row r="63" spans="2:17" x14ac:dyDescent="0.3">
      <c r="B63" s="10">
        <v>24</v>
      </c>
      <c r="C63" s="10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1C28-335D-4D2F-A26A-3D3F5EF19F57}">
  <dimension ref="A3:AH31"/>
  <sheetViews>
    <sheetView workbookViewId="0">
      <selection activeCell="AH11" sqref="AH9:AH11"/>
    </sheetView>
  </sheetViews>
  <sheetFormatPr defaultRowHeight="14.4" x14ac:dyDescent="0.3"/>
  <cols>
    <col min="1" max="1" width="13.33203125" style="10" bestFit="1" customWidth="1"/>
    <col min="2" max="28" width="8.88671875" style="10"/>
    <col min="29" max="29" width="9.88671875" style="10" bestFit="1" customWidth="1"/>
    <col min="30" max="30" width="14.44140625" style="10" bestFit="1" customWidth="1"/>
    <col min="31" max="33" width="8.88671875" style="10"/>
    <col min="34" max="34" width="25.109375" style="10" customWidth="1"/>
    <col min="35" max="16384" width="8.88671875" style="10"/>
  </cols>
  <sheetData>
    <row r="3" spans="1:34" x14ac:dyDescent="0.3">
      <c r="B3" s="10" t="s">
        <v>59</v>
      </c>
    </row>
    <row r="5" spans="1:34" x14ac:dyDescent="0.3">
      <c r="C5" s="10" t="s">
        <v>52</v>
      </c>
    </row>
    <row r="6" spans="1:34" x14ac:dyDescent="0.3">
      <c r="C6" s="28">
        <f>'Raw Data'!C6</f>
        <v>37987</v>
      </c>
      <c r="D6" s="28">
        <f>'Raw Data'!D6</f>
        <v>38018</v>
      </c>
      <c r="E6" s="28">
        <f>'Raw Data'!E6</f>
        <v>38047</v>
      </c>
      <c r="F6" s="28">
        <f>'Raw Data'!F6</f>
        <v>38078</v>
      </c>
      <c r="G6" s="28">
        <f>'Raw Data'!G6</f>
        <v>38108</v>
      </c>
      <c r="H6" s="28">
        <f>'Raw Data'!H6</f>
        <v>38139</v>
      </c>
      <c r="I6" s="28">
        <f>'Raw Data'!I6</f>
        <v>38169</v>
      </c>
      <c r="J6" s="28">
        <f>'Raw Data'!J6</f>
        <v>38200</v>
      </c>
      <c r="K6" s="28">
        <f>'Raw Data'!K6</f>
        <v>38231</v>
      </c>
      <c r="L6" s="28">
        <f>'Raw Data'!L6</f>
        <v>38261</v>
      </c>
      <c r="M6" s="28">
        <f>'Raw Data'!M6</f>
        <v>38292</v>
      </c>
      <c r="N6" s="28">
        <f>'Raw Data'!N6</f>
        <v>38322</v>
      </c>
      <c r="O6" s="28">
        <f>'Raw Data'!O6</f>
        <v>38353</v>
      </c>
      <c r="P6" s="28">
        <f>'Raw Data'!P6</f>
        <v>38384</v>
      </c>
      <c r="Q6" s="28">
        <f>'Raw Data'!Q6</f>
        <v>38412</v>
      </c>
      <c r="R6" s="28">
        <f>'Raw Data'!R6</f>
        <v>38443</v>
      </c>
      <c r="S6" s="28">
        <f>'Raw Data'!S6</f>
        <v>38473</v>
      </c>
      <c r="T6" s="28">
        <f>'Raw Data'!T6</f>
        <v>38504</v>
      </c>
      <c r="U6" s="28">
        <f>'Raw Data'!U6</f>
        <v>38534</v>
      </c>
      <c r="V6" s="28">
        <f>'Raw Data'!V6</f>
        <v>38565</v>
      </c>
      <c r="W6" s="28">
        <f>'Raw Data'!W6</f>
        <v>38596</v>
      </c>
      <c r="X6" s="28">
        <f>'Raw Data'!X6</f>
        <v>38626</v>
      </c>
      <c r="Y6" s="28">
        <f>'Raw Data'!Y6</f>
        <v>38657</v>
      </c>
      <c r="Z6" s="28">
        <f>'Raw Data'!Z6</f>
        <v>38687</v>
      </c>
      <c r="AC6" s="10" t="s">
        <v>57</v>
      </c>
      <c r="AD6" s="10" t="s">
        <v>58</v>
      </c>
    </row>
    <row r="7" spans="1:34" x14ac:dyDescent="0.3">
      <c r="A7" s="10" t="s">
        <v>53</v>
      </c>
      <c r="B7" s="10">
        <f>'Raw Data'!B7</f>
        <v>0</v>
      </c>
      <c r="C7" s="10" t="str">
        <f>IF('Raw Data'!C39="","",'Raw Data'!C39/'Raw Data'!C7)</f>
        <v/>
      </c>
      <c r="D7" s="10" t="str">
        <f>IF('Raw Data'!D39="","",'Raw Data'!D39/'Raw Data'!D7)</f>
        <v/>
      </c>
      <c r="E7" s="10" t="str">
        <f>IF('Raw Data'!E39="","",'Raw Data'!E39/'Raw Data'!E7)</f>
        <v/>
      </c>
      <c r="F7" s="10" t="str">
        <f>IF('Raw Data'!F39="","",'Raw Data'!F39/'Raw Data'!F7)</f>
        <v/>
      </c>
      <c r="G7" s="10" t="str">
        <f>IF('Raw Data'!G39="","",'Raw Data'!G39/'Raw Data'!G7)</f>
        <v/>
      </c>
      <c r="H7" s="10" t="str">
        <f>IF('Raw Data'!H39="","",'Raw Data'!H39/'Raw Data'!H7)</f>
        <v/>
      </c>
      <c r="I7" s="10" t="str">
        <f>IF('Raw Data'!I39="","",'Raw Data'!I39/'Raw Data'!I7)</f>
        <v/>
      </c>
      <c r="J7" s="10" t="str">
        <f>IF('Raw Data'!J39="","",'Raw Data'!J39/'Raw Data'!J7)</f>
        <v/>
      </c>
      <c r="K7" s="10" t="str">
        <f>IF('Raw Data'!K39="","",'Raw Data'!K39/'Raw Data'!K7)</f>
        <v/>
      </c>
      <c r="L7" s="10" t="str">
        <f>IF('Raw Data'!L39="","",'Raw Data'!L39/'Raw Data'!L7)</f>
        <v/>
      </c>
      <c r="M7" s="10" t="str">
        <f>IF('Raw Data'!M39="","",'Raw Data'!M39/'Raw Data'!M7)</f>
        <v/>
      </c>
      <c r="N7" s="10" t="str">
        <f>IF('Raw Data'!N39="","",'Raw Data'!N39/'Raw Data'!N7)</f>
        <v/>
      </c>
      <c r="O7" s="10" t="str">
        <f>IF('Raw Data'!O39="","",'Raw Data'!O39/'Raw Data'!O7)</f>
        <v/>
      </c>
      <c r="P7" s="10" t="str">
        <f>IF('Raw Data'!P39="","",'Raw Data'!P39/'Raw Data'!P7)</f>
        <v/>
      </c>
      <c r="Q7" s="10" t="str">
        <f>IF('Raw Data'!Q39="","",'Raw Data'!Q39/'Raw Data'!Q7)</f>
        <v/>
      </c>
      <c r="R7" s="10" t="str">
        <f>IF('Raw Data'!R39="","",'Raw Data'!R39/'Raw Data'!R7)</f>
        <v/>
      </c>
      <c r="S7" s="10" t="str">
        <f>IF('Raw Data'!S39="","",'Raw Data'!S39/'Raw Data'!S7)</f>
        <v/>
      </c>
      <c r="T7" s="10" t="str">
        <f>IF('Raw Data'!T39="","",'Raw Data'!T39/'Raw Data'!T7)</f>
        <v/>
      </c>
      <c r="U7" s="10" t="str">
        <f>IF('Raw Data'!U39="","",'Raw Data'!U39/'Raw Data'!U7)</f>
        <v/>
      </c>
      <c r="V7" s="10" t="str">
        <f>IF('Raw Data'!V39="","",'Raw Data'!V39/'Raw Data'!V7)</f>
        <v/>
      </c>
      <c r="W7" s="10" t="str">
        <f>IF('Raw Data'!W39="","",'Raw Data'!W39/'Raw Data'!W7)</f>
        <v/>
      </c>
      <c r="X7" s="10" t="str">
        <f>IF('Raw Data'!X39="","",'Raw Data'!X39/'Raw Data'!X7)</f>
        <v/>
      </c>
      <c r="Y7" s="10" t="str">
        <f>IF('Raw Data'!Y39="","",'Raw Data'!Y39/'Raw Data'!Y7)</f>
        <v/>
      </c>
      <c r="Z7" s="10" t="str">
        <f>IF('Raw Data'!Z39="","",'Raw Data'!Z39/'Raw Data'!Z7)</f>
        <v/>
      </c>
      <c r="AA7" s="10" t="str">
        <f>IF('Raw Data'!AA39="","",'Raw Data'!AA39/'Raw Data'!AA7)</f>
        <v/>
      </c>
      <c r="AC7" s="10">
        <f>COUNT(C7:AA7)</f>
        <v>0</v>
      </c>
    </row>
    <row r="8" spans="1:34" x14ac:dyDescent="0.3">
      <c r="B8" s="10">
        <f>'Raw Data'!B8</f>
        <v>1</v>
      </c>
      <c r="C8" s="10">
        <f>IF('Raw Data'!C40="","",'Raw Data'!C40/'Raw Data'!C8)</f>
        <v>7.990212944909584</v>
      </c>
      <c r="D8" s="10">
        <f>IF('Raw Data'!D40="","",'Raw Data'!D40/'Raw Data'!D8)</f>
        <v>9.3585854849448837E-3</v>
      </c>
      <c r="E8" s="10">
        <f>IF('Raw Data'!E40="","",'Raw Data'!E40/'Raw Data'!E8)</f>
        <v>8.722675424656566E-3</v>
      </c>
      <c r="F8" s="10">
        <f>IF('Raw Data'!F40="","",'Raw Data'!F40/'Raw Data'!F8)</f>
        <v>7.2784597839940963E-3</v>
      </c>
      <c r="G8" s="10">
        <f>IF('Raw Data'!G40="","",'Raw Data'!G40/'Raw Data'!G8)</f>
        <v>1.0439153268679318E-2</v>
      </c>
      <c r="H8" s="10">
        <f>IF('Raw Data'!H40="","",'Raw Data'!H40/'Raw Data'!H8)</f>
        <v>1.6046748910119656E-2</v>
      </c>
      <c r="I8" s="10">
        <f>IF('Raw Data'!I40="","",'Raw Data'!I40/'Raw Data'!I8)</f>
        <v>5.0981089572588768E-3</v>
      </c>
      <c r="J8" s="10">
        <f>IF('Raw Data'!J40="","",'Raw Data'!J40/'Raw Data'!J8)</f>
        <v>3.2878388194364796E-3</v>
      </c>
      <c r="K8" s="10">
        <f>IF('Raw Data'!K40="","",'Raw Data'!K40/'Raw Data'!K8)</f>
        <v>7.8419767699933422E-3</v>
      </c>
      <c r="L8" s="10">
        <f>IF('Raw Data'!L40="","",'Raw Data'!L40/'Raw Data'!L8)</f>
        <v>2.5426422290496875E-3</v>
      </c>
      <c r="M8" s="10">
        <f>IF('Raw Data'!M40="","",'Raw Data'!M40/'Raw Data'!M8)</f>
        <v>9.5928087475682568E-3</v>
      </c>
      <c r="N8" s="10">
        <f>IF('Raw Data'!N40="","",'Raw Data'!N40/'Raw Data'!N8)</f>
        <v>6.4439217707897023E-5</v>
      </c>
      <c r="O8" s="10">
        <f>IF('Raw Data'!O40="","",'Raw Data'!O40/'Raw Data'!O8)</f>
        <v>2.4425687165692731E-3</v>
      </c>
      <c r="P8" s="10">
        <f>IF('Raw Data'!P40="","",'Raw Data'!P40/'Raw Data'!P8)</f>
        <v>3.7346612128756891E-3</v>
      </c>
      <c r="Q8" s="10">
        <f>IF('Raw Data'!Q40="","",'Raw Data'!Q40/'Raw Data'!Q8)</f>
        <v>6.8050617425545745E-3</v>
      </c>
      <c r="R8" s="10">
        <f>IF('Raw Data'!R40="","",'Raw Data'!R40/'Raw Data'!R8)</f>
        <v>1.0542280091736331E-2</v>
      </c>
      <c r="S8" s="10">
        <f>IF('Raw Data'!S40="","",'Raw Data'!S40/'Raw Data'!S8)</f>
        <v>2.9311014584878343E-3</v>
      </c>
      <c r="T8" s="10">
        <f>IF('Raw Data'!T40="","",'Raw Data'!T40/'Raw Data'!T8)</f>
        <v>4.5616153484939964E-3</v>
      </c>
      <c r="U8" s="10">
        <f>IF('Raw Data'!U40="","",'Raw Data'!U40/'Raw Data'!U8)</f>
        <v>3.8985726713277702E-3</v>
      </c>
      <c r="V8" s="10">
        <f>IF('Raw Data'!V40="","",'Raw Data'!V40/'Raw Data'!V8)</f>
        <v>5.3798348947221965E-3</v>
      </c>
      <c r="W8" s="10">
        <f>IF('Raw Data'!W40="","",'Raw Data'!W40/'Raw Data'!W8)</f>
        <v>7.2025609105459722E-3</v>
      </c>
      <c r="X8" s="10">
        <f>IF('Raw Data'!X40="","",'Raw Data'!X40/'Raw Data'!X8)</f>
        <v>1.9115341973467907E-4</v>
      </c>
      <c r="Y8" s="10">
        <f>IF('Raw Data'!Y40="","",'Raw Data'!Y40/'Raw Data'!Y8)</f>
        <v>1.091218465635866E-2</v>
      </c>
      <c r="Z8" s="10">
        <f>IF('Raw Data'!Z40="","",'Raw Data'!Z40/'Raw Data'!Z8)</f>
        <v>4.4143094254334853E-3</v>
      </c>
      <c r="AA8" s="10" t="str">
        <f>IF('Raw Data'!AA40="","",'Raw Data'!AA40/'Raw Data'!AA8)</f>
        <v/>
      </c>
      <c r="AC8" s="10">
        <f t="shared" ref="AC8:AC31" si="0">COUNT(C8:AA8)</f>
        <v>24</v>
      </c>
      <c r="AD8" s="21">
        <f ca="1">SUMPRODUCT(C8:OFFSET($B8,0,$AC8),'Raw Data'!C7:OFFSET('Raw Data'!B7,0,$AC8))/SUM('Raw Data'!C7:OFFSET('Raw Data'!B7,0,$AC8))</f>
        <v>6.5372346442769498E-3</v>
      </c>
    </row>
    <row r="9" spans="1:34" x14ac:dyDescent="0.3">
      <c r="B9" s="10">
        <f>'Raw Data'!B9</f>
        <v>2</v>
      </c>
      <c r="C9" s="10">
        <f>IF('Raw Data'!C41="","",'Raw Data'!C41/'Raw Data'!C9)</f>
        <v>0.15658641612840085</v>
      </c>
      <c r="D9" s="10">
        <f>IF('Raw Data'!D41="","",'Raw Data'!D41/'Raw Data'!D9)</f>
        <v>5.3248544284400859E-3</v>
      </c>
      <c r="E9" s="10">
        <f>IF('Raw Data'!E41="","",'Raw Data'!E41/'Raw Data'!E9)</f>
        <v>1.5145985401459854E-2</v>
      </c>
      <c r="F9" s="10">
        <f>IF('Raw Data'!F41="","",'Raw Data'!F41/'Raw Data'!F9)</f>
        <v>9.5329868878411394E-3</v>
      </c>
      <c r="G9" s="10">
        <f>IF('Raw Data'!G41="","",'Raw Data'!G41/'Raw Data'!G9)</f>
        <v>3.1204355331297304E-3</v>
      </c>
      <c r="H9" s="10">
        <f>IF('Raw Data'!H41="","",'Raw Data'!H41/'Raw Data'!H9)</f>
        <v>1.2078606806199073E-2</v>
      </c>
      <c r="I9" s="10">
        <f>IF('Raw Data'!I41="","",'Raw Data'!I41/'Raw Data'!I9)</f>
        <v>2.6705958191362003E-3</v>
      </c>
      <c r="J9" s="10">
        <f>IF('Raw Data'!J41="","",'Raw Data'!J41/'Raw Data'!J9)</f>
        <v>1.1587394793501665E-2</v>
      </c>
      <c r="K9" s="10">
        <f>IF('Raw Data'!K41="","",'Raw Data'!K41/'Raw Data'!K9)</f>
        <v>8.3512105424456019E-3</v>
      </c>
      <c r="L9" s="10">
        <f>IF('Raw Data'!L41="","",'Raw Data'!L41/'Raw Data'!L9)</f>
        <v>7.956204379562043E-3</v>
      </c>
      <c r="M9" s="10">
        <f>IF('Raw Data'!M41="","",'Raw Data'!M41/'Raw Data'!M9)</f>
        <v>4.3707196200571292E-3</v>
      </c>
      <c r="N9" s="10">
        <f>IF('Raw Data'!N41="","",'Raw Data'!N41/'Raw Data'!N9)</f>
        <v>2.0581596069579075E-3</v>
      </c>
      <c r="O9" s="10">
        <f>IF('Raw Data'!O41="","",'Raw Data'!O41/'Raw Data'!O9)</f>
        <v>7.2855088672311875E-3</v>
      </c>
      <c r="P9" s="10">
        <f>IF('Raw Data'!P41="","",'Raw Data'!P41/'Raw Data'!P9)</f>
        <v>1.5962181907480737E-3</v>
      </c>
      <c r="Q9" s="10">
        <f>IF('Raw Data'!Q41="","",'Raw Data'!Q41/'Raw Data'!Q9)</f>
        <v>2.0747700137013114E-3</v>
      </c>
      <c r="R9" s="10">
        <f>IF('Raw Data'!R41="","",'Raw Data'!R41/'Raw Data'!R9)</f>
        <v>1.225865767698437E-3</v>
      </c>
      <c r="S9" s="10">
        <f>IF('Raw Data'!S41="","",'Raw Data'!S41/'Raw Data'!S9)</f>
        <v>2.1167883211678832E-3</v>
      </c>
      <c r="T9" s="10">
        <f>IF('Raw Data'!T41="","",'Raw Data'!T41/'Raw Data'!T9)</f>
        <v>4.5772103107684899E-3</v>
      </c>
      <c r="U9" s="10">
        <f>IF('Raw Data'!U41="","",'Raw Data'!U41/'Raw Data'!U9)</f>
        <v>4.9794184039304206E-3</v>
      </c>
      <c r="V9" s="10">
        <f>IF('Raw Data'!V41="","",'Raw Data'!V41/'Raw Data'!V9)</f>
        <v>4.9209138840070298E-3</v>
      </c>
      <c r="W9" s="10">
        <f>IF('Raw Data'!W41="","",'Raw Data'!W41/'Raw Data'!W9)</f>
        <v>3.7756699511925593E-3</v>
      </c>
      <c r="X9" s="10">
        <f>IF('Raw Data'!X41="","",'Raw Data'!X41/'Raw Data'!X9)</f>
        <v>1.0687022900763359E-2</v>
      </c>
      <c r="Y9" s="10">
        <f>IF('Raw Data'!Y41="","",'Raw Data'!Y41/'Raw Data'!Y9)</f>
        <v>1.0381550720196139E-2</v>
      </c>
      <c r="Z9" s="10" t="str">
        <f>IF('Raw Data'!Z41="","",'Raw Data'!Z41/'Raw Data'!Z9)</f>
        <v/>
      </c>
      <c r="AA9" s="10" t="str">
        <f>IF('Raw Data'!AA41="","",'Raw Data'!AA41/'Raw Data'!AA9)</f>
        <v/>
      </c>
      <c r="AC9" s="10">
        <f t="shared" si="0"/>
        <v>23</v>
      </c>
      <c r="AD9" s="21">
        <f ca="1">SUMPRODUCT(C9:OFFSET($B9,0,$AC9),'Raw Data'!C8:OFFSET('Raw Data'!B8,0,$AC9))/SUM('Raw Data'!C8:OFFSET('Raw Data'!B8,0,$AC9))</f>
        <v>6.0726698799527462E-3</v>
      </c>
    </row>
    <row r="10" spans="1:34" x14ac:dyDescent="0.3">
      <c r="B10" s="10">
        <f>'Raw Data'!B10</f>
        <v>3</v>
      </c>
      <c r="C10" s="10">
        <f>IF('Raw Data'!C42="","",'Raw Data'!C42/'Raw Data'!C10)</f>
        <v>15.913737122700125</v>
      </c>
      <c r="D10" s="10">
        <f>IF('Raw Data'!D42="","",'Raw Data'!D42/'Raw Data'!D10)</f>
        <v>1.4044275172577957E-2</v>
      </c>
      <c r="E10" s="10">
        <f>IF('Raw Data'!E42="","",'Raw Data'!E42/'Raw Data'!E10)</f>
        <v>1.6219070609535305E-3</v>
      </c>
      <c r="F10" s="10">
        <f>IF('Raw Data'!F42="","",'Raw Data'!F42/'Raw Data'!F10)</f>
        <v>1.0876090257424344E-2</v>
      </c>
      <c r="G10" s="10">
        <f>IF('Raw Data'!G42="","",'Raw Data'!G42/'Raw Data'!G10)</f>
        <v>6.0193577071719281E-3</v>
      </c>
      <c r="H10" s="10">
        <f>IF('Raw Data'!H42="","",'Raw Data'!H42/'Raw Data'!H10)</f>
        <v>1.0006274561606288E-2</v>
      </c>
      <c r="I10" s="10">
        <f>IF('Raw Data'!I42="","",'Raw Data'!I42/'Raw Data'!I10)</f>
        <v>1.5417872015767557E-2</v>
      </c>
      <c r="J10" s="10">
        <f>IF('Raw Data'!J42="","",'Raw Data'!J42/'Raw Data'!J10)</f>
        <v>1.0822944642642403E-3</v>
      </c>
      <c r="K10" s="10">
        <f>IF('Raw Data'!K42="","",'Raw Data'!K42/'Raw Data'!K10)</f>
        <v>1.6265968420217409E-3</v>
      </c>
      <c r="L10" s="10">
        <f>IF('Raw Data'!L42="","",'Raw Data'!L42/'Raw Data'!L10)</f>
        <v>4.4508147254073626E-3</v>
      </c>
      <c r="M10" s="10">
        <f>IF('Raw Data'!M42="","",'Raw Data'!M42/'Raw Data'!M10)</f>
        <v>5.5439810727779936E-3</v>
      </c>
      <c r="N10" s="10">
        <f>IF('Raw Data'!N42="","",'Raw Data'!N42/'Raw Data'!N10)</f>
        <v>8.6186258079961695E-3</v>
      </c>
      <c r="O10" s="10">
        <f>IF('Raw Data'!O42="","",'Raw Data'!O42/'Raw Data'!O10)</f>
        <v>8.1569300881741032E-3</v>
      </c>
      <c r="P10" s="10">
        <f>IF('Raw Data'!P42="","",'Raw Data'!P42/'Raw Data'!P10)</f>
        <v>8.583145245891217E-4</v>
      </c>
      <c r="Q10" s="10">
        <f>IF('Raw Data'!Q42="","",'Raw Data'!Q42/'Raw Data'!Q10)</f>
        <v>5.6118972221108751E-4</v>
      </c>
      <c r="R10" s="10">
        <f>IF('Raw Data'!R42="","",'Raw Data'!R42/'Raw Data'!R10)</f>
        <v>4.3243672141553601E-3</v>
      </c>
      <c r="S10" s="10">
        <f>IF('Raw Data'!S42="","",'Raw Data'!S42/'Raw Data'!S10)</f>
        <v>7.7700663850331928E-3</v>
      </c>
      <c r="T10" s="10">
        <f>IF('Raw Data'!T42="","",'Raw Data'!T42/'Raw Data'!T10)</f>
        <v>8.227691655778805E-3</v>
      </c>
      <c r="U10" s="10">
        <f>IF('Raw Data'!U42="","",'Raw Data'!U42/'Raw Data'!U10)</f>
        <v>2.2914600362529498E-3</v>
      </c>
      <c r="V10" s="10">
        <f>IF('Raw Data'!V42="","",'Raw Data'!V42/'Raw Data'!V10)</f>
        <v>4.6233611835804628E-3</v>
      </c>
      <c r="W10" s="10">
        <f>IF('Raw Data'!W42="","",'Raw Data'!W42/'Raw Data'!W10)</f>
        <v>1.9709444638713164E-3</v>
      </c>
      <c r="X10" s="10">
        <f>IF('Raw Data'!X42="","",'Raw Data'!X42/'Raw Data'!X10)</f>
        <v>6.4135968252695714E-4</v>
      </c>
      <c r="Y10" s="10" t="str">
        <f>IF('Raw Data'!Y42="","",'Raw Data'!Y42/'Raw Data'!Y10)</f>
        <v/>
      </c>
      <c r="Z10" s="10" t="str">
        <f>IF('Raw Data'!Z42="","",'Raw Data'!Z42/'Raw Data'!Z10)</f>
        <v/>
      </c>
      <c r="AA10" s="10" t="str">
        <f>IF('Raw Data'!AA42="","",'Raw Data'!AA42/'Raw Data'!AA10)</f>
        <v/>
      </c>
      <c r="AC10" s="10">
        <f t="shared" si="0"/>
        <v>22</v>
      </c>
      <c r="AD10" s="21">
        <f ca="1">SUMPRODUCT(C10:OFFSET($B10,0,$AC10),'Raw Data'!C9:OFFSET('Raw Data'!B9,0,$AC10))/SUM('Raw Data'!C9:OFFSET('Raw Data'!B9,0,$AC10))</f>
        <v>6.4318702785999427E-3</v>
      </c>
    </row>
    <row r="11" spans="1:34" x14ac:dyDescent="0.3">
      <c r="B11" s="10">
        <f>'Raw Data'!B11</f>
        <v>4</v>
      </c>
      <c r="C11" s="10">
        <f>IF('Raw Data'!C43="","",'Raw Data'!C43/'Raw Data'!C11)</f>
        <v>4.145460515514694</v>
      </c>
      <c r="D11" s="10">
        <f>IF('Raw Data'!D43="","",'Raw Data'!D43/'Raw Data'!D11)</f>
        <v>4.1086322363285263E-3</v>
      </c>
      <c r="E11" s="10">
        <f>IF('Raw Data'!E43="","",'Raw Data'!E43/'Raw Data'!E11)</f>
        <v>3.7812341636455776E-3</v>
      </c>
      <c r="F11" s="10">
        <f>IF('Raw Data'!F43="","",'Raw Data'!F43/'Raw Data'!F11)</f>
        <v>1.1195652173913044E-2</v>
      </c>
      <c r="G11" s="10">
        <f>IF('Raw Data'!G43="","",'Raw Data'!G43/'Raw Data'!G11)</f>
        <v>1.3742556115437471E-3</v>
      </c>
      <c r="H11" s="10">
        <f>IF('Raw Data'!H43="","",'Raw Data'!H43/'Raw Data'!H11)</f>
        <v>6.8600682593856653E-3</v>
      </c>
      <c r="I11" s="10">
        <f>IF('Raw Data'!I43="","",'Raw Data'!I43/'Raw Data'!I11)</f>
        <v>2.3374485596707817E-3</v>
      </c>
      <c r="J11" s="10">
        <f>IF('Raw Data'!J43="","",'Raw Data'!J43/'Raw Data'!J11)</f>
        <v>9.4401576095879162E-4</v>
      </c>
      <c r="K11" s="10">
        <f>IF('Raw Data'!K43="","",'Raw Data'!K43/'Raw Data'!K11)</f>
        <v>1.0641357492090883E-2</v>
      </c>
      <c r="L11" s="10">
        <f>IF('Raw Data'!L43="","",'Raw Data'!L43/'Raw Data'!L11)</f>
        <v>8.3810860328226711E-3</v>
      </c>
      <c r="M11" s="10">
        <f>IF('Raw Data'!M43="","",'Raw Data'!M43/'Raw Data'!M11)</f>
        <v>6.2681159420289855E-3</v>
      </c>
      <c r="N11" s="10">
        <f>IF('Raw Data'!N43="","",'Raw Data'!N43/'Raw Data'!N11)</f>
        <v>1.5856795517812468E-3</v>
      </c>
      <c r="O11" s="10">
        <f>IF('Raw Data'!O43="","",'Raw Data'!O43/'Raw Data'!O11)</f>
        <v>5.8703071672354945E-3</v>
      </c>
      <c r="P11" s="10">
        <f>IF('Raw Data'!P43="","",'Raw Data'!P43/'Raw Data'!P11)</f>
        <v>1.6131687242798354E-3</v>
      </c>
      <c r="Q11" s="10">
        <f>IF('Raw Data'!Q43="","",'Raw Data'!Q43/'Raw Data'!Q11)</f>
        <v>4.2275488425545888E-3</v>
      </c>
      <c r="R11" s="10">
        <f>IF('Raw Data'!R43="","",'Raw Data'!R43/'Raw Data'!R11)</f>
        <v>2.2186614076174041E-3</v>
      </c>
      <c r="S11" s="10">
        <f>IF('Raw Data'!S43="","",'Raw Data'!S43/'Raw Data'!S11)</f>
        <v>2.6117802986005537E-3</v>
      </c>
      <c r="T11" s="10">
        <f>IF('Raw Data'!T43="","",'Raw Data'!T43/'Raw Data'!T11)</f>
        <v>6.7391304347826086E-3</v>
      </c>
      <c r="U11" s="10">
        <f>IF('Raw Data'!U43="","",'Raw Data'!U43/'Raw Data'!U11)</f>
        <v>4.8275133020895733E-3</v>
      </c>
      <c r="V11" s="10">
        <f>IF('Raw Data'!V43="","",'Raw Data'!V43/'Raw Data'!V11)</f>
        <v>4.7781569965870303E-3</v>
      </c>
      <c r="W11" s="10">
        <f>IF('Raw Data'!W43="","",'Raw Data'!W43/'Raw Data'!W11)</f>
        <v>7.0452674897119342E-3</v>
      </c>
      <c r="X11" s="10" t="str">
        <f>IF('Raw Data'!X43="","",'Raw Data'!X43/'Raw Data'!X11)</f>
        <v/>
      </c>
      <c r="Y11" s="10" t="str">
        <f>IF('Raw Data'!Y43="","",'Raw Data'!Y43/'Raw Data'!Y11)</f>
        <v/>
      </c>
      <c r="Z11" s="10" t="str">
        <f>IF('Raw Data'!Z43="","",'Raw Data'!Z43/'Raw Data'!Z11)</f>
        <v/>
      </c>
      <c r="AA11" s="10" t="str">
        <f>IF('Raw Data'!AA43="","",'Raw Data'!AA43/'Raw Data'!AA11)</f>
        <v/>
      </c>
      <c r="AC11" s="10">
        <f t="shared" si="0"/>
        <v>21</v>
      </c>
      <c r="AD11" s="21">
        <f ca="1">SUMPRODUCT(C11:OFFSET($B11,0,$AC11),'Raw Data'!C10:OFFSET('Raw Data'!B10,0,$AC11))/SUM('Raw Data'!C10:OFFSET('Raw Data'!B10,0,$AC11))</f>
        <v>5.0465438517800056E-3</v>
      </c>
      <c r="AH11" s="35"/>
    </row>
    <row r="12" spans="1:34" x14ac:dyDescent="0.3">
      <c r="B12" s="10">
        <f>'Raw Data'!B12</f>
        <v>5</v>
      </c>
      <c r="C12" s="10">
        <f>IF('Raw Data'!C44="","",'Raw Data'!C44/'Raw Data'!C12)</f>
        <v>1.6810960746406656</v>
      </c>
      <c r="D12" s="10">
        <f>IF('Raw Data'!D44="","",'Raw Data'!D44/'Raw Data'!D12)</f>
        <v>1.3147817207046209E-2</v>
      </c>
      <c r="E12" s="10">
        <f>IF('Raw Data'!E44="","",'Raw Data'!E44/'Raw Data'!E12)</f>
        <v>7.9767947788252358E-3</v>
      </c>
      <c r="F12" s="10">
        <f>IF('Raw Data'!F44="","",'Raw Data'!F44/'Raw Data'!F12)</f>
        <v>4.3867801777017733E-3</v>
      </c>
      <c r="G12" s="10">
        <f>IF('Raw Data'!G44="","",'Raw Data'!G44/'Raw Data'!G12)</f>
        <v>4.5017244508985298E-3</v>
      </c>
      <c r="H12" s="10">
        <f>IF('Raw Data'!H44="","",'Raw Data'!H44/'Raw Data'!H12)</f>
        <v>1.0158730158730159E-2</v>
      </c>
      <c r="I12" s="10">
        <f>IF('Raw Data'!I44="","",'Raw Data'!I44/'Raw Data'!I12)</f>
        <v>1.5444936924650529E-2</v>
      </c>
      <c r="J12" s="10">
        <f>IF('Raw Data'!J44="","",'Raw Data'!J44/'Raw Data'!J12)</f>
        <v>1.4289316634445658E-3</v>
      </c>
      <c r="K12" s="10">
        <f>IF('Raw Data'!K44="","",'Raw Data'!K44/'Raw Data'!K12)</f>
        <v>2.5104246447110886E-3</v>
      </c>
      <c r="L12" s="10">
        <f>IF('Raw Data'!L44="","",'Raw Data'!L44/'Raw Data'!L12)</f>
        <v>4.2301184433164128E-3</v>
      </c>
      <c r="M12" s="10">
        <f>IF('Raw Data'!M44="","",'Raw Data'!M44/'Raw Data'!M12)</f>
        <v>1.1004126547455296E-2</v>
      </c>
      <c r="N12" s="10">
        <f>IF('Raw Data'!N44="","",'Raw Data'!N44/'Raw Data'!N12)</f>
        <v>1.0709747685605373E-2</v>
      </c>
      <c r="O12" s="10">
        <f>IF('Raw Data'!O44="","",'Raw Data'!O44/'Raw Data'!O12)</f>
        <v>2.7160493827160493E-3</v>
      </c>
      <c r="P12" s="10">
        <f>IF('Raw Data'!P44="","",'Raw Data'!P44/'Raw Data'!P12)</f>
        <v>8.0463689055574501E-3</v>
      </c>
      <c r="Q12" s="10">
        <f>IF('Raw Data'!Q44="","",'Raw Data'!Q44/'Raw Data'!Q12)</f>
        <v>3.8665209716735312E-3</v>
      </c>
      <c r="R12" s="10">
        <f>IF('Raw Data'!R44="","",'Raw Data'!R44/'Raw Data'!R12)</f>
        <v>1.489234958726917E-3</v>
      </c>
      <c r="S12" s="10">
        <f>IF('Raw Data'!S44="","",'Raw Data'!S44/'Raw Data'!S12)</f>
        <v>6.2847474014986705E-3</v>
      </c>
      <c r="T12" s="10">
        <f>IF('Raw Data'!T44="","",'Raw Data'!T44/'Raw Data'!T12)</f>
        <v>7.7326294657793972E-3</v>
      </c>
      <c r="U12" s="10">
        <f>IF('Raw Data'!U44="","",'Raw Data'!U44/'Raw Data'!U12)</f>
        <v>3.4489017970593576E-3</v>
      </c>
      <c r="V12" s="10">
        <f>IF('Raw Data'!V44="","",'Raw Data'!V44/'Raw Data'!V12)</f>
        <v>6.0317460317460322E-3</v>
      </c>
      <c r="W12" s="10" t="str">
        <f>IF('Raw Data'!W44="","",'Raw Data'!W44/'Raw Data'!W12)</f>
        <v/>
      </c>
      <c r="X12" s="10" t="str">
        <f>IF('Raw Data'!X44="","",'Raw Data'!X44/'Raw Data'!X12)</f>
        <v/>
      </c>
      <c r="Y12" s="10" t="str">
        <f>IF('Raw Data'!Y44="","",'Raw Data'!Y44/'Raw Data'!Y12)</f>
        <v/>
      </c>
      <c r="Z12" s="10" t="str">
        <f>IF('Raw Data'!Z44="","",'Raw Data'!Z44/'Raw Data'!Z12)</f>
        <v/>
      </c>
      <c r="AA12" s="10" t="str">
        <f>IF('Raw Data'!AA44="","",'Raw Data'!AA44/'Raw Data'!AA12)</f>
        <v/>
      </c>
      <c r="AC12" s="10">
        <f t="shared" si="0"/>
        <v>20</v>
      </c>
      <c r="AD12" s="21">
        <f ca="1">SUMPRODUCT(C12:OFFSET($B12,0,$AC12),'Raw Data'!C11:OFFSET('Raw Data'!B11,0,$AC12))/SUM('Raw Data'!C11:OFFSET('Raw Data'!B11,0,$AC12))</f>
        <v>6.7860922645627169E-3</v>
      </c>
    </row>
    <row r="13" spans="1:34" x14ac:dyDescent="0.3">
      <c r="B13" s="10">
        <f>'Raw Data'!B13</f>
        <v>6</v>
      </c>
      <c r="C13" s="10">
        <f>IF('Raw Data'!C45="","",'Raw Data'!C45/'Raw Data'!C13)</f>
        <v>1.0328355639712528</v>
      </c>
      <c r="D13" s="10">
        <f>IF('Raw Data'!D45="","",'Raw Data'!D45/'Raw Data'!D13)</f>
        <v>5.3320407174018416E-3</v>
      </c>
      <c r="E13" s="10">
        <f>IF('Raw Data'!E45="","",'Raw Data'!E45/'Raw Data'!E13)</f>
        <v>1.4197685069531184E-2</v>
      </c>
      <c r="F13" s="10">
        <f>IF('Raw Data'!F45="","",'Raw Data'!F45/'Raw Data'!F13)</f>
        <v>8.3921419034903681E-3</v>
      </c>
      <c r="G13" s="10">
        <f>IF('Raw Data'!G45="","",'Raw Data'!G45/'Raw Data'!G13)</f>
        <v>1.5335702262951188E-2</v>
      </c>
      <c r="H13" s="10">
        <f>IF('Raw Data'!H45="","",'Raw Data'!H45/'Raw Data'!H13)</f>
        <v>4.046369203849519E-3</v>
      </c>
      <c r="I13" s="10">
        <f>IF('Raw Data'!I45="","",'Raw Data'!I45/'Raw Data'!I13)</f>
        <v>1.3241057872250274E-2</v>
      </c>
      <c r="J13" s="10">
        <f>IF('Raw Data'!J45="","",'Raw Data'!J45/'Raw Data'!J13)</f>
        <v>1.4631837156259414E-3</v>
      </c>
      <c r="K13" s="10">
        <f>IF('Raw Data'!K45="","",'Raw Data'!K45/'Raw Data'!K13)</f>
        <v>8.6810910853567184E-3</v>
      </c>
      <c r="L13" s="10">
        <f>IF('Raw Data'!L45="","",'Raw Data'!L45/'Raw Data'!L13)</f>
        <v>1.0450495461737031E-2</v>
      </c>
      <c r="M13" s="10">
        <f>IF('Raw Data'!M45="","",'Raw Data'!M45/'Raw Data'!M13)</f>
        <v>1.1062368872782759E-2</v>
      </c>
      <c r="N13" s="10">
        <f>IF('Raw Data'!N45="","",'Raw Data'!N45/'Raw Data'!N13)</f>
        <v>4.9373480456330653E-3</v>
      </c>
      <c r="O13" s="10">
        <f>IF('Raw Data'!O45="","",'Raw Data'!O45/'Raw Data'!O13)</f>
        <v>1.0207057451151939E-3</v>
      </c>
      <c r="P13" s="10">
        <f>IF('Raw Data'!P45="","",'Raw Data'!P45/'Raw Data'!P13)</f>
        <v>5.1198757106034392E-3</v>
      </c>
      <c r="Q13" s="10">
        <f>IF('Raw Data'!Q45="","",'Raw Data'!Q45/'Raw Data'!Q13)</f>
        <v>4.3034815165468864E-4</v>
      </c>
      <c r="R13" s="10">
        <f>IF('Raw Data'!R45="","",'Raw Data'!R45/'Raw Data'!R13)</f>
        <v>8.5488917287269203E-3</v>
      </c>
      <c r="S13" s="10">
        <f>IF('Raw Data'!S45="","",'Raw Data'!S45/'Raw Data'!S13)</f>
        <v>1.0866849862603048E-2</v>
      </c>
      <c r="T13" s="10">
        <f>IF('Raw Data'!T45="","",'Raw Data'!T45/'Raw Data'!T13)</f>
        <v>2.8991035666603091E-3</v>
      </c>
      <c r="U13" s="10">
        <f>IF('Raw Data'!U45="","",'Raw Data'!U45/'Raw Data'!U13)</f>
        <v>8.6029549279970068E-3</v>
      </c>
      <c r="V13" s="10" t="str">
        <f>IF('Raw Data'!V45="","",'Raw Data'!V45/'Raw Data'!V13)</f>
        <v/>
      </c>
      <c r="W13" s="10" t="str">
        <f>IF('Raw Data'!W45="","",'Raw Data'!W45/'Raw Data'!W13)</f>
        <v/>
      </c>
      <c r="X13" s="10" t="str">
        <f>IF('Raw Data'!X45="","",'Raw Data'!X45/'Raw Data'!X13)</f>
        <v/>
      </c>
      <c r="Y13" s="10" t="str">
        <f>IF('Raw Data'!Y45="","",'Raw Data'!Y45/'Raw Data'!Y13)</f>
        <v/>
      </c>
      <c r="Z13" s="10" t="str">
        <f>IF('Raw Data'!Z45="","",'Raw Data'!Z45/'Raw Data'!Z13)</f>
        <v/>
      </c>
      <c r="AA13" s="10" t="str">
        <f>IF('Raw Data'!AA45="","",'Raw Data'!AA45/'Raw Data'!AA13)</f>
        <v/>
      </c>
      <c r="AC13" s="10">
        <f t="shared" si="0"/>
        <v>19</v>
      </c>
      <c r="AD13" s="21">
        <f ca="1">SUMPRODUCT(C13:OFFSET($B13,0,$AC13),'Raw Data'!C12:OFFSET('Raw Data'!B12,0,$AC13))/SUM('Raw Data'!C12:OFFSET('Raw Data'!B12,0,$AC13))</f>
        <v>7.5545869036789471E-3</v>
      </c>
    </row>
    <row r="14" spans="1:34" x14ac:dyDescent="0.3">
      <c r="B14" s="10">
        <f>'Raw Data'!B14</f>
        <v>7</v>
      </c>
      <c r="C14" s="10">
        <f>IF('Raw Data'!C46="","",'Raw Data'!C46/'Raw Data'!C14)</f>
        <v>10.796280791433482</v>
      </c>
      <c r="D14" s="10">
        <f>IF('Raw Data'!D46="","",'Raw Data'!D46/'Raw Data'!D14)</f>
        <v>1.0724227627435769E-2</v>
      </c>
      <c r="E14" s="10">
        <f>IF('Raw Data'!E46="","",'Raw Data'!E46/'Raw Data'!E14)</f>
        <v>7.3149741824440617E-3</v>
      </c>
      <c r="F14" s="10">
        <f>IF('Raw Data'!F46="","",'Raw Data'!F46/'Raw Data'!F14)</f>
        <v>2.6223091976516635E-3</v>
      </c>
      <c r="G14" s="10">
        <f>IF('Raw Data'!G46="","",'Raw Data'!G46/'Raw Data'!G14)</f>
        <v>1.2293344637558287E-2</v>
      </c>
      <c r="H14" s="10">
        <f>IF('Raw Data'!H46="","",'Raw Data'!H46/'Raw Data'!H14)</f>
        <v>3.6167727837848021E-3</v>
      </c>
      <c r="I14" s="10">
        <f>IF('Raw Data'!I46="","",'Raw Data'!I46/'Raw Data'!I14)</f>
        <v>6.5455077339379095E-3</v>
      </c>
      <c r="J14" s="10">
        <f>IF('Raw Data'!J46="","",'Raw Data'!J46/'Raw Data'!J14)</f>
        <v>6.169303309390561E-3</v>
      </c>
      <c r="K14" s="10">
        <f>IF('Raw Data'!K46="","",'Raw Data'!K46/'Raw Data'!K14)</f>
        <v>8.9444621913932366E-3</v>
      </c>
      <c r="L14" s="10">
        <f>IF('Raw Data'!L46="","",'Raw Data'!L46/'Raw Data'!L14)</f>
        <v>9.0361445783132533E-4</v>
      </c>
      <c r="M14" s="10">
        <f>IF('Raw Data'!M46="","",'Raw Data'!M46/'Raw Data'!M14)</f>
        <v>5.0880626223091981E-4</v>
      </c>
      <c r="N14" s="10">
        <f>IF('Raw Data'!N46="","",'Raw Data'!N46/'Raw Data'!N14)</f>
        <v>2.8517476588693206E-3</v>
      </c>
      <c r="O14" s="10">
        <f>IF('Raw Data'!O46="","",'Raw Data'!O46/'Raw Data'!O14)</f>
        <v>6.5554006706099533E-3</v>
      </c>
      <c r="P14" s="10">
        <f>IF('Raw Data'!P46="","",'Raw Data'!P46/'Raw Data'!P14)</f>
        <v>1.27984788093758E-3</v>
      </c>
      <c r="Q14" s="10">
        <f>IF('Raw Data'!Q46="","",'Raw Data'!Q46/'Raw Data'!Q14)</f>
        <v>4.8473097430925833E-3</v>
      </c>
      <c r="R14" s="10">
        <f>IF('Raw Data'!R46="","",'Raw Data'!R46/'Raw Data'!R14)</f>
        <v>6.0238214758362614E-3</v>
      </c>
      <c r="S14" s="10">
        <f>IF('Raw Data'!S46="","",'Raw Data'!S46/'Raw Data'!S14)</f>
        <v>9.724612736660929E-3</v>
      </c>
      <c r="T14" s="10">
        <f>IF('Raw Data'!T46="","",'Raw Data'!T46/'Raw Data'!T14)</f>
        <v>1.2915851272015655E-3</v>
      </c>
      <c r="U14" s="10" t="str">
        <f>IF('Raw Data'!U46="","",'Raw Data'!U46/'Raw Data'!U14)</f>
        <v/>
      </c>
      <c r="V14" s="10" t="str">
        <f>IF('Raw Data'!V46="","",'Raw Data'!V46/'Raw Data'!V14)</f>
        <v/>
      </c>
      <c r="W14" s="10" t="str">
        <f>IF('Raw Data'!W46="","",'Raw Data'!W46/'Raw Data'!W14)</f>
        <v/>
      </c>
      <c r="X14" s="10" t="str">
        <f>IF('Raw Data'!X46="","",'Raw Data'!X46/'Raw Data'!X14)</f>
        <v/>
      </c>
      <c r="Y14" s="10" t="str">
        <f>IF('Raw Data'!Y46="","",'Raw Data'!Y46/'Raw Data'!Y14)</f>
        <v/>
      </c>
      <c r="Z14" s="10" t="str">
        <f>IF('Raw Data'!Z46="","",'Raw Data'!Z46/'Raw Data'!Z14)</f>
        <v/>
      </c>
      <c r="AA14" s="10" t="str">
        <f>IF('Raw Data'!AA46="","",'Raw Data'!AA46/'Raw Data'!AA14)</f>
        <v/>
      </c>
      <c r="AC14" s="10">
        <f t="shared" si="0"/>
        <v>18</v>
      </c>
      <c r="AD14" s="21">
        <f ca="1">SUMPRODUCT(C14:OFFSET($B14,0,$AC14),'Raw Data'!C13:OFFSET('Raw Data'!B13,0,$AC14))/SUM('Raw Data'!C13:OFFSET('Raw Data'!B13,0,$AC14))</f>
        <v>5.9090504851644033E-3</v>
      </c>
    </row>
    <row r="15" spans="1:34" x14ac:dyDescent="0.3">
      <c r="B15" s="10">
        <f>'Raw Data'!B15</f>
        <v>8</v>
      </c>
      <c r="C15" s="10">
        <f>IF('Raw Data'!C47="","",'Raw Data'!C47/'Raw Data'!C15)</f>
        <v>5.8207742983485247</v>
      </c>
      <c r="D15" s="10">
        <f>IF('Raw Data'!D47="","",'Raw Data'!D47/'Raw Data'!D15)</f>
        <v>1.413110260409282E-2</v>
      </c>
      <c r="E15" s="10">
        <f>IF('Raw Data'!E47="","",'Raw Data'!E47/'Raw Data'!E15)</f>
        <v>1.4185974118379508E-2</v>
      </c>
      <c r="F15" s="10">
        <f>IF('Raw Data'!F47="","",'Raw Data'!F47/'Raw Data'!F15)</f>
        <v>5.5419461065820651E-3</v>
      </c>
      <c r="G15" s="10">
        <f>IF('Raw Data'!G47="","",'Raw Data'!G47/'Raw Data'!G15)</f>
        <v>1.155403795759549E-2</v>
      </c>
      <c r="H15" s="10">
        <f>IF('Raw Data'!H47="","",'Raw Data'!H47/'Raw Data'!H15)</f>
        <v>9.9287466417474594E-3</v>
      </c>
      <c r="I15" s="10">
        <f>IF('Raw Data'!I47="","",'Raw Data'!I47/'Raw Data'!I15)</f>
        <v>1.3481784442929638E-2</v>
      </c>
      <c r="J15" s="10">
        <f>IF('Raw Data'!J47="","",'Raw Data'!J47/'Raw Data'!J15)</f>
        <v>1.1190325782871583E-2</v>
      </c>
      <c r="K15" s="10">
        <f>IF('Raw Data'!K47="","",'Raw Data'!K47/'Raw Data'!K15)</f>
        <v>9.404981331820975E-3</v>
      </c>
      <c r="L15" s="10">
        <f>IF('Raw Data'!L47="","",'Raw Data'!L47/'Raw Data'!L15)</f>
        <v>7.5599235113621205E-4</v>
      </c>
      <c r="M15" s="10">
        <f>IF('Raw Data'!M47="","",'Raw Data'!M47/'Raw Data'!M15)</f>
        <v>8.7546684872093494E-3</v>
      </c>
      <c r="N15" s="10">
        <f>IF('Raw Data'!N47="","",'Raw Data'!N47/'Raw Data'!N15)</f>
        <v>1.0362900023822759E-2</v>
      </c>
      <c r="O15" s="10">
        <f>IF('Raw Data'!O47="","",'Raw Data'!O47/'Raw Data'!O15)</f>
        <v>7.6704434840166643E-3</v>
      </c>
      <c r="P15" s="10">
        <f>IF('Raw Data'!P47="","",'Raw Data'!P47/'Raw Data'!P15)</f>
        <v>3.029614481557222E-3</v>
      </c>
      <c r="Q15" s="10">
        <f>IF('Raw Data'!Q47="","",'Raw Data'!Q47/'Raw Data'!Q15)</f>
        <v>5.414673765905604E-4</v>
      </c>
      <c r="R15" s="10">
        <f>IF('Raw Data'!R47="","",'Raw Data'!R47/'Raw Data'!R15)</f>
        <v>2.9301951888085448E-3</v>
      </c>
      <c r="S15" s="10">
        <f>IF('Raw Data'!S47="","",'Raw Data'!S47/'Raw Data'!S15)</f>
        <v>8.5827366923111135E-3</v>
      </c>
      <c r="T15" s="10" t="str">
        <f>IF('Raw Data'!T47="","",'Raw Data'!T47/'Raw Data'!T15)</f>
        <v/>
      </c>
      <c r="U15" s="10" t="str">
        <f>IF('Raw Data'!U47="","",'Raw Data'!U47/'Raw Data'!U15)</f>
        <v/>
      </c>
      <c r="V15" s="10" t="str">
        <f>IF('Raw Data'!V47="","",'Raw Data'!V47/'Raw Data'!V15)</f>
        <v/>
      </c>
      <c r="W15" s="10" t="str">
        <f>IF('Raw Data'!W47="","",'Raw Data'!W47/'Raw Data'!W15)</f>
        <v/>
      </c>
      <c r="X15" s="10" t="str">
        <f>IF('Raw Data'!X47="","",'Raw Data'!X47/'Raw Data'!X15)</f>
        <v/>
      </c>
      <c r="Y15" s="10" t="str">
        <f>IF('Raw Data'!Y47="","",'Raw Data'!Y47/'Raw Data'!Y15)</f>
        <v/>
      </c>
      <c r="Z15" s="10" t="str">
        <f>IF('Raw Data'!Z47="","",'Raw Data'!Z47/'Raw Data'!Z15)</f>
        <v/>
      </c>
      <c r="AA15" s="10" t="str">
        <f>IF('Raw Data'!AA47="","",'Raw Data'!AA47/'Raw Data'!AA15)</f>
        <v/>
      </c>
      <c r="AC15" s="10">
        <f t="shared" si="0"/>
        <v>17</v>
      </c>
      <c r="AD15" s="21">
        <f ca="1">SUMPRODUCT(C15:OFFSET($B15,0,$AC15),'Raw Data'!C14:OFFSET('Raw Data'!B14,0,$AC15))/SUM('Raw Data'!C14:OFFSET('Raw Data'!B14,0,$AC15))</f>
        <v>8.6242841580496752E-3</v>
      </c>
    </row>
    <row r="16" spans="1:34" x14ac:dyDescent="0.3">
      <c r="B16" s="10">
        <f>'Raw Data'!B16</f>
        <v>9</v>
      </c>
      <c r="C16" s="10">
        <f>IF('Raw Data'!C48="","",'Raw Data'!C48/'Raw Data'!C16)</f>
        <v>6.3761955366631238</v>
      </c>
      <c r="D16" s="10">
        <f>IF('Raw Data'!D48="","",'Raw Data'!D48/'Raw Data'!D16)</f>
        <v>1.1061622044931722E-2</v>
      </c>
      <c r="E16" s="10">
        <f>IF('Raw Data'!E48="","",'Raw Data'!E48/'Raw Data'!E16)</f>
        <v>4.0904494898428168E-3</v>
      </c>
      <c r="F16" s="10">
        <f>IF('Raw Data'!F48="","",'Raw Data'!F48/'Raw Data'!F16)</f>
        <v>1.1991099390143398E-2</v>
      </c>
      <c r="G16" s="10">
        <f>IF('Raw Data'!G48="","",'Raw Data'!G48/'Raw Data'!G16)</f>
        <v>1.4317270719136055E-3</v>
      </c>
      <c r="H16" s="10">
        <f>IF('Raw Data'!H48="","",'Raw Data'!H48/'Raw Data'!H16)</f>
        <v>1.4446098748541306E-2</v>
      </c>
      <c r="I16" s="10">
        <f>IF('Raw Data'!I48="","",'Raw Data'!I48/'Raw Data'!I16)</f>
        <v>8.2362630897752677E-3</v>
      </c>
      <c r="J16" s="10">
        <f>IF('Raw Data'!J48="","",'Raw Data'!J48/'Raw Data'!J16)</f>
        <v>1.3399251490089175E-2</v>
      </c>
      <c r="K16" s="10">
        <f>IF('Raw Data'!K48="","",'Raw Data'!K48/'Raw Data'!K16)</f>
        <v>2.7409328960892763E-3</v>
      </c>
      <c r="L16" s="10">
        <f>IF('Raw Data'!L48="","",'Raw Data'!L48/'Raw Data'!L16)</f>
        <v>6.8940159941171066E-4</v>
      </c>
      <c r="M16" s="10">
        <f>IF('Raw Data'!M48="","",'Raw Data'!M48/'Raw Data'!M16)</f>
        <v>4.9447832536673813E-4</v>
      </c>
      <c r="N16" s="10">
        <f>IF('Raw Data'!N48="","",'Raw Data'!N48/'Raw Data'!N16)</f>
        <v>2.1680438517548881E-3</v>
      </c>
      <c r="O16" s="10">
        <f>IF('Raw Data'!O48="","",'Raw Data'!O48/'Raw Data'!O16)</f>
        <v>2.1729507866886646E-3</v>
      </c>
      <c r="P16" s="10">
        <f>IF('Raw Data'!P48="","",'Raw Data'!P48/'Raw Data'!P16)</f>
        <v>4.2750127465976387E-3</v>
      </c>
      <c r="Q16" s="10">
        <f>IF('Raw Data'!Q48="","",'Raw Data'!Q48/'Raw Data'!Q16)</f>
        <v>4.2045927089590165E-3</v>
      </c>
      <c r="R16" s="10">
        <f>IF('Raw Data'!R48="","",'Raw Data'!R48/'Raw Data'!R16)</f>
        <v>1.4536733395330625E-2</v>
      </c>
      <c r="S16" s="10" t="str">
        <f>IF('Raw Data'!S48="","",'Raw Data'!S48/'Raw Data'!S16)</f>
        <v/>
      </c>
      <c r="T16" s="10" t="str">
        <f>IF('Raw Data'!T48="","",'Raw Data'!T48/'Raw Data'!T16)</f>
        <v/>
      </c>
      <c r="U16" s="10" t="str">
        <f>IF('Raw Data'!U48="","",'Raw Data'!U48/'Raw Data'!U16)</f>
        <v/>
      </c>
      <c r="V16" s="10" t="str">
        <f>IF('Raw Data'!V48="","",'Raw Data'!V48/'Raw Data'!V16)</f>
        <v/>
      </c>
      <c r="W16" s="10" t="str">
        <f>IF('Raw Data'!W48="","",'Raw Data'!W48/'Raw Data'!W16)</f>
        <v/>
      </c>
      <c r="X16" s="10" t="str">
        <f>IF('Raw Data'!X48="","",'Raw Data'!X48/'Raw Data'!X16)</f>
        <v/>
      </c>
      <c r="Y16" s="10" t="str">
        <f>IF('Raw Data'!Y48="","",'Raw Data'!Y48/'Raw Data'!Y16)</f>
        <v/>
      </c>
      <c r="Z16" s="10" t="str">
        <f>IF('Raw Data'!Z48="","",'Raw Data'!Z48/'Raw Data'!Z16)</f>
        <v/>
      </c>
      <c r="AA16" s="10" t="str">
        <f>IF('Raw Data'!AA48="","",'Raw Data'!AA48/'Raw Data'!AA16)</f>
        <v/>
      </c>
      <c r="AC16" s="10">
        <f t="shared" si="0"/>
        <v>16</v>
      </c>
      <c r="AD16" s="21">
        <f ca="1">SUMPRODUCT(C16:OFFSET($B16,0,$AC16),'Raw Data'!C15:OFFSET('Raw Data'!B15,0,$AC16))/SUM('Raw Data'!C15:OFFSET('Raw Data'!B15,0,$AC16))</f>
        <v>6.7124003334544345E-3</v>
      </c>
    </row>
    <row r="17" spans="2:30" x14ac:dyDescent="0.3">
      <c r="B17" s="10">
        <f>'Raw Data'!B17</f>
        <v>10</v>
      </c>
      <c r="C17" s="10">
        <f>IF('Raw Data'!C49="","",'Raw Data'!C49/'Raw Data'!C17)</f>
        <v>10.881392818280739</v>
      </c>
      <c r="D17" s="10">
        <f>IF('Raw Data'!D49="","",'Raw Data'!D49/'Raw Data'!D17)</f>
        <v>4.1058394160583944E-3</v>
      </c>
      <c r="E17" s="10">
        <f>IF('Raw Data'!E49="","",'Raw Data'!E49/'Raw Data'!E17)</f>
        <v>1.1542298009784829E-2</v>
      </c>
      <c r="F17" s="10">
        <f>IF('Raw Data'!F49="","",'Raw Data'!F49/'Raw Data'!F17)</f>
        <v>8.6250634195839671E-3</v>
      </c>
      <c r="G17" s="10">
        <f>IF('Raw Data'!G49="","",'Raw Data'!G49/'Raw Data'!G17)</f>
        <v>1.2138070552535086E-2</v>
      </c>
      <c r="H17" s="10">
        <f>IF('Raw Data'!H49="","",'Raw Data'!H49/'Raw Data'!H17)</f>
        <v>1.7882392081843134E-3</v>
      </c>
      <c r="I17" s="10">
        <f>IF('Raw Data'!I49="","",'Raw Data'!I49/'Raw Data'!I17)</f>
        <v>1.1941510966693745E-2</v>
      </c>
      <c r="J17" s="10">
        <f>IF('Raw Data'!J49="","",'Raw Data'!J49/'Raw Data'!J17)</f>
        <v>2.2708993707716328E-3</v>
      </c>
      <c r="K17" s="10">
        <f>IF('Raw Data'!K49="","",'Raw Data'!K49/'Raw Data'!K17)</f>
        <v>1.4294403892944039E-2</v>
      </c>
      <c r="L17" s="10">
        <f>IF('Raw Data'!L49="","",'Raw Data'!L49/'Raw Data'!L17)</f>
        <v>9.5473329216738713E-3</v>
      </c>
      <c r="M17" s="10">
        <f>IF('Raw Data'!M49="","",'Raw Data'!M49/'Raw Data'!M17)</f>
        <v>1.2430238457635717E-2</v>
      </c>
      <c r="N17" s="10">
        <f>IF('Raw Data'!N49="","",'Raw Data'!N49/'Raw Data'!N17)</f>
        <v>5.0575293968896189E-4</v>
      </c>
      <c r="O17" s="10">
        <f>IF('Raw Data'!O49="","",'Raw Data'!O49/'Raw Data'!O17)</f>
        <v>7.6935872910255344E-3</v>
      </c>
      <c r="P17" s="10">
        <f>IF('Raw Data'!P49="","",'Raw Data'!P49/'Raw Data'!P17)</f>
        <v>5.3614947197400484E-3</v>
      </c>
      <c r="Q17" s="10">
        <f>IF('Raw Data'!Q49="","",'Raw Data'!Q49/'Raw Data'!Q17)</f>
        <v>2.2708993707716328E-3</v>
      </c>
      <c r="R17" s="10" t="str">
        <f>IF('Raw Data'!R49="","",'Raw Data'!R49/'Raw Data'!R17)</f>
        <v/>
      </c>
      <c r="S17" s="10" t="str">
        <f>IF('Raw Data'!S49="","",'Raw Data'!S49/'Raw Data'!S17)</f>
        <v/>
      </c>
      <c r="T17" s="10" t="str">
        <f>IF('Raw Data'!T49="","",'Raw Data'!T49/'Raw Data'!T17)</f>
        <v/>
      </c>
      <c r="U17" s="10" t="str">
        <f>IF('Raw Data'!U49="","",'Raw Data'!U49/'Raw Data'!U17)</f>
        <v/>
      </c>
      <c r="V17" s="10" t="str">
        <f>IF('Raw Data'!V49="","",'Raw Data'!V49/'Raw Data'!V17)</f>
        <v/>
      </c>
      <c r="W17" s="10" t="str">
        <f>IF('Raw Data'!W49="","",'Raw Data'!W49/'Raw Data'!W17)</f>
        <v/>
      </c>
      <c r="X17" s="10" t="str">
        <f>IF('Raw Data'!X49="","",'Raw Data'!X49/'Raw Data'!X17)</f>
        <v/>
      </c>
      <c r="Y17" s="10" t="str">
        <f>IF('Raw Data'!Y49="","",'Raw Data'!Y49/'Raw Data'!Y17)</f>
        <v/>
      </c>
      <c r="Z17" s="10" t="str">
        <f>IF('Raw Data'!Z49="","",'Raw Data'!Z49/'Raw Data'!Z17)</f>
        <v/>
      </c>
      <c r="AA17" s="10" t="str">
        <f>IF('Raw Data'!AA49="","",'Raw Data'!AA49/'Raw Data'!AA17)</f>
        <v/>
      </c>
      <c r="AC17" s="10">
        <f t="shared" si="0"/>
        <v>15</v>
      </c>
      <c r="AD17" s="21">
        <f ca="1">SUMPRODUCT(C17:OFFSET($B17,0,$AC17),'Raw Data'!C16:OFFSET('Raw Data'!B16,0,$AC17))/SUM('Raw Data'!C16:OFFSET('Raw Data'!B16,0,$AC17))</f>
        <v>8.1810846744898875E-3</v>
      </c>
    </row>
    <row r="18" spans="2:30" x14ac:dyDescent="0.3">
      <c r="B18" s="10">
        <f>'Raw Data'!B18</f>
        <v>11</v>
      </c>
      <c r="C18" s="10">
        <f>IF('Raw Data'!C50="","",'Raw Data'!C50/'Raw Data'!C18)</f>
        <v>5.9102800116267806</v>
      </c>
      <c r="D18" s="10">
        <f>IF('Raw Data'!D50="","",'Raw Data'!D50/'Raw Data'!D18)</f>
        <v>4.8293963254593172E-3</v>
      </c>
      <c r="E18" s="10">
        <f>IF('Raw Data'!E50="","",'Raw Data'!E50/'Raw Data'!E18)</f>
        <v>4.8598497864611456E-3</v>
      </c>
      <c r="F18" s="10">
        <f>IF('Raw Data'!F50="","",'Raw Data'!F50/'Raw Data'!F18)</f>
        <v>3.1235087414862696E-3</v>
      </c>
      <c r="G18" s="10">
        <f>IF('Raw Data'!G50="","",'Raw Data'!G50/'Raw Data'!G18)</f>
        <v>7.5556906509184072E-3</v>
      </c>
      <c r="H18" s="10">
        <f>IF('Raw Data'!H50="","",'Raw Data'!H50/'Raw Data'!H18)</f>
        <v>3.8681394249366055E-4</v>
      </c>
      <c r="I18" s="10">
        <f>IF('Raw Data'!I50="","",'Raw Data'!I50/'Raw Data'!I18)</f>
        <v>4.1223236444706182E-3</v>
      </c>
      <c r="J18" s="10">
        <f>IF('Raw Data'!J50="","",'Raw Data'!J50/'Raw Data'!J18)</f>
        <v>5.2804960759616319E-3</v>
      </c>
      <c r="K18" s="10">
        <f>IF('Raw Data'!K50="","",'Raw Data'!K50/'Raw Data'!K18)</f>
        <v>1.1916010498687664E-2</v>
      </c>
      <c r="L18" s="10">
        <f>IF('Raw Data'!L50="","",'Raw Data'!L50/'Raw Data'!L18)</f>
        <v>1.3008688822345491E-2</v>
      </c>
      <c r="M18" s="10">
        <f>IF('Raw Data'!M50="","",'Raw Data'!M50/'Raw Data'!M18)</f>
        <v>1.2060214307405318E-2</v>
      </c>
      <c r="N18" s="10">
        <f>IF('Raw Data'!N50="","",'Raw Data'!N50/'Raw Data'!N18)</f>
        <v>5.7319032524208603E-3</v>
      </c>
      <c r="O18" s="10">
        <f>IF('Raw Data'!O50="","",'Raw Data'!O50/'Raw Data'!O18)</f>
        <v>2.0630076932995228E-3</v>
      </c>
      <c r="P18" s="10">
        <f>IF('Raw Data'!P50="","",'Raw Data'!P50/'Raw Data'!P18)</f>
        <v>5.510453034955622E-3</v>
      </c>
      <c r="Q18" s="10" t="str">
        <f>IF('Raw Data'!Q50="","",'Raw Data'!Q50/'Raw Data'!Q18)</f>
        <v/>
      </c>
      <c r="R18" s="10" t="str">
        <f>IF('Raw Data'!R50="","",'Raw Data'!R50/'Raw Data'!R18)</f>
        <v/>
      </c>
      <c r="S18" s="10" t="str">
        <f>IF('Raw Data'!S50="","",'Raw Data'!S50/'Raw Data'!S18)</f>
        <v/>
      </c>
      <c r="T18" s="10" t="str">
        <f>IF('Raw Data'!T50="","",'Raw Data'!T50/'Raw Data'!T18)</f>
        <v/>
      </c>
      <c r="U18" s="10" t="str">
        <f>IF('Raw Data'!U50="","",'Raw Data'!U50/'Raw Data'!U18)</f>
        <v/>
      </c>
      <c r="V18" s="10" t="str">
        <f>IF('Raw Data'!V50="","",'Raw Data'!V50/'Raw Data'!V18)</f>
        <v/>
      </c>
      <c r="W18" s="10" t="str">
        <f>IF('Raw Data'!W50="","",'Raw Data'!W50/'Raw Data'!W18)</f>
        <v/>
      </c>
      <c r="X18" s="10" t="str">
        <f>IF('Raw Data'!X50="","",'Raw Data'!X50/'Raw Data'!X18)</f>
        <v/>
      </c>
      <c r="Y18" s="10" t="str">
        <f>IF('Raw Data'!Y50="","",'Raw Data'!Y50/'Raw Data'!Y18)</f>
        <v/>
      </c>
      <c r="Z18" s="10" t="str">
        <f>IF('Raw Data'!Z50="","",'Raw Data'!Z50/'Raw Data'!Z18)</f>
        <v/>
      </c>
      <c r="AA18" s="10" t="str">
        <f>IF('Raw Data'!AA50="","",'Raw Data'!AA50/'Raw Data'!AA18)</f>
        <v/>
      </c>
      <c r="AC18" s="10">
        <f t="shared" si="0"/>
        <v>14</v>
      </c>
      <c r="AD18" s="21">
        <f ca="1">SUMPRODUCT(C18:OFFSET($B18,0,$AC18),'Raw Data'!C17:OFFSET('Raw Data'!B17,0,$AC18))/SUM('Raw Data'!C17:OFFSET('Raw Data'!B17,0,$AC18))</f>
        <v>6.4907764495221731E-3</v>
      </c>
    </row>
    <row r="19" spans="2:30" x14ac:dyDescent="0.3">
      <c r="B19" s="10">
        <f>'Raw Data'!B19</f>
        <v>12</v>
      </c>
      <c r="C19" s="10">
        <f>IF('Raw Data'!C51="","",'Raw Data'!C51/'Raw Data'!C19)</f>
        <v>1.5179324371248575E-2</v>
      </c>
      <c r="D19" s="10">
        <f>IF('Raw Data'!D51="","",'Raw Data'!D51/'Raw Data'!D19)</f>
        <v>1.4950527345873654E-2</v>
      </c>
      <c r="E19" s="10">
        <f>IF('Raw Data'!E51="","",'Raw Data'!E51/'Raw Data'!E19)</f>
        <v>3.4498503373750697E-3</v>
      </c>
      <c r="F19" s="10">
        <f>IF('Raw Data'!F51="","",'Raw Data'!F51/'Raw Data'!F19)</f>
        <v>2.5817939016247494E-3</v>
      </c>
      <c r="G19" s="10">
        <f>IF('Raw Data'!G51="","",'Raw Data'!G51/'Raw Data'!G19)</f>
        <v>6.129205440229062E-3</v>
      </c>
      <c r="H19" s="10">
        <f>IF('Raw Data'!H51="","",'Raw Data'!H51/'Raw Data'!H19)</f>
        <v>2.3541953537955847E-3</v>
      </c>
      <c r="I19" s="10">
        <f>IF('Raw Data'!I51="","",'Raw Data'!I51/'Raw Data'!I19)</f>
        <v>1.7424638438752395E-4</v>
      </c>
      <c r="J19" s="10">
        <f>IF('Raw Data'!J51="","",'Raw Data'!J51/'Raw Data'!J19)</f>
        <v>6.7463663872215883E-3</v>
      </c>
      <c r="K19" s="10">
        <f>IF('Raw Data'!K51="","",'Raw Data'!K51/'Raw Data'!K19)</f>
        <v>5.1103620745895396E-3</v>
      </c>
      <c r="L19" s="10">
        <f>IF('Raw Data'!L51="","",'Raw Data'!L51/'Raw Data'!L19)</f>
        <v>4.5659783877022981E-4</v>
      </c>
      <c r="M19" s="10">
        <f>IF('Raw Data'!M51="","",'Raw Data'!M51/'Raw Data'!M19)</f>
        <v>1.3799243267304695E-3</v>
      </c>
      <c r="N19" s="10">
        <f>IF('Raw Data'!N51="","",'Raw Data'!N51/'Raw Data'!N19)</f>
        <v>8.0529706513958487E-4</v>
      </c>
      <c r="O19" s="10">
        <f>IF('Raw Data'!O51="","",'Raw Data'!O51/'Raw Data'!O19)</f>
        <v>6.5295606982632261E-3</v>
      </c>
      <c r="P19" s="10" t="str">
        <f>IF('Raw Data'!P51="","",'Raw Data'!P51/'Raw Data'!P19)</f>
        <v/>
      </c>
      <c r="Q19" s="10" t="str">
        <f>IF('Raw Data'!Q51="","",'Raw Data'!Q51/'Raw Data'!Q19)</f>
        <v/>
      </c>
      <c r="R19" s="10" t="str">
        <f>IF('Raw Data'!R51="","",'Raw Data'!R51/'Raw Data'!R19)</f>
        <v/>
      </c>
      <c r="S19" s="10" t="str">
        <f>IF('Raw Data'!S51="","",'Raw Data'!S51/'Raw Data'!S19)</f>
        <v/>
      </c>
      <c r="T19" s="10" t="str">
        <f>IF('Raw Data'!T51="","",'Raw Data'!T51/'Raw Data'!T19)</f>
        <v/>
      </c>
      <c r="U19" s="10" t="str">
        <f>IF('Raw Data'!U51="","",'Raw Data'!U51/'Raw Data'!U19)</f>
        <v/>
      </c>
      <c r="V19" s="10" t="str">
        <f>IF('Raw Data'!V51="","",'Raw Data'!V51/'Raw Data'!V19)</f>
        <v/>
      </c>
      <c r="W19" s="10" t="str">
        <f>IF('Raw Data'!W51="","",'Raw Data'!W51/'Raw Data'!W19)</f>
        <v/>
      </c>
      <c r="X19" s="10" t="str">
        <f>IF('Raw Data'!X51="","",'Raw Data'!X51/'Raw Data'!X19)</f>
        <v/>
      </c>
      <c r="Y19" s="10" t="str">
        <f>IF('Raw Data'!Y51="","",'Raw Data'!Y51/'Raw Data'!Y19)</f>
        <v/>
      </c>
      <c r="Z19" s="10" t="str">
        <f>IF('Raw Data'!Z51="","",'Raw Data'!Z51/'Raw Data'!Z19)</f>
        <v/>
      </c>
      <c r="AA19" s="10" t="str">
        <f>IF('Raw Data'!AA51="","",'Raw Data'!AA51/'Raw Data'!AA19)</f>
        <v/>
      </c>
      <c r="AC19" s="10">
        <f t="shared" si="0"/>
        <v>13</v>
      </c>
      <c r="AD19" s="21">
        <f ca="1">SUMPRODUCT(C19:OFFSET($B19,0,$AC19),'Raw Data'!C18:OFFSET('Raw Data'!B18,0,$AC19))/SUM('Raw Data'!C18:OFFSET('Raw Data'!B18,0,$AC19))</f>
        <v>4.0583284288153105E-3</v>
      </c>
    </row>
    <row r="20" spans="2:30" x14ac:dyDescent="0.3">
      <c r="B20" s="10">
        <f>'Raw Data'!B20</f>
        <v>13</v>
      </c>
      <c r="C20" s="10">
        <f>IF('Raw Data'!C52="","",'Raw Data'!C52/'Raw Data'!C20)</f>
        <v>3.4538805363673302E-3</v>
      </c>
      <c r="D20" s="10">
        <f>IF('Raw Data'!D52="","",'Raw Data'!D52/'Raw Data'!D20)</f>
        <v>1.0021393987163608E-2</v>
      </c>
      <c r="E20" s="10">
        <f>IF('Raw Data'!E52="","",'Raw Data'!E52/'Raw Data'!E20)</f>
        <v>8.1270973154362412E-3</v>
      </c>
      <c r="F20" s="10">
        <f>IF('Raw Data'!F52="","",'Raw Data'!F52/'Raw Data'!F20)</f>
        <v>5.7547385247773463E-3</v>
      </c>
      <c r="G20" s="10">
        <f>IF('Raw Data'!G52="","",'Raw Data'!G52/'Raw Data'!G20)</f>
        <v>3.7796727356533763E-3</v>
      </c>
      <c r="H20" s="10">
        <f>IF('Raw Data'!H52="","",'Raw Data'!H52/'Raw Data'!H20)</f>
        <v>6.4270302529495483E-4</v>
      </c>
      <c r="I20" s="10">
        <f>IF('Raw Data'!I52="","",'Raw Data'!I52/'Raw Data'!I20)</f>
        <v>1.5519263737255255E-2</v>
      </c>
      <c r="J20" s="10">
        <f>IF('Raw Data'!J52="","",'Raw Data'!J52/'Raw Data'!J20)</f>
        <v>4.8252742787484766E-3</v>
      </c>
      <c r="K20" s="10">
        <f>IF('Raw Data'!K52="","",'Raw Data'!K52/'Raw Data'!K20)</f>
        <v>3.6594978043013172E-3</v>
      </c>
      <c r="L20" s="10">
        <f>IF('Raw Data'!L52="","",'Raw Data'!L52/'Raw Data'!L20)</f>
        <v>1.0171979865771811E-2</v>
      </c>
      <c r="M20" s="10">
        <f>IF('Raw Data'!M52="","",'Raw Data'!M52/'Raw Data'!M20)</f>
        <v>8.7234528431148657E-3</v>
      </c>
      <c r="N20" s="10">
        <f>IF('Raw Data'!N52="","",'Raw Data'!N52/'Raw Data'!N20)</f>
        <v>2.2585849274026275E-3</v>
      </c>
      <c r="O20" s="10" t="str">
        <f>IF('Raw Data'!O52="","",'Raw Data'!O52/'Raw Data'!O20)</f>
        <v/>
      </c>
      <c r="P20" s="10" t="str">
        <f>IF('Raw Data'!P52="","",'Raw Data'!P52/'Raw Data'!P20)</f>
        <v/>
      </c>
      <c r="Q20" s="10" t="str">
        <f>IF('Raw Data'!Q52="","",'Raw Data'!Q52/'Raw Data'!Q20)</f>
        <v/>
      </c>
      <c r="R20" s="10" t="str">
        <f>IF('Raw Data'!R52="","",'Raw Data'!R52/'Raw Data'!R20)</f>
        <v/>
      </c>
      <c r="S20" s="10" t="str">
        <f>IF('Raw Data'!S52="","",'Raw Data'!S52/'Raw Data'!S20)</f>
        <v/>
      </c>
      <c r="T20" s="10" t="str">
        <f>IF('Raw Data'!T52="","",'Raw Data'!T52/'Raw Data'!T20)</f>
        <v/>
      </c>
      <c r="U20" s="10" t="str">
        <f>IF('Raw Data'!U52="","",'Raw Data'!U52/'Raw Data'!U20)</f>
        <v/>
      </c>
      <c r="V20" s="10" t="str">
        <f>IF('Raw Data'!V52="","",'Raw Data'!V52/'Raw Data'!V20)</f>
        <v/>
      </c>
      <c r="W20" s="10" t="str">
        <f>IF('Raw Data'!W52="","",'Raw Data'!W52/'Raw Data'!W20)</f>
        <v/>
      </c>
      <c r="X20" s="10" t="str">
        <f>IF('Raw Data'!X52="","",'Raw Data'!X52/'Raw Data'!X20)</f>
        <v/>
      </c>
      <c r="Y20" s="10" t="str">
        <f>IF('Raw Data'!Y52="","",'Raw Data'!Y52/'Raw Data'!Y20)</f>
        <v/>
      </c>
      <c r="Z20" s="10" t="str">
        <f>IF('Raw Data'!Z52="","",'Raw Data'!Z52/'Raw Data'!Z20)</f>
        <v/>
      </c>
      <c r="AA20" s="10" t="str">
        <f>IF('Raw Data'!AA52="","",'Raw Data'!AA52/'Raw Data'!AA20)</f>
        <v/>
      </c>
      <c r="AC20" s="10">
        <f t="shared" si="0"/>
        <v>12</v>
      </c>
      <c r="AD20" s="21">
        <f ca="1">SUMPRODUCT(C20:OFFSET($B20,0,$AC20),'Raw Data'!C19:OFFSET('Raw Data'!B19,0,$AC20))/SUM('Raw Data'!C19:OFFSET('Raw Data'!B19,0,$AC20))</f>
        <v>6.3990049388753401E-3</v>
      </c>
    </row>
    <row r="21" spans="2:30" x14ac:dyDescent="0.3">
      <c r="B21" s="10">
        <f>'Raw Data'!B21</f>
        <v>14</v>
      </c>
      <c r="C21" s="10">
        <f>IF('Raw Data'!C53="","",'Raw Data'!C53/'Raw Data'!C21)</f>
        <v>1.4302803349456493E-2</v>
      </c>
      <c r="D21" s="10">
        <f>IF('Raw Data'!D53="","",'Raw Data'!D53/'Raw Data'!D21)</f>
        <v>1.4693020815112822E-2</v>
      </c>
      <c r="E21" s="10">
        <f>IF('Raw Data'!E53="","",'Raw Data'!E53/'Raw Data'!E21)</f>
        <v>2.6010621003576461E-3</v>
      </c>
      <c r="F21" s="10">
        <f>IF('Raw Data'!F53="","",'Raw Data'!F53/'Raw Data'!F21)</f>
        <v>1.3449552462627115E-2</v>
      </c>
      <c r="G21" s="10">
        <f>IF('Raw Data'!G53="","",'Raw Data'!G53/'Raw Data'!G21)</f>
        <v>5.6988174953697106E-3</v>
      </c>
      <c r="H21" s="10">
        <f>IF('Raw Data'!H53="","",'Raw Data'!H53/'Raw Data'!H21)</f>
        <v>5.3135971154758517E-3</v>
      </c>
      <c r="I21" s="10">
        <f>IF('Raw Data'!I53="","",'Raw Data'!I53/'Raw Data'!I21)</f>
        <v>1.1540438256319207E-2</v>
      </c>
      <c r="J21" s="10">
        <f>IF('Raw Data'!J53="","",'Raw Data'!J53/'Raw Data'!J21)</f>
        <v>4.3688562958339831E-3</v>
      </c>
      <c r="K21" s="10">
        <f>IF('Raw Data'!K53="","",'Raw Data'!K53/'Raw Data'!K21)</f>
        <v>1.4284881348026354E-2</v>
      </c>
      <c r="L21" s="10">
        <f>IF('Raw Data'!L53="","",'Raw Data'!L53/'Raw Data'!L21)</f>
        <v>1.2355044976698818E-2</v>
      </c>
      <c r="M21" s="10">
        <f>IF('Raw Data'!M53="","",'Raw Data'!M53/'Raw Data'!M21)</f>
        <v>1.2793476732742864E-2</v>
      </c>
      <c r="N21" s="10" t="str">
        <f>IF('Raw Data'!N53="","",'Raw Data'!N53/'Raw Data'!N21)</f>
        <v/>
      </c>
      <c r="O21" s="10" t="str">
        <f>IF('Raw Data'!O53="","",'Raw Data'!O53/'Raw Data'!O21)</f>
        <v/>
      </c>
      <c r="P21" s="10" t="str">
        <f>IF('Raw Data'!P53="","",'Raw Data'!P53/'Raw Data'!P21)</f>
        <v/>
      </c>
      <c r="Q21" s="10" t="str">
        <f>IF('Raw Data'!Q53="","",'Raw Data'!Q53/'Raw Data'!Q21)</f>
        <v/>
      </c>
      <c r="R21" s="10" t="str">
        <f>IF('Raw Data'!R53="","",'Raw Data'!R53/'Raw Data'!R21)</f>
        <v/>
      </c>
      <c r="S21" s="10" t="str">
        <f>IF('Raw Data'!S53="","",'Raw Data'!S53/'Raw Data'!S21)</f>
        <v/>
      </c>
      <c r="T21" s="10" t="str">
        <f>IF('Raw Data'!T53="","",'Raw Data'!T53/'Raw Data'!T21)</f>
        <v/>
      </c>
      <c r="U21" s="10" t="str">
        <f>IF('Raw Data'!U53="","",'Raw Data'!U53/'Raw Data'!U21)</f>
        <v/>
      </c>
      <c r="V21" s="10" t="str">
        <f>IF('Raw Data'!V53="","",'Raw Data'!V53/'Raw Data'!V21)</f>
        <v/>
      </c>
      <c r="W21" s="10" t="str">
        <f>IF('Raw Data'!W53="","",'Raw Data'!W53/'Raw Data'!W21)</f>
        <v/>
      </c>
      <c r="X21" s="10" t="str">
        <f>IF('Raw Data'!X53="","",'Raw Data'!X53/'Raw Data'!X21)</f>
        <v/>
      </c>
      <c r="Y21" s="10" t="str">
        <f>IF('Raw Data'!Y53="","",'Raw Data'!Y53/'Raw Data'!Y21)</f>
        <v/>
      </c>
      <c r="Z21" s="10" t="str">
        <f>IF('Raw Data'!Z53="","",'Raw Data'!Z53/'Raw Data'!Z21)</f>
        <v/>
      </c>
      <c r="AA21" s="10" t="str">
        <f>IF('Raw Data'!AA53="","",'Raw Data'!AA53/'Raw Data'!AA21)</f>
        <v/>
      </c>
      <c r="AC21" s="10">
        <f t="shared" si="0"/>
        <v>11</v>
      </c>
      <c r="AD21" s="21">
        <f ca="1">SUMPRODUCT(C21:OFFSET($B21,0,$AC21),'Raw Data'!C20:OFFSET('Raw Data'!B20,0,$AC21))/SUM('Raw Data'!C20:OFFSET('Raw Data'!B20,0,$AC21))</f>
        <v>1.0056429928543187E-2</v>
      </c>
    </row>
    <row r="22" spans="2:30" x14ac:dyDescent="0.3">
      <c r="B22" s="10">
        <f>'Raw Data'!B22</f>
        <v>15</v>
      </c>
      <c r="C22" s="10">
        <f>IF('Raw Data'!C54="","",'Raw Data'!C54/'Raw Data'!C22)</f>
        <v>1.3314160941577462E-3</v>
      </c>
      <c r="D22" s="10">
        <f>IF('Raw Data'!D54="","",'Raw Data'!D54/'Raw Data'!D22)</f>
        <v>1.5276855262363383E-2</v>
      </c>
      <c r="E22" s="10">
        <f>IF('Raw Data'!E54="","",'Raw Data'!E54/'Raw Data'!E22)</f>
        <v>1.5905017921146954E-2</v>
      </c>
      <c r="F22" s="10">
        <f>IF('Raw Data'!F54="","",'Raw Data'!F54/'Raw Data'!F22)</f>
        <v>1.553108621435784E-2</v>
      </c>
      <c r="G22" s="10">
        <f>IF('Raw Data'!G54="","",'Raw Data'!G54/'Raw Data'!G22)</f>
        <v>1.1253547313827184E-2</v>
      </c>
      <c r="H22" s="10">
        <f>IF('Raw Data'!H54="","",'Raw Data'!H54/'Raw Data'!H22)</f>
        <v>1.3777886736945329E-2</v>
      </c>
      <c r="I22" s="10">
        <f>IF('Raw Data'!I54="","",'Raw Data'!I54/'Raw Data'!I22)</f>
        <v>7.6934242996080709E-3</v>
      </c>
      <c r="J22" s="10">
        <f>IF('Raw Data'!J54="","",'Raw Data'!J54/'Raw Data'!J22)</f>
        <v>1.1716461628588167E-2</v>
      </c>
      <c r="K22" s="10">
        <f>IF('Raw Data'!K54="","",'Raw Data'!K54/'Raw Data'!K22)</f>
        <v>1.8718676408429442E-3</v>
      </c>
      <c r="L22" s="10">
        <f>IF('Raw Data'!L54="","",'Raw Data'!L54/'Raw Data'!L22)</f>
        <v>1.5232974910394265E-2</v>
      </c>
      <c r="M22" s="10" t="str">
        <f>IF('Raw Data'!M54="","",'Raw Data'!M54/'Raw Data'!M22)</f>
        <v/>
      </c>
      <c r="N22" s="10" t="str">
        <f>IF('Raw Data'!N54="","",'Raw Data'!N54/'Raw Data'!N22)</f>
        <v/>
      </c>
      <c r="O22" s="10" t="str">
        <f>IF('Raw Data'!O54="","",'Raw Data'!O54/'Raw Data'!O22)</f>
        <v/>
      </c>
      <c r="P22" s="10" t="str">
        <f>IF('Raw Data'!P54="","",'Raw Data'!P54/'Raw Data'!P22)</f>
        <v/>
      </c>
      <c r="Q22" s="10" t="str">
        <f>IF('Raw Data'!Q54="","",'Raw Data'!Q54/'Raw Data'!Q22)</f>
        <v/>
      </c>
      <c r="R22" s="10" t="str">
        <f>IF('Raw Data'!R54="","",'Raw Data'!R54/'Raw Data'!R22)</f>
        <v/>
      </c>
      <c r="S22" s="10" t="str">
        <f>IF('Raw Data'!S54="","",'Raw Data'!S54/'Raw Data'!S22)</f>
        <v/>
      </c>
      <c r="T22" s="10" t="str">
        <f>IF('Raw Data'!T54="","",'Raw Data'!T54/'Raw Data'!T22)</f>
        <v/>
      </c>
      <c r="U22" s="10" t="str">
        <f>IF('Raw Data'!U54="","",'Raw Data'!U54/'Raw Data'!U22)</f>
        <v/>
      </c>
      <c r="V22" s="10" t="str">
        <f>IF('Raw Data'!V54="","",'Raw Data'!V54/'Raw Data'!V22)</f>
        <v/>
      </c>
      <c r="W22" s="10" t="str">
        <f>IF('Raw Data'!W54="","",'Raw Data'!W54/'Raw Data'!W22)</f>
        <v/>
      </c>
      <c r="X22" s="10" t="str">
        <f>IF('Raw Data'!X54="","",'Raw Data'!X54/'Raw Data'!X22)</f>
        <v/>
      </c>
      <c r="Y22" s="10" t="str">
        <f>IF('Raw Data'!Y54="","",'Raw Data'!Y54/'Raw Data'!Y22)</f>
        <v/>
      </c>
      <c r="Z22" s="10" t="str">
        <f>IF('Raw Data'!Z54="","",'Raw Data'!Z54/'Raw Data'!Z22)</f>
        <v/>
      </c>
      <c r="AA22" s="10" t="str">
        <f>IF('Raw Data'!AA54="","",'Raw Data'!AA54/'Raw Data'!AA22)</f>
        <v/>
      </c>
      <c r="AC22" s="10">
        <f t="shared" si="0"/>
        <v>10</v>
      </c>
      <c r="AD22" s="21">
        <f ca="1">SUMPRODUCT(C22:OFFSET($B22,0,$AC22),'Raw Data'!C21:OFFSET('Raw Data'!B21,0,$AC22))/SUM('Raw Data'!C21:OFFSET('Raw Data'!B21,0,$AC22))</f>
        <v>1.1016013398937371E-2</v>
      </c>
    </row>
    <row r="23" spans="2:30" x14ac:dyDescent="0.3">
      <c r="B23" s="10">
        <f>'Raw Data'!B23</f>
        <v>16</v>
      </c>
      <c r="C23" s="10">
        <f>IF('Raw Data'!C55="","",'Raw Data'!C55/'Raw Data'!C23)</f>
        <v>1.3741956592867271E-2</v>
      </c>
      <c r="D23" s="10">
        <f>IF('Raw Data'!D55="","",'Raw Data'!D55/'Raw Data'!D23)</f>
        <v>2.5639422174973422E-3</v>
      </c>
      <c r="E23" s="10">
        <f>IF('Raw Data'!E55="","",'Raw Data'!E55/'Raw Data'!E23)</f>
        <v>6.7137400162055796E-3</v>
      </c>
      <c r="F23" s="10">
        <f>IF('Raw Data'!F55="","",'Raw Data'!F55/'Raw Data'!F23)</f>
        <v>5.525952239984212E-3</v>
      </c>
      <c r="G23" s="10">
        <f>IF('Raw Data'!G55="","",'Raw Data'!G55/'Raw Data'!G23)</f>
        <v>1.149367343852397E-2</v>
      </c>
      <c r="H23" s="10">
        <f>IF('Raw Data'!H55="","",'Raw Data'!H55/'Raw Data'!H23)</f>
        <v>1.459410155062329E-2</v>
      </c>
      <c r="I23" s="10">
        <f>IF('Raw Data'!I55="","",'Raw Data'!I55/'Raw Data'!I23)</f>
        <v>5.3116857085588297E-3</v>
      </c>
      <c r="J23" s="10">
        <f>IF('Raw Data'!J55="","",'Raw Data'!J55/'Raw Data'!J23)</f>
        <v>7.5253571818082671E-3</v>
      </c>
      <c r="K23" s="10">
        <f>IF('Raw Data'!K55="","",'Raw Data'!K55/'Raw Data'!K23)</f>
        <v>9.3802764054780816E-3</v>
      </c>
      <c r="L23" s="10" t="str">
        <f>IF('Raw Data'!L55="","",'Raw Data'!L55/'Raw Data'!L23)</f>
        <v/>
      </c>
      <c r="M23" s="10" t="str">
        <f>IF('Raw Data'!M55="","",'Raw Data'!M55/'Raw Data'!M23)</f>
        <v/>
      </c>
      <c r="N23" s="10" t="str">
        <f>IF('Raw Data'!N55="","",'Raw Data'!N55/'Raw Data'!N23)</f>
        <v/>
      </c>
      <c r="O23" s="10" t="str">
        <f>IF('Raw Data'!O55="","",'Raw Data'!O55/'Raw Data'!O23)</f>
        <v/>
      </c>
      <c r="P23" s="10" t="str">
        <f>IF('Raw Data'!P55="","",'Raw Data'!P55/'Raw Data'!P23)</f>
        <v/>
      </c>
      <c r="Q23" s="10" t="str">
        <f>IF('Raw Data'!Q55="","",'Raw Data'!Q55/'Raw Data'!Q23)</f>
        <v/>
      </c>
      <c r="R23" s="10" t="str">
        <f>IF('Raw Data'!R55="","",'Raw Data'!R55/'Raw Data'!R23)</f>
        <v/>
      </c>
      <c r="S23" s="10" t="str">
        <f>IF('Raw Data'!S55="","",'Raw Data'!S55/'Raw Data'!S23)</f>
        <v/>
      </c>
      <c r="T23" s="10" t="str">
        <f>IF('Raw Data'!T55="","",'Raw Data'!T55/'Raw Data'!T23)</f>
        <v/>
      </c>
      <c r="U23" s="10" t="str">
        <f>IF('Raw Data'!U55="","",'Raw Data'!U55/'Raw Data'!U23)</f>
        <v/>
      </c>
      <c r="V23" s="10" t="str">
        <f>IF('Raw Data'!V55="","",'Raw Data'!V55/'Raw Data'!V23)</f>
        <v/>
      </c>
      <c r="W23" s="10" t="str">
        <f>IF('Raw Data'!W55="","",'Raw Data'!W55/'Raw Data'!W23)</f>
        <v/>
      </c>
      <c r="X23" s="10" t="str">
        <f>IF('Raw Data'!X55="","",'Raw Data'!X55/'Raw Data'!X23)</f>
        <v/>
      </c>
      <c r="Y23" s="10" t="str">
        <f>IF('Raw Data'!Y55="","",'Raw Data'!Y55/'Raw Data'!Y23)</f>
        <v/>
      </c>
      <c r="Z23" s="10" t="str">
        <f>IF('Raw Data'!Z55="","",'Raw Data'!Z55/'Raw Data'!Z23)</f>
        <v/>
      </c>
      <c r="AA23" s="10" t="str">
        <f>IF('Raw Data'!AA55="","",'Raw Data'!AA55/'Raw Data'!AA23)</f>
        <v/>
      </c>
      <c r="AC23" s="10">
        <f t="shared" si="0"/>
        <v>9</v>
      </c>
      <c r="AD23" s="21">
        <f ca="1">SUMPRODUCT(C23:OFFSET($B23,0,$AC23),'Raw Data'!C22:OFFSET('Raw Data'!B22,0,$AC23))/SUM('Raw Data'!C22:OFFSET('Raw Data'!B22,0,$AC23))</f>
        <v>8.630146715293054E-3</v>
      </c>
    </row>
    <row r="24" spans="2:30" x14ac:dyDescent="0.3">
      <c r="B24" s="10">
        <f>'Raw Data'!B24</f>
        <v>17</v>
      </c>
      <c r="C24" s="10">
        <f>IF('Raw Data'!C56="","",'Raw Data'!C56/'Raw Data'!C24)</f>
        <v>1.5969624211290414E-2</v>
      </c>
      <c r="D24" s="10">
        <f>IF('Raw Data'!D56="","",'Raw Data'!D56/'Raw Data'!D24)</f>
        <v>9.5848714461498601E-3</v>
      </c>
      <c r="E24" s="10">
        <f>IF('Raw Data'!E56="","",'Raw Data'!E56/'Raw Data'!E24)</f>
        <v>8.3742074410814698E-3</v>
      </c>
      <c r="F24" s="10">
        <f>IF('Raw Data'!F56="","",'Raw Data'!F56/'Raw Data'!F24)</f>
        <v>9.922041105598866E-3</v>
      </c>
      <c r="G24" s="10">
        <f>IF('Raw Data'!G56="","",'Raw Data'!G56/'Raw Data'!G24)</f>
        <v>4.6743533811156125E-4</v>
      </c>
      <c r="H24" s="10">
        <f>IF('Raw Data'!H56="","",'Raw Data'!H56/'Raw Data'!H24)</f>
        <v>1.2359256349829798E-2</v>
      </c>
      <c r="I24" s="10">
        <f>IF('Raw Data'!I56="","",'Raw Data'!I56/'Raw Data'!I24)</f>
        <v>1.7125064867669953E-3</v>
      </c>
      <c r="J24" s="10">
        <f>IF('Raw Data'!J56="","",'Raw Data'!J56/'Raw Data'!J24)</f>
        <v>1.1725947847451002E-3</v>
      </c>
      <c r="K24" s="10" t="str">
        <f>IF('Raw Data'!K56="","",'Raw Data'!K56/'Raw Data'!K24)</f>
        <v/>
      </c>
      <c r="L24" s="10" t="str">
        <f>IF('Raw Data'!L56="","",'Raw Data'!L56/'Raw Data'!L24)</f>
        <v/>
      </c>
      <c r="M24" s="10" t="str">
        <f>IF('Raw Data'!M56="","",'Raw Data'!M56/'Raw Data'!M24)</f>
        <v/>
      </c>
      <c r="N24" s="10" t="str">
        <f>IF('Raw Data'!N56="","",'Raw Data'!N56/'Raw Data'!N24)</f>
        <v/>
      </c>
      <c r="O24" s="10" t="str">
        <f>IF('Raw Data'!O56="","",'Raw Data'!O56/'Raw Data'!O24)</f>
        <v/>
      </c>
      <c r="P24" s="10" t="str">
        <f>IF('Raw Data'!P56="","",'Raw Data'!P56/'Raw Data'!P24)</f>
        <v/>
      </c>
      <c r="Q24" s="10" t="str">
        <f>IF('Raw Data'!Q56="","",'Raw Data'!Q56/'Raw Data'!Q24)</f>
        <v/>
      </c>
      <c r="R24" s="10" t="str">
        <f>IF('Raw Data'!R56="","",'Raw Data'!R56/'Raw Data'!R24)</f>
        <v/>
      </c>
      <c r="S24" s="10" t="str">
        <f>IF('Raw Data'!S56="","",'Raw Data'!S56/'Raw Data'!S24)</f>
        <v/>
      </c>
      <c r="T24" s="10" t="str">
        <f>IF('Raw Data'!T56="","",'Raw Data'!T56/'Raw Data'!T24)</f>
        <v/>
      </c>
      <c r="U24" s="10" t="str">
        <f>IF('Raw Data'!U56="","",'Raw Data'!U56/'Raw Data'!U24)</f>
        <v/>
      </c>
      <c r="V24" s="10" t="str">
        <f>IF('Raw Data'!V56="","",'Raw Data'!V56/'Raw Data'!V24)</f>
        <v/>
      </c>
      <c r="W24" s="10" t="str">
        <f>IF('Raw Data'!W56="","",'Raw Data'!W56/'Raw Data'!W24)</f>
        <v/>
      </c>
      <c r="X24" s="10" t="str">
        <f>IF('Raw Data'!X56="","",'Raw Data'!X56/'Raw Data'!X24)</f>
        <v/>
      </c>
      <c r="Y24" s="10" t="str">
        <f>IF('Raw Data'!Y56="","",'Raw Data'!Y56/'Raw Data'!Y24)</f>
        <v/>
      </c>
      <c r="Z24" s="10" t="str">
        <f>IF('Raw Data'!Z56="","",'Raw Data'!Z56/'Raw Data'!Z24)</f>
        <v/>
      </c>
      <c r="AA24" s="10" t="str">
        <f>IF('Raw Data'!AA56="","",'Raw Data'!AA56/'Raw Data'!AA24)</f>
        <v/>
      </c>
      <c r="AC24" s="10">
        <f t="shared" si="0"/>
        <v>8</v>
      </c>
      <c r="AD24" s="21">
        <f ca="1">SUMPRODUCT(C24:OFFSET($B24,0,$AC24),'Raw Data'!C23:OFFSET('Raw Data'!B23,0,$AC24))/SUM('Raw Data'!C23:OFFSET('Raw Data'!B23,0,$AC24))</f>
        <v>7.3511422171734179E-3</v>
      </c>
    </row>
    <row r="25" spans="2:30" x14ac:dyDescent="0.3">
      <c r="B25" s="10">
        <f>'Raw Data'!B25</f>
        <v>18</v>
      </c>
      <c r="C25" s="10">
        <f>IF('Raw Data'!C57="","",'Raw Data'!C57/'Raw Data'!C25)</f>
        <v>8.4624621190462577E-3</v>
      </c>
      <c r="D25" s="10">
        <f>IF('Raw Data'!D57="","",'Raw Data'!D57/'Raw Data'!D25)</f>
        <v>5.2984574111334679E-3</v>
      </c>
      <c r="E25" s="10">
        <f>IF('Raw Data'!E57="","",'Raw Data'!E57/'Raw Data'!E25)</f>
        <v>1.1683976261127596E-2</v>
      </c>
      <c r="F25" s="10">
        <f>IF('Raw Data'!F57="","",'Raw Data'!F57/'Raw Data'!F25)</f>
        <v>1.4543943486391025E-3</v>
      </c>
      <c r="G25" s="10">
        <f>IF('Raw Data'!G57="","",'Raw Data'!G57/'Raw Data'!G25)</f>
        <v>1.5571489726027397E-2</v>
      </c>
      <c r="H25" s="10">
        <f>IF('Raw Data'!H57="","",'Raw Data'!H57/'Raw Data'!H25)</f>
        <v>1.5696038103485604E-2</v>
      </c>
      <c r="I25" s="10">
        <f>IF('Raw Data'!I57="","",'Raw Data'!I57/'Raw Data'!I25)</f>
        <v>3.0096200354705217E-3</v>
      </c>
      <c r="J25" s="10" t="str">
        <f>IF('Raw Data'!J57="","",'Raw Data'!J57/'Raw Data'!J25)</f>
        <v/>
      </c>
      <c r="K25" s="10" t="str">
        <f>IF('Raw Data'!K57="","",'Raw Data'!K57/'Raw Data'!K25)</f>
        <v/>
      </c>
      <c r="L25" s="10" t="str">
        <f>IF('Raw Data'!L57="","",'Raw Data'!L57/'Raw Data'!L25)</f>
        <v/>
      </c>
      <c r="M25" s="10" t="str">
        <f>IF('Raw Data'!M57="","",'Raw Data'!M57/'Raw Data'!M25)</f>
        <v/>
      </c>
      <c r="N25" s="10" t="str">
        <f>IF('Raw Data'!N57="","",'Raw Data'!N57/'Raw Data'!N25)</f>
        <v/>
      </c>
      <c r="O25" s="10" t="str">
        <f>IF('Raw Data'!O57="","",'Raw Data'!O57/'Raw Data'!O25)</f>
        <v/>
      </c>
      <c r="P25" s="10" t="str">
        <f>IF('Raw Data'!P57="","",'Raw Data'!P57/'Raw Data'!P25)</f>
        <v/>
      </c>
      <c r="Q25" s="10" t="str">
        <f>IF('Raw Data'!Q57="","",'Raw Data'!Q57/'Raw Data'!Q25)</f>
        <v/>
      </c>
      <c r="R25" s="10" t="str">
        <f>IF('Raw Data'!R57="","",'Raw Data'!R57/'Raw Data'!R25)</f>
        <v/>
      </c>
      <c r="S25" s="10" t="str">
        <f>IF('Raw Data'!S57="","",'Raw Data'!S57/'Raw Data'!S25)</f>
        <v/>
      </c>
      <c r="T25" s="10" t="str">
        <f>IF('Raw Data'!T57="","",'Raw Data'!T57/'Raw Data'!T25)</f>
        <v/>
      </c>
      <c r="U25" s="10" t="str">
        <f>IF('Raw Data'!U57="","",'Raw Data'!U57/'Raw Data'!U25)</f>
        <v/>
      </c>
      <c r="V25" s="10" t="str">
        <f>IF('Raw Data'!V57="","",'Raw Data'!V57/'Raw Data'!V25)</f>
        <v/>
      </c>
      <c r="W25" s="10" t="str">
        <f>IF('Raw Data'!W57="","",'Raw Data'!W57/'Raw Data'!W25)</f>
        <v/>
      </c>
      <c r="X25" s="10" t="str">
        <f>IF('Raw Data'!X57="","",'Raw Data'!X57/'Raw Data'!X25)</f>
        <v/>
      </c>
      <c r="Y25" s="10" t="str">
        <f>IF('Raw Data'!Y57="","",'Raw Data'!Y57/'Raw Data'!Y25)</f>
        <v/>
      </c>
      <c r="Z25" s="10" t="str">
        <f>IF('Raw Data'!Z57="","",'Raw Data'!Z57/'Raw Data'!Z25)</f>
        <v/>
      </c>
      <c r="AA25" s="10" t="str">
        <f>IF('Raw Data'!AA57="","",'Raw Data'!AA57/'Raw Data'!AA25)</f>
        <v/>
      </c>
      <c r="AC25" s="10">
        <f t="shared" si="0"/>
        <v>7</v>
      </c>
      <c r="AD25" s="21">
        <f ca="1">SUMPRODUCT(C25:OFFSET($B25,0,$AC25),'Raw Data'!C24:OFFSET('Raw Data'!B24,0,$AC25))/SUM('Raw Data'!C24:OFFSET('Raw Data'!B24,0,$AC25))</f>
        <v>8.7487953243176476E-3</v>
      </c>
    </row>
    <row r="26" spans="2:30" x14ac:dyDescent="0.3">
      <c r="B26" s="10">
        <f>'Raw Data'!B26</f>
        <v>19</v>
      </c>
      <c r="C26" s="10">
        <f>IF('Raw Data'!C58="","",'Raw Data'!C58/'Raw Data'!C26)</f>
        <v>1.5515222482435597E-2</v>
      </c>
      <c r="D26" s="10">
        <f>IF('Raw Data'!D58="","",'Raw Data'!D58/'Raw Data'!D26)</f>
        <v>1.4933666736125582E-2</v>
      </c>
      <c r="E26" s="10">
        <f>IF('Raw Data'!E58="","",'Raw Data'!E58/'Raw Data'!E26)</f>
        <v>1.3161257347303858E-2</v>
      </c>
      <c r="F26" s="10">
        <f>IF('Raw Data'!F58="","",'Raw Data'!F58/'Raw Data'!F26)</f>
        <v>1.0499387091616479E-2</v>
      </c>
      <c r="G26" s="10">
        <f>IF('Raw Data'!G58="","",'Raw Data'!G58/'Raw Data'!G26)</f>
        <v>1.2955510226583604E-2</v>
      </c>
      <c r="H26" s="10">
        <f>IF('Raw Data'!H58="","",'Raw Data'!H58/'Raw Data'!H26)</f>
        <v>1.4208200481065055E-2</v>
      </c>
      <c r="I26" s="10" t="str">
        <f>IF('Raw Data'!I58="","",'Raw Data'!I58/'Raw Data'!I26)</f>
        <v/>
      </c>
      <c r="J26" s="10" t="str">
        <f>IF('Raw Data'!J58="","",'Raw Data'!J58/'Raw Data'!J26)</f>
        <v/>
      </c>
      <c r="K26" s="10" t="str">
        <f>IF('Raw Data'!K58="","",'Raw Data'!K58/'Raw Data'!K26)</f>
        <v/>
      </c>
      <c r="L26" s="10" t="str">
        <f>IF('Raw Data'!L58="","",'Raw Data'!L58/'Raw Data'!L26)</f>
        <v/>
      </c>
      <c r="M26" s="10" t="str">
        <f>IF('Raw Data'!M58="","",'Raw Data'!M58/'Raw Data'!M26)</f>
        <v/>
      </c>
      <c r="N26" s="10" t="str">
        <f>IF('Raw Data'!N58="","",'Raw Data'!N58/'Raw Data'!N26)</f>
        <v/>
      </c>
      <c r="O26" s="10" t="str">
        <f>IF('Raw Data'!O58="","",'Raw Data'!O58/'Raw Data'!O26)</f>
        <v/>
      </c>
      <c r="P26" s="10" t="str">
        <f>IF('Raw Data'!P58="","",'Raw Data'!P58/'Raw Data'!P26)</f>
        <v/>
      </c>
      <c r="Q26" s="10" t="str">
        <f>IF('Raw Data'!Q58="","",'Raw Data'!Q58/'Raw Data'!Q26)</f>
        <v/>
      </c>
      <c r="R26" s="10" t="str">
        <f>IF('Raw Data'!R58="","",'Raw Data'!R58/'Raw Data'!R26)</f>
        <v/>
      </c>
      <c r="S26" s="10" t="str">
        <f>IF('Raw Data'!S58="","",'Raw Data'!S58/'Raw Data'!S26)</f>
        <v/>
      </c>
      <c r="T26" s="10" t="str">
        <f>IF('Raw Data'!T58="","",'Raw Data'!T58/'Raw Data'!T26)</f>
        <v/>
      </c>
      <c r="U26" s="10" t="str">
        <f>IF('Raw Data'!U58="","",'Raw Data'!U58/'Raw Data'!U26)</f>
        <v/>
      </c>
      <c r="V26" s="10" t="str">
        <f>IF('Raw Data'!V58="","",'Raw Data'!V58/'Raw Data'!V26)</f>
        <v/>
      </c>
      <c r="W26" s="10" t="str">
        <f>IF('Raw Data'!W58="","",'Raw Data'!W58/'Raw Data'!W26)</f>
        <v/>
      </c>
      <c r="X26" s="10" t="str">
        <f>IF('Raw Data'!X58="","",'Raw Data'!X58/'Raw Data'!X26)</f>
        <v/>
      </c>
      <c r="Y26" s="10" t="str">
        <f>IF('Raw Data'!Y58="","",'Raw Data'!Y58/'Raw Data'!Y26)</f>
        <v/>
      </c>
      <c r="Z26" s="10" t="str">
        <f>IF('Raw Data'!Z58="","",'Raw Data'!Z58/'Raw Data'!Z26)</f>
        <v/>
      </c>
      <c r="AA26" s="10" t="str">
        <f>IF('Raw Data'!AA58="","",'Raw Data'!AA58/'Raw Data'!AA26)</f>
        <v/>
      </c>
      <c r="AC26" s="10">
        <f t="shared" si="0"/>
        <v>6</v>
      </c>
      <c r="AD26" s="21">
        <f ca="1">SUMPRODUCT(C26:OFFSET($B26,0,$AC26),'Raw Data'!C25:OFFSET('Raw Data'!B25,0,$AC26))/SUM('Raw Data'!C25:OFFSET('Raw Data'!B25,0,$AC26))</f>
        <v>1.3464589187371189E-2</v>
      </c>
    </row>
    <row r="27" spans="2:30" x14ac:dyDescent="0.3">
      <c r="B27" s="10">
        <f>'Raw Data'!B27</f>
        <v>20</v>
      </c>
      <c r="C27" s="10">
        <f>IF('Raw Data'!C59="","",'Raw Data'!C59/'Raw Data'!C27)</f>
        <v>2.1581439961632994E-3</v>
      </c>
      <c r="D27" s="10">
        <f>IF('Raw Data'!D59="","",'Raw Data'!D59/'Raw Data'!D27)</f>
        <v>9.6395942737932516E-3</v>
      </c>
      <c r="E27" s="10">
        <f>IF('Raw Data'!E59="","",'Raw Data'!E59/'Raw Data'!E27)</f>
        <v>1.1687025420931E-2</v>
      </c>
      <c r="F27" s="10">
        <f>IF('Raw Data'!F59="","",'Raw Data'!F59/'Raw Data'!F27)</f>
        <v>1.3507601443727441E-2</v>
      </c>
      <c r="G27" s="10">
        <f>IF('Raw Data'!G59="","",'Raw Data'!G59/'Raw Data'!G27)</f>
        <v>8.9747230900312416E-3</v>
      </c>
      <c r="H27" s="10" t="str">
        <f>IF('Raw Data'!H59="","",'Raw Data'!H59/'Raw Data'!H27)</f>
        <v/>
      </c>
      <c r="I27" s="10" t="str">
        <f>IF('Raw Data'!I59="","",'Raw Data'!I59/'Raw Data'!I27)</f>
        <v/>
      </c>
      <c r="J27" s="10" t="str">
        <f>IF('Raw Data'!J59="","",'Raw Data'!J59/'Raw Data'!J27)</f>
        <v/>
      </c>
      <c r="K27" s="10" t="str">
        <f>IF('Raw Data'!K59="","",'Raw Data'!K59/'Raw Data'!K27)</f>
        <v/>
      </c>
      <c r="L27" s="10" t="str">
        <f>IF('Raw Data'!L59="","",'Raw Data'!L59/'Raw Data'!L27)</f>
        <v/>
      </c>
      <c r="M27" s="10" t="str">
        <f>IF('Raw Data'!M59="","",'Raw Data'!M59/'Raw Data'!M27)</f>
        <v/>
      </c>
      <c r="N27" s="10" t="str">
        <f>IF('Raw Data'!N59="","",'Raw Data'!N59/'Raw Data'!N27)</f>
        <v/>
      </c>
      <c r="O27" s="10" t="str">
        <f>IF('Raw Data'!O59="","",'Raw Data'!O59/'Raw Data'!O27)</f>
        <v/>
      </c>
      <c r="P27" s="10" t="str">
        <f>IF('Raw Data'!P59="","",'Raw Data'!P59/'Raw Data'!P27)</f>
        <v/>
      </c>
      <c r="Q27" s="10" t="str">
        <f>IF('Raw Data'!Q59="","",'Raw Data'!Q59/'Raw Data'!Q27)</f>
        <v/>
      </c>
      <c r="R27" s="10" t="str">
        <f>IF('Raw Data'!R59="","",'Raw Data'!R59/'Raw Data'!R27)</f>
        <v/>
      </c>
      <c r="S27" s="10" t="str">
        <f>IF('Raw Data'!S59="","",'Raw Data'!S59/'Raw Data'!S27)</f>
        <v/>
      </c>
      <c r="T27" s="10" t="str">
        <f>IF('Raw Data'!T59="","",'Raw Data'!T59/'Raw Data'!T27)</f>
        <v/>
      </c>
      <c r="U27" s="10" t="str">
        <f>IF('Raw Data'!U59="","",'Raw Data'!U59/'Raw Data'!U27)</f>
        <v/>
      </c>
      <c r="V27" s="10" t="str">
        <f>IF('Raw Data'!V59="","",'Raw Data'!V59/'Raw Data'!V27)</f>
        <v/>
      </c>
      <c r="W27" s="10" t="str">
        <f>IF('Raw Data'!W59="","",'Raw Data'!W59/'Raw Data'!W27)</f>
        <v/>
      </c>
      <c r="X27" s="10" t="str">
        <f>IF('Raw Data'!X59="","",'Raw Data'!X59/'Raw Data'!X27)</f>
        <v/>
      </c>
      <c r="Y27" s="10" t="str">
        <f>IF('Raw Data'!Y59="","",'Raw Data'!Y59/'Raw Data'!Y27)</f>
        <v/>
      </c>
      <c r="Z27" s="10" t="str">
        <f>IF('Raw Data'!Z59="","",'Raw Data'!Z59/'Raw Data'!Z27)</f>
        <v/>
      </c>
      <c r="AA27" s="10" t="str">
        <f>IF('Raw Data'!AA59="","",'Raw Data'!AA59/'Raw Data'!AA27)</f>
        <v/>
      </c>
      <c r="AC27" s="10">
        <f t="shared" si="0"/>
        <v>5</v>
      </c>
      <c r="AD27" s="21">
        <f ca="1">SUMPRODUCT(C27:OFFSET($B27,0,$AC27),'Raw Data'!C26:OFFSET('Raw Data'!B26,0,$AC27))/SUM('Raw Data'!C26:OFFSET('Raw Data'!B26,0,$AC27))</f>
        <v>9.2204458845118759E-3</v>
      </c>
    </row>
    <row r="28" spans="2:30" x14ac:dyDescent="0.3">
      <c r="B28" s="10">
        <f>'Raw Data'!B28</f>
        <v>21</v>
      </c>
      <c r="C28" s="10">
        <f>IF('Raw Data'!C60="","",'Raw Data'!C60/'Raw Data'!C28)</f>
        <v>1.5653775322283611E-2</v>
      </c>
      <c r="D28" s="10">
        <f>IF('Raw Data'!D60="","",'Raw Data'!D60/'Raw Data'!D28)</f>
        <v>6.8539074722491246E-3</v>
      </c>
      <c r="E28" s="10">
        <f>IF('Raw Data'!E60="","",'Raw Data'!E60/'Raw Data'!E28)</f>
        <v>1.0645557526955098E-2</v>
      </c>
      <c r="F28" s="10">
        <f>IF('Raw Data'!F60="","",'Raw Data'!F60/'Raw Data'!F28)</f>
        <v>1.4981483559645382E-2</v>
      </c>
      <c r="G28" s="10" t="str">
        <f>IF('Raw Data'!G60="","",'Raw Data'!G60/'Raw Data'!G28)</f>
        <v/>
      </c>
      <c r="H28" s="10" t="str">
        <f>IF('Raw Data'!H60="","",'Raw Data'!H60/'Raw Data'!H28)</f>
        <v/>
      </c>
      <c r="I28" s="10" t="str">
        <f>IF('Raw Data'!I60="","",'Raw Data'!I60/'Raw Data'!I28)</f>
        <v/>
      </c>
      <c r="J28" s="10" t="str">
        <f>IF('Raw Data'!J60="","",'Raw Data'!J60/'Raw Data'!J28)</f>
        <v/>
      </c>
      <c r="K28" s="10" t="str">
        <f>IF('Raw Data'!K60="","",'Raw Data'!K60/'Raw Data'!K28)</f>
        <v/>
      </c>
      <c r="L28" s="10" t="str">
        <f>IF('Raw Data'!L60="","",'Raw Data'!L60/'Raw Data'!L28)</f>
        <v/>
      </c>
      <c r="M28" s="10" t="str">
        <f>IF('Raw Data'!M60="","",'Raw Data'!M60/'Raw Data'!M28)</f>
        <v/>
      </c>
      <c r="N28" s="10" t="str">
        <f>IF('Raw Data'!N60="","",'Raw Data'!N60/'Raw Data'!N28)</f>
        <v/>
      </c>
      <c r="O28" s="10" t="str">
        <f>IF('Raw Data'!O60="","",'Raw Data'!O60/'Raw Data'!O28)</f>
        <v/>
      </c>
      <c r="P28" s="10" t="str">
        <f>IF('Raw Data'!P60="","",'Raw Data'!P60/'Raw Data'!P28)</f>
        <v/>
      </c>
      <c r="Q28" s="10" t="str">
        <f>IF('Raw Data'!Q60="","",'Raw Data'!Q60/'Raw Data'!Q28)</f>
        <v/>
      </c>
      <c r="R28" s="10" t="str">
        <f>IF('Raw Data'!R60="","",'Raw Data'!R60/'Raw Data'!R28)</f>
        <v/>
      </c>
      <c r="S28" s="10" t="str">
        <f>IF('Raw Data'!S60="","",'Raw Data'!S60/'Raw Data'!S28)</f>
        <v/>
      </c>
      <c r="T28" s="10" t="str">
        <f>IF('Raw Data'!T60="","",'Raw Data'!T60/'Raw Data'!T28)</f>
        <v/>
      </c>
      <c r="U28" s="10" t="str">
        <f>IF('Raw Data'!U60="","",'Raw Data'!U60/'Raw Data'!U28)</f>
        <v/>
      </c>
      <c r="V28" s="10" t="str">
        <f>IF('Raw Data'!V60="","",'Raw Data'!V60/'Raw Data'!V28)</f>
        <v/>
      </c>
      <c r="W28" s="10" t="str">
        <f>IF('Raw Data'!W60="","",'Raw Data'!W60/'Raw Data'!W28)</f>
        <v/>
      </c>
      <c r="X28" s="10" t="str">
        <f>IF('Raw Data'!X60="","",'Raw Data'!X60/'Raw Data'!X28)</f>
        <v/>
      </c>
      <c r="Y28" s="10" t="str">
        <f>IF('Raw Data'!Y60="","",'Raw Data'!Y60/'Raw Data'!Y28)</f>
        <v/>
      </c>
      <c r="Z28" s="10" t="str">
        <f>IF('Raw Data'!Z60="","",'Raw Data'!Z60/'Raw Data'!Z28)</f>
        <v/>
      </c>
      <c r="AA28" s="10" t="str">
        <f>IF('Raw Data'!AA60="","",'Raw Data'!AA60/'Raw Data'!AA28)</f>
        <v/>
      </c>
      <c r="AC28" s="10">
        <f t="shared" si="0"/>
        <v>4</v>
      </c>
      <c r="AD28" s="21">
        <f ca="1">SUMPRODUCT(C28:OFFSET($B28,0,$AC28),'Raw Data'!C27:OFFSET('Raw Data'!B27,0,$AC28))/SUM('Raw Data'!C27:OFFSET('Raw Data'!B27,0,$AC28))</f>
        <v>1.2365850234173657E-2</v>
      </c>
    </row>
    <row r="29" spans="2:30" x14ac:dyDescent="0.3">
      <c r="B29" s="10">
        <f>'Raw Data'!B29</f>
        <v>22</v>
      </c>
      <c r="C29" s="10">
        <f>IF('Raw Data'!C61="","",'Raw Data'!C61/'Raw Data'!C29)</f>
        <v>5.5314601797724558E-3</v>
      </c>
      <c r="D29" s="10">
        <f>IF('Raw Data'!D61="","",'Raw Data'!D61/'Raw Data'!D29)</f>
        <v>1.4041043048912205E-2</v>
      </c>
      <c r="E29" s="10">
        <f>IF('Raw Data'!E61="","",'Raw Data'!E61/'Raw Data'!E29)</f>
        <v>1.304654442877292E-2</v>
      </c>
      <c r="F29" s="10" t="str">
        <f>IF('Raw Data'!F61="","",'Raw Data'!F61/'Raw Data'!F29)</f>
        <v/>
      </c>
      <c r="G29" s="10" t="str">
        <f>IF('Raw Data'!G61="","",'Raw Data'!G61/'Raw Data'!G29)</f>
        <v/>
      </c>
      <c r="H29" s="10" t="str">
        <f>IF('Raw Data'!H61="","",'Raw Data'!H61/'Raw Data'!H29)</f>
        <v/>
      </c>
      <c r="I29" s="10" t="str">
        <f>IF('Raw Data'!I61="","",'Raw Data'!I61/'Raw Data'!I29)</f>
        <v/>
      </c>
      <c r="J29" s="10" t="str">
        <f>IF('Raw Data'!J61="","",'Raw Data'!J61/'Raw Data'!J29)</f>
        <v/>
      </c>
      <c r="K29" s="10" t="str">
        <f>IF('Raw Data'!K61="","",'Raw Data'!K61/'Raw Data'!K29)</f>
        <v/>
      </c>
      <c r="L29" s="10" t="str">
        <f>IF('Raw Data'!L61="","",'Raw Data'!L61/'Raw Data'!L29)</f>
        <v/>
      </c>
      <c r="M29" s="10" t="str">
        <f>IF('Raw Data'!M61="","",'Raw Data'!M61/'Raw Data'!M29)</f>
        <v/>
      </c>
      <c r="N29" s="10" t="str">
        <f>IF('Raw Data'!N61="","",'Raw Data'!N61/'Raw Data'!N29)</f>
        <v/>
      </c>
      <c r="O29" s="10" t="str">
        <f>IF('Raw Data'!O61="","",'Raw Data'!O61/'Raw Data'!O29)</f>
        <v/>
      </c>
      <c r="P29" s="10" t="str">
        <f>IF('Raw Data'!P61="","",'Raw Data'!P61/'Raw Data'!P29)</f>
        <v/>
      </c>
      <c r="Q29" s="10" t="str">
        <f>IF('Raw Data'!Q61="","",'Raw Data'!Q61/'Raw Data'!Q29)</f>
        <v/>
      </c>
      <c r="R29" s="10" t="str">
        <f>IF('Raw Data'!R61="","",'Raw Data'!R61/'Raw Data'!R29)</f>
        <v/>
      </c>
      <c r="S29" s="10" t="str">
        <f>IF('Raw Data'!S61="","",'Raw Data'!S61/'Raw Data'!S29)</f>
        <v/>
      </c>
      <c r="T29" s="10" t="str">
        <f>IF('Raw Data'!T61="","",'Raw Data'!T61/'Raw Data'!T29)</f>
        <v/>
      </c>
      <c r="U29" s="10" t="str">
        <f>IF('Raw Data'!U61="","",'Raw Data'!U61/'Raw Data'!U29)</f>
        <v/>
      </c>
      <c r="V29" s="10" t="str">
        <f>IF('Raw Data'!V61="","",'Raw Data'!V61/'Raw Data'!V29)</f>
        <v/>
      </c>
      <c r="W29" s="10" t="str">
        <f>IF('Raw Data'!W61="","",'Raw Data'!W61/'Raw Data'!W29)</f>
        <v/>
      </c>
      <c r="X29" s="10" t="str">
        <f>IF('Raw Data'!X61="","",'Raw Data'!X61/'Raw Data'!X29)</f>
        <v/>
      </c>
      <c r="Y29" s="10" t="str">
        <f>IF('Raw Data'!Y61="","",'Raw Data'!Y61/'Raw Data'!Y29)</f>
        <v/>
      </c>
      <c r="Z29" s="10" t="str">
        <f>IF('Raw Data'!Z61="","",'Raw Data'!Z61/'Raw Data'!Z29)</f>
        <v/>
      </c>
      <c r="AA29" s="10" t="str">
        <f>IF('Raw Data'!AA61="","",'Raw Data'!AA61/'Raw Data'!AA29)</f>
        <v/>
      </c>
      <c r="AC29" s="10">
        <f t="shared" si="0"/>
        <v>3</v>
      </c>
      <c r="AD29" s="21">
        <f ca="1">SUMPRODUCT(C29:OFFSET($B29,0,$AC29),'Raw Data'!C28:OFFSET('Raw Data'!B28,0,$AC29))/SUM('Raw Data'!C28:OFFSET('Raw Data'!B28,0,$AC29))</f>
        <v>1.0588150409837948E-2</v>
      </c>
    </row>
    <row r="30" spans="2:30" x14ac:dyDescent="0.3">
      <c r="B30" s="10">
        <f>'Raw Data'!B30</f>
        <v>23</v>
      </c>
      <c r="C30" s="10">
        <f>IF('Raw Data'!C62="","",'Raw Data'!C62/'Raw Data'!C30)</f>
        <v>4.2479243097122994E-3</v>
      </c>
      <c r="D30" s="10">
        <f>IF('Raw Data'!D62="","",'Raw Data'!D62/'Raw Data'!D30)</f>
        <v>6.3119207414509427E-3</v>
      </c>
      <c r="E30" s="10" t="str">
        <f>IF('Raw Data'!E62="","",'Raw Data'!E62/'Raw Data'!E30)</f>
        <v/>
      </c>
      <c r="F30" s="10" t="str">
        <f>IF('Raw Data'!F62="","",'Raw Data'!F62/'Raw Data'!F30)</f>
        <v/>
      </c>
      <c r="G30" s="10" t="str">
        <f>IF('Raw Data'!G62="","",'Raw Data'!G62/'Raw Data'!G30)</f>
        <v/>
      </c>
      <c r="H30" s="10" t="str">
        <f>IF('Raw Data'!H62="","",'Raw Data'!H62/'Raw Data'!H30)</f>
        <v/>
      </c>
      <c r="I30" s="10" t="str">
        <f>IF('Raw Data'!I62="","",'Raw Data'!I62/'Raw Data'!I30)</f>
        <v/>
      </c>
      <c r="J30" s="10" t="str">
        <f>IF('Raw Data'!J62="","",'Raw Data'!J62/'Raw Data'!J30)</f>
        <v/>
      </c>
      <c r="K30" s="10" t="str">
        <f>IF('Raw Data'!K62="","",'Raw Data'!K62/'Raw Data'!K30)</f>
        <v/>
      </c>
      <c r="L30" s="10" t="str">
        <f>IF('Raw Data'!L62="","",'Raw Data'!L62/'Raw Data'!L30)</f>
        <v/>
      </c>
      <c r="M30" s="10" t="str">
        <f>IF('Raw Data'!M62="","",'Raw Data'!M62/'Raw Data'!M30)</f>
        <v/>
      </c>
      <c r="N30" s="10" t="str">
        <f>IF('Raw Data'!N62="","",'Raw Data'!N62/'Raw Data'!N30)</f>
        <v/>
      </c>
      <c r="O30" s="10" t="str">
        <f>IF('Raw Data'!O62="","",'Raw Data'!O62/'Raw Data'!O30)</f>
        <v/>
      </c>
      <c r="P30" s="10" t="str">
        <f>IF('Raw Data'!P62="","",'Raw Data'!P62/'Raw Data'!P30)</f>
        <v/>
      </c>
      <c r="Q30" s="10" t="str">
        <f>IF('Raw Data'!Q62="","",'Raw Data'!Q62/'Raw Data'!Q30)</f>
        <v/>
      </c>
      <c r="R30" s="10" t="str">
        <f>IF('Raw Data'!R62="","",'Raw Data'!R62/'Raw Data'!R30)</f>
        <v/>
      </c>
      <c r="S30" s="10" t="str">
        <f>IF('Raw Data'!S62="","",'Raw Data'!S62/'Raw Data'!S30)</f>
        <v/>
      </c>
      <c r="T30" s="10" t="str">
        <f>IF('Raw Data'!T62="","",'Raw Data'!T62/'Raw Data'!T30)</f>
        <v/>
      </c>
      <c r="U30" s="10" t="str">
        <f>IF('Raw Data'!U62="","",'Raw Data'!U62/'Raw Data'!U30)</f>
        <v/>
      </c>
      <c r="V30" s="10" t="str">
        <f>IF('Raw Data'!V62="","",'Raw Data'!V62/'Raw Data'!V30)</f>
        <v/>
      </c>
      <c r="W30" s="10" t="str">
        <f>IF('Raw Data'!W62="","",'Raw Data'!W62/'Raw Data'!W30)</f>
        <v/>
      </c>
      <c r="X30" s="10" t="str">
        <f>IF('Raw Data'!X62="","",'Raw Data'!X62/'Raw Data'!X30)</f>
        <v/>
      </c>
      <c r="Y30" s="10" t="str">
        <f>IF('Raw Data'!Y62="","",'Raw Data'!Y62/'Raw Data'!Y30)</f>
        <v/>
      </c>
      <c r="Z30" s="10" t="str">
        <f>IF('Raw Data'!Z62="","",'Raw Data'!Z62/'Raw Data'!Z30)</f>
        <v/>
      </c>
      <c r="AA30" s="10" t="str">
        <f>IF('Raw Data'!AA62="","",'Raw Data'!AA62/'Raw Data'!AA30)</f>
        <v/>
      </c>
      <c r="AC30" s="10">
        <f t="shared" si="0"/>
        <v>2</v>
      </c>
      <c r="AD30" s="21">
        <f ca="1">SUMPRODUCT(C30:OFFSET($B30,0,$AC30),'Raw Data'!C29:OFFSET('Raw Data'!B29,0,$AC30))/SUM('Raw Data'!C29:OFFSET('Raw Data'!B29,0,$AC30))</f>
        <v>5.1745815695299815E-3</v>
      </c>
    </row>
    <row r="31" spans="2:30" x14ac:dyDescent="0.3">
      <c r="B31" s="10">
        <f>'Raw Data'!B31</f>
        <v>24</v>
      </c>
      <c r="C31" s="10">
        <f>IF('Raw Data'!C63="","",'Raw Data'!C63/'Raw Data'!C31)</f>
        <v>1.5685757595729256E-2</v>
      </c>
      <c r="D31" s="10" t="str">
        <f>IF('Raw Data'!D63="","",'Raw Data'!D63/'Raw Data'!D31)</f>
        <v/>
      </c>
      <c r="E31" s="10" t="str">
        <f>IF('Raw Data'!E63="","",'Raw Data'!E63/'Raw Data'!E31)</f>
        <v/>
      </c>
      <c r="F31" s="10" t="str">
        <f>IF('Raw Data'!F63="","",'Raw Data'!F63/'Raw Data'!F31)</f>
        <v/>
      </c>
      <c r="G31" s="10" t="str">
        <f>IF('Raw Data'!G63="","",'Raw Data'!G63/'Raw Data'!G31)</f>
        <v/>
      </c>
      <c r="H31" s="10" t="str">
        <f>IF('Raw Data'!H63="","",'Raw Data'!H63/'Raw Data'!H31)</f>
        <v/>
      </c>
      <c r="I31" s="10" t="str">
        <f>IF('Raw Data'!I63="","",'Raw Data'!I63/'Raw Data'!I31)</f>
        <v/>
      </c>
      <c r="J31" s="10" t="str">
        <f>IF('Raw Data'!J63="","",'Raw Data'!J63/'Raw Data'!J31)</f>
        <v/>
      </c>
      <c r="K31" s="10" t="str">
        <f>IF('Raw Data'!K63="","",'Raw Data'!K63/'Raw Data'!K31)</f>
        <v/>
      </c>
      <c r="L31" s="10" t="str">
        <f>IF('Raw Data'!L63="","",'Raw Data'!L63/'Raw Data'!L31)</f>
        <v/>
      </c>
      <c r="M31" s="10" t="str">
        <f>IF('Raw Data'!M63="","",'Raw Data'!M63/'Raw Data'!M31)</f>
        <v/>
      </c>
      <c r="N31" s="10" t="str">
        <f>IF('Raw Data'!N63="","",'Raw Data'!N63/'Raw Data'!N31)</f>
        <v/>
      </c>
      <c r="O31" s="10" t="str">
        <f>IF('Raw Data'!O63="","",'Raw Data'!O63/'Raw Data'!O31)</f>
        <v/>
      </c>
      <c r="P31" s="10" t="str">
        <f>IF('Raw Data'!P63="","",'Raw Data'!P63/'Raw Data'!P31)</f>
        <v/>
      </c>
      <c r="Q31" s="10" t="str">
        <f>IF('Raw Data'!Q63="","",'Raw Data'!Q63/'Raw Data'!Q31)</f>
        <v/>
      </c>
      <c r="R31" s="10" t="str">
        <f>IF('Raw Data'!R63="","",'Raw Data'!R63/'Raw Data'!R31)</f>
        <v/>
      </c>
      <c r="S31" s="10" t="str">
        <f>IF('Raw Data'!S63="","",'Raw Data'!S63/'Raw Data'!S31)</f>
        <v/>
      </c>
      <c r="T31" s="10" t="str">
        <f>IF('Raw Data'!T63="","",'Raw Data'!T63/'Raw Data'!T31)</f>
        <v/>
      </c>
      <c r="U31" s="10" t="str">
        <f>IF('Raw Data'!U63="","",'Raw Data'!U63/'Raw Data'!U31)</f>
        <v/>
      </c>
      <c r="V31" s="10" t="str">
        <f>IF('Raw Data'!V63="","",'Raw Data'!V63/'Raw Data'!V31)</f>
        <v/>
      </c>
      <c r="W31" s="10" t="str">
        <f>IF('Raw Data'!W63="","",'Raw Data'!W63/'Raw Data'!W31)</f>
        <v/>
      </c>
      <c r="X31" s="10" t="str">
        <f>IF('Raw Data'!X63="","",'Raw Data'!X63/'Raw Data'!X31)</f>
        <v/>
      </c>
      <c r="Y31" s="10" t="str">
        <f>IF('Raw Data'!Y63="","",'Raw Data'!Y63/'Raw Data'!Y31)</f>
        <v/>
      </c>
      <c r="Z31" s="10" t="str">
        <f>IF('Raw Data'!Z63="","",'Raw Data'!Z63/'Raw Data'!Z31)</f>
        <v/>
      </c>
      <c r="AA31" s="10" t="str">
        <f>IF('Raw Data'!AA63="","",'Raw Data'!AA63/'Raw Data'!AA31)</f>
        <v/>
      </c>
      <c r="AC31" s="10">
        <f t="shared" si="0"/>
        <v>1</v>
      </c>
      <c r="AD31" s="21">
        <f ca="1">SUMPRODUCT(C31:OFFSET($B31,0,$AC31),'Raw Data'!C30:OFFSET('Raw Data'!B30,0,$AC31))/SUM('Raw Data'!C30:OFFSET('Raw Data'!B30,0,$AC31))</f>
        <v>1.5685757595729256E-2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3C08-C003-4391-BE21-818333BA6EB5}">
  <dimension ref="A5:E31"/>
  <sheetViews>
    <sheetView topLeftCell="A3" workbookViewId="0">
      <selection activeCell="E13" sqref="E13"/>
    </sheetView>
  </sheetViews>
  <sheetFormatPr defaultRowHeight="14.4" x14ac:dyDescent="0.3"/>
  <cols>
    <col min="1" max="3" width="8.88671875" style="10"/>
    <col min="4" max="5" width="14.44140625" style="10" bestFit="1" customWidth="1"/>
    <col min="6" max="16384" width="8.88671875" style="10"/>
  </cols>
  <sheetData>
    <row r="5" spans="1:5" x14ac:dyDescent="0.3">
      <c r="D5" s="10" t="s">
        <v>60</v>
      </c>
      <c r="E5" s="10" t="s">
        <v>61</v>
      </c>
    </row>
    <row r="7" spans="1:5" x14ac:dyDescent="0.3">
      <c r="A7" s="10" t="s">
        <v>53</v>
      </c>
      <c r="B7" s="10">
        <f>'Raw Data'!B7</f>
        <v>0</v>
      </c>
    </row>
    <row r="8" spans="1:5" x14ac:dyDescent="0.3">
      <c r="B8" s="10">
        <f>'Raw Data'!B8</f>
        <v>1</v>
      </c>
      <c r="D8" s="21">
        <f ca="1">'Prepay Analysis'!AD8</f>
        <v>6.5372346442769498E-3</v>
      </c>
      <c r="E8" s="21">
        <f ca="1">1-(1-D8)^12</f>
        <v>7.5686844006880971E-2</v>
      </c>
    </row>
    <row r="9" spans="1:5" x14ac:dyDescent="0.3">
      <c r="B9" s="10">
        <f>'Raw Data'!B9</f>
        <v>2</v>
      </c>
      <c r="D9" s="21">
        <f ca="1">'Prepay Analysis'!AD9</f>
        <v>6.0726698799527462E-3</v>
      </c>
      <c r="E9" s="21">
        <f t="shared" ref="E9:E31" ca="1" si="0">1-(1-D9)^12</f>
        <v>7.0486736433467256E-2</v>
      </c>
    </row>
    <row r="10" spans="1:5" x14ac:dyDescent="0.3">
      <c r="B10" s="10">
        <f>'Raw Data'!B10</f>
        <v>3</v>
      </c>
      <c r="D10" s="21">
        <f ca="1">'Prepay Analysis'!AD10</f>
        <v>6.4318702785999427E-3</v>
      </c>
      <c r="E10" s="21">
        <f t="shared" ca="1" si="0"/>
        <v>7.4509791355091282E-2</v>
      </c>
    </row>
    <row r="11" spans="1:5" x14ac:dyDescent="0.3">
      <c r="B11" s="10">
        <f>'Raw Data'!B11</f>
        <v>4</v>
      </c>
      <c r="D11" s="21">
        <f ca="1">'Prepay Analysis'!AD11</f>
        <v>5.0465438517800056E-3</v>
      </c>
      <c r="E11" s="21">
        <f t="shared" ca="1" si="0"/>
        <v>5.8905620966732908E-2</v>
      </c>
    </row>
    <row r="12" spans="1:5" x14ac:dyDescent="0.3">
      <c r="B12" s="10">
        <f>'Raw Data'!B12</f>
        <v>5</v>
      </c>
      <c r="D12" s="21">
        <f ca="1">'Prepay Analysis'!AD12</f>
        <v>6.7860922645627169E-3</v>
      </c>
      <c r="E12" s="21">
        <f t="shared" ca="1" si="0"/>
        <v>7.8461451019826711E-2</v>
      </c>
    </row>
    <row r="13" spans="1:5" x14ac:dyDescent="0.3">
      <c r="B13" s="10">
        <f>'Raw Data'!B13</f>
        <v>6</v>
      </c>
      <c r="D13" s="21">
        <f ca="1">'Prepay Analysis'!AD13</f>
        <v>7.5545869036789471E-3</v>
      </c>
      <c r="E13" s="21">
        <f t="shared" ca="1" si="0"/>
        <v>8.6981565981144926E-2</v>
      </c>
    </row>
    <row r="14" spans="1:5" x14ac:dyDescent="0.3">
      <c r="B14" s="10">
        <f>'Raw Data'!B14</f>
        <v>7</v>
      </c>
      <c r="D14" s="21">
        <f ca="1">'Prepay Analysis'!AD14</f>
        <v>5.9090504851644033E-3</v>
      </c>
      <c r="E14" s="21">
        <f t="shared" ca="1" si="0"/>
        <v>6.8648885696780404E-2</v>
      </c>
    </row>
    <row r="15" spans="1:5" x14ac:dyDescent="0.3">
      <c r="B15" s="10">
        <f>'Raw Data'!B15</f>
        <v>8</v>
      </c>
      <c r="D15" s="21">
        <f ca="1">'Prepay Analysis'!AD15</f>
        <v>8.6242841580496752E-3</v>
      </c>
      <c r="E15" s="21">
        <f t="shared" ca="1" si="0"/>
        <v>9.8720863672423276E-2</v>
      </c>
    </row>
    <row r="16" spans="1:5" x14ac:dyDescent="0.3">
      <c r="B16" s="10">
        <f>'Raw Data'!B16</f>
        <v>9</v>
      </c>
      <c r="D16" s="21">
        <f ca="1">'Prepay Analysis'!AD16</f>
        <v>6.7124003334544345E-3</v>
      </c>
      <c r="E16" s="21">
        <f t="shared" ca="1" si="0"/>
        <v>7.7640628750593521E-2</v>
      </c>
    </row>
    <row r="17" spans="2:5" x14ac:dyDescent="0.3">
      <c r="B17" s="10">
        <f>'Raw Data'!B17</f>
        <v>10</v>
      </c>
      <c r="D17" s="21">
        <f ca="1">'Prepay Analysis'!AD17</f>
        <v>8.1810846744898875E-3</v>
      </c>
      <c r="E17" s="21">
        <f t="shared" ca="1" si="0"/>
        <v>9.3873901217447875E-2</v>
      </c>
    </row>
    <row r="18" spans="2:5" x14ac:dyDescent="0.3">
      <c r="B18" s="10">
        <f>'Raw Data'!B18</f>
        <v>11</v>
      </c>
      <c r="D18" s="21">
        <f ca="1">'Prepay Analysis'!AD18</f>
        <v>6.4907764495221731E-3</v>
      </c>
      <c r="E18" s="21">
        <f t="shared" ca="1" si="0"/>
        <v>7.5168016706334329E-2</v>
      </c>
    </row>
    <row r="19" spans="2:5" x14ac:dyDescent="0.3">
      <c r="B19" s="10">
        <f>'Raw Data'!B19</f>
        <v>12</v>
      </c>
      <c r="D19" s="21">
        <f ca="1">'Prepay Analysis'!AD19</f>
        <v>4.0583284288153105E-3</v>
      </c>
      <c r="E19" s="21">
        <f t="shared" ca="1" si="0"/>
        <v>4.7627490756633972E-2</v>
      </c>
    </row>
    <row r="20" spans="2:5" x14ac:dyDescent="0.3">
      <c r="B20" s="10">
        <f>'Raw Data'!B20</f>
        <v>13</v>
      </c>
      <c r="D20" s="21">
        <f ca="1">'Prepay Analysis'!AD20</f>
        <v>6.3990049388753401E-3</v>
      </c>
      <c r="E20" s="21">
        <f t="shared" ca="1" si="0"/>
        <v>7.414236309139477E-2</v>
      </c>
    </row>
    <row r="21" spans="2:5" x14ac:dyDescent="0.3">
      <c r="B21" s="10">
        <f>'Raw Data'!B21</f>
        <v>14</v>
      </c>
      <c r="D21" s="21">
        <f ca="1">'Prepay Analysis'!AD21</f>
        <v>1.0056429928543187E-2</v>
      </c>
      <c r="E21" s="21">
        <f t="shared" ca="1" si="0"/>
        <v>0.1142212247339246</v>
      </c>
    </row>
    <row r="22" spans="2:5" x14ac:dyDescent="0.3">
      <c r="B22" s="10">
        <f>'Raw Data'!B22</f>
        <v>15</v>
      </c>
      <c r="D22" s="21">
        <f ca="1">'Prepay Analysis'!AD22</f>
        <v>1.1016013398937371E-2</v>
      </c>
      <c r="E22" s="21">
        <f t="shared" ca="1" si="0"/>
        <v>0.12446983035940573</v>
      </c>
    </row>
    <row r="23" spans="2:5" x14ac:dyDescent="0.3">
      <c r="B23" s="10">
        <f>'Raw Data'!B23</f>
        <v>16</v>
      </c>
      <c r="D23" s="21">
        <f ca="1">'Prepay Analysis'!AD23</f>
        <v>8.630146715293054E-3</v>
      </c>
      <c r="E23" s="21">
        <f t="shared" ca="1" si="0"/>
        <v>9.8784818783623329E-2</v>
      </c>
    </row>
    <row r="24" spans="2:5" x14ac:dyDescent="0.3">
      <c r="B24" s="10">
        <f>'Raw Data'!B24</f>
        <v>17</v>
      </c>
      <c r="D24" s="21">
        <f ca="1">'Prepay Analysis'!AD24</f>
        <v>7.3511422171734179E-3</v>
      </c>
      <c r="E24" s="21">
        <f t="shared" ca="1" si="0"/>
        <v>8.4733079791046051E-2</v>
      </c>
    </row>
    <row r="25" spans="2:5" x14ac:dyDescent="0.3">
      <c r="B25" s="10">
        <f>'Raw Data'!B25</f>
        <v>18</v>
      </c>
      <c r="D25" s="21">
        <f ca="1">'Prepay Analysis'!AD25</f>
        <v>8.7487953243176476E-3</v>
      </c>
      <c r="E25" s="21">
        <f t="shared" ca="1" si="0"/>
        <v>0.1000782723252176</v>
      </c>
    </row>
    <row r="26" spans="2:5" x14ac:dyDescent="0.3">
      <c r="B26" s="10">
        <f>'Raw Data'!B26</f>
        <v>19</v>
      </c>
      <c r="D26" s="21">
        <f ca="1">'Prepay Analysis'!AD26</f>
        <v>1.3464589187371189E-2</v>
      </c>
      <c r="E26" s="21">
        <f t="shared" ca="1" si="0"/>
        <v>0.15013069926163636</v>
      </c>
    </row>
    <row r="27" spans="2:5" x14ac:dyDescent="0.3">
      <c r="B27" s="10">
        <f>'Raw Data'!B27</f>
        <v>20</v>
      </c>
      <c r="D27" s="21">
        <f ca="1">'Prepay Analysis'!AD27</f>
        <v>9.2204458845118759E-3</v>
      </c>
      <c r="E27" s="21">
        <f t="shared" ca="1" si="0"/>
        <v>0.10520318404274365</v>
      </c>
    </row>
    <row r="28" spans="2:5" x14ac:dyDescent="0.3">
      <c r="B28" s="10">
        <f>'Raw Data'!B28</f>
        <v>21</v>
      </c>
      <c r="D28" s="21">
        <f ca="1">'Prepay Analysis'!AD28</f>
        <v>1.2365850234173657E-2</v>
      </c>
      <c r="E28" s="21">
        <f t="shared" ca="1" si="0"/>
        <v>0.13870251468536465</v>
      </c>
    </row>
    <row r="29" spans="2:5" x14ac:dyDescent="0.3">
      <c r="B29" s="10">
        <f>'Raw Data'!B29</f>
        <v>22</v>
      </c>
      <c r="D29" s="21">
        <f ca="1">'Prepay Analysis'!AD29</f>
        <v>1.0588150409837948E-2</v>
      </c>
      <c r="E29" s="21">
        <f t="shared" ca="1" si="0"/>
        <v>0.11991364410440075</v>
      </c>
    </row>
    <row r="30" spans="2:5" x14ac:dyDescent="0.3">
      <c r="B30" s="10">
        <f>'Raw Data'!B30</f>
        <v>23</v>
      </c>
      <c r="D30" s="21">
        <f ca="1">'Prepay Analysis'!AD30</f>
        <v>5.1745815695299815E-3</v>
      </c>
      <c r="E30" s="21">
        <f t="shared" ca="1" si="0"/>
        <v>6.0357873769524839E-2</v>
      </c>
    </row>
    <row r="31" spans="2:5" x14ac:dyDescent="0.3">
      <c r="B31" s="10">
        <f>'Raw Data'!B31</f>
        <v>24</v>
      </c>
      <c r="D31" s="21">
        <f ca="1">'Prepay Analysis'!AD31</f>
        <v>1.5685757595729256E-2</v>
      </c>
      <c r="E31" s="21">
        <f t="shared" ca="1" si="0"/>
        <v>0.17281008786781593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Inputs</vt:lpstr>
      <vt:lpstr>Hidden</vt:lpstr>
      <vt:lpstr>Cash Flow</vt:lpstr>
      <vt:lpstr>Vectors</vt:lpstr>
      <vt:lpstr>Raw Data</vt:lpstr>
      <vt:lpstr>Prepay Analysis</vt:lpstr>
      <vt:lpstr>Summary</vt:lpstr>
      <vt:lpstr>AssetCurBal1</vt:lpstr>
      <vt:lpstr>AssetDes1</vt:lpstr>
      <vt:lpstr>AssetFltIndx1</vt:lpstr>
      <vt:lpstr>AssetFxdRate1</vt:lpstr>
      <vt:lpstr>AssetIntType1</vt:lpstr>
      <vt:lpstr>AssetLifeCap1</vt:lpstr>
      <vt:lpstr>AssetLifeFloor1</vt:lpstr>
      <vt:lpstr>AssetMarg1</vt:lpstr>
      <vt:lpstr>AssetOrgBal1</vt:lpstr>
      <vt:lpstr>AssetPdCapFl1</vt:lpstr>
      <vt:lpstr>AssetRateReset1</vt:lpstr>
      <vt:lpstr>ClosingDate</vt:lpstr>
      <vt:lpstr>DayCountSys</vt:lpstr>
      <vt:lpstr>FirstDayCountSys</vt:lpstr>
      <vt:lpstr>FirstIntRates</vt:lpstr>
      <vt:lpstr>FirstIntType</vt:lpstr>
      <vt:lpstr>FirstPayDate</vt:lpstr>
      <vt:lpstr>FirstPaymentFreq</vt:lpstr>
      <vt:lpstr>FirstPrepayCurve</vt:lpstr>
      <vt:lpstr>OrgTerm1</vt:lpstr>
      <vt:lpstr>pdrDes1</vt:lpstr>
      <vt:lpstr>pdrPrepay1</vt:lpstr>
      <vt:lpstr>pdrPrepayStress1</vt:lpstr>
      <vt:lpstr>PmtFreq</vt:lpstr>
      <vt:lpstr>PmtFreqAdd</vt:lpstr>
      <vt:lpstr>ProjName</vt:lpstr>
      <vt:lpstr>RemTerm1</vt:lpstr>
      <vt:lpstr>Seasoning1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 bagaffad</dc:creator>
  <cp:lastModifiedBy>halli bagaffad</cp:lastModifiedBy>
  <dcterms:created xsi:type="dcterms:W3CDTF">2024-07-19T01:35:10Z</dcterms:created>
  <dcterms:modified xsi:type="dcterms:W3CDTF">2024-08-03T00:46:27Z</dcterms:modified>
</cp:coreProperties>
</file>