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41371DE2-7D30-7D46-9381-7525E0CDF9B9}" xr6:coauthVersionLast="47" xr6:coauthVersionMax="47" xr10:uidLastSave="{00000000-0000-0000-0000-000000000000}"/>
  <bookViews>
    <workbookView xWindow="240" yWindow="760" windowWidth="28740" windowHeight="20500" xr2:uid="{00000000-000D-0000-FFFF-FFFF00000000}"/>
  </bookViews>
  <sheets>
    <sheet name="Sheet1" sheetId="1" r:id="rId1"/>
  </sheets>
  <definedNames>
    <definedName name="solver_adj" localSheetId="0" hidden="1">Sheet1!$AI$2:$AI$126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Sheet1!$AI$2:$AI$126</definedName>
    <definedName name="solver_lhs2" localSheetId="0" hidden="1">Sheet1!$AM$4:$AM$8</definedName>
    <definedName name="solver_lhs3" localSheetId="0" hidden="1">Sheet1!$AM$4:$AM$8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Sheet1!$AL$2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3</definedName>
    <definedName name="solver_rhs1" localSheetId="0" hidden="1">"binary"</definedName>
    <definedName name="solver_rhs2" localSheetId="0" hidden="1">Sheet1!$AN$4:$AN$8</definedName>
    <definedName name="solver_rhs3" localSheetId="0" hidden="1">Sheet1!$AL$4:$AL$8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25" i="1" l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2" i="1"/>
  <c r="AG108" i="1"/>
  <c r="AG107" i="1"/>
  <c r="AG106" i="1"/>
  <c r="AG105" i="1"/>
  <c r="AG103" i="1"/>
  <c r="AG101" i="1"/>
  <c r="AG100" i="1"/>
  <c r="AG99" i="1"/>
  <c r="AG98" i="1"/>
  <c r="AG95" i="1"/>
  <c r="AG97" i="1"/>
  <c r="AG93" i="1"/>
  <c r="AG92" i="1"/>
  <c r="AG91" i="1"/>
  <c r="AG90" i="1"/>
  <c r="AG88" i="1"/>
  <c r="AG87" i="1"/>
  <c r="AG85" i="1"/>
  <c r="AG83" i="1"/>
  <c r="AG109" i="1"/>
  <c r="AG60" i="1"/>
  <c r="AG75" i="1"/>
  <c r="AG73" i="1"/>
  <c r="AG72" i="1"/>
  <c r="AG71" i="1"/>
  <c r="AG69" i="1"/>
  <c r="AG68" i="1"/>
  <c r="AG67" i="1"/>
  <c r="AG66" i="1"/>
  <c r="AG65" i="1"/>
  <c r="AG64" i="1"/>
  <c r="AG62" i="1"/>
  <c r="AG61" i="1"/>
  <c r="AG78" i="1"/>
  <c r="AG59" i="1"/>
  <c r="AG57" i="1"/>
  <c r="AG56" i="1"/>
  <c r="AG89" i="1"/>
  <c r="AG52" i="1"/>
  <c r="AG49" i="1"/>
  <c r="AG48" i="1"/>
  <c r="AG45" i="1"/>
  <c r="AG42" i="1"/>
  <c r="AG40" i="1"/>
  <c r="AG39" i="1"/>
  <c r="AG38" i="1"/>
  <c r="AG36" i="1"/>
  <c r="AG35" i="1"/>
  <c r="AG34" i="1"/>
  <c r="AG33" i="1"/>
  <c r="AG32" i="1"/>
  <c r="AG31" i="1"/>
  <c r="AG28" i="1"/>
  <c r="AG26" i="1"/>
  <c r="AG25" i="1"/>
  <c r="AG24" i="1"/>
  <c r="AG22" i="1"/>
  <c r="AG21" i="1"/>
  <c r="AG20" i="1"/>
  <c r="AG19" i="1"/>
  <c r="AG15" i="1"/>
  <c r="AG14" i="1"/>
  <c r="AG12" i="1"/>
  <c r="AG11" i="1"/>
  <c r="AG10" i="1"/>
  <c r="AM7" i="1"/>
  <c r="AM6" i="1"/>
  <c r="AG8" i="1"/>
  <c r="AM5" i="1"/>
  <c r="AM4" i="1"/>
  <c r="AG5" i="1"/>
  <c r="AG4" i="1"/>
  <c r="AG2" i="1"/>
  <c r="AL2" i="1" s="1"/>
  <c r="AM8" i="1" l="1"/>
</calcChain>
</file>

<file path=xl/sharedStrings.xml><?xml version="1.0" encoding="utf-8"?>
<sst xmlns="http://schemas.openxmlformats.org/spreadsheetml/2006/main" count="386" uniqueCount="224">
  <si>
    <t>Total Points</t>
  </si>
  <si>
    <t>MAX</t>
  </si>
  <si>
    <t>GKP</t>
  </si>
  <si>
    <t>DEF</t>
  </si>
  <si>
    <t>MID</t>
  </si>
  <si>
    <t>FWD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</si>
  <si>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</si>
  <si>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</si>
  <si>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</si>
  <si>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</si>
  <si>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</si>
  <si>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</si>
  <si>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</si>
  <si>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</si>
  <si>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</si>
  <si>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</si>
  <si>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</si>
  <si>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</si>
  <si>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</si>
  <si>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</si>
  <si>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</si>
  <si>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</si>
  <si>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</si>
  <si>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</si>
  <si>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</si>
  <si>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</si>
  <si>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</si>
  <si>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</si>
  <si>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</si>
  <si>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</si>
  <si>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ID</t>
  </si>
  <si>
    <t>ARIMA</t>
  </si>
  <si>
    <t>LSTM</t>
  </si>
  <si>
    <t>FOREST</t>
  </si>
  <si>
    <t>NEXT</t>
  </si>
  <si>
    <t>Health</t>
  </si>
  <si>
    <t>Selected</t>
  </si>
  <si>
    <t>Gabriel</t>
  </si>
  <si>
    <t>dos Santos Magalhães</t>
  </si>
  <si>
    <t>Martin</t>
  </si>
  <si>
    <t>Ødegaard</t>
  </si>
  <si>
    <t>David</t>
  </si>
  <si>
    <t>Raya Martin</t>
  </si>
  <si>
    <t>Raya</t>
  </si>
  <si>
    <t>Leandro</t>
  </si>
  <si>
    <t>Trossard</t>
  </si>
  <si>
    <t>Oleksandr</t>
  </si>
  <si>
    <t>Zinchenko</t>
  </si>
  <si>
    <t>Norberto</t>
  </si>
  <si>
    <t>Murara Neto</t>
  </si>
  <si>
    <t>Neto</t>
  </si>
  <si>
    <t>Raheem</t>
  </si>
  <si>
    <t>Sterling</t>
  </si>
  <si>
    <t>Lucas</t>
  </si>
  <si>
    <t>Digne</t>
  </si>
  <si>
    <t>Jhon</t>
  </si>
  <si>
    <t>Durán</t>
  </si>
  <si>
    <t>Duran</t>
  </si>
  <si>
    <t>Onana</t>
  </si>
  <si>
    <t>Lewis</t>
  </si>
  <si>
    <t>Cook</t>
  </si>
  <si>
    <t>Justin</t>
  </si>
  <si>
    <t>Kluivert</t>
  </si>
  <si>
    <t>Antoine</t>
  </si>
  <si>
    <t>Semenyo</t>
  </si>
  <si>
    <t>Adam</t>
  </si>
  <si>
    <t>Smith</t>
  </si>
  <si>
    <t>Marcus</t>
  </si>
  <si>
    <t>Kristoffer</t>
  </si>
  <si>
    <t>Ajer</t>
  </si>
  <si>
    <t>Nathan</t>
  </si>
  <si>
    <t>Collins</t>
  </si>
  <si>
    <t>Mark</t>
  </si>
  <si>
    <t>Flekken</t>
  </si>
  <si>
    <t>Mathias</t>
  </si>
  <si>
    <t>Jensen</t>
  </si>
  <si>
    <t>Simon</t>
  </si>
  <si>
    <t>Adingra</t>
  </si>
  <si>
    <t>Dunk</t>
  </si>
  <si>
    <t>Pascal</t>
  </si>
  <si>
    <t>Groß</t>
  </si>
  <si>
    <t>Gross</t>
  </si>
  <si>
    <t>João Pedro</t>
  </si>
  <si>
    <t>Junqueira de Jesus</t>
  </si>
  <si>
    <t>Jan Paul</t>
  </si>
  <si>
    <t>van Hecke</t>
  </si>
  <si>
    <t>Van Hecke</t>
  </si>
  <si>
    <t>Joël</t>
  </si>
  <si>
    <t>Veltman</t>
  </si>
  <si>
    <t>Moisés</t>
  </si>
  <si>
    <t>Caicedo Corozo</t>
  </si>
  <si>
    <t>Caicedo</t>
  </si>
  <si>
    <t>Levi</t>
  </si>
  <si>
    <t>Colwill</t>
  </si>
  <si>
    <t>Enzo</t>
  </si>
  <si>
    <t>Fernández</t>
  </si>
  <si>
    <t>Malo</t>
  </si>
  <si>
    <t>Gusto</t>
  </si>
  <si>
    <t>Chris</t>
  </si>
  <si>
    <t>Richards</t>
  </si>
  <si>
    <t>C.Richards</t>
  </si>
  <si>
    <t>Tyrick</t>
  </si>
  <si>
    <t>Mitchell</t>
  </si>
  <si>
    <t>Abdoulaye</t>
  </si>
  <si>
    <t>Doucouré</t>
  </si>
  <si>
    <t>A.Doucoure</t>
  </si>
  <si>
    <t>Idrissa</t>
  </si>
  <si>
    <t>Gueye</t>
  </si>
  <si>
    <t>Gana</t>
  </si>
  <si>
    <t>Jordan</t>
  </si>
  <si>
    <t>Pickford</t>
  </si>
  <si>
    <t>Andreas</t>
  </si>
  <si>
    <t>Hoelgebaum Pereira</t>
  </si>
  <si>
    <t>Timothy</t>
  </si>
  <si>
    <t>Castagne</t>
  </si>
  <si>
    <t>Bernd</t>
  </si>
  <si>
    <t>Leno</t>
  </si>
  <si>
    <t>Raúl</t>
  </si>
  <si>
    <t>Jiménez</t>
  </si>
  <si>
    <t>Antonee</t>
  </si>
  <si>
    <t>Robinson</t>
  </si>
  <si>
    <t>Harry</t>
  </si>
  <si>
    <t>Wilson</t>
  </si>
  <si>
    <t>Chiedozie</t>
  </si>
  <si>
    <t>Ogbene</t>
  </si>
  <si>
    <t>Facundo</t>
  </si>
  <si>
    <t>Buonanotte</t>
  </si>
  <si>
    <t>Alisson</t>
  </si>
  <si>
    <t>Ramses Becker</t>
  </si>
  <si>
    <t>A.Becker</t>
  </si>
  <si>
    <t>Trent</t>
  </si>
  <si>
    <t>Alexander-Arnold</t>
  </si>
  <si>
    <t>Harvey</t>
  </si>
  <si>
    <t>Elliott</t>
  </si>
  <si>
    <t>Luis</t>
  </si>
  <si>
    <t>Díaz</t>
  </si>
  <si>
    <t>Luis Díaz</t>
  </si>
  <si>
    <t>Alexis</t>
  </si>
  <si>
    <t>Mac Allister</t>
  </si>
  <si>
    <t>Dominik</t>
  </si>
  <si>
    <t>Szoboszlai</t>
  </si>
  <si>
    <t>Virgil</t>
  </si>
  <si>
    <t>van Dijk</t>
  </si>
  <si>
    <t>Aké</t>
  </si>
  <si>
    <t>Ederson</t>
  </si>
  <si>
    <t>Santana de Moraes</t>
  </si>
  <si>
    <t>Ederson M.</t>
  </si>
  <si>
    <t>Vitalii</t>
  </si>
  <si>
    <t>Mykolenko</t>
  </si>
  <si>
    <t>Julián</t>
  </si>
  <si>
    <t>Álvarez</t>
  </si>
  <si>
    <t>J.Alvarez</t>
  </si>
  <si>
    <t>Rúben</t>
  </si>
  <si>
    <t>Gato Alves Dias</t>
  </si>
  <si>
    <t>Bruno</t>
  </si>
  <si>
    <t>Borges Fernandes</t>
  </si>
  <si>
    <t>B.Fernandes</t>
  </si>
  <si>
    <t>Carlos Henrique</t>
  </si>
  <si>
    <t>Casimiro</t>
  </si>
  <si>
    <t>Casemiro</t>
  </si>
  <si>
    <t>Alejandro</t>
  </si>
  <si>
    <t>Garnacho</t>
  </si>
  <si>
    <t>Rasmus</t>
  </si>
  <si>
    <t>Højlund</t>
  </si>
  <si>
    <t>Maguire</t>
  </si>
  <si>
    <t>Kobbie</t>
  </si>
  <si>
    <t>Mainoo</t>
  </si>
  <si>
    <t>André</t>
  </si>
  <si>
    <t>Rashford</t>
  </si>
  <si>
    <t>Guimarães Rodriguez Moura</t>
  </si>
  <si>
    <t>Bruno G.</t>
  </si>
  <si>
    <t>Anthony</t>
  </si>
  <si>
    <t>Danilo</t>
  </si>
  <si>
    <t>dos Santos de Oliveira</t>
  </si>
  <si>
    <t>Elanga</t>
  </si>
  <si>
    <t>Morgan</t>
  </si>
  <si>
    <t>Gibbs-White</t>
  </si>
  <si>
    <t>Murillo</t>
  </si>
  <si>
    <t>Santiago Costa dos Santos</t>
  </si>
  <si>
    <t>James</t>
  </si>
  <si>
    <t>Ward-Prowse</t>
  </si>
  <si>
    <t>Brennan</t>
  </si>
  <si>
    <t>Johnson</t>
  </si>
  <si>
    <t>Dejan</t>
  </si>
  <si>
    <t>Kulusevski</t>
  </si>
  <si>
    <t>Maddison</t>
  </si>
  <si>
    <t>Pedro</t>
  </si>
  <si>
    <t>Porro</t>
  </si>
  <si>
    <t>Pedro Porro</t>
  </si>
  <si>
    <t>Richarlison</t>
  </si>
  <si>
    <t>de Andrade</t>
  </si>
  <si>
    <t>Cristian</t>
  </si>
  <si>
    <t>Romero</t>
  </si>
  <si>
    <t>Son</t>
  </si>
  <si>
    <t>Heung-min</t>
  </si>
  <si>
    <t>Destiny</t>
  </si>
  <si>
    <t>Udogie</t>
  </si>
  <si>
    <t>Micky</t>
  </si>
  <si>
    <t>van de Ven</t>
  </si>
  <si>
    <t>Van de Ven</t>
  </si>
  <si>
    <t>Guglielmo</t>
  </si>
  <si>
    <t>Vicario</t>
  </si>
  <si>
    <t>Odobert</t>
  </si>
  <si>
    <t>Alphonse</t>
  </si>
  <si>
    <t>Areola</t>
  </si>
  <si>
    <t>Jarrod</t>
  </si>
  <si>
    <t>Bowen</t>
  </si>
  <si>
    <t>Wes</t>
  </si>
  <si>
    <t>Foderingham</t>
  </si>
  <si>
    <t>Max</t>
  </si>
  <si>
    <t>Kilman</t>
  </si>
  <si>
    <t>Mohammed</t>
  </si>
  <si>
    <t>Kudus</t>
  </si>
  <si>
    <t>Tolentino Coelho de Lima</t>
  </si>
  <si>
    <t>L.Paquetá</t>
  </si>
  <si>
    <t>Tomáš</t>
  </si>
  <si>
    <t>Souček</t>
  </si>
  <si>
    <t>Matheus</t>
  </si>
  <si>
    <t>Santos Carneiro Da Cunha</t>
  </si>
  <si>
    <t>Cunha</t>
  </si>
  <si>
    <t>José</t>
  </si>
  <si>
    <t>Malheiro de Sá</t>
  </si>
  <si>
    <t>José Sá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</si>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</sst>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I126" totalsRowShown="0">
  <autoFilter ref="A1:AI126" xr:uid="{00000000-0009-0000-0100-000001000000}">
    <filterColumn colId="34">
      <filters>
        <filter val="1"/>
      </filters>
    </filterColumn>
  </autoFilter>
  <sortState xmlns:xlrd2="http://schemas.microsoft.com/office/spreadsheetml/2017/richdata2" ref="A2:AI111">
    <sortCondition descending="1" ref="AG1:AG126"/>
  </sortState>
  <tableColumns count="35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FOREST"/>
    <tableColumn id="36" xr3:uid="{00000000-0010-0000-0000-000024000000}" name="NEXT"/>
    <tableColumn id="37" xr3:uid="{00000000-0010-0000-0000-000025000000}" name="Health"/>
    <tableColumn id="39" xr3:uid="{00000000-0010-0000-0000-000027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6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5" max="32" width="0" hidden="1" customWidth="1"/>
  </cols>
  <sheetData>
    <row r="1" spans="1:40" x14ac:dyDescent="0.2">
      <c r="A1" t="s">
        <v>26</v>
      </c>
      <c r="B1" t="s">
        <v>27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</row>
    <row r="2" spans="1:40" x14ac:dyDescent="0.2">
      <c r="A2" t="s">
        <v>37</v>
      </c>
      <c r="B2" t="s">
        <v>38</v>
      </c>
      <c r="C2" s="1" t="s">
        <v>37</v>
      </c>
      <c r="D2" t="s">
        <v>3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</v>
      </c>
      <c r="AD2">
        <v>20.301963878292341</v>
      </c>
      <c r="AE2">
        <v>18.911576413463099</v>
      </c>
      <c r="AF2">
        <v>28.623675222887019</v>
      </c>
      <c r="AG2">
        <f>4.8000724428401*1</f>
        <v>4.8000724428400998</v>
      </c>
      <c r="AH2">
        <v>1</v>
      </c>
      <c r="AI2">
        <v>1</v>
      </c>
      <c r="AK2" t="s">
        <v>0</v>
      </c>
      <c r="AL2">
        <f>SUMPRODUCT(Table1[Selected], Table1[NEXT])</f>
        <v>18.496195338028638</v>
      </c>
      <c r="AM2" t="s">
        <v>1</v>
      </c>
    </row>
    <row r="3" spans="1:40" hidden="1" x14ac:dyDescent="0.2"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3</v>
      </c>
      <c r="AD3">
        <v>32.60353064308697</v>
      </c>
      <c r="AE3">
        <v>14.39202085182065</v>
      </c>
      <c r="AF3">
        <v>27.273212577326351</v>
      </c>
      <c r="AI3">
        <v>0</v>
      </c>
    </row>
    <row r="4" spans="1:40" hidden="1" x14ac:dyDescent="0.2">
      <c r="A4" t="s">
        <v>39</v>
      </c>
      <c r="B4" t="s">
        <v>40</v>
      </c>
      <c r="C4" t="s">
        <v>40</v>
      </c>
      <c r="D4" t="s">
        <v>4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10</v>
      </c>
      <c r="AD4">
        <v>23.432203389830509</v>
      </c>
      <c r="AE4">
        <v>23.53770460970124</v>
      </c>
      <c r="AF4">
        <v>24.36467150589727</v>
      </c>
      <c r="AG4">
        <f>1.58688682156084*1</f>
        <v>1.58688682156084</v>
      </c>
      <c r="AH4">
        <v>1</v>
      </c>
      <c r="AI4">
        <v>0</v>
      </c>
      <c r="AK4" t="s">
        <v>2</v>
      </c>
      <c r="AL4">
        <v>1</v>
      </c>
      <c r="AM4">
        <f>SUMPRODUCT(Table1[Selected],Table1[GKP])</f>
        <v>1</v>
      </c>
      <c r="AN4">
        <v>1</v>
      </c>
    </row>
    <row r="5" spans="1:40" hidden="1" x14ac:dyDescent="0.2">
      <c r="A5" t="s">
        <v>41</v>
      </c>
      <c r="B5" t="s">
        <v>42</v>
      </c>
      <c r="C5" t="s">
        <v>43</v>
      </c>
      <c r="D5" t="s">
        <v>2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11</v>
      </c>
      <c r="AD5">
        <v>20.609933884624098</v>
      </c>
      <c r="AE5">
        <v>18.973599344830031</v>
      </c>
      <c r="AF5">
        <v>27.13219786793125</v>
      </c>
      <c r="AG5">
        <f>3.27875006403099*1</f>
        <v>3.2787500640309899</v>
      </c>
      <c r="AH5">
        <v>1</v>
      </c>
      <c r="AI5">
        <v>0</v>
      </c>
      <c r="AK5" t="s">
        <v>3</v>
      </c>
      <c r="AL5">
        <v>1</v>
      </c>
      <c r="AM5">
        <f>SUMPRODUCT(Table1[Selected],Table1[DEF])</f>
        <v>2</v>
      </c>
      <c r="AN5">
        <v>2</v>
      </c>
    </row>
    <row r="6" spans="1:40" hidden="1" x14ac:dyDescent="0.2"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228</v>
      </c>
      <c r="AD6">
        <v>29.767456279627169</v>
      </c>
      <c r="AE6">
        <v>12.123956569502649</v>
      </c>
      <c r="AF6">
        <v>33.790413943355119</v>
      </c>
      <c r="AI6">
        <v>0</v>
      </c>
      <c r="AK6" t="s">
        <v>4</v>
      </c>
      <c r="AL6">
        <v>1</v>
      </c>
      <c r="AM6">
        <f>SUMPRODUCT(Table1[Selected],Table1[MID])</f>
        <v>1</v>
      </c>
      <c r="AN6">
        <v>2</v>
      </c>
    </row>
    <row r="7" spans="1:40" hidden="1" x14ac:dyDescent="0.2"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14</v>
      </c>
      <c r="AD7">
        <v>21.624723043112098</v>
      </c>
      <c r="AE7">
        <v>18.081445365596569</v>
      </c>
      <c r="AF7">
        <v>21.562466910323231</v>
      </c>
      <c r="AI7">
        <v>0</v>
      </c>
      <c r="AK7" t="s">
        <v>5</v>
      </c>
      <c r="AL7">
        <v>1</v>
      </c>
      <c r="AM7">
        <f>SUMPRODUCT(Table1[Selected],Table1[FWD])</f>
        <v>1</v>
      </c>
      <c r="AN7">
        <v>2</v>
      </c>
    </row>
    <row r="8" spans="1:40" hidden="1" x14ac:dyDescent="0.2">
      <c r="A8" t="s">
        <v>44</v>
      </c>
      <c r="B8" t="s">
        <v>45</v>
      </c>
      <c r="C8" t="s">
        <v>45</v>
      </c>
      <c r="D8" t="s">
        <v>4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18</v>
      </c>
      <c r="AD8">
        <v>19.42294329869048</v>
      </c>
      <c r="AE8">
        <v>20.357890766980852</v>
      </c>
      <c r="AF8">
        <v>10.14399926604187</v>
      </c>
      <c r="AG8">
        <f>2.70121715875688*1</f>
        <v>2.7012171587568798</v>
      </c>
      <c r="AH8">
        <v>1</v>
      </c>
      <c r="AI8">
        <v>0</v>
      </c>
      <c r="AK8" t="s">
        <v>223</v>
      </c>
      <c r="AL8">
        <v>5</v>
      </c>
      <c r="AM8">
        <f>SUM(AM4:AM7)</f>
        <v>5</v>
      </c>
      <c r="AN8">
        <v>5</v>
      </c>
    </row>
    <row r="9" spans="1:40" hidden="1" x14ac:dyDescent="0.2"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19</v>
      </c>
      <c r="AD9">
        <v>22.44721331108785</v>
      </c>
      <c r="AE9">
        <v>18.393081912002081</v>
      </c>
      <c r="AF9">
        <v>24.948827432224011</v>
      </c>
      <c r="AI9">
        <v>0</v>
      </c>
    </row>
    <row r="10" spans="1:40" hidden="1" x14ac:dyDescent="0.2">
      <c r="A10" t="s">
        <v>46</v>
      </c>
      <c r="B10" t="s">
        <v>47</v>
      </c>
      <c r="C10" t="s">
        <v>47</v>
      </c>
      <c r="D10" t="s">
        <v>3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20</v>
      </c>
      <c r="AD10">
        <v>17.008547008547001</v>
      </c>
      <c r="AE10">
        <v>16.34073846107901</v>
      </c>
      <c r="AF10">
        <v>19.358431564794952</v>
      </c>
      <c r="AG10">
        <f>2.14802622936701*1</f>
        <v>2.14802622936701</v>
      </c>
      <c r="AH10">
        <v>1</v>
      </c>
      <c r="AI10">
        <v>0</v>
      </c>
    </row>
    <row r="11" spans="1:40" hidden="1" x14ac:dyDescent="0.2">
      <c r="A11" t="s">
        <v>48</v>
      </c>
      <c r="B11" t="s">
        <v>49</v>
      </c>
      <c r="C11" t="s">
        <v>50</v>
      </c>
      <c r="D11" t="s">
        <v>2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21</v>
      </c>
      <c r="AD11">
        <v>17.324115509868388</v>
      </c>
      <c r="AE11">
        <v>15.74667550051671</v>
      </c>
      <c r="AF11">
        <v>12.02737383359141</v>
      </c>
      <c r="AG11">
        <f>2.58603528565428*1</f>
        <v>2.5860352856542801</v>
      </c>
      <c r="AH11">
        <v>1</v>
      </c>
      <c r="AI11">
        <v>0</v>
      </c>
    </row>
    <row r="12" spans="1:40" hidden="1" x14ac:dyDescent="0.2">
      <c r="A12" t="s">
        <v>51</v>
      </c>
      <c r="B12" t="s">
        <v>52</v>
      </c>
      <c r="C12" t="s">
        <v>52</v>
      </c>
      <c r="D12" t="s">
        <v>4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22</v>
      </c>
      <c r="AD12">
        <v>17.896795922469689</v>
      </c>
      <c r="AE12">
        <v>27.056568575700801</v>
      </c>
      <c r="AF12">
        <v>22.384903968667061</v>
      </c>
      <c r="AG12">
        <f>2.19100470648659*1</f>
        <v>2.1910047064865901</v>
      </c>
      <c r="AH12">
        <v>1</v>
      </c>
      <c r="AI12">
        <v>0</v>
      </c>
    </row>
    <row r="13" spans="1:40" hidden="1" x14ac:dyDescent="0.2"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37</v>
      </c>
      <c r="AD13">
        <v>18.684210526315798</v>
      </c>
      <c r="AE13">
        <v>22.6206377032556</v>
      </c>
      <c r="AF13">
        <v>14.20746726441212</v>
      </c>
      <c r="AI13">
        <v>0</v>
      </c>
    </row>
    <row r="14" spans="1:40" hidden="1" x14ac:dyDescent="0.2">
      <c r="A14" t="s">
        <v>53</v>
      </c>
      <c r="B14" t="s">
        <v>54</v>
      </c>
      <c r="C14" t="s">
        <v>54</v>
      </c>
      <c r="D14" t="s">
        <v>3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39</v>
      </c>
      <c r="AD14">
        <v>12.63578838447094</v>
      </c>
      <c r="AE14">
        <v>15.22640051438233</v>
      </c>
      <c r="AF14">
        <v>20.603856242379042</v>
      </c>
      <c r="AG14">
        <f>2.11671590508936*1</f>
        <v>2.11671590508936</v>
      </c>
      <c r="AH14">
        <v>1</v>
      </c>
      <c r="AI14">
        <v>0</v>
      </c>
    </row>
    <row r="15" spans="1:40" hidden="1" x14ac:dyDescent="0.2">
      <c r="A15" t="s">
        <v>55</v>
      </c>
      <c r="B15" t="s">
        <v>56</v>
      </c>
      <c r="C15" t="s">
        <v>57</v>
      </c>
      <c r="D15" t="s">
        <v>5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41</v>
      </c>
      <c r="AD15">
        <v>23.56459921880386</v>
      </c>
      <c r="AE15">
        <v>7.515880562820783</v>
      </c>
      <c r="AF15">
        <v>29.396197761961439</v>
      </c>
      <c r="AG15">
        <f>2.18633280931529*1</f>
        <v>2.1863328093152901</v>
      </c>
      <c r="AH15">
        <v>1</v>
      </c>
      <c r="AI15">
        <v>0</v>
      </c>
    </row>
    <row r="16" spans="1:40" hidden="1" x14ac:dyDescent="0.2"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60</v>
      </c>
      <c r="AD16">
        <v>13.910842617656829</v>
      </c>
      <c r="AE16">
        <v>15.88016204175492</v>
      </c>
      <c r="AF16">
        <v>8.1930165862561513</v>
      </c>
      <c r="AI16">
        <v>0</v>
      </c>
    </row>
    <row r="17" spans="1:35" hidden="1" x14ac:dyDescent="0.2"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61</v>
      </c>
      <c r="AD17">
        <v>28.085428602994931</v>
      </c>
      <c r="AE17">
        <v>18.556404316113301</v>
      </c>
      <c r="AF17">
        <v>29.009252245766579</v>
      </c>
      <c r="AI17">
        <v>0</v>
      </c>
    </row>
    <row r="18" spans="1:35" hidden="1" x14ac:dyDescent="0.2"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62</v>
      </c>
      <c r="AD18">
        <v>12.65688799039706</v>
      </c>
      <c r="AE18">
        <v>11.65197619211358</v>
      </c>
      <c r="AF18">
        <v>35.433333333333337</v>
      </c>
      <c r="AI18">
        <v>0</v>
      </c>
    </row>
    <row r="19" spans="1:35" hidden="1" x14ac:dyDescent="0.2">
      <c r="A19" t="s">
        <v>59</v>
      </c>
      <c r="B19" t="s">
        <v>60</v>
      </c>
      <c r="C19" t="s">
        <v>60</v>
      </c>
      <c r="D19" t="s">
        <v>4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73</v>
      </c>
      <c r="AD19">
        <v>9.5631067961165037</v>
      </c>
      <c r="AE19">
        <v>7.6751644315161416</v>
      </c>
      <c r="AF19">
        <v>26.33846464646464</v>
      </c>
      <c r="AG19">
        <f>2.28427862363744*1</f>
        <v>2.2842786236374399</v>
      </c>
      <c r="AH19">
        <v>1</v>
      </c>
      <c r="AI19">
        <v>0</v>
      </c>
    </row>
    <row r="20" spans="1:35" hidden="1" x14ac:dyDescent="0.2">
      <c r="A20" t="s">
        <v>61</v>
      </c>
      <c r="B20" t="s">
        <v>62</v>
      </c>
      <c r="C20" t="s">
        <v>62</v>
      </c>
      <c r="D20" t="s">
        <v>4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80</v>
      </c>
      <c r="AD20">
        <v>14.11903563701609</v>
      </c>
      <c r="AE20">
        <v>23.322559506356949</v>
      </c>
      <c r="AF20">
        <v>24.4</v>
      </c>
      <c r="AG20">
        <f>1.66308234771636*1</f>
        <v>1.6630823477163601</v>
      </c>
      <c r="AH20">
        <v>1</v>
      </c>
      <c r="AI20">
        <v>0</v>
      </c>
    </row>
    <row r="21" spans="1:35" hidden="1" x14ac:dyDescent="0.2">
      <c r="A21" t="s">
        <v>63</v>
      </c>
      <c r="B21" t="s">
        <v>64</v>
      </c>
      <c r="C21" t="s">
        <v>64</v>
      </c>
      <c r="D21" t="s">
        <v>4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86</v>
      </c>
      <c r="AD21">
        <v>15.66666666666667</v>
      </c>
      <c r="AE21">
        <v>15.261775277579449</v>
      </c>
      <c r="AF21">
        <v>26.310566931075918</v>
      </c>
      <c r="AG21">
        <f>1.66652566257459*1</f>
        <v>1.6665256625745899</v>
      </c>
      <c r="AH21">
        <v>1</v>
      </c>
      <c r="AI21">
        <v>0</v>
      </c>
    </row>
    <row r="22" spans="1:35" hidden="1" x14ac:dyDescent="0.2">
      <c r="A22" t="s">
        <v>65</v>
      </c>
      <c r="B22" t="s">
        <v>66</v>
      </c>
      <c r="C22" t="s">
        <v>66</v>
      </c>
      <c r="D22" t="s">
        <v>3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89</v>
      </c>
      <c r="AD22">
        <v>12.173913043478249</v>
      </c>
      <c r="AE22">
        <v>10.617221395483091</v>
      </c>
      <c r="AF22">
        <v>25.493333333333339</v>
      </c>
      <c r="AG22">
        <f>1.35884441468754*1</f>
        <v>1.35884441468754</v>
      </c>
      <c r="AH22">
        <v>1</v>
      </c>
      <c r="AI22">
        <v>0</v>
      </c>
    </row>
    <row r="23" spans="1:35" hidden="1" x14ac:dyDescent="0.2"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90</v>
      </c>
      <c r="AD23">
        <v>17.27272727272727</v>
      </c>
      <c r="AE23">
        <v>22.744012226110399</v>
      </c>
      <c r="AF23">
        <v>13.275759739420209</v>
      </c>
      <c r="AI23">
        <v>0</v>
      </c>
    </row>
    <row r="24" spans="1:35" hidden="1" x14ac:dyDescent="0.2">
      <c r="A24" t="s">
        <v>68</v>
      </c>
      <c r="B24" t="s">
        <v>69</v>
      </c>
      <c r="C24" t="s">
        <v>69</v>
      </c>
      <c r="D24" t="s">
        <v>3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98</v>
      </c>
      <c r="AD24">
        <v>14.296875</v>
      </c>
      <c r="AE24">
        <v>11.024340008992491</v>
      </c>
      <c r="AF24">
        <v>4</v>
      </c>
      <c r="AG24">
        <f>0.483512731400924*1</f>
        <v>0.48351273140092399</v>
      </c>
      <c r="AH24">
        <v>1</v>
      </c>
      <c r="AI24">
        <v>0</v>
      </c>
    </row>
    <row r="25" spans="1:35" hidden="1" x14ac:dyDescent="0.2">
      <c r="A25" t="s">
        <v>70</v>
      </c>
      <c r="B25" t="s">
        <v>71</v>
      </c>
      <c r="C25" t="s">
        <v>71</v>
      </c>
      <c r="D25" t="s">
        <v>3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100</v>
      </c>
      <c r="AD25">
        <v>12.405063291139239</v>
      </c>
      <c r="AE25">
        <v>12.77347696743594</v>
      </c>
      <c r="AF25">
        <v>8.6233509132430299</v>
      </c>
      <c r="AG25">
        <f>1.71578848371093*1</f>
        <v>1.7157884837109301</v>
      </c>
      <c r="AH25">
        <v>1</v>
      </c>
      <c r="AI25">
        <v>0</v>
      </c>
    </row>
    <row r="26" spans="1:35" hidden="1" x14ac:dyDescent="0.2">
      <c r="A26" t="s">
        <v>72</v>
      </c>
      <c r="B26" t="s">
        <v>73</v>
      </c>
      <c r="C26" t="s">
        <v>73</v>
      </c>
      <c r="D26" t="s">
        <v>2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103</v>
      </c>
      <c r="AD26">
        <v>16.25</v>
      </c>
      <c r="AE26">
        <v>23.690070703340499</v>
      </c>
      <c r="AF26">
        <v>14.96</v>
      </c>
      <c r="AG26">
        <f>2.06358695135535*1</f>
        <v>2.06358695135535</v>
      </c>
      <c r="AH26">
        <v>1</v>
      </c>
      <c r="AI26">
        <v>0</v>
      </c>
    </row>
    <row r="27" spans="1:35" hidden="1" x14ac:dyDescent="0.2"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106</v>
      </c>
      <c r="AD27">
        <v>12.98076923076923</v>
      </c>
      <c r="AE27">
        <v>12.805960074166009</v>
      </c>
      <c r="AF27">
        <v>11.18116416288793</v>
      </c>
      <c r="AI27">
        <v>0</v>
      </c>
    </row>
    <row r="28" spans="1:35" hidden="1" x14ac:dyDescent="0.2">
      <c r="A28" t="s">
        <v>74</v>
      </c>
      <c r="B28" t="s">
        <v>75</v>
      </c>
      <c r="C28" t="s">
        <v>75</v>
      </c>
      <c r="D28" t="s">
        <v>4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107</v>
      </c>
      <c r="AD28">
        <v>14.994314332958689</v>
      </c>
      <c r="AE28">
        <v>16.44335759760683</v>
      </c>
      <c r="AF28">
        <v>17.015206770858811</v>
      </c>
      <c r="AG28">
        <f>1.64024832523899*1</f>
        <v>1.6402483252389899</v>
      </c>
      <c r="AH28">
        <v>1</v>
      </c>
      <c r="AI28">
        <v>0</v>
      </c>
    </row>
    <row r="29" spans="1:35" hidden="1" x14ac:dyDescent="0.2"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111</v>
      </c>
      <c r="AD29">
        <v>20.65656565656565</v>
      </c>
      <c r="AE29">
        <v>18.977603658005592</v>
      </c>
      <c r="AF29">
        <v>48.644907608731138</v>
      </c>
      <c r="AI29">
        <v>0</v>
      </c>
    </row>
    <row r="30" spans="1:35" hidden="1" x14ac:dyDescent="0.2"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122</v>
      </c>
      <c r="AD30">
        <v>21.7161471625746</v>
      </c>
      <c r="AE30">
        <v>12.28528807041951</v>
      </c>
      <c r="AF30">
        <v>35.28854859465153</v>
      </c>
      <c r="AI30">
        <v>0</v>
      </c>
    </row>
    <row r="31" spans="1:35" hidden="1" x14ac:dyDescent="0.2">
      <c r="A31" t="s">
        <v>76</v>
      </c>
      <c r="B31" t="s">
        <v>77</v>
      </c>
      <c r="C31" t="s">
        <v>77</v>
      </c>
      <c r="D31" t="s">
        <v>4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130</v>
      </c>
      <c r="AD31">
        <v>16.603722686310629</v>
      </c>
      <c r="AE31">
        <v>16.86554260544905</v>
      </c>
      <c r="AF31">
        <v>11.937883130715861</v>
      </c>
      <c r="AG31">
        <f>1.71601045365963*1</f>
        <v>1.7160104536596299</v>
      </c>
      <c r="AH31">
        <v>1</v>
      </c>
      <c r="AI31">
        <v>0</v>
      </c>
    </row>
    <row r="32" spans="1:35" hidden="1" x14ac:dyDescent="0.2">
      <c r="A32" t="s">
        <v>59</v>
      </c>
      <c r="B32" t="s">
        <v>78</v>
      </c>
      <c r="C32" t="s">
        <v>78</v>
      </c>
      <c r="D32" t="s">
        <v>3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136</v>
      </c>
      <c r="AD32">
        <v>15.89285714285713</v>
      </c>
      <c r="AE32">
        <v>16.13053929471516</v>
      </c>
      <c r="AF32">
        <v>15.69683384848825</v>
      </c>
      <c r="AG32">
        <f>1.97405868828926*1</f>
        <v>1.9740586882892599</v>
      </c>
      <c r="AH32">
        <v>1</v>
      </c>
      <c r="AI32">
        <v>0</v>
      </c>
    </row>
    <row r="33" spans="1:35" hidden="1" x14ac:dyDescent="0.2">
      <c r="A33" t="s">
        <v>79</v>
      </c>
      <c r="B33" t="s">
        <v>80</v>
      </c>
      <c r="C33" t="s">
        <v>81</v>
      </c>
      <c r="D33" t="s">
        <v>4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141</v>
      </c>
      <c r="AD33">
        <v>17.8611111111111</v>
      </c>
      <c r="AE33">
        <v>16.791422452980029</v>
      </c>
      <c r="AF33">
        <v>10.18263800469683</v>
      </c>
      <c r="AG33">
        <f>1.14852539016058*1</f>
        <v>1.1485253901605801</v>
      </c>
      <c r="AH33">
        <v>1</v>
      </c>
      <c r="AI33">
        <v>0</v>
      </c>
    </row>
    <row r="34" spans="1:35" hidden="1" x14ac:dyDescent="0.2">
      <c r="A34" t="s">
        <v>82</v>
      </c>
      <c r="B34" t="s">
        <v>83</v>
      </c>
      <c r="C34" t="s">
        <v>82</v>
      </c>
      <c r="D34" t="s">
        <v>5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145</v>
      </c>
      <c r="AD34">
        <v>17.807272184898409</v>
      </c>
      <c r="AE34">
        <v>13.31809441708638</v>
      </c>
      <c r="AF34">
        <v>32.119207722154307</v>
      </c>
      <c r="AG34">
        <f>1.53049495338244*1</f>
        <v>1.5304949533824399</v>
      </c>
      <c r="AH34">
        <v>1</v>
      </c>
      <c r="AI34">
        <v>0</v>
      </c>
    </row>
    <row r="35" spans="1:35" hidden="1" x14ac:dyDescent="0.2">
      <c r="A35" t="s">
        <v>84</v>
      </c>
      <c r="B35" t="s">
        <v>85</v>
      </c>
      <c r="C35" t="s">
        <v>86</v>
      </c>
      <c r="D35" t="s">
        <v>3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160</v>
      </c>
      <c r="AD35">
        <v>13.3247322100451</v>
      </c>
      <c r="AE35">
        <v>9.3922861213255047</v>
      </c>
      <c r="AF35">
        <v>22.22</v>
      </c>
      <c r="AG35">
        <f>1.54098362072824*1</f>
        <v>1.5409836207282399</v>
      </c>
      <c r="AH35">
        <v>1</v>
      </c>
      <c r="AI35">
        <v>0</v>
      </c>
    </row>
    <row r="36" spans="1:35" hidden="1" x14ac:dyDescent="0.2">
      <c r="A36" t="s">
        <v>87</v>
      </c>
      <c r="B36" t="s">
        <v>88</v>
      </c>
      <c r="C36" t="s">
        <v>88</v>
      </c>
      <c r="D36" t="s">
        <v>3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161</v>
      </c>
      <c r="AD36">
        <v>15.21055360823677</v>
      </c>
      <c r="AE36">
        <v>14.975446994938951</v>
      </c>
      <c r="AF36">
        <v>15.76328431627341</v>
      </c>
      <c r="AG36">
        <f>2.72245572459351*1</f>
        <v>2.7224557245935102</v>
      </c>
      <c r="AH36">
        <v>1</v>
      </c>
      <c r="AI36">
        <v>0</v>
      </c>
    </row>
    <row r="37" spans="1:35" hidden="1" x14ac:dyDescent="0.2"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164</v>
      </c>
      <c r="AD37">
        <v>15.25369516991527</v>
      </c>
      <c r="AE37">
        <v>12.33249823040549</v>
      </c>
      <c r="AF37">
        <v>14.626095840200451</v>
      </c>
      <c r="AI37">
        <v>0</v>
      </c>
    </row>
    <row r="38" spans="1:35" hidden="1" x14ac:dyDescent="0.2">
      <c r="A38" t="s">
        <v>89</v>
      </c>
      <c r="B38" t="s">
        <v>90</v>
      </c>
      <c r="C38" t="s">
        <v>91</v>
      </c>
      <c r="D38" t="s">
        <v>4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178</v>
      </c>
      <c r="AD38">
        <v>11.086956521739131</v>
      </c>
      <c r="AE38">
        <v>8.1158795724605497</v>
      </c>
      <c r="AF38">
        <v>13.975</v>
      </c>
      <c r="AG38">
        <f>2.53842014285893*1</f>
        <v>2.5384201428589299</v>
      </c>
      <c r="AH38">
        <v>1</v>
      </c>
      <c r="AI38">
        <v>0</v>
      </c>
    </row>
    <row r="39" spans="1:35" hidden="1" x14ac:dyDescent="0.2">
      <c r="A39" t="s">
        <v>92</v>
      </c>
      <c r="B39" t="s">
        <v>93</v>
      </c>
      <c r="C39" t="s">
        <v>93</v>
      </c>
      <c r="D39" t="s">
        <v>3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182</v>
      </c>
      <c r="AD39">
        <v>13.25581395348838</v>
      </c>
      <c r="AE39">
        <v>13.06327980301791</v>
      </c>
      <c r="AF39">
        <v>13.171428571428571</v>
      </c>
      <c r="AG39">
        <f>1.27693580498469*1</f>
        <v>1.2769358049846899</v>
      </c>
      <c r="AH39">
        <v>1</v>
      </c>
      <c r="AI39">
        <v>0</v>
      </c>
    </row>
    <row r="40" spans="1:35" hidden="1" x14ac:dyDescent="0.2">
      <c r="A40" t="s">
        <v>94</v>
      </c>
      <c r="B40" t="s">
        <v>95</v>
      </c>
      <c r="C40" t="s">
        <v>94</v>
      </c>
      <c r="D40" t="s">
        <v>4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188</v>
      </c>
      <c r="AD40">
        <v>13.08510638297872</v>
      </c>
      <c r="AE40">
        <v>14.4427569764051</v>
      </c>
      <c r="AF40">
        <v>7.2249999999999996</v>
      </c>
      <c r="AG40">
        <f>0.896528335864599*1</f>
        <v>0.89652833586459901</v>
      </c>
      <c r="AH40">
        <v>1</v>
      </c>
      <c r="AI40">
        <v>0</v>
      </c>
    </row>
    <row r="41" spans="1:35" hidden="1" x14ac:dyDescent="0.2"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189</v>
      </c>
      <c r="AD41">
        <v>15.14988984423073</v>
      </c>
      <c r="AE41">
        <v>13.262039199035851</v>
      </c>
      <c r="AF41">
        <v>14.094164899569719</v>
      </c>
      <c r="AI41">
        <v>0</v>
      </c>
    </row>
    <row r="42" spans="1:35" hidden="1" x14ac:dyDescent="0.2">
      <c r="A42" t="s">
        <v>96</v>
      </c>
      <c r="B42" t="s">
        <v>97</v>
      </c>
      <c r="C42" t="s">
        <v>97</v>
      </c>
      <c r="D42" t="s">
        <v>3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191</v>
      </c>
      <c r="AD42">
        <v>13.103448275862069</v>
      </c>
      <c r="AE42">
        <v>13.347455196869481</v>
      </c>
      <c r="AF42">
        <v>7.5622557094782454</v>
      </c>
      <c r="AG42">
        <f>2.36020680064879*1</f>
        <v>2.3602068006487902</v>
      </c>
      <c r="AH42">
        <v>1</v>
      </c>
      <c r="AI42">
        <v>0</v>
      </c>
    </row>
    <row r="43" spans="1:35" hidden="1" x14ac:dyDescent="0.2"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408</v>
      </c>
      <c r="AD43">
        <v>18.387096774193552</v>
      </c>
      <c r="AE43">
        <v>24.10359675752715</v>
      </c>
      <c r="AF43">
        <v>26.517151509943218</v>
      </c>
      <c r="AI43">
        <v>0</v>
      </c>
    </row>
    <row r="44" spans="1:35" hidden="1" x14ac:dyDescent="0.2">
      <c r="E44">
        <v>0</v>
      </c>
      <c r="F44">
        <v>0</v>
      </c>
      <c r="G44">
        <v>1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13</v>
      </c>
      <c r="AD44">
        <v>33.470826592260593</v>
      </c>
      <c r="AE44">
        <v>23.859046694865579</v>
      </c>
      <c r="AF44">
        <v>29.85340271553039</v>
      </c>
      <c r="AI44">
        <v>0</v>
      </c>
    </row>
    <row r="45" spans="1:35" hidden="1" x14ac:dyDescent="0.2">
      <c r="A45" t="s">
        <v>98</v>
      </c>
      <c r="B45" t="s">
        <v>99</v>
      </c>
      <c r="C45" t="s">
        <v>100</v>
      </c>
      <c r="D45" t="s">
        <v>3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217</v>
      </c>
      <c r="AD45">
        <v>10.405405405405411</v>
      </c>
      <c r="AE45">
        <v>8.1671267742156761</v>
      </c>
      <c r="AF45">
        <v>17.727538163766219</v>
      </c>
      <c r="AG45">
        <f>0.796508976345825*1</f>
        <v>0.79650897634582496</v>
      </c>
      <c r="AH45">
        <v>1</v>
      </c>
      <c r="AI45">
        <v>0</v>
      </c>
    </row>
    <row r="46" spans="1:35" hidden="1" x14ac:dyDescent="0.2"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221</v>
      </c>
      <c r="AD46">
        <v>23.76468630180138</v>
      </c>
      <c r="AE46">
        <v>17.031243883012191</v>
      </c>
      <c r="AF46">
        <v>48.821681255395347</v>
      </c>
      <c r="AI46">
        <v>0</v>
      </c>
    </row>
    <row r="47" spans="1:35" hidden="1" x14ac:dyDescent="0.2"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501</v>
      </c>
      <c r="AD47">
        <v>18.39497421814217</v>
      </c>
      <c r="AE47">
        <v>11.72985167823264</v>
      </c>
      <c r="AF47">
        <v>17.328237409509711</v>
      </c>
      <c r="AI47">
        <v>0</v>
      </c>
    </row>
    <row r="48" spans="1:35" hidden="1" x14ac:dyDescent="0.2">
      <c r="A48" t="s">
        <v>101</v>
      </c>
      <c r="B48" t="s">
        <v>102</v>
      </c>
      <c r="C48" t="s">
        <v>102</v>
      </c>
      <c r="D48" t="s">
        <v>3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231</v>
      </c>
      <c r="AD48">
        <v>11.273799922770021</v>
      </c>
      <c r="AE48">
        <v>13.903601925037449</v>
      </c>
      <c r="AF48">
        <v>12.986240827944069</v>
      </c>
      <c r="AG48">
        <f>1.83863374542349*1</f>
        <v>1.83863374542349</v>
      </c>
      <c r="AH48">
        <v>1</v>
      </c>
      <c r="AI48">
        <v>0</v>
      </c>
    </row>
    <row r="49" spans="1:35" hidden="1" x14ac:dyDescent="0.2">
      <c r="A49" t="s">
        <v>103</v>
      </c>
      <c r="B49" t="s">
        <v>104</v>
      </c>
      <c r="C49" t="s">
        <v>105</v>
      </c>
      <c r="D49" t="s">
        <v>4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246</v>
      </c>
      <c r="AD49">
        <v>15.71823204419889</v>
      </c>
      <c r="AE49">
        <v>15.174485773346239</v>
      </c>
      <c r="AF49">
        <v>8.6169631793486836</v>
      </c>
      <c r="AG49">
        <f>2.4015715981822*1</f>
        <v>2.4015715981821999</v>
      </c>
      <c r="AH49">
        <v>1</v>
      </c>
      <c r="AI49">
        <v>0</v>
      </c>
    </row>
    <row r="50" spans="1:35" hidden="1" x14ac:dyDescent="0.2"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248</v>
      </c>
      <c r="AD50">
        <v>15.56818181818182</v>
      </c>
      <c r="AE50">
        <v>12.253291590118639</v>
      </c>
      <c r="AF50">
        <v>26.9084457729269</v>
      </c>
      <c r="AI50">
        <v>0</v>
      </c>
    </row>
    <row r="51" spans="1:35" hidden="1" x14ac:dyDescent="0.2"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249</v>
      </c>
      <c r="AD51">
        <v>17.60114158760079</v>
      </c>
      <c r="AE51">
        <v>15.638454051525921</v>
      </c>
      <c r="AF51">
        <v>29.291113847797909</v>
      </c>
      <c r="AI51">
        <v>0</v>
      </c>
    </row>
    <row r="52" spans="1:35" hidden="1" x14ac:dyDescent="0.2">
      <c r="A52" t="s">
        <v>106</v>
      </c>
      <c r="B52" t="s">
        <v>107</v>
      </c>
      <c r="C52" t="s">
        <v>108</v>
      </c>
      <c r="D52" t="s">
        <v>4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251</v>
      </c>
      <c r="AD52">
        <v>11.20962914250963</v>
      </c>
      <c r="AE52">
        <v>9.2858164732267348</v>
      </c>
      <c r="AF52">
        <v>9.8516947510744224</v>
      </c>
      <c r="AG52">
        <f>2.53944320436745*1</f>
        <v>2.53944320436745</v>
      </c>
      <c r="AH52">
        <v>1</v>
      </c>
      <c r="AI52">
        <v>0</v>
      </c>
    </row>
    <row r="53" spans="1:35" hidden="1" x14ac:dyDescent="0.2"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259</v>
      </c>
      <c r="AD53">
        <v>16.065989847715741</v>
      </c>
      <c r="AE53">
        <v>15.070366276874489</v>
      </c>
      <c r="AF53">
        <v>27.38798847646088</v>
      </c>
      <c r="AI53">
        <v>0</v>
      </c>
    </row>
    <row r="54" spans="1:35" hidden="1" x14ac:dyDescent="0.2"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202</v>
      </c>
      <c r="AD54">
        <v>38.673488845394672</v>
      </c>
      <c r="AE54">
        <v>26.083980510241869</v>
      </c>
      <c r="AF54">
        <v>47.028021089562891</v>
      </c>
      <c r="AI54">
        <v>0</v>
      </c>
    </row>
    <row r="55" spans="1:35" hidden="1" x14ac:dyDescent="0.2"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465</v>
      </c>
      <c r="AD55">
        <v>26.415094339622641</v>
      </c>
      <c r="AE55">
        <v>25.02055920470195</v>
      </c>
      <c r="AF55">
        <v>27.07458181225196</v>
      </c>
      <c r="AI55">
        <v>0</v>
      </c>
    </row>
    <row r="56" spans="1:35" hidden="1" x14ac:dyDescent="0.2">
      <c r="A56" t="s">
        <v>111</v>
      </c>
      <c r="B56" t="s">
        <v>112</v>
      </c>
      <c r="C56" t="s">
        <v>111</v>
      </c>
      <c r="D56" t="s">
        <v>4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278</v>
      </c>
      <c r="AD56">
        <v>17.602739726027409</v>
      </c>
      <c r="AE56">
        <v>13.65297085426017</v>
      </c>
      <c r="AF56">
        <v>13.422621760112889</v>
      </c>
      <c r="AG56">
        <f>2.22121080780802*1</f>
        <v>2.2212108078080202</v>
      </c>
      <c r="AH56">
        <v>1</v>
      </c>
      <c r="AI56">
        <v>0</v>
      </c>
    </row>
    <row r="57" spans="1:35" hidden="1" x14ac:dyDescent="0.2">
      <c r="A57" t="s">
        <v>113</v>
      </c>
      <c r="B57" t="s">
        <v>114</v>
      </c>
      <c r="C57" t="s">
        <v>114</v>
      </c>
      <c r="D57" t="s">
        <v>3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282</v>
      </c>
      <c r="AD57">
        <v>15.41263805126057</v>
      </c>
      <c r="AE57">
        <v>12.656353286246119</v>
      </c>
      <c r="AF57">
        <v>14.921698113852299</v>
      </c>
      <c r="AG57">
        <f>2.02141789189507*1</f>
        <v>2.0214178918950698</v>
      </c>
      <c r="AH57">
        <v>1</v>
      </c>
      <c r="AI57">
        <v>0</v>
      </c>
    </row>
    <row r="58" spans="1:35" hidden="1" x14ac:dyDescent="0.2"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285</v>
      </c>
      <c r="AD58">
        <v>15.16198431378124</v>
      </c>
      <c r="AE58">
        <v>13.52084597008762</v>
      </c>
      <c r="AF58">
        <v>20.823443043062081</v>
      </c>
      <c r="AI58">
        <v>0</v>
      </c>
    </row>
    <row r="59" spans="1:35" hidden="1" x14ac:dyDescent="0.2">
      <c r="A59" t="s">
        <v>115</v>
      </c>
      <c r="B59" t="s">
        <v>116</v>
      </c>
      <c r="C59" t="s">
        <v>116</v>
      </c>
      <c r="D59" t="s">
        <v>2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286</v>
      </c>
      <c r="AD59">
        <v>18.160641100820911</v>
      </c>
      <c r="AE59">
        <v>19.73589077205628</v>
      </c>
      <c r="AF59">
        <v>11.72292303410428</v>
      </c>
      <c r="AG59">
        <f>2.27281678077548*1</f>
        <v>2.27281678077548</v>
      </c>
      <c r="AH59">
        <v>1</v>
      </c>
      <c r="AI59">
        <v>0</v>
      </c>
    </row>
    <row r="60" spans="1:35" x14ac:dyDescent="0.2">
      <c r="A60" t="s">
        <v>144</v>
      </c>
      <c r="B60" t="s">
        <v>145</v>
      </c>
      <c r="C60" s="1" t="s">
        <v>146</v>
      </c>
      <c r="D60" t="s">
        <v>2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405</v>
      </c>
      <c r="AD60">
        <v>19.585365853658551</v>
      </c>
      <c r="AE60">
        <v>21.810983364596591</v>
      </c>
      <c r="AF60">
        <v>21.239388681078822</v>
      </c>
      <c r="AG60">
        <f>4.1075691193973*1</f>
        <v>4.1075691193972999</v>
      </c>
      <c r="AH60">
        <v>1</v>
      </c>
      <c r="AI60">
        <v>1</v>
      </c>
    </row>
    <row r="61" spans="1:35" hidden="1" x14ac:dyDescent="0.2">
      <c r="A61" t="s">
        <v>119</v>
      </c>
      <c r="B61" t="s">
        <v>120</v>
      </c>
      <c r="C61" t="s">
        <v>120</v>
      </c>
      <c r="D61" t="s">
        <v>3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293</v>
      </c>
      <c r="AD61">
        <v>12.92079207920793</v>
      </c>
      <c r="AE61">
        <v>10.54248802940641</v>
      </c>
      <c r="AF61">
        <v>28.717142857142861</v>
      </c>
      <c r="AG61">
        <f>1.22232236870447*1</f>
        <v>1.22232236870447</v>
      </c>
      <c r="AH61">
        <v>1</v>
      </c>
      <c r="AI61">
        <v>0</v>
      </c>
    </row>
    <row r="62" spans="1:35" hidden="1" x14ac:dyDescent="0.2">
      <c r="A62" t="s">
        <v>121</v>
      </c>
      <c r="B62" t="s">
        <v>122</v>
      </c>
      <c r="C62" t="s">
        <v>122</v>
      </c>
      <c r="D62" t="s">
        <v>4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297</v>
      </c>
      <c r="AD62">
        <v>12.96875</v>
      </c>
      <c r="AE62">
        <v>14.251683994922249</v>
      </c>
      <c r="AF62">
        <v>4.881004708059022</v>
      </c>
      <c r="AG62">
        <f>1.97978712117562*1</f>
        <v>1.9797871211756199</v>
      </c>
      <c r="AH62">
        <v>1</v>
      </c>
      <c r="AI62">
        <v>0</v>
      </c>
    </row>
    <row r="63" spans="1:35" hidden="1" x14ac:dyDescent="0.2"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333</v>
      </c>
      <c r="AD63">
        <v>12.686571646727961</v>
      </c>
      <c r="AE63">
        <v>6.0864149083216814</v>
      </c>
      <c r="AF63">
        <v>18.15902524897367</v>
      </c>
      <c r="AI63">
        <v>0</v>
      </c>
    </row>
    <row r="64" spans="1:35" hidden="1" x14ac:dyDescent="0.2">
      <c r="A64" t="s">
        <v>123</v>
      </c>
      <c r="B64" t="s">
        <v>124</v>
      </c>
      <c r="C64" t="s">
        <v>124</v>
      </c>
      <c r="D64" t="s">
        <v>4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335</v>
      </c>
      <c r="AD64">
        <v>13.965517241379301</v>
      </c>
      <c r="AE64">
        <v>20.687580656837969</v>
      </c>
      <c r="AF64">
        <v>11.68625152625153</v>
      </c>
      <c r="AG64">
        <f>1.69850069717577*1</f>
        <v>1.6985006971757699</v>
      </c>
      <c r="AH64">
        <v>1</v>
      </c>
      <c r="AI64">
        <v>0</v>
      </c>
    </row>
    <row r="65" spans="1:35" hidden="1" x14ac:dyDescent="0.2">
      <c r="A65" t="s">
        <v>125</v>
      </c>
      <c r="B65" t="s">
        <v>126</v>
      </c>
      <c r="C65" t="s">
        <v>126</v>
      </c>
      <c r="D65" t="s">
        <v>4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336</v>
      </c>
      <c r="AD65">
        <v>11.794871794871799</v>
      </c>
      <c r="AE65">
        <v>10.81660182719831</v>
      </c>
      <c r="AF65">
        <v>15.956200324519649</v>
      </c>
      <c r="AG65">
        <f>2.10296775656473*1</f>
        <v>2.10296775656473</v>
      </c>
      <c r="AH65">
        <v>1</v>
      </c>
      <c r="AI65">
        <v>0</v>
      </c>
    </row>
    <row r="66" spans="1:35" hidden="1" x14ac:dyDescent="0.2">
      <c r="A66" t="s">
        <v>127</v>
      </c>
      <c r="B66" t="s">
        <v>128</v>
      </c>
      <c r="C66" t="s">
        <v>129</v>
      </c>
      <c r="D66" t="s">
        <v>2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369</v>
      </c>
      <c r="AD66">
        <v>21.595004973250632</v>
      </c>
      <c r="AE66">
        <v>21.519630690728331</v>
      </c>
      <c r="AF66">
        <v>25.03494770583486</v>
      </c>
      <c r="AG66">
        <f>3.54565418133909*1</f>
        <v>3.5456541813390898</v>
      </c>
      <c r="AH66">
        <v>1</v>
      </c>
      <c r="AI66">
        <v>0</v>
      </c>
    </row>
    <row r="67" spans="1:35" hidden="1" x14ac:dyDescent="0.2">
      <c r="A67" t="s">
        <v>130</v>
      </c>
      <c r="B67" t="s">
        <v>131</v>
      </c>
      <c r="C67" t="s">
        <v>131</v>
      </c>
      <c r="D67" t="s">
        <v>3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370</v>
      </c>
      <c r="AD67">
        <v>25.130511372182632</v>
      </c>
      <c r="AE67">
        <v>24.192041387830049</v>
      </c>
      <c r="AF67">
        <v>25.10088718137035</v>
      </c>
      <c r="AG67">
        <f>1.92180924009295*1</f>
        <v>1.9218092400929501</v>
      </c>
      <c r="AH67">
        <v>1</v>
      </c>
      <c r="AI67">
        <v>0</v>
      </c>
    </row>
    <row r="68" spans="1:35" hidden="1" x14ac:dyDescent="0.2">
      <c r="A68" t="s">
        <v>132</v>
      </c>
      <c r="B68" t="s">
        <v>133</v>
      </c>
      <c r="C68" t="s">
        <v>133</v>
      </c>
      <c r="D68" t="s">
        <v>4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377</v>
      </c>
      <c r="AD68">
        <v>10.999032011828779</v>
      </c>
      <c r="AE68">
        <v>7.9818990908427407</v>
      </c>
      <c r="AF68">
        <v>29.402380952380948</v>
      </c>
      <c r="AG68">
        <f>1.77087730252581*1</f>
        <v>1.77087730252581</v>
      </c>
      <c r="AH68">
        <v>1</v>
      </c>
      <c r="AI68">
        <v>0</v>
      </c>
    </row>
    <row r="69" spans="1:35" x14ac:dyDescent="0.2">
      <c r="A69" t="s">
        <v>134</v>
      </c>
      <c r="B69" t="s">
        <v>135</v>
      </c>
      <c r="C69" s="1" t="s">
        <v>136</v>
      </c>
      <c r="D69" t="s">
        <v>4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385</v>
      </c>
      <c r="AD69">
        <v>19.92307692307693</v>
      </c>
      <c r="AE69">
        <v>14.155867365068991</v>
      </c>
      <c r="AF69">
        <v>41.711974984164563</v>
      </c>
      <c r="AG69">
        <f>4.02824950085372*1</f>
        <v>4.02824950085372</v>
      </c>
      <c r="AH69">
        <v>1</v>
      </c>
      <c r="AI69">
        <v>1</v>
      </c>
    </row>
    <row r="70" spans="1:35" hidden="1" x14ac:dyDescent="0.2"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386</v>
      </c>
      <c r="AD70">
        <v>34.516908212560423</v>
      </c>
      <c r="AE70">
        <v>34.469595442583177</v>
      </c>
      <c r="AF70">
        <v>38.796844008194277</v>
      </c>
      <c r="AI70">
        <v>0</v>
      </c>
    </row>
    <row r="71" spans="1:35" hidden="1" x14ac:dyDescent="0.2">
      <c r="A71" t="s">
        <v>137</v>
      </c>
      <c r="B71" t="s">
        <v>138</v>
      </c>
      <c r="C71" t="s">
        <v>138</v>
      </c>
      <c r="D71" t="s">
        <v>4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387</v>
      </c>
      <c r="AD71">
        <v>15.04032258064516</v>
      </c>
      <c r="AE71">
        <v>14.619635781074621</v>
      </c>
      <c r="AF71">
        <v>9.7905828317477734</v>
      </c>
      <c r="AG71">
        <f>2.09007898258643*1</f>
        <v>2.0900789825864301</v>
      </c>
      <c r="AH71">
        <v>1</v>
      </c>
      <c r="AI71">
        <v>0</v>
      </c>
    </row>
    <row r="72" spans="1:35" hidden="1" x14ac:dyDescent="0.2">
      <c r="A72" t="s">
        <v>139</v>
      </c>
      <c r="B72" t="s">
        <v>140</v>
      </c>
      <c r="C72" t="s">
        <v>140</v>
      </c>
      <c r="D72" t="s">
        <v>4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394</v>
      </c>
      <c r="AD72">
        <v>15.83333333333333</v>
      </c>
      <c r="AE72">
        <v>20.64240687666943</v>
      </c>
      <c r="AF72">
        <v>12.867349590912591</v>
      </c>
      <c r="AG72">
        <f>1.76692224043082*1</f>
        <v>1.76692224043082</v>
      </c>
      <c r="AH72">
        <v>1</v>
      </c>
      <c r="AI72">
        <v>0</v>
      </c>
    </row>
    <row r="73" spans="1:35" hidden="1" x14ac:dyDescent="0.2">
      <c r="A73" t="s">
        <v>141</v>
      </c>
      <c r="B73" t="s">
        <v>142</v>
      </c>
      <c r="C73" t="s">
        <v>141</v>
      </c>
      <c r="D73" t="s">
        <v>3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396</v>
      </c>
      <c r="AD73">
        <v>19.716095171006199</v>
      </c>
      <c r="AE73">
        <v>22.150909599150779</v>
      </c>
      <c r="AF73">
        <v>22.622957860930839</v>
      </c>
      <c r="AG73">
        <f>2.31896409049724*1</f>
        <v>2.3189640904972402</v>
      </c>
      <c r="AH73">
        <v>1</v>
      </c>
      <c r="AI73">
        <v>0</v>
      </c>
    </row>
    <row r="74" spans="1:35" hidden="1" x14ac:dyDescent="0.2"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398</v>
      </c>
      <c r="AD74">
        <v>16.637931034482762</v>
      </c>
      <c r="AE74">
        <v>13.83555947458165</v>
      </c>
      <c r="AF74">
        <v>13.9</v>
      </c>
      <c r="AI74">
        <v>0</v>
      </c>
    </row>
    <row r="75" spans="1:35" hidden="1" x14ac:dyDescent="0.2">
      <c r="A75" t="s">
        <v>70</v>
      </c>
      <c r="B75" t="s">
        <v>143</v>
      </c>
      <c r="C75" t="s">
        <v>143</v>
      </c>
      <c r="D75" t="s">
        <v>3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399</v>
      </c>
      <c r="AD75">
        <v>16.27586206896553</v>
      </c>
      <c r="AE75">
        <v>17.189134282270992</v>
      </c>
      <c r="AF75">
        <v>16.272548853191761</v>
      </c>
      <c r="AG75">
        <f>0.989660153243013*1</f>
        <v>0.98966015324301304</v>
      </c>
      <c r="AH75">
        <v>1</v>
      </c>
      <c r="AI75">
        <v>0</v>
      </c>
    </row>
    <row r="76" spans="1:35" hidden="1" x14ac:dyDescent="0.2"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400</v>
      </c>
      <c r="AD76">
        <v>18.712121212121211</v>
      </c>
      <c r="AE76">
        <v>20.861555766812959</v>
      </c>
      <c r="AF76">
        <v>12.35377680489445</v>
      </c>
      <c r="AI76">
        <v>0</v>
      </c>
    </row>
    <row r="77" spans="1:35" hidden="1" x14ac:dyDescent="0.2"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404</v>
      </c>
      <c r="AD77">
        <v>16.999999999999989</v>
      </c>
      <c r="AE77">
        <v>20.670534020720069</v>
      </c>
      <c r="AF77">
        <v>16.466666666666669</v>
      </c>
      <c r="AI77">
        <v>0</v>
      </c>
    </row>
    <row r="78" spans="1:35" x14ac:dyDescent="0.2">
      <c r="A78" t="s">
        <v>117</v>
      </c>
      <c r="B78" t="s">
        <v>118</v>
      </c>
      <c r="C78" s="1" t="s">
        <v>117</v>
      </c>
      <c r="D78" t="s">
        <v>5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290</v>
      </c>
      <c r="AD78">
        <v>15.56107096506905</v>
      </c>
      <c r="AE78">
        <v>20.81012564887515</v>
      </c>
      <c r="AF78">
        <v>12.099594744332601</v>
      </c>
      <c r="AG78">
        <f>2.80432221912659*1</f>
        <v>2.8043222191265902</v>
      </c>
      <c r="AH78">
        <v>1</v>
      </c>
      <c r="AI78">
        <v>1</v>
      </c>
    </row>
    <row r="79" spans="1:35" hidden="1" x14ac:dyDescent="0.2"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406</v>
      </c>
      <c r="AD79">
        <v>38.947442524884799</v>
      </c>
      <c r="AE79">
        <v>22.1297169481794</v>
      </c>
      <c r="AF79">
        <v>52.298441558441553</v>
      </c>
      <c r="AI79">
        <v>0</v>
      </c>
    </row>
    <row r="80" spans="1:35" hidden="1" x14ac:dyDescent="0.2"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200</v>
      </c>
      <c r="AD80">
        <v>20.810810810810821</v>
      </c>
      <c r="AE80">
        <v>21.68973454645268</v>
      </c>
      <c r="AF80">
        <v>38.285733850545661</v>
      </c>
      <c r="AI80">
        <v>0</v>
      </c>
    </row>
    <row r="81" spans="1:35" hidden="1" x14ac:dyDescent="0.2"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430</v>
      </c>
      <c r="AD81">
        <v>17.539682539682531</v>
      </c>
      <c r="AE81">
        <v>17.218372200426391</v>
      </c>
      <c r="AF81">
        <v>22.730354087668939</v>
      </c>
      <c r="AI81">
        <v>0</v>
      </c>
    </row>
    <row r="82" spans="1:35" hidden="1" x14ac:dyDescent="0.2"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409</v>
      </c>
      <c r="AD82">
        <v>40.937499999999993</v>
      </c>
      <c r="AE82">
        <v>39.503192154952899</v>
      </c>
      <c r="AF82">
        <v>68.56</v>
      </c>
      <c r="AI82">
        <v>0</v>
      </c>
    </row>
    <row r="83" spans="1:35" hidden="1" x14ac:dyDescent="0.2">
      <c r="A83" t="s">
        <v>149</v>
      </c>
      <c r="B83" t="s">
        <v>150</v>
      </c>
      <c r="C83" t="s">
        <v>151</v>
      </c>
      <c r="D83" t="s">
        <v>5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410</v>
      </c>
      <c r="AD83">
        <v>18.571428571428569</v>
      </c>
      <c r="AE83">
        <v>22.269090750447059</v>
      </c>
      <c r="AF83">
        <v>18.12361014447962</v>
      </c>
      <c r="AG83">
        <f>2.38914705444738*1</f>
        <v>2.3891470544473798</v>
      </c>
      <c r="AH83">
        <v>1</v>
      </c>
      <c r="AI83">
        <v>0</v>
      </c>
    </row>
    <row r="84" spans="1:35" hidden="1" x14ac:dyDescent="0.2"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412</v>
      </c>
      <c r="AD84">
        <v>10.6060606060606</v>
      </c>
      <c r="AE84">
        <v>9.7682994778137946</v>
      </c>
      <c r="AF84">
        <v>6.08</v>
      </c>
      <c r="AI84">
        <v>0</v>
      </c>
    </row>
    <row r="85" spans="1:35" hidden="1" x14ac:dyDescent="0.2">
      <c r="A85" t="s">
        <v>152</v>
      </c>
      <c r="B85" t="s">
        <v>153</v>
      </c>
      <c r="C85" t="s">
        <v>152</v>
      </c>
      <c r="D85" t="s">
        <v>3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418</v>
      </c>
      <c r="AD85">
        <v>14.821428571428569</v>
      </c>
      <c r="AE85">
        <v>20.58682674696016</v>
      </c>
      <c r="AF85">
        <v>9.9487235555212585</v>
      </c>
      <c r="AG85">
        <f>2.19645453238135*1</f>
        <v>2.1964545323813498</v>
      </c>
      <c r="AH85">
        <v>1</v>
      </c>
      <c r="AI85">
        <v>0</v>
      </c>
    </row>
    <row r="86" spans="1:35" hidden="1" x14ac:dyDescent="0.2"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420</v>
      </c>
      <c r="AD86">
        <v>18.999999999999979</v>
      </c>
      <c r="AE86">
        <v>20.03825975282891</v>
      </c>
      <c r="AF86">
        <v>14.72873999361004</v>
      </c>
      <c r="AI86">
        <v>0</v>
      </c>
    </row>
    <row r="87" spans="1:35" hidden="1" x14ac:dyDescent="0.2">
      <c r="A87" t="s">
        <v>154</v>
      </c>
      <c r="B87" t="s">
        <v>155</v>
      </c>
      <c r="C87" t="s">
        <v>156</v>
      </c>
      <c r="D87" t="s">
        <v>4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427</v>
      </c>
      <c r="AD87">
        <v>22.464788732394371</v>
      </c>
      <c r="AE87">
        <v>17.278998185228421</v>
      </c>
      <c r="AF87">
        <v>9.4</v>
      </c>
      <c r="AG87">
        <f>2.59053629714299*1</f>
        <v>2.5905362971429899</v>
      </c>
      <c r="AH87">
        <v>1</v>
      </c>
      <c r="AI87">
        <v>0</v>
      </c>
    </row>
    <row r="88" spans="1:35" hidden="1" x14ac:dyDescent="0.2">
      <c r="A88" t="s">
        <v>157</v>
      </c>
      <c r="B88" t="s">
        <v>158</v>
      </c>
      <c r="C88" t="s">
        <v>159</v>
      </c>
      <c r="D88" t="s">
        <v>4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429</v>
      </c>
      <c r="AD88">
        <v>12.452830188679251</v>
      </c>
      <c r="AE88">
        <v>16.19540980602282</v>
      </c>
      <c r="AF88">
        <v>7.8675912933329819</v>
      </c>
      <c r="AG88">
        <f>1.82626379886998*1</f>
        <v>1.8262637988699799</v>
      </c>
      <c r="AH88">
        <v>1</v>
      </c>
      <c r="AI88">
        <v>0</v>
      </c>
    </row>
    <row r="89" spans="1:35" hidden="1" x14ac:dyDescent="0.2">
      <c r="A89" t="s">
        <v>109</v>
      </c>
      <c r="B89" t="s">
        <v>110</v>
      </c>
      <c r="C89" t="s">
        <v>110</v>
      </c>
      <c r="D89" t="s">
        <v>2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263</v>
      </c>
      <c r="AD89">
        <v>17.793427230046941</v>
      </c>
      <c r="AE89">
        <v>16.86242456357288</v>
      </c>
      <c r="AF89">
        <v>10.21750269436204</v>
      </c>
      <c r="AG89">
        <f>3.01108948874774*1</f>
        <v>3.0110894887477402</v>
      </c>
      <c r="AH89">
        <v>1</v>
      </c>
      <c r="AI89">
        <v>0</v>
      </c>
    </row>
    <row r="90" spans="1:35" hidden="1" x14ac:dyDescent="0.2">
      <c r="A90" t="s">
        <v>160</v>
      </c>
      <c r="B90" t="s">
        <v>161</v>
      </c>
      <c r="C90" t="s">
        <v>161</v>
      </c>
      <c r="D90" t="s">
        <v>4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433</v>
      </c>
      <c r="AD90">
        <v>14.609620537226981</v>
      </c>
      <c r="AE90">
        <v>18.993122447954221</v>
      </c>
      <c r="AF90">
        <v>17.972948772463688</v>
      </c>
      <c r="AG90">
        <f>0.713715791112801*1</f>
        <v>0.71371579111280103</v>
      </c>
      <c r="AH90">
        <v>1</v>
      </c>
      <c r="AI90">
        <v>0</v>
      </c>
    </row>
    <row r="91" spans="1:35" hidden="1" x14ac:dyDescent="0.2">
      <c r="A91" t="s">
        <v>162</v>
      </c>
      <c r="B91" t="s">
        <v>163</v>
      </c>
      <c r="C91" t="s">
        <v>163</v>
      </c>
      <c r="D91" t="s">
        <v>5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436</v>
      </c>
      <c r="AD91">
        <v>22.157145634576519</v>
      </c>
      <c r="AE91">
        <v>31.291747956167889</v>
      </c>
      <c r="AF91">
        <v>18.649999999999999</v>
      </c>
      <c r="AG91">
        <f>2.26054313156794*1</f>
        <v>2.2605431315679398</v>
      </c>
      <c r="AH91">
        <v>1</v>
      </c>
      <c r="AI91">
        <v>0</v>
      </c>
    </row>
    <row r="92" spans="1:35" hidden="1" x14ac:dyDescent="0.2">
      <c r="A92" t="s">
        <v>121</v>
      </c>
      <c r="B92" t="s">
        <v>164</v>
      </c>
      <c r="C92" t="s">
        <v>164</v>
      </c>
      <c r="D92" t="s">
        <v>3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438</v>
      </c>
      <c r="AD92">
        <v>15.644311279299821</v>
      </c>
      <c r="AE92">
        <v>14.328136069158729</v>
      </c>
      <c r="AF92">
        <v>6.7546631269186044</v>
      </c>
      <c r="AG92">
        <f>1.61836125331466*1</f>
        <v>1.6183612533146601</v>
      </c>
      <c r="AH92">
        <v>1</v>
      </c>
      <c r="AI92">
        <v>0</v>
      </c>
    </row>
    <row r="93" spans="1:35" hidden="1" x14ac:dyDescent="0.2">
      <c r="A93" t="s">
        <v>165</v>
      </c>
      <c r="B93" t="s">
        <v>166</v>
      </c>
      <c r="C93" t="s">
        <v>166</v>
      </c>
      <c r="D93" t="s">
        <v>4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439</v>
      </c>
      <c r="AD93">
        <v>14.821428571428569</v>
      </c>
      <c r="AE93">
        <v>13.395289042120311</v>
      </c>
      <c r="AF93">
        <v>12.76145833333333</v>
      </c>
      <c r="AG93">
        <f>0.795882875639538*1</f>
        <v>0.79588287563953797</v>
      </c>
      <c r="AH93">
        <v>1</v>
      </c>
      <c r="AI93">
        <v>0</v>
      </c>
    </row>
    <row r="94" spans="1:35" hidden="1" x14ac:dyDescent="0.2"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462</v>
      </c>
      <c r="AD94">
        <v>24.350669183170691</v>
      </c>
      <c r="AE94">
        <v>13.95289230990149</v>
      </c>
      <c r="AF94">
        <v>17.740167963923511</v>
      </c>
      <c r="AI94">
        <v>0</v>
      </c>
    </row>
    <row r="95" spans="1:35" hidden="1" x14ac:dyDescent="0.2">
      <c r="A95" t="s">
        <v>67</v>
      </c>
      <c r="B95" t="s">
        <v>168</v>
      </c>
      <c r="C95" t="s">
        <v>168</v>
      </c>
      <c r="D95" t="s">
        <v>4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446</v>
      </c>
      <c r="AD95">
        <v>22.183139039957041</v>
      </c>
      <c r="AE95">
        <v>24.378003709169931</v>
      </c>
      <c r="AF95">
        <v>27.0844226974625</v>
      </c>
      <c r="AG95">
        <f>1.72212920706088*1</f>
        <v>1.72212920706088</v>
      </c>
      <c r="AH95">
        <v>1</v>
      </c>
      <c r="AI95">
        <v>0</v>
      </c>
    </row>
    <row r="96" spans="1:35" hidden="1" x14ac:dyDescent="0.2"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276</v>
      </c>
      <c r="AD96">
        <v>15.269230769230759</v>
      </c>
      <c r="AE96">
        <v>16.488289750580829</v>
      </c>
      <c r="AF96">
        <v>7.7084807439711458</v>
      </c>
      <c r="AI96">
        <v>0</v>
      </c>
    </row>
    <row r="97" spans="1:35" hidden="1" x14ac:dyDescent="0.2">
      <c r="A97" t="s">
        <v>167</v>
      </c>
      <c r="B97" t="s">
        <v>58</v>
      </c>
      <c r="C97" t="s">
        <v>58</v>
      </c>
      <c r="D97" t="s">
        <v>2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444</v>
      </c>
      <c r="AD97">
        <v>18.41463414634147</v>
      </c>
      <c r="AE97">
        <v>12.48714281136548</v>
      </c>
      <c r="AF97">
        <v>19.03756643077007</v>
      </c>
      <c r="AG97">
        <f>2.75429645263916*1</f>
        <v>2.75429645263916</v>
      </c>
      <c r="AH97">
        <v>1</v>
      </c>
      <c r="AI97">
        <v>0</v>
      </c>
    </row>
    <row r="98" spans="1:35" hidden="1" x14ac:dyDescent="0.2">
      <c r="A98" t="s">
        <v>154</v>
      </c>
      <c r="B98" t="s">
        <v>169</v>
      </c>
      <c r="C98" t="s">
        <v>170</v>
      </c>
      <c r="D98" t="s">
        <v>4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459</v>
      </c>
      <c r="AD98">
        <v>18.928571428571431</v>
      </c>
      <c r="AE98">
        <v>15.776599040960271</v>
      </c>
      <c r="AF98">
        <v>21.504078041116522</v>
      </c>
      <c r="AG98">
        <f>2.30688128822063*1</f>
        <v>2.3068812882206302</v>
      </c>
      <c r="AH98">
        <v>1</v>
      </c>
      <c r="AI98">
        <v>0</v>
      </c>
    </row>
    <row r="99" spans="1:35" hidden="1" x14ac:dyDescent="0.2">
      <c r="A99" t="s">
        <v>172</v>
      </c>
      <c r="B99" t="s">
        <v>173</v>
      </c>
      <c r="C99" t="s">
        <v>172</v>
      </c>
      <c r="D99" t="s">
        <v>4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0</v>
      </c>
      <c r="AB99">
        <v>0</v>
      </c>
      <c r="AC99">
        <v>496</v>
      </c>
      <c r="AD99">
        <v>11.902028364055409</v>
      </c>
      <c r="AE99">
        <v>16.124379087747549</v>
      </c>
      <c r="AF99">
        <v>9.6639781514781511</v>
      </c>
      <c r="AG99">
        <f>2.06975922063812*1</f>
        <v>2.0697592206381201</v>
      </c>
      <c r="AH99">
        <v>1</v>
      </c>
      <c r="AI99">
        <v>0</v>
      </c>
    </row>
    <row r="100" spans="1:35" hidden="1" x14ac:dyDescent="0.2">
      <c r="A100" t="s">
        <v>171</v>
      </c>
      <c r="B100" t="s">
        <v>174</v>
      </c>
      <c r="C100" t="s">
        <v>174</v>
      </c>
      <c r="D100" t="s">
        <v>4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499</v>
      </c>
      <c r="AD100">
        <v>13.616997253650929</v>
      </c>
      <c r="AE100">
        <v>15.254245643430989</v>
      </c>
      <c r="AF100">
        <v>10.50187854737143</v>
      </c>
      <c r="AG100">
        <f>2.03801328817654*1</f>
        <v>2.0380132881765398</v>
      </c>
      <c r="AH100">
        <v>1</v>
      </c>
      <c r="AI100">
        <v>0</v>
      </c>
    </row>
    <row r="101" spans="1:35" hidden="1" x14ac:dyDescent="0.2">
      <c r="A101" t="s">
        <v>175</v>
      </c>
      <c r="B101" t="s">
        <v>176</v>
      </c>
      <c r="C101" t="s">
        <v>176</v>
      </c>
      <c r="D101" t="s">
        <v>4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500</v>
      </c>
      <c r="AD101">
        <v>21.569015726727109</v>
      </c>
      <c r="AE101">
        <v>9.9742906581820368</v>
      </c>
      <c r="AF101">
        <v>31.693749999999991</v>
      </c>
      <c r="AG101">
        <f>2.27821869152727*1</f>
        <v>2.27821869152727</v>
      </c>
      <c r="AH101">
        <v>1</v>
      </c>
      <c r="AI101">
        <v>0</v>
      </c>
    </row>
    <row r="102" spans="1:35" hidden="1" x14ac:dyDescent="0.2">
      <c r="A102" t="s">
        <v>186</v>
      </c>
      <c r="B102" t="s">
        <v>187</v>
      </c>
      <c r="C102" t="s">
        <v>188</v>
      </c>
      <c r="D102" t="s">
        <v>3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0</v>
      </c>
      <c r="AC102">
        <v>576</v>
      </c>
      <c r="AD102">
        <v>19.51923076923077</v>
      </c>
      <c r="AE102">
        <v>18.34241422592838</v>
      </c>
      <c r="AF102">
        <v>8.1714285714285708</v>
      </c>
      <c r="AG102">
        <f>1.83338583976853*1</f>
        <v>1.8333858397685301</v>
      </c>
      <c r="AH102">
        <v>1</v>
      </c>
      <c r="AI102">
        <v>0</v>
      </c>
    </row>
    <row r="103" spans="1:35" hidden="1" x14ac:dyDescent="0.2">
      <c r="A103" t="s">
        <v>177</v>
      </c>
      <c r="B103" t="s">
        <v>178</v>
      </c>
      <c r="C103" t="s">
        <v>177</v>
      </c>
      <c r="D103" t="s">
        <v>3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503</v>
      </c>
      <c r="AD103">
        <v>10.41666666666667</v>
      </c>
      <c r="AE103">
        <v>8.192387892279406</v>
      </c>
      <c r="AF103">
        <v>22.412500000000001</v>
      </c>
      <c r="AG103">
        <f>2.13574814040626*1</f>
        <v>2.1357481404062599</v>
      </c>
      <c r="AH103">
        <v>1</v>
      </c>
      <c r="AI103">
        <v>0</v>
      </c>
    </row>
    <row r="104" spans="1:35" hidden="1" x14ac:dyDescent="0.2"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513</v>
      </c>
      <c r="AD104">
        <v>17.6310302411447</v>
      </c>
      <c r="AE104">
        <v>16.61469752134434</v>
      </c>
      <c r="AF104">
        <v>22.91843091363414</v>
      </c>
      <c r="AI104">
        <v>0</v>
      </c>
    </row>
    <row r="105" spans="1:35" hidden="1" x14ac:dyDescent="0.2">
      <c r="A105" t="s">
        <v>179</v>
      </c>
      <c r="B105" t="s">
        <v>180</v>
      </c>
      <c r="C105" t="s">
        <v>180</v>
      </c>
      <c r="D105" t="s">
        <v>4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516</v>
      </c>
      <c r="AD105">
        <v>19.015506134920258</v>
      </c>
      <c r="AE105">
        <v>17.579051938704151</v>
      </c>
      <c r="AF105">
        <v>10.596752107625671</v>
      </c>
      <c r="AG105">
        <f>2.65387934670735*1</f>
        <v>2.6538793467073498</v>
      </c>
      <c r="AH105">
        <v>1</v>
      </c>
      <c r="AI105">
        <v>0</v>
      </c>
    </row>
    <row r="106" spans="1:35" hidden="1" x14ac:dyDescent="0.2">
      <c r="A106" t="s">
        <v>181</v>
      </c>
      <c r="B106" t="s">
        <v>182</v>
      </c>
      <c r="C106" t="s">
        <v>182</v>
      </c>
      <c r="D106" t="s">
        <v>4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572</v>
      </c>
      <c r="AD106">
        <v>16.95945945945947</v>
      </c>
      <c r="AE106">
        <v>12.984037965973529</v>
      </c>
      <c r="AF106">
        <v>14.82788662836167</v>
      </c>
      <c r="AG106">
        <f>1.22577435494266*1</f>
        <v>1.2257743549426601</v>
      </c>
      <c r="AH106">
        <v>1</v>
      </c>
      <c r="AI106">
        <v>0</v>
      </c>
    </row>
    <row r="107" spans="1:35" hidden="1" x14ac:dyDescent="0.2">
      <c r="A107" t="s">
        <v>183</v>
      </c>
      <c r="B107" t="s">
        <v>184</v>
      </c>
      <c r="C107" t="s">
        <v>184</v>
      </c>
      <c r="D107" t="s">
        <v>4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0</v>
      </c>
      <c r="AC107">
        <v>573</v>
      </c>
      <c r="AD107">
        <v>19.024390243902442</v>
      </c>
      <c r="AE107">
        <v>20.573519231823351</v>
      </c>
      <c r="AF107">
        <v>8.7692307692307683</v>
      </c>
      <c r="AG107">
        <f>2.20866326799629*1</f>
        <v>2.2086632679962901</v>
      </c>
      <c r="AH107">
        <v>1</v>
      </c>
      <c r="AI107">
        <v>0</v>
      </c>
    </row>
    <row r="108" spans="1:35" hidden="1" x14ac:dyDescent="0.2">
      <c r="A108" t="s">
        <v>179</v>
      </c>
      <c r="B108" t="s">
        <v>185</v>
      </c>
      <c r="C108" t="s">
        <v>185</v>
      </c>
      <c r="D108" t="s">
        <v>4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575</v>
      </c>
      <c r="AD108">
        <v>20.957497880527139</v>
      </c>
      <c r="AE108">
        <v>22.970322251504541</v>
      </c>
      <c r="AF108">
        <v>20.48377083288921</v>
      </c>
      <c r="AG108">
        <f>2.63594129754811*1</f>
        <v>2.63594129754811</v>
      </c>
      <c r="AH108">
        <v>1</v>
      </c>
      <c r="AI108">
        <v>0</v>
      </c>
    </row>
    <row r="109" spans="1:35" hidden="1" x14ac:dyDescent="0.2">
      <c r="A109" t="s">
        <v>147</v>
      </c>
      <c r="B109" t="s">
        <v>148</v>
      </c>
      <c r="C109" t="s">
        <v>148</v>
      </c>
      <c r="D109" t="s">
        <v>3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-1</v>
      </c>
      <c r="AD109">
        <v>3.75</v>
      </c>
      <c r="AE109">
        <v>3.75</v>
      </c>
      <c r="AF109">
        <v>3.75</v>
      </c>
      <c r="AG109">
        <f>0.75*0.75</f>
        <v>0.5625</v>
      </c>
      <c r="AH109">
        <v>0.75</v>
      </c>
      <c r="AI109">
        <v>0</v>
      </c>
    </row>
    <row r="110" spans="1:35" hidden="1" x14ac:dyDescent="0.2">
      <c r="A110" t="s">
        <v>189</v>
      </c>
      <c r="B110" t="s">
        <v>190</v>
      </c>
      <c r="C110" t="s">
        <v>189</v>
      </c>
      <c r="D110" t="s">
        <v>5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578</v>
      </c>
      <c r="AD110">
        <v>19.368131868131851</v>
      </c>
      <c r="AE110">
        <v>19.415828398896199</v>
      </c>
      <c r="AF110">
        <v>8.4793560687856537</v>
      </c>
      <c r="AG110">
        <f>1.72908620996389*1</f>
        <v>1.72908620996389</v>
      </c>
      <c r="AH110">
        <v>1</v>
      </c>
      <c r="AI110">
        <v>0</v>
      </c>
    </row>
    <row r="111" spans="1:35" x14ac:dyDescent="0.2">
      <c r="A111" t="s">
        <v>191</v>
      </c>
      <c r="B111" t="s">
        <v>192</v>
      </c>
      <c r="C111" s="1" t="s">
        <v>192</v>
      </c>
      <c r="D111" t="s">
        <v>3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v>579</v>
      </c>
      <c r="AD111">
        <v>15.123456790123459</v>
      </c>
      <c r="AE111">
        <v>13.89026732591666</v>
      </c>
      <c r="AF111">
        <v>21.23547185801625</v>
      </c>
      <c r="AG111">
        <f>2.75598205581093*1</f>
        <v>2.75598205581093</v>
      </c>
      <c r="AH111">
        <v>1</v>
      </c>
      <c r="AI111">
        <v>1</v>
      </c>
    </row>
    <row r="112" spans="1:35" hidden="1" x14ac:dyDescent="0.2">
      <c r="A112" t="s">
        <v>193</v>
      </c>
      <c r="B112" t="s">
        <v>194</v>
      </c>
      <c r="C112" t="s">
        <v>193</v>
      </c>
      <c r="D112" t="s">
        <v>4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583</v>
      </c>
      <c r="AD112">
        <v>26.77236918702506</v>
      </c>
      <c r="AE112">
        <v>25.931582696256829</v>
      </c>
      <c r="AF112">
        <v>26.674002034158221</v>
      </c>
      <c r="AG112">
        <f>2.67776563814664*1</f>
        <v>2.6777656381466399</v>
      </c>
      <c r="AH112">
        <v>1</v>
      </c>
      <c r="AI112">
        <v>0</v>
      </c>
    </row>
    <row r="113" spans="1:35" hidden="1" x14ac:dyDescent="0.2">
      <c r="A113" t="s">
        <v>195</v>
      </c>
      <c r="B113" t="s">
        <v>196</v>
      </c>
      <c r="C113" t="s">
        <v>196</v>
      </c>
      <c r="D113" t="s">
        <v>3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585</v>
      </c>
      <c r="AD113">
        <v>13.90625</v>
      </c>
      <c r="AE113">
        <v>9.5730415600773142</v>
      </c>
      <c r="AF113">
        <v>7.8340986518806339</v>
      </c>
      <c r="AG113">
        <f>0.991748225842795*1</f>
        <v>0.99174822584279498</v>
      </c>
      <c r="AH113">
        <v>1</v>
      </c>
      <c r="AI113">
        <v>0</v>
      </c>
    </row>
    <row r="114" spans="1:35" hidden="1" x14ac:dyDescent="0.2">
      <c r="A114" t="s">
        <v>197</v>
      </c>
      <c r="B114" t="s">
        <v>198</v>
      </c>
      <c r="C114" t="s">
        <v>199</v>
      </c>
      <c r="D114" t="s">
        <v>3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586</v>
      </c>
      <c r="AD114">
        <v>14.46428571428571</v>
      </c>
      <c r="AE114">
        <v>11.12174955154933</v>
      </c>
      <c r="AF114">
        <v>11.8</v>
      </c>
      <c r="AG114">
        <f>2.56913157391205*1</f>
        <v>2.5691315739120499</v>
      </c>
      <c r="AH114">
        <v>1</v>
      </c>
      <c r="AI114">
        <v>0</v>
      </c>
    </row>
    <row r="115" spans="1:35" hidden="1" x14ac:dyDescent="0.2">
      <c r="A115" t="s">
        <v>200</v>
      </c>
      <c r="B115" t="s">
        <v>201</v>
      </c>
      <c r="C115" t="s">
        <v>201</v>
      </c>
      <c r="D115" t="s">
        <v>2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588</v>
      </c>
      <c r="AD115">
        <v>13.56267672065634</v>
      </c>
      <c r="AE115">
        <v>22.688793920357789</v>
      </c>
      <c r="AF115">
        <v>11.255714453136241</v>
      </c>
      <c r="AG115">
        <f>1.94426544144556*1</f>
        <v>1.94426544144556</v>
      </c>
      <c r="AH115">
        <v>1</v>
      </c>
      <c r="AI115">
        <v>0</v>
      </c>
    </row>
    <row r="116" spans="1:35" hidden="1" x14ac:dyDescent="0.2">
      <c r="A116" t="s">
        <v>122</v>
      </c>
      <c r="B116" t="s">
        <v>202</v>
      </c>
      <c r="C116" t="s">
        <v>202</v>
      </c>
      <c r="D116" t="s">
        <v>4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593</v>
      </c>
      <c r="AD116">
        <v>13.75</v>
      </c>
      <c r="AE116">
        <v>17.490414003393202</v>
      </c>
      <c r="AF116">
        <v>8.7666666666666657</v>
      </c>
      <c r="AG116">
        <f>1.66050644637976*1</f>
        <v>1.6605064463797601</v>
      </c>
      <c r="AH116">
        <v>1</v>
      </c>
      <c r="AI116">
        <v>0</v>
      </c>
    </row>
    <row r="117" spans="1:35" hidden="1" x14ac:dyDescent="0.2">
      <c r="A117" t="s">
        <v>203</v>
      </c>
      <c r="B117" t="s">
        <v>204</v>
      </c>
      <c r="C117" t="s">
        <v>204</v>
      </c>
      <c r="D117" t="s">
        <v>2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597</v>
      </c>
      <c r="AD117">
        <v>16.772335665117112</v>
      </c>
      <c r="AE117">
        <v>16.764437643187001</v>
      </c>
      <c r="AF117">
        <v>10.461688311688309</v>
      </c>
      <c r="AG117">
        <f>2.41880385905797*1</f>
        <v>2.4188038590579701</v>
      </c>
      <c r="AH117">
        <v>1</v>
      </c>
      <c r="AI117">
        <v>0</v>
      </c>
    </row>
    <row r="118" spans="1:35" hidden="1" x14ac:dyDescent="0.2">
      <c r="A118" t="s">
        <v>205</v>
      </c>
      <c r="B118" t="s">
        <v>206</v>
      </c>
      <c r="C118" t="s">
        <v>206</v>
      </c>
      <c r="D118" t="s">
        <v>4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598</v>
      </c>
      <c r="AD118">
        <v>22.24533484612828</v>
      </c>
      <c r="AE118">
        <v>22.007081064013359</v>
      </c>
      <c r="AF118">
        <v>25.32585896334767</v>
      </c>
      <c r="AG118">
        <f>2.30556857306454*1</f>
        <v>2.3055685730645399</v>
      </c>
      <c r="AH118">
        <v>1</v>
      </c>
      <c r="AI118">
        <v>0</v>
      </c>
    </row>
    <row r="119" spans="1:35" hidden="1" x14ac:dyDescent="0.2">
      <c r="A119" t="s">
        <v>207</v>
      </c>
      <c r="B119" t="s">
        <v>208</v>
      </c>
      <c r="C119" t="s">
        <v>208</v>
      </c>
      <c r="D119" t="s">
        <v>2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604</v>
      </c>
      <c r="AD119">
        <v>11.666666666666661</v>
      </c>
      <c r="AE119">
        <v>12.648056840180679</v>
      </c>
      <c r="AF119">
        <v>10.945288705699109</v>
      </c>
      <c r="AG119">
        <f>1.56130655006647*1</f>
        <v>1.56130655006647</v>
      </c>
      <c r="AH119">
        <v>1</v>
      </c>
      <c r="AI119">
        <v>0</v>
      </c>
    </row>
    <row r="120" spans="1:35" hidden="1" x14ac:dyDescent="0.2">
      <c r="A120" t="s">
        <v>209</v>
      </c>
      <c r="B120" t="s">
        <v>210</v>
      </c>
      <c r="C120" t="s">
        <v>210</v>
      </c>
      <c r="D120" t="s">
        <v>3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606</v>
      </c>
      <c r="AD120">
        <v>14.53125</v>
      </c>
      <c r="AE120">
        <v>14.763883968893451</v>
      </c>
      <c r="AF120">
        <v>10.536425630665301</v>
      </c>
      <c r="AG120">
        <f>2.02805221954929*1</f>
        <v>2.02805221954929</v>
      </c>
      <c r="AH120">
        <v>1</v>
      </c>
      <c r="AI120">
        <v>0</v>
      </c>
    </row>
    <row r="121" spans="1:35" hidden="1" x14ac:dyDescent="0.2">
      <c r="A121" t="s">
        <v>211</v>
      </c>
      <c r="B121" t="s">
        <v>212</v>
      </c>
      <c r="C121" t="s">
        <v>212</v>
      </c>
      <c r="D121" t="s">
        <v>4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607</v>
      </c>
      <c r="AD121">
        <v>18.629516222669249</v>
      </c>
      <c r="AE121">
        <v>24.055184428137729</v>
      </c>
      <c r="AF121">
        <v>16.28093715009879</v>
      </c>
      <c r="AG121">
        <f>2.42019099503293*1</f>
        <v>2.4201909950329301</v>
      </c>
      <c r="AH121">
        <v>1</v>
      </c>
      <c r="AI121">
        <v>0</v>
      </c>
    </row>
    <row r="122" spans="1:35" hidden="1" x14ac:dyDescent="0.2">
      <c r="A122" t="s">
        <v>53</v>
      </c>
      <c r="B122" t="s">
        <v>213</v>
      </c>
      <c r="C122" t="s">
        <v>214</v>
      </c>
      <c r="D122" t="s">
        <v>4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609</v>
      </c>
      <c r="AD122">
        <v>18.105480632715359</v>
      </c>
      <c r="AE122">
        <v>18.659391227396689</v>
      </c>
      <c r="AF122">
        <v>10.32727272727273</v>
      </c>
      <c r="AG122">
        <f>1.26917245053921*1</f>
        <v>1.2691724505392099</v>
      </c>
      <c r="AH122">
        <v>1</v>
      </c>
      <c r="AI122">
        <v>0</v>
      </c>
    </row>
    <row r="123" spans="1:35" hidden="1" x14ac:dyDescent="0.2">
      <c r="A123" t="s">
        <v>215</v>
      </c>
      <c r="B123" t="s">
        <v>216</v>
      </c>
      <c r="C123" t="s">
        <v>216</v>
      </c>
      <c r="D123" t="s">
        <v>4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612</v>
      </c>
      <c r="AD123">
        <v>15.975609756097571</v>
      </c>
      <c r="AE123">
        <v>18.932741341724981</v>
      </c>
      <c r="AF123">
        <v>10.142857142857141</v>
      </c>
      <c r="AG123">
        <f>2.50292901216639*1</f>
        <v>2.5029290121663901</v>
      </c>
      <c r="AH123">
        <v>1</v>
      </c>
      <c r="AI123">
        <v>0</v>
      </c>
    </row>
    <row r="124" spans="1:35" hidden="1" x14ac:dyDescent="0.2">
      <c r="A124" t="s">
        <v>217</v>
      </c>
      <c r="B124" t="s">
        <v>218</v>
      </c>
      <c r="C124" t="s">
        <v>219</v>
      </c>
      <c r="D124" t="s">
        <v>5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630</v>
      </c>
      <c r="AD124">
        <v>14.918335266602289</v>
      </c>
      <c r="AE124">
        <v>20.048373122255729</v>
      </c>
      <c r="AF124">
        <v>11.24025491466185</v>
      </c>
      <c r="AG124">
        <f>0.873445718579869*1</f>
        <v>0.87344571857986897</v>
      </c>
      <c r="AH124">
        <v>1</v>
      </c>
      <c r="AI124">
        <v>0</v>
      </c>
    </row>
    <row r="125" spans="1:35" hidden="1" x14ac:dyDescent="0.2">
      <c r="A125" t="s">
        <v>220</v>
      </c>
      <c r="B125" t="s">
        <v>221</v>
      </c>
      <c r="C125" t="s">
        <v>222</v>
      </c>
      <c r="D125" t="s">
        <v>2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643</v>
      </c>
      <c r="AD125">
        <v>16.804906304044248</v>
      </c>
      <c r="AE125">
        <v>19.4996572608507</v>
      </c>
      <c r="AF125">
        <v>9.1111111111111107</v>
      </c>
      <c r="AG125">
        <f>2.41488095298729*1</f>
        <v>2.4148809529872901</v>
      </c>
      <c r="AH125">
        <v>1</v>
      </c>
      <c r="AI125">
        <v>0</v>
      </c>
    </row>
    <row r="126" spans="1:35" hidden="1" x14ac:dyDescent="0.2"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646</v>
      </c>
      <c r="AD126">
        <v>11.69902912621359</v>
      </c>
      <c r="AE126">
        <v>11.39230554206935</v>
      </c>
      <c r="AF126">
        <v>20.39053769914009</v>
      </c>
      <c r="AI126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2024-09-20T13:55:39Z</dcterms:created>
  <dcterms:modified xsi:type="dcterms:W3CDTF">2024-09-20T14:09:22Z</dcterms:modified>
</cp:coreProperties>
</file>