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orridog/Documents/GitHub/FPL-Predictor/Predictions/2023-24/"/>
    </mc:Choice>
  </mc:AlternateContent>
  <xr:revisionPtr revIDLastSave="0" documentId="13_ncr:1_{3519851E-ECDB-1F4E-9DD2-7EBDE6EC1065}" xr6:coauthVersionLast="47" xr6:coauthVersionMax="47" xr10:uidLastSave="{00000000-0000-0000-0000-000000000000}"/>
  <bookViews>
    <workbookView xWindow="0" yWindow="760" windowWidth="34560" windowHeight="21580" xr2:uid="{00000000-000D-0000-FFFF-FFFF00000000}"/>
  </bookViews>
  <sheets>
    <sheet name="Sheet1" sheetId="1" r:id="rId1"/>
  </sheets>
  <definedNames>
    <definedName name="solver_adj" localSheetId="0" hidden="1">Sheet1!$AK$2:$AK$196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itr" localSheetId="0" hidden="1">2147483647</definedName>
    <definedName name="solver_lhs1" localSheetId="0" hidden="1">Sheet1!$AK$2:$AK$196</definedName>
    <definedName name="solver_lhs2" localSheetId="0" hidden="1">Sheet1!$AN$18:$AN$37</definedName>
    <definedName name="solver_lhs3" localSheetId="0" hidden="1">Sheet1!$AN$4</definedName>
    <definedName name="solver_lhs4" localSheetId="0" hidden="1">Sheet1!$AN$6:$AN$9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</definedName>
    <definedName name="solver_opt" localSheetId="0" hidden="1">Sheet1!$AN$16</definedName>
    <definedName name="solver_pre" localSheetId="0" hidden="1">0.000001</definedName>
    <definedName name="solver_rbv" localSheetId="0" hidden="1">1</definedName>
    <definedName name="solver_rel1" localSheetId="0" hidden="1">5</definedName>
    <definedName name="solver_rel2" localSheetId="0" hidden="1">1</definedName>
    <definedName name="solver_rel3" localSheetId="0" hidden="1">1</definedName>
    <definedName name="solver_rel4" localSheetId="0" hidden="1">2</definedName>
    <definedName name="solver_rhs1" localSheetId="0" hidden="1">"binary"</definedName>
    <definedName name="solver_rhs2" localSheetId="0" hidden="1">Sheet1!$AO$18:$AO$37</definedName>
    <definedName name="solver_rhs3" localSheetId="0" hidden="1">Sheet1!$AO$4</definedName>
    <definedName name="solver_rhs4" localSheetId="0" hidden="1">Sheet1!$AO$6:$AO$9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N14" i="1" l="1"/>
  <c r="AI130" i="1"/>
  <c r="AH130" i="1"/>
  <c r="AH64" i="1"/>
  <c r="AI24" i="1"/>
  <c r="AH24" i="1"/>
  <c r="AN37" i="1"/>
  <c r="AN36" i="1"/>
  <c r="AN35" i="1"/>
  <c r="AN34" i="1"/>
  <c r="AN33" i="1"/>
  <c r="AN32" i="1"/>
  <c r="AN31" i="1"/>
  <c r="AN30" i="1"/>
  <c r="AN29" i="1"/>
  <c r="AN28" i="1"/>
  <c r="AN27" i="1"/>
  <c r="AN26" i="1"/>
  <c r="AN25" i="1"/>
  <c r="AN24" i="1"/>
  <c r="AN23" i="1"/>
  <c r="AN22" i="1"/>
  <c r="AN21" i="1"/>
  <c r="AN20" i="1"/>
  <c r="AN19" i="1"/>
  <c r="AN18" i="1"/>
  <c r="AN11" i="1"/>
  <c r="AN9" i="1"/>
  <c r="AN8" i="1"/>
  <c r="AN7" i="1"/>
  <c r="AN6" i="1"/>
  <c r="AN4" i="1"/>
  <c r="AN2" i="1"/>
  <c r="AN16" i="1" l="1"/>
</calcChain>
</file>

<file path=xl/sharedStrings.xml><?xml version="1.0" encoding="utf-8"?>
<sst xmlns="http://schemas.openxmlformats.org/spreadsheetml/2006/main" count="1043" uniqueCount="444">
  <si>
    <t>Total Points</t>
  </si>
  <si>
    <t>MAX</t>
  </si>
  <si>
    <t>Total Cost</t>
  </si>
  <si>
    <t>GKP</t>
  </si>
  <si>
    <t>DEF</t>
  </si>
  <si>
    <t>MID</t>
  </si>
  <si>
    <t>FWD</t>
  </si>
  <si>
    <t>Transfers</t>
  </si>
  <si>
    <t>Free</t>
  </si>
  <si>
    <t>Cost</t>
  </si>
  <si>
    <t>Profit</t>
  </si>
  <si>
    <t>ARS</t>
  </si>
  <si>
    <t>AVL</t>
  </si>
  <si>
    <t>BOU</t>
  </si>
  <si>
    <t>BRE</t>
  </si>
  <si>
    <t>BHA</t>
  </si>
  <si>
    <t>BUR</t>
  </si>
  <si>
    <t>CHE</t>
  </si>
  <si>
    <t>CRY</t>
  </si>
  <si>
    <t>EVE</t>
  </si>
  <si>
    <t>FUL</t>
  </si>
  <si>
    <t>LIV</t>
  </si>
  <si>
    <t>LUT</t>
  </si>
  <si>
    <t>MCI</t>
  </si>
  <si>
    <t>MUN</t>
  </si>
  <si>
    <t>NEW</t>
  </si>
  <si>
    <t>NFO</t>
  </si>
  <si>
    <t>SHU</t>
  </si>
  <si>
    <t>TOT</t>
  </si>
  <si>
    <t>WHU</t>
  </si>
  <si>
    <t>WOL</t>
  </si>
  <si>
    <t>First Name</t>
  </si>
  <si>
    <t>Surname</t>
  </si>
  <si>
    <t>Web Name</t>
  </si>
  <si>
    <t>Position</t>
  </si>
  <si>
    <t>Team</t>
  </si>
  <si>
    <t>ID</t>
  </si>
  <si>
    <t>ARIMA</t>
  </si>
  <si>
    <t>LSTM</t>
  </si>
  <si>
    <t>PPG</t>
  </si>
  <si>
    <t>NEXT</t>
  </si>
  <si>
    <t>PREV</t>
  </si>
  <si>
    <t>Selected</t>
  </si>
  <si>
    <t>Gabriel</t>
  </si>
  <si>
    <t>dos Santos Magalhães</t>
  </si>
  <si>
    <t>Kai</t>
  </si>
  <si>
    <t>Havertz</t>
  </si>
  <si>
    <t>Fernando de Jesus</t>
  </si>
  <si>
    <t>G.Jesus</t>
  </si>
  <si>
    <t>Martinelli Silva</t>
  </si>
  <si>
    <t>Martinelli</t>
  </si>
  <si>
    <t>Eddie</t>
  </si>
  <si>
    <t>Nketiah</t>
  </si>
  <si>
    <t>Martin</t>
  </si>
  <si>
    <t>Ødegaard</t>
  </si>
  <si>
    <t>Bukayo</t>
  </si>
  <si>
    <t>Saka</t>
  </si>
  <si>
    <t>William</t>
  </si>
  <si>
    <t>Saliba</t>
  </si>
  <si>
    <t>Leandro</t>
  </si>
  <si>
    <t>Trossard</t>
  </si>
  <si>
    <t>Benjamin</t>
  </si>
  <si>
    <t>White</t>
  </si>
  <si>
    <t>Oleksandr</t>
  </si>
  <si>
    <t>Zinchenko</t>
  </si>
  <si>
    <t>David</t>
  </si>
  <si>
    <t>Raya Martin</t>
  </si>
  <si>
    <t>Raya</t>
  </si>
  <si>
    <t>Declan</t>
  </si>
  <si>
    <t>Rice</t>
  </si>
  <si>
    <t>Leon</t>
  </si>
  <si>
    <t>Bailey</t>
  </si>
  <si>
    <t>Matty</t>
  </si>
  <si>
    <t>Cash</t>
  </si>
  <si>
    <t>Lucas</t>
  </si>
  <si>
    <t>Digne</t>
  </si>
  <si>
    <t>Douglas Luiz</t>
  </si>
  <si>
    <t>Soares de Paulo</t>
  </si>
  <si>
    <t>Ezri</t>
  </si>
  <si>
    <t>Konsa Ngoyo</t>
  </si>
  <si>
    <t>Konsa</t>
  </si>
  <si>
    <t>Emiliano</t>
  </si>
  <si>
    <t>Martínez Romero</t>
  </si>
  <si>
    <t>Martinez</t>
  </si>
  <si>
    <t>John</t>
  </si>
  <si>
    <t>McGinn</t>
  </si>
  <si>
    <t>Youri</t>
  </si>
  <si>
    <t>Tielemans</t>
  </si>
  <si>
    <t>Ollie</t>
  </si>
  <si>
    <t>Watkins</t>
  </si>
  <si>
    <t>Pau</t>
  </si>
  <si>
    <t>Torres</t>
  </si>
  <si>
    <t>Moussa</t>
  </si>
  <si>
    <t>Diaby</t>
  </si>
  <si>
    <t>Philip</t>
  </si>
  <si>
    <t>Billing</t>
  </si>
  <si>
    <t>Ryan</t>
  </si>
  <si>
    <t>Christie</t>
  </si>
  <si>
    <t>Lewis</t>
  </si>
  <si>
    <t>Cook</t>
  </si>
  <si>
    <t>L.Cook</t>
  </si>
  <si>
    <t>Justin</t>
  </si>
  <si>
    <t>Kluivert</t>
  </si>
  <si>
    <t>Norberto</t>
  </si>
  <si>
    <t>Murara Neto</t>
  </si>
  <si>
    <t>Neto</t>
  </si>
  <si>
    <t>Antoine</t>
  </si>
  <si>
    <t>Semenyo</t>
  </si>
  <si>
    <t>Marcos</t>
  </si>
  <si>
    <t>Senesi</t>
  </si>
  <si>
    <t>Dominic</t>
  </si>
  <si>
    <t>Solanke</t>
  </si>
  <si>
    <t>Marcus</t>
  </si>
  <si>
    <t>Tavernier</t>
  </si>
  <si>
    <t>Milos</t>
  </si>
  <si>
    <t>Kerkez</t>
  </si>
  <si>
    <t>Nathan</t>
  </si>
  <si>
    <t>Collins</t>
  </si>
  <si>
    <t>Mark</t>
  </si>
  <si>
    <t>Flekken</t>
  </si>
  <si>
    <t>Vitaly</t>
  </si>
  <si>
    <t>Janelt</t>
  </si>
  <si>
    <t>Mathias</t>
  </si>
  <si>
    <t>Jensen</t>
  </si>
  <si>
    <t>Bryan</t>
  </si>
  <si>
    <t>Mbeumo</t>
  </si>
  <si>
    <t>Christian</t>
  </si>
  <si>
    <t>Nørgaard</t>
  </si>
  <si>
    <t>Ethan</t>
  </si>
  <si>
    <t>Pinnock</t>
  </si>
  <si>
    <t>Yoane</t>
  </si>
  <si>
    <t>Wissa</t>
  </si>
  <si>
    <t>Neal</t>
  </si>
  <si>
    <t>Maupay</t>
  </si>
  <si>
    <t>Simon</t>
  </si>
  <si>
    <t>Adingra</t>
  </si>
  <si>
    <t>Evan</t>
  </si>
  <si>
    <t>Ferguson</t>
  </si>
  <si>
    <t>Billy</t>
  </si>
  <si>
    <t>Gilmour</t>
  </si>
  <si>
    <t>Pascal</t>
  </si>
  <si>
    <t>Groß</t>
  </si>
  <si>
    <t>Gross</t>
  </si>
  <si>
    <t>João Pedro</t>
  </si>
  <si>
    <t>Junqueira de Jesus</t>
  </si>
  <si>
    <t>Kaoru</t>
  </si>
  <si>
    <t>Mitoma</t>
  </si>
  <si>
    <t>Josh</t>
  </si>
  <si>
    <t>Brownhill</t>
  </si>
  <si>
    <t>Charlie</t>
  </si>
  <si>
    <t>Taylor</t>
  </si>
  <si>
    <t>Sander</t>
  </si>
  <si>
    <t>Berge</t>
  </si>
  <si>
    <t>Zeki</t>
  </si>
  <si>
    <t>Amdouni</t>
  </si>
  <si>
    <t>James</t>
  </si>
  <si>
    <t>Trafford</t>
  </si>
  <si>
    <t>Luca</t>
  </si>
  <si>
    <t>Koleosho</t>
  </si>
  <si>
    <t>Jacob</t>
  </si>
  <si>
    <t>Bruun Larsen</t>
  </si>
  <si>
    <t>Robert</t>
  </si>
  <si>
    <t>Sánchez</t>
  </si>
  <si>
    <t>Sanchez</t>
  </si>
  <si>
    <t>Levi</t>
  </si>
  <si>
    <t>Colwill</t>
  </si>
  <si>
    <t>Enzo</t>
  </si>
  <si>
    <t>Fernández</t>
  </si>
  <si>
    <t>Conor</t>
  </si>
  <si>
    <t>Gallagher</t>
  </si>
  <si>
    <t>Mykhailo</t>
  </si>
  <si>
    <t>Mudryk</t>
  </si>
  <si>
    <t>Nicolas</t>
  </si>
  <si>
    <t>Jackson</t>
  </si>
  <si>
    <t>N.Jackson</t>
  </si>
  <si>
    <t>Raheem</t>
  </si>
  <si>
    <t>Sterling</t>
  </si>
  <si>
    <t>Thiago</t>
  </si>
  <si>
    <t>Emiliano da Silva</t>
  </si>
  <si>
    <t>T.Silva</t>
  </si>
  <si>
    <t>Cole</t>
  </si>
  <si>
    <t>Palmer</t>
  </si>
  <si>
    <t>Axel</t>
  </si>
  <si>
    <t>Disasi</t>
  </si>
  <si>
    <t>Joachim</t>
  </si>
  <si>
    <t>Andersen</t>
  </si>
  <si>
    <t>Jordan</t>
  </si>
  <si>
    <t>Ayew</t>
  </si>
  <si>
    <t>J.Ayew</t>
  </si>
  <si>
    <t>Cheick</t>
  </si>
  <si>
    <t>Doucouré</t>
  </si>
  <si>
    <t>C.Doucouré</t>
  </si>
  <si>
    <t>Odsonne</t>
  </si>
  <si>
    <t>Edouard</t>
  </si>
  <si>
    <t>Eberechi</t>
  </si>
  <si>
    <t>Eze</t>
  </si>
  <si>
    <t>Marc</t>
  </si>
  <si>
    <t>Guéhi</t>
  </si>
  <si>
    <t>Will</t>
  </si>
  <si>
    <t>Hughes</t>
  </si>
  <si>
    <t>Sam</t>
  </si>
  <si>
    <t>Johnstone</t>
  </si>
  <si>
    <t>Jefferson</t>
  </si>
  <si>
    <t>Lerma Solís</t>
  </si>
  <si>
    <t>Lerma</t>
  </si>
  <si>
    <t>Jean-Philippe</t>
  </si>
  <si>
    <t>Mateta</t>
  </si>
  <si>
    <t>Tyrick</t>
  </si>
  <si>
    <t>Mitchell</t>
  </si>
  <si>
    <t>Jeffrey</t>
  </si>
  <si>
    <t>Schlupp</t>
  </si>
  <si>
    <t>Joel</t>
  </si>
  <si>
    <t>Ward</t>
  </si>
  <si>
    <t>Jarrad</t>
  </si>
  <si>
    <t>Branthwaite</t>
  </si>
  <si>
    <t>Calvert-Lewin</t>
  </si>
  <si>
    <t>Abdoulaye</t>
  </si>
  <si>
    <t>A.Doucoure</t>
  </si>
  <si>
    <t>Garner</t>
  </si>
  <si>
    <t>Dwight</t>
  </si>
  <si>
    <t>McNeil</t>
  </si>
  <si>
    <t>Vitalii</t>
  </si>
  <si>
    <t>Mykolenko</t>
  </si>
  <si>
    <t>Amadou</t>
  </si>
  <si>
    <t>Onana</t>
  </si>
  <si>
    <t>Pickford</t>
  </si>
  <si>
    <t>Tarkowski</t>
  </si>
  <si>
    <t>Jack</t>
  </si>
  <si>
    <t>Harrison</t>
  </si>
  <si>
    <t>Alex</t>
  </si>
  <si>
    <t>Iwobi</t>
  </si>
  <si>
    <t>Andreas</t>
  </si>
  <si>
    <t>Hoelgebaum Pereira</t>
  </si>
  <si>
    <t>Tom</t>
  </si>
  <si>
    <t>Cairney</t>
  </si>
  <si>
    <t>Bobby</t>
  </si>
  <si>
    <t>De Cordova-Reid</t>
  </si>
  <si>
    <t>Bernd</t>
  </si>
  <si>
    <t>Leno</t>
  </si>
  <si>
    <t>João</t>
  </si>
  <si>
    <t>Palhinha Gonçalves</t>
  </si>
  <si>
    <t>J.Palhinha</t>
  </si>
  <si>
    <t>Tim</t>
  </si>
  <si>
    <t>Ream</t>
  </si>
  <si>
    <t>Antonee</t>
  </si>
  <si>
    <t>Robinson</t>
  </si>
  <si>
    <t>Carlos Vinícius</t>
  </si>
  <si>
    <t>Alves Morais</t>
  </si>
  <si>
    <t>Vinícius</t>
  </si>
  <si>
    <t>Harry</t>
  </si>
  <si>
    <t>Wilson</t>
  </si>
  <si>
    <t>Raúl</t>
  </si>
  <si>
    <t>Jiménez</t>
  </si>
  <si>
    <t>Willian</t>
  </si>
  <si>
    <t>Borges da Silva</t>
  </si>
  <si>
    <t>Timothy</t>
  </si>
  <si>
    <t>Castagne</t>
  </si>
  <si>
    <t>Trent</t>
  </si>
  <si>
    <t>Alexander-Arnold</t>
  </si>
  <si>
    <t>Alisson</t>
  </si>
  <si>
    <t>Ramses Becker</t>
  </si>
  <si>
    <t>A.Becker</t>
  </si>
  <si>
    <t>Darwin</t>
  </si>
  <si>
    <t>Núñez Ribeiro</t>
  </si>
  <si>
    <t>Diogo</t>
  </si>
  <si>
    <t>Teixeira da Silva</t>
  </si>
  <si>
    <t>Diogo J.</t>
  </si>
  <si>
    <t>Cody</t>
  </si>
  <si>
    <t>Gakpo</t>
  </si>
  <si>
    <t>Joe</t>
  </si>
  <si>
    <t>Gomez</t>
  </si>
  <si>
    <t>Curtis</t>
  </si>
  <si>
    <t>Jones</t>
  </si>
  <si>
    <t>Ibrahima</t>
  </si>
  <si>
    <t>Konaté</t>
  </si>
  <si>
    <t>Luis</t>
  </si>
  <si>
    <t>Díaz</t>
  </si>
  <si>
    <t>Luis Díaz</t>
  </si>
  <si>
    <t>Alexis</t>
  </si>
  <si>
    <t>Mac Allister</t>
  </si>
  <si>
    <t>Mohamed</t>
  </si>
  <si>
    <t>Salah</t>
  </si>
  <si>
    <t>Dominik</t>
  </si>
  <si>
    <t>Szoboszlai</t>
  </si>
  <si>
    <t>Virgil</t>
  </si>
  <si>
    <t>van Dijk</t>
  </si>
  <si>
    <t>Elijah</t>
  </si>
  <si>
    <t>Adebayo</t>
  </si>
  <si>
    <t>Alfie</t>
  </si>
  <si>
    <t>Doughty</t>
  </si>
  <si>
    <t>Carlton</t>
  </si>
  <si>
    <t>Morris</t>
  </si>
  <si>
    <t>Chiedozie</t>
  </si>
  <si>
    <t>Ogbene</t>
  </si>
  <si>
    <t>Thomas</t>
  </si>
  <si>
    <t>Kaminski</t>
  </si>
  <si>
    <t>Brown</t>
  </si>
  <si>
    <t>Manuel</t>
  </si>
  <si>
    <t>Akanji</t>
  </si>
  <si>
    <t>Aké</t>
  </si>
  <si>
    <t>Julián</t>
  </si>
  <si>
    <t>Álvarez</t>
  </si>
  <si>
    <t>J.Alvarez</t>
  </si>
  <si>
    <t>Bernardo</t>
  </si>
  <si>
    <t>Veiga de Carvalho e Silva</t>
  </si>
  <si>
    <t>Rúben</t>
  </si>
  <si>
    <t>Gato Alves Dias</t>
  </si>
  <si>
    <t>Ederson</t>
  </si>
  <si>
    <t>Santana de Moraes</t>
  </si>
  <si>
    <t>Ederson M.</t>
  </si>
  <si>
    <t>Phil</t>
  </si>
  <si>
    <t>Foden</t>
  </si>
  <si>
    <t>Erling</t>
  </si>
  <si>
    <t>Haaland</t>
  </si>
  <si>
    <t>Rodrigo</t>
  </si>
  <si>
    <t>Hernandez</t>
  </si>
  <si>
    <t>Kyle</t>
  </si>
  <si>
    <t>Walker</t>
  </si>
  <si>
    <t>Joško</t>
  </si>
  <si>
    <t>Gvardiol</t>
  </si>
  <si>
    <t>Bruno</t>
  </si>
  <si>
    <t>Borges Fernandes</t>
  </si>
  <si>
    <t>B.Fernandes</t>
  </si>
  <si>
    <t>Dalot Teixeira</t>
  </si>
  <si>
    <t>Dalot</t>
  </si>
  <si>
    <t>Eriksen</t>
  </si>
  <si>
    <t>Alejandro</t>
  </si>
  <si>
    <t>Garnacho</t>
  </si>
  <si>
    <t>Victor</t>
  </si>
  <si>
    <t>Lindelöf</t>
  </si>
  <si>
    <t>Lindelof</t>
  </si>
  <si>
    <t>Maguire</t>
  </si>
  <si>
    <t>Anthony</t>
  </si>
  <si>
    <t>Martial</t>
  </si>
  <si>
    <t>Scott</t>
  </si>
  <si>
    <t>McTominay</t>
  </si>
  <si>
    <t>Rashford</t>
  </si>
  <si>
    <t>André</t>
  </si>
  <si>
    <t>Jonny</t>
  </si>
  <si>
    <t>Evans</t>
  </si>
  <si>
    <t>Miguel</t>
  </si>
  <si>
    <t>Almirón Rejala</t>
  </si>
  <si>
    <t>Almirón</t>
  </si>
  <si>
    <t>Guimarães Rodriguez Moura</t>
  </si>
  <si>
    <t>Bruno G.</t>
  </si>
  <si>
    <t>Dan</t>
  </si>
  <si>
    <t>Burn</t>
  </si>
  <si>
    <t>Gordon</t>
  </si>
  <si>
    <t>Alexander</t>
  </si>
  <si>
    <t>Isak</t>
  </si>
  <si>
    <t>Joelinton Cássio</t>
  </si>
  <si>
    <t>Apolinário de Lira</t>
  </si>
  <si>
    <t>Joelinton</t>
  </si>
  <si>
    <t>Jamaal</t>
  </si>
  <si>
    <t>Lascelles</t>
  </si>
  <si>
    <t>Sean</t>
  </si>
  <si>
    <t>Longstaff</t>
  </si>
  <si>
    <t>Nick</t>
  </si>
  <si>
    <t>Pope</t>
  </si>
  <si>
    <t>Fabian</t>
  </si>
  <si>
    <t>Schär</t>
  </si>
  <si>
    <t>Kieran</t>
  </si>
  <si>
    <t>Trippier</t>
  </si>
  <si>
    <t>Callum</t>
  </si>
  <si>
    <t>Matt</t>
  </si>
  <si>
    <t>Turner</t>
  </si>
  <si>
    <t>Elanga</t>
  </si>
  <si>
    <t>Serge</t>
  </si>
  <si>
    <t>Aurier</t>
  </si>
  <si>
    <t>Taiwo</t>
  </si>
  <si>
    <t>Awoniyi</t>
  </si>
  <si>
    <t>Willy</t>
  </si>
  <si>
    <t>Boly</t>
  </si>
  <si>
    <t>Morgan</t>
  </si>
  <si>
    <t>Gibbs-White</t>
  </si>
  <si>
    <t>Orel</t>
  </si>
  <si>
    <t>Mangala</t>
  </si>
  <si>
    <t>Toffolo</t>
  </si>
  <si>
    <t>Chris</t>
  </si>
  <si>
    <t>Wood</t>
  </si>
  <si>
    <t>Cameron</t>
  </si>
  <si>
    <t>Archer</t>
  </si>
  <si>
    <t>McAtee</t>
  </si>
  <si>
    <t>Jayden</t>
  </si>
  <si>
    <t>Bogle</t>
  </si>
  <si>
    <t>Wes</t>
  </si>
  <si>
    <t>Foderingham</t>
  </si>
  <si>
    <t>Oliver</t>
  </si>
  <si>
    <t>Norwood</t>
  </si>
  <si>
    <t>Gustavo</t>
  </si>
  <si>
    <t>Hamer</t>
  </si>
  <si>
    <t>Brennan</t>
  </si>
  <si>
    <t>Johnson</t>
  </si>
  <si>
    <t>Dejan</t>
  </si>
  <si>
    <t>Kulusevski</t>
  </si>
  <si>
    <t>Maddison</t>
  </si>
  <si>
    <t>Pedro</t>
  </si>
  <si>
    <t>Porro</t>
  </si>
  <si>
    <t>Pedro Porro</t>
  </si>
  <si>
    <t>Richarlison</t>
  </si>
  <si>
    <t>de Andrade</t>
  </si>
  <si>
    <t>Cristian</t>
  </si>
  <si>
    <t>Romero</t>
  </si>
  <si>
    <t>Pape Matar</t>
  </si>
  <si>
    <t>Sarr</t>
  </si>
  <si>
    <t>Son</t>
  </si>
  <si>
    <t>Heung-min</t>
  </si>
  <si>
    <t>Destiny</t>
  </si>
  <si>
    <t>Udogie</t>
  </si>
  <si>
    <t>Guglielmo</t>
  </si>
  <si>
    <t>Vicario</t>
  </si>
  <si>
    <t>Michail</t>
  </si>
  <si>
    <t>Antonio</t>
  </si>
  <si>
    <t>Alphonse</t>
  </si>
  <si>
    <t>Areola</t>
  </si>
  <si>
    <t>Jarrod</t>
  </si>
  <si>
    <t>Bowen</t>
  </si>
  <si>
    <t>Vladimír</t>
  </si>
  <si>
    <t>Coufal</t>
  </si>
  <si>
    <t>Emerson</t>
  </si>
  <si>
    <t>Palmieri dos Santos</t>
  </si>
  <si>
    <t>Tolentino Coelho de Lima</t>
  </si>
  <si>
    <t>L.Paquetá</t>
  </si>
  <si>
    <t>Tomáš</t>
  </si>
  <si>
    <t>Souček</t>
  </si>
  <si>
    <t>Kurt</t>
  </si>
  <si>
    <t>Zouma</t>
  </si>
  <si>
    <t>Ward-Prowse</t>
  </si>
  <si>
    <t>Mohammed</t>
  </si>
  <si>
    <t>Kudus</t>
  </si>
  <si>
    <t>Hwang</t>
  </si>
  <si>
    <t>Hee-chan</t>
  </si>
  <si>
    <t>Hee Chan</t>
  </si>
  <si>
    <t>Mario</t>
  </si>
  <si>
    <t>Lemina</t>
  </si>
  <si>
    <t>José</t>
  </si>
  <si>
    <t>Malheiro de Sá</t>
  </si>
  <si>
    <t>José Sá</t>
  </si>
  <si>
    <t>Toti António</t>
  </si>
  <si>
    <t>Gomes</t>
  </si>
  <si>
    <t>Toti</t>
  </si>
  <si>
    <t>Matheus</t>
  </si>
  <si>
    <t>Santos Carneiro Da Cunha</t>
  </si>
  <si>
    <t>Cunha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</si>
</sst>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AK770" totalsRowShown="0">
  <autoFilter ref="A1:AK770" xr:uid="{00000000-0009-0000-0100-000001000000}"/>
  <tableColumns count="37">
    <tableColumn id="1" xr3:uid="{00000000-0010-0000-0000-000001000000}" name="First Name"/>
    <tableColumn id="2" xr3:uid="{00000000-0010-0000-0000-000002000000}" name="Surname"/>
    <tableColumn id="3" xr3:uid="{00000000-0010-0000-0000-000003000000}" name="Web Name"/>
    <tableColumn id="4" xr3:uid="{00000000-0010-0000-0000-000004000000}" name="Position"/>
    <tableColumn id="5" xr3:uid="{00000000-0010-0000-0000-000005000000}" name="GKP"/>
    <tableColumn id="6" xr3:uid="{00000000-0010-0000-0000-000006000000}" name="DEF"/>
    <tableColumn id="7" xr3:uid="{00000000-0010-0000-0000-000007000000}" name="MID"/>
    <tableColumn id="8" xr3:uid="{00000000-0010-0000-0000-000008000000}" name="FWD"/>
    <tableColumn id="9" xr3:uid="{00000000-0010-0000-0000-000009000000}" name="Team"/>
    <tableColumn id="10" xr3:uid="{00000000-0010-0000-0000-00000A000000}" name="ARS"/>
    <tableColumn id="11" xr3:uid="{00000000-0010-0000-0000-00000B000000}" name="AVL"/>
    <tableColumn id="12" xr3:uid="{00000000-0010-0000-0000-00000C000000}" name="BOU"/>
    <tableColumn id="13" xr3:uid="{00000000-0010-0000-0000-00000D000000}" name="BRE"/>
    <tableColumn id="14" xr3:uid="{00000000-0010-0000-0000-00000E000000}" name="BHA"/>
    <tableColumn id="15" xr3:uid="{00000000-0010-0000-0000-00000F000000}" name="BUR"/>
    <tableColumn id="16" xr3:uid="{00000000-0010-0000-0000-000010000000}" name="CHE"/>
    <tableColumn id="17" xr3:uid="{00000000-0010-0000-0000-000011000000}" name="CRY"/>
    <tableColumn id="18" xr3:uid="{00000000-0010-0000-0000-000012000000}" name="EVE"/>
    <tableColumn id="19" xr3:uid="{00000000-0010-0000-0000-000013000000}" name="FUL"/>
    <tableColumn id="20" xr3:uid="{00000000-0010-0000-0000-000014000000}" name="LIV"/>
    <tableColumn id="21" xr3:uid="{00000000-0010-0000-0000-000015000000}" name="LUT"/>
    <tableColumn id="22" xr3:uid="{00000000-0010-0000-0000-000016000000}" name="MCI"/>
    <tableColumn id="23" xr3:uid="{00000000-0010-0000-0000-000017000000}" name="MUN"/>
    <tableColumn id="24" xr3:uid="{00000000-0010-0000-0000-000018000000}" name="NEW"/>
    <tableColumn id="25" xr3:uid="{00000000-0010-0000-0000-000019000000}" name="NFO"/>
    <tableColumn id="26" xr3:uid="{00000000-0010-0000-0000-00001A000000}" name="SHU"/>
    <tableColumn id="27" xr3:uid="{00000000-0010-0000-0000-00001B000000}" name="TOT"/>
    <tableColumn id="28" xr3:uid="{00000000-0010-0000-0000-00001C000000}" name="WHU"/>
    <tableColumn id="29" xr3:uid="{00000000-0010-0000-0000-00001D000000}" name="WOL"/>
    <tableColumn id="30" xr3:uid="{00000000-0010-0000-0000-00001E000000}" name="Cost"/>
    <tableColumn id="31" xr3:uid="{00000000-0010-0000-0000-00001F000000}" name="ID"/>
    <tableColumn id="32" xr3:uid="{00000000-0010-0000-0000-000020000000}" name="ARIMA"/>
    <tableColumn id="33" xr3:uid="{00000000-0010-0000-0000-000021000000}" name="LSTM"/>
    <tableColumn id="34" xr3:uid="{00000000-0010-0000-0000-000022000000}" name="PPG"/>
    <tableColumn id="35" xr3:uid="{00000000-0010-0000-0000-000023000000}" name="NEXT"/>
    <tableColumn id="36" xr3:uid="{00000000-0010-0000-0000-000024000000}" name="PREV"/>
    <tableColumn id="37" xr3:uid="{00000000-0010-0000-0000-000025000000}" name="Selected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196"/>
  <sheetViews>
    <sheetView tabSelected="1" workbookViewId="0">
      <selection activeCell="AP14" sqref="AP14"/>
    </sheetView>
  </sheetViews>
  <sheetFormatPr baseColWidth="10" defaultColWidth="8.83203125" defaultRowHeight="15" x14ac:dyDescent="0.2"/>
  <cols>
    <col min="5" max="8" width="0" hidden="1" customWidth="1"/>
    <col min="10" max="29" width="0" hidden="1" customWidth="1"/>
    <col min="31" max="33" width="0" hidden="1" customWidth="1"/>
  </cols>
  <sheetData>
    <row r="1" spans="1:41" x14ac:dyDescent="0.2">
      <c r="A1" t="s">
        <v>31</v>
      </c>
      <c r="B1" t="s">
        <v>32</v>
      </c>
      <c r="C1" t="s">
        <v>33</v>
      </c>
      <c r="D1" t="s">
        <v>34</v>
      </c>
      <c r="E1" t="s">
        <v>3</v>
      </c>
      <c r="F1" t="s">
        <v>4</v>
      </c>
      <c r="G1" t="s">
        <v>5</v>
      </c>
      <c r="H1" t="s">
        <v>6</v>
      </c>
      <c r="I1" t="s">
        <v>35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28</v>
      </c>
      <c r="AB1" t="s">
        <v>29</v>
      </c>
      <c r="AC1" t="s">
        <v>30</v>
      </c>
      <c r="AD1" t="s">
        <v>9</v>
      </c>
      <c r="AE1" t="s">
        <v>36</v>
      </c>
      <c r="AF1" t="s">
        <v>37</v>
      </c>
      <c r="AG1" t="s">
        <v>38</v>
      </c>
      <c r="AH1" t="s">
        <v>39</v>
      </c>
      <c r="AI1" t="s">
        <v>40</v>
      </c>
      <c r="AJ1" t="s">
        <v>41</v>
      </c>
      <c r="AK1" t="s">
        <v>42</v>
      </c>
    </row>
    <row r="2" spans="1:41" x14ac:dyDescent="0.2">
      <c r="A2" t="s">
        <v>43</v>
      </c>
      <c r="B2" t="s">
        <v>44</v>
      </c>
      <c r="C2" t="s">
        <v>43</v>
      </c>
      <c r="D2" t="s">
        <v>4</v>
      </c>
      <c r="E2">
        <v>0</v>
      </c>
      <c r="F2">
        <v>1</v>
      </c>
      <c r="G2">
        <v>0</v>
      </c>
      <c r="H2">
        <v>0</v>
      </c>
      <c r="I2" t="s">
        <v>11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4.9000000000000004</v>
      </c>
      <c r="AE2">
        <v>4</v>
      </c>
      <c r="AF2">
        <v>18.36538461538461</v>
      </c>
      <c r="AG2">
        <v>15.922156559134359</v>
      </c>
      <c r="AH2">
        <v>16.518520455363859</v>
      </c>
      <c r="AI2">
        <v>3.3007704304262662</v>
      </c>
      <c r="AJ2">
        <v>0</v>
      </c>
      <c r="AK2">
        <v>0</v>
      </c>
      <c r="AM2" t="s">
        <v>0</v>
      </c>
      <c r="AN2">
        <f>SUMPRODUCT(Table1[Selected], Table1[PPG])</f>
        <v>301.09237944055155</v>
      </c>
      <c r="AO2" t="s">
        <v>1</v>
      </c>
    </row>
    <row r="3" spans="1:41" x14ac:dyDescent="0.2">
      <c r="A3" t="s">
        <v>45</v>
      </c>
      <c r="B3" t="s">
        <v>46</v>
      </c>
      <c r="C3" t="s">
        <v>46</v>
      </c>
      <c r="D3" t="s">
        <v>5</v>
      </c>
      <c r="E3">
        <v>0</v>
      </c>
      <c r="F3">
        <v>0</v>
      </c>
      <c r="G3">
        <v>1</v>
      </c>
      <c r="H3">
        <v>0</v>
      </c>
      <c r="I3" t="s">
        <v>11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7.1</v>
      </c>
      <c r="AE3">
        <v>5</v>
      </c>
      <c r="AF3">
        <v>16.009615384615369</v>
      </c>
      <c r="AG3">
        <v>16.995713312977308</v>
      </c>
      <c r="AH3">
        <v>15.815358942321319</v>
      </c>
      <c r="AI3">
        <v>3.163071788456314</v>
      </c>
      <c r="AJ3">
        <v>0</v>
      </c>
      <c r="AK3">
        <v>0</v>
      </c>
    </row>
    <row r="4" spans="1:41" x14ac:dyDescent="0.2">
      <c r="A4" t="s">
        <v>43</v>
      </c>
      <c r="B4" t="s">
        <v>47</v>
      </c>
      <c r="C4" t="s">
        <v>48</v>
      </c>
      <c r="D4" t="s">
        <v>6</v>
      </c>
      <c r="E4">
        <v>0</v>
      </c>
      <c r="F4">
        <v>0</v>
      </c>
      <c r="G4">
        <v>0</v>
      </c>
      <c r="H4">
        <v>1</v>
      </c>
      <c r="I4" t="s">
        <v>11</v>
      </c>
      <c r="J4">
        <v>1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8</v>
      </c>
      <c r="AE4">
        <v>6</v>
      </c>
      <c r="AF4">
        <v>20.32679738562091</v>
      </c>
      <c r="AG4">
        <v>20.464775319285099</v>
      </c>
      <c r="AH4">
        <v>19.574002037839531</v>
      </c>
      <c r="AI4">
        <v>3.9148036247468632</v>
      </c>
      <c r="AJ4">
        <v>1</v>
      </c>
      <c r="AK4">
        <v>1</v>
      </c>
      <c r="AM4" t="s">
        <v>2</v>
      </c>
      <c r="AN4">
        <f>SUMPRODUCT(Table1[Selected],Table1[Cost])</f>
        <v>100.9</v>
      </c>
      <c r="AO4">
        <v>101.6</v>
      </c>
    </row>
    <row r="5" spans="1:41" x14ac:dyDescent="0.2">
      <c r="A5" t="s">
        <v>43</v>
      </c>
      <c r="B5" t="s">
        <v>49</v>
      </c>
      <c r="C5" t="s">
        <v>50</v>
      </c>
      <c r="D5" t="s">
        <v>5</v>
      </c>
      <c r="E5">
        <v>0</v>
      </c>
      <c r="F5">
        <v>0</v>
      </c>
      <c r="G5">
        <v>1</v>
      </c>
      <c r="H5">
        <v>0</v>
      </c>
      <c r="I5" t="s">
        <v>11</v>
      </c>
      <c r="J5">
        <v>1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7.7</v>
      </c>
      <c r="AE5">
        <v>10</v>
      </c>
      <c r="AF5">
        <v>23.500000000000011</v>
      </c>
      <c r="AG5">
        <v>25.95041067916365</v>
      </c>
      <c r="AH5">
        <v>23.67054222272386</v>
      </c>
      <c r="AI5">
        <v>4.7341420258228428</v>
      </c>
      <c r="AJ5">
        <v>0</v>
      </c>
      <c r="AK5">
        <v>0</v>
      </c>
    </row>
    <row r="6" spans="1:41" x14ac:dyDescent="0.2">
      <c r="A6" t="s">
        <v>51</v>
      </c>
      <c r="B6" t="s">
        <v>52</v>
      </c>
      <c r="C6" t="s">
        <v>52</v>
      </c>
      <c r="D6" t="s">
        <v>6</v>
      </c>
      <c r="E6">
        <v>0</v>
      </c>
      <c r="F6">
        <v>0</v>
      </c>
      <c r="G6">
        <v>0</v>
      </c>
      <c r="H6">
        <v>1</v>
      </c>
      <c r="I6" t="s">
        <v>11</v>
      </c>
      <c r="J6">
        <v>1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5.4</v>
      </c>
      <c r="AE6">
        <v>11</v>
      </c>
      <c r="AF6">
        <v>13</v>
      </c>
      <c r="AG6">
        <v>13.21428571428571</v>
      </c>
      <c r="AH6">
        <v>12.575816392098821</v>
      </c>
      <c r="AI6">
        <v>2.5151632784197639</v>
      </c>
      <c r="AJ6">
        <v>0</v>
      </c>
      <c r="AK6">
        <v>0</v>
      </c>
      <c r="AM6" t="s">
        <v>3</v>
      </c>
      <c r="AN6">
        <f>SUMPRODUCT(Table1[Selected],Table1[GKP])</f>
        <v>2</v>
      </c>
      <c r="AO6">
        <v>2</v>
      </c>
    </row>
    <row r="7" spans="1:41" x14ac:dyDescent="0.2">
      <c r="A7" t="s">
        <v>53</v>
      </c>
      <c r="B7" t="s">
        <v>54</v>
      </c>
      <c r="C7" t="s">
        <v>54</v>
      </c>
      <c r="D7" t="s">
        <v>5</v>
      </c>
      <c r="E7">
        <v>0</v>
      </c>
      <c r="F7">
        <v>0</v>
      </c>
      <c r="G7">
        <v>1</v>
      </c>
      <c r="H7">
        <v>0</v>
      </c>
      <c r="I7" t="s">
        <v>11</v>
      </c>
      <c r="J7">
        <v>1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8.4</v>
      </c>
      <c r="AE7">
        <v>12</v>
      </c>
      <c r="AF7">
        <v>26.76315693566016</v>
      </c>
      <c r="AG7">
        <v>22.69144216447927</v>
      </c>
      <c r="AH7">
        <v>23.839490083251839</v>
      </c>
      <c r="AI7">
        <v>4.7678978517021857</v>
      </c>
      <c r="AJ7">
        <v>0</v>
      </c>
      <c r="AK7">
        <v>0</v>
      </c>
      <c r="AM7" t="s">
        <v>4</v>
      </c>
      <c r="AN7">
        <f>SUMPRODUCT(Table1[Selected],Table1[DEF])</f>
        <v>5</v>
      </c>
      <c r="AO7">
        <v>5</v>
      </c>
    </row>
    <row r="8" spans="1:41" x14ac:dyDescent="0.2">
      <c r="A8" t="s">
        <v>55</v>
      </c>
      <c r="B8" t="s">
        <v>56</v>
      </c>
      <c r="C8" t="s">
        <v>56</v>
      </c>
      <c r="D8" t="s">
        <v>5</v>
      </c>
      <c r="E8">
        <v>0</v>
      </c>
      <c r="F8">
        <v>0</v>
      </c>
      <c r="G8">
        <v>1</v>
      </c>
      <c r="H8">
        <v>0</v>
      </c>
      <c r="I8" t="s">
        <v>11</v>
      </c>
      <c r="J8">
        <v>1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9</v>
      </c>
      <c r="AE8">
        <v>17</v>
      </c>
      <c r="AF8">
        <v>25.690178269406239</v>
      </c>
      <c r="AG8">
        <v>17.653508771929829</v>
      </c>
      <c r="AH8">
        <v>21.008100382213271</v>
      </c>
      <c r="AI8">
        <v>4.041839154342556</v>
      </c>
      <c r="AJ8">
        <v>0</v>
      </c>
      <c r="AK8">
        <v>0</v>
      </c>
      <c r="AM8" t="s">
        <v>5</v>
      </c>
      <c r="AN8">
        <f>SUMPRODUCT(Table1[Selected],Table1[MID])</f>
        <v>5</v>
      </c>
      <c r="AO8">
        <v>5</v>
      </c>
    </row>
    <row r="9" spans="1:41" x14ac:dyDescent="0.2">
      <c r="A9" t="s">
        <v>57</v>
      </c>
      <c r="B9" t="s">
        <v>58</v>
      </c>
      <c r="C9" t="s">
        <v>58</v>
      </c>
      <c r="D9" t="s">
        <v>4</v>
      </c>
      <c r="E9">
        <v>0</v>
      </c>
      <c r="F9">
        <v>1</v>
      </c>
      <c r="G9">
        <v>0</v>
      </c>
      <c r="H9">
        <v>0</v>
      </c>
      <c r="I9" t="s">
        <v>11</v>
      </c>
      <c r="J9">
        <v>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5.5</v>
      </c>
      <c r="AE9">
        <v>18</v>
      </c>
      <c r="AF9">
        <v>21.906114494182951</v>
      </c>
      <c r="AG9">
        <v>17.72727272727273</v>
      </c>
      <c r="AH9">
        <v>19.128633310442531</v>
      </c>
      <c r="AI9">
        <v>4.1085674661698874</v>
      </c>
      <c r="AJ9">
        <v>1</v>
      </c>
      <c r="AK9">
        <v>1</v>
      </c>
      <c r="AM9" t="s">
        <v>6</v>
      </c>
      <c r="AN9">
        <f>SUMPRODUCT(Table1[Selected],Table1[FWD])</f>
        <v>3</v>
      </c>
      <c r="AO9">
        <v>3</v>
      </c>
    </row>
    <row r="10" spans="1:41" x14ac:dyDescent="0.2">
      <c r="A10" t="s">
        <v>59</v>
      </c>
      <c r="B10" t="s">
        <v>60</v>
      </c>
      <c r="C10" t="s">
        <v>60</v>
      </c>
      <c r="D10" t="s">
        <v>5</v>
      </c>
      <c r="E10">
        <v>0</v>
      </c>
      <c r="F10">
        <v>0</v>
      </c>
      <c r="G10">
        <v>1</v>
      </c>
      <c r="H10">
        <v>0</v>
      </c>
      <c r="I10" t="s">
        <v>11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6.5</v>
      </c>
      <c r="AE10">
        <v>22</v>
      </c>
      <c r="AF10">
        <v>18.743289919659279</v>
      </c>
      <c r="AG10">
        <v>17.241379310344829</v>
      </c>
      <c r="AH10">
        <v>17.308947608846811</v>
      </c>
      <c r="AI10">
        <v>3.2975279958363628</v>
      </c>
      <c r="AJ10">
        <v>0</v>
      </c>
      <c r="AK10">
        <v>0</v>
      </c>
    </row>
    <row r="11" spans="1:41" x14ac:dyDescent="0.2">
      <c r="A11" t="s">
        <v>61</v>
      </c>
      <c r="B11" t="s">
        <v>62</v>
      </c>
      <c r="C11" t="s">
        <v>62</v>
      </c>
      <c r="D11" t="s">
        <v>4</v>
      </c>
      <c r="E11">
        <v>0</v>
      </c>
      <c r="F11">
        <v>1</v>
      </c>
      <c r="G11">
        <v>0</v>
      </c>
      <c r="H11">
        <v>0</v>
      </c>
      <c r="I11" t="s">
        <v>11</v>
      </c>
      <c r="J11">
        <v>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5.6</v>
      </c>
      <c r="AE11">
        <v>23</v>
      </c>
      <c r="AF11">
        <v>20.188679245283019</v>
      </c>
      <c r="AG11">
        <v>16.829268292682929</v>
      </c>
      <c r="AH11">
        <v>17.85240368754534</v>
      </c>
      <c r="AI11">
        <v>3.5704807375090679</v>
      </c>
      <c r="AJ11">
        <v>0</v>
      </c>
      <c r="AK11">
        <v>0</v>
      </c>
      <c r="AM11" t="s">
        <v>7</v>
      </c>
      <c r="AN11">
        <f>SUMPRODUCT(Table1[Selected], -- (Table1[PREV] = 0))</f>
        <v>0</v>
      </c>
    </row>
    <row r="12" spans="1:41" x14ac:dyDescent="0.2">
      <c r="A12" t="s">
        <v>63</v>
      </c>
      <c r="B12" t="s">
        <v>64</v>
      </c>
      <c r="C12" t="s">
        <v>64</v>
      </c>
      <c r="D12" t="s">
        <v>4</v>
      </c>
      <c r="E12">
        <v>0</v>
      </c>
      <c r="F12">
        <v>1</v>
      </c>
      <c r="G12">
        <v>0</v>
      </c>
      <c r="H12">
        <v>0</v>
      </c>
      <c r="I12" t="s">
        <v>11</v>
      </c>
      <c r="J12">
        <v>1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5.2</v>
      </c>
      <c r="AE12">
        <v>25</v>
      </c>
      <c r="AF12">
        <v>17</v>
      </c>
      <c r="AG12">
        <v>15.45180722891566</v>
      </c>
      <c r="AH12">
        <v>15.61456816501965</v>
      </c>
      <c r="AI12">
        <v>3.1229136330039302</v>
      </c>
      <c r="AJ12">
        <v>0</v>
      </c>
      <c r="AK12">
        <v>0</v>
      </c>
      <c r="AM12" t="s">
        <v>8</v>
      </c>
      <c r="AN12">
        <v>2</v>
      </c>
    </row>
    <row r="13" spans="1:41" x14ac:dyDescent="0.2">
      <c r="A13" t="s">
        <v>65</v>
      </c>
      <c r="B13" t="s">
        <v>66</v>
      </c>
      <c r="C13" t="s">
        <v>67</v>
      </c>
      <c r="D13" t="s">
        <v>3</v>
      </c>
      <c r="E13">
        <v>1</v>
      </c>
      <c r="F13">
        <v>0</v>
      </c>
      <c r="G13">
        <v>0</v>
      </c>
      <c r="H13">
        <v>0</v>
      </c>
      <c r="I13" t="s">
        <v>11</v>
      </c>
      <c r="J13">
        <v>1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4.9000000000000004</v>
      </c>
      <c r="AE13">
        <v>26</v>
      </c>
      <c r="AF13">
        <v>20.547945205479461</v>
      </c>
      <c r="AG13">
        <v>17.452300478760179</v>
      </c>
      <c r="AH13">
        <v>18.317097239347049</v>
      </c>
      <c r="AI13">
        <v>3.6632193747178379</v>
      </c>
      <c r="AJ13">
        <v>0</v>
      </c>
      <c r="AK13">
        <v>0</v>
      </c>
    </row>
    <row r="14" spans="1:41" x14ac:dyDescent="0.2">
      <c r="A14" t="s">
        <v>68</v>
      </c>
      <c r="B14" t="s">
        <v>69</v>
      </c>
      <c r="C14" t="s">
        <v>69</v>
      </c>
      <c r="D14" t="s">
        <v>5</v>
      </c>
      <c r="E14">
        <v>0</v>
      </c>
      <c r="F14">
        <v>0</v>
      </c>
      <c r="G14">
        <v>1</v>
      </c>
      <c r="H14">
        <v>0</v>
      </c>
      <c r="I14" t="s">
        <v>11</v>
      </c>
      <c r="J14">
        <v>1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5.4</v>
      </c>
      <c r="AE14">
        <v>27</v>
      </c>
      <c r="AF14">
        <v>14.56699572539277</v>
      </c>
      <c r="AG14">
        <v>14.04605263157895</v>
      </c>
      <c r="AH14">
        <v>13.74589869627806</v>
      </c>
      <c r="AI14">
        <v>2.8527725399274479</v>
      </c>
      <c r="AJ14">
        <v>0</v>
      </c>
      <c r="AK14">
        <v>0</v>
      </c>
      <c r="AM14" t="s">
        <v>9</v>
      </c>
      <c r="AN14">
        <f>((AN11-AN12)+ABS((AN11-AN12)))/2*4</f>
        <v>0</v>
      </c>
    </row>
    <row r="15" spans="1:41" x14ac:dyDescent="0.2">
      <c r="A15" t="s">
        <v>70</v>
      </c>
      <c r="B15" t="s">
        <v>71</v>
      </c>
      <c r="C15" t="s">
        <v>71</v>
      </c>
      <c r="D15" t="s">
        <v>5</v>
      </c>
      <c r="E15">
        <v>0</v>
      </c>
      <c r="F15">
        <v>0</v>
      </c>
      <c r="G15">
        <v>1</v>
      </c>
      <c r="H15">
        <v>0</v>
      </c>
      <c r="I15" t="s">
        <v>12</v>
      </c>
      <c r="J15">
        <v>0</v>
      </c>
      <c r="K15">
        <v>1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5.6</v>
      </c>
      <c r="AE15">
        <v>36</v>
      </c>
      <c r="AF15">
        <v>15.15151515151515</v>
      </c>
      <c r="AG15">
        <v>14.51923076923077</v>
      </c>
      <c r="AH15">
        <v>16.21382902716346</v>
      </c>
      <c r="AI15">
        <v>3.2427658054326929</v>
      </c>
      <c r="AJ15">
        <v>0</v>
      </c>
      <c r="AK15">
        <v>0</v>
      </c>
    </row>
    <row r="16" spans="1:41" x14ac:dyDescent="0.2">
      <c r="A16" t="s">
        <v>72</v>
      </c>
      <c r="B16" t="s">
        <v>73</v>
      </c>
      <c r="C16" t="s">
        <v>73</v>
      </c>
      <c r="D16" t="s">
        <v>4</v>
      </c>
      <c r="E16">
        <v>0</v>
      </c>
      <c r="F16">
        <v>1</v>
      </c>
      <c r="G16">
        <v>0</v>
      </c>
      <c r="H16">
        <v>0</v>
      </c>
      <c r="I16" t="s">
        <v>12</v>
      </c>
      <c r="J16">
        <v>0</v>
      </c>
      <c r="K16">
        <v>1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4.7</v>
      </c>
      <c r="AE16">
        <v>38</v>
      </c>
      <c r="AF16">
        <v>12.44186046511628</v>
      </c>
      <c r="AG16">
        <v>14.17310695818634</v>
      </c>
      <c r="AH16">
        <v>14.50127058920472</v>
      </c>
      <c r="AI16">
        <v>2.899574688527673</v>
      </c>
      <c r="AJ16">
        <v>0</v>
      </c>
      <c r="AK16">
        <v>0</v>
      </c>
      <c r="AM16" t="s">
        <v>10</v>
      </c>
      <c r="AN16">
        <f>AN2-AN14*5</f>
        <v>301.09237944055155</v>
      </c>
      <c r="AO16">
        <v>301.0924</v>
      </c>
    </row>
    <row r="17" spans="1:41" x14ac:dyDescent="0.2">
      <c r="A17" t="s">
        <v>74</v>
      </c>
      <c r="B17" t="s">
        <v>75</v>
      </c>
      <c r="C17" t="s">
        <v>75</v>
      </c>
      <c r="D17" t="s">
        <v>4</v>
      </c>
      <c r="E17">
        <v>0</v>
      </c>
      <c r="F17">
        <v>1</v>
      </c>
      <c r="G17">
        <v>0</v>
      </c>
      <c r="H17">
        <v>0</v>
      </c>
      <c r="I17" t="s">
        <v>12</v>
      </c>
      <c r="J17">
        <v>0</v>
      </c>
      <c r="K17">
        <v>1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4.7</v>
      </c>
      <c r="AE17">
        <v>44</v>
      </c>
      <c r="AF17">
        <v>14.88471930275241</v>
      </c>
      <c r="AG17">
        <v>17.28436992028017</v>
      </c>
      <c r="AH17">
        <v>17.52174985070473</v>
      </c>
      <c r="AI17">
        <v>3.3682733335142121</v>
      </c>
      <c r="AJ17">
        <v>0</v>
      </c>
      <c r="AK17">
        <v>0</v>
      </c>
    </row>
    <row r="18" spans="1:41" x14ac:dyDescent="0.2">
      <c r="A18" t="s">
        <v>76</v>
      </c>
      <c r="B18" t="s">
        <v>77</v>
      </c>
      <c r="C18" t="s">
        <v>76</v>
      </c>
      <c r="D18" t="s">
        <v>5</v>
      </c>
      <c r="E18">
        <v>0</v>
      </c>
      <c r="F18">
        <v>0</v>
      </c>
      <c r="G18">
        <v>1</v>
      </c>
      <c r="H18">
        <v>0</v>
      </c>
      <c r="I18" t="s">
        <v>12</v>
      </c>
      <c r="J18">
        <v>0</v>
      </c>
      <c r="K18">
        <v>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5.5</v>
      </c>
      <c r="AE18">
        <v>45</v>
      </c>
      <c r="AF18">
        <v>23.36438120886277</v>
      </c>
      <c r="AG18">
        <v>13.73949579831933</v>
      </c>
      <c r="AH18">
        <v>20.43985804113132</v>
      </c>
      <c r="AI18">
        <v>4.0879716082262636</v>
      </c>
      <c r="AJ18">
        <v>0</v>
      </c>
      <c r="AK18">
        <v>0</v>
      </c>
      <c r="AM18" t="s">
        <v>11</v>
      </c>
      <c r="AN18">
        <f>SUMPRODUCT(Table1[Selected],Table1[ARS])</f>
        <v>2</v>
      </c>
      <c r="AO18">
        <v>3</v>
      </c>
    </row>
    <row r="19" spans="1:41" x14ac:dyDescent="0.2">
      <c r="A19" t="s">
        <v>78</v>
      </c>
      <c r="B19" t="s">
        <v>79</v>
      </c>
      <c r="C19" t="s">
        <v>80</v>
      </c>
      <c r="D19" t="s">
        <v>4</v>
      </c>
      <c r="E19">
        <v>0</v>
      </c>
      <c r="F19">
        <v>1</v>
      </c>
      <c r="G19">
        <v>0</v>
      </c>
      <c r="H19">
        <v>0</v>
      </c>
      <c r="I19" t="s">
        <v>12</v>
      </c>
      <c r="J19">
        <v>0</v>
      </c>
      <c r="K19">
        <v>1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4.5999999999999996</v>
      </c>
      <c r="AE19">
        <v>50</v>
      </c>
      <c r="AF19">
        <v>14.285714285714279</v>
      </c>
      <c r="AG19">
        <v>14.36936936936937</v>
      </c>
      <c r="AH19">
        <v>15.645912405153551</v>
      </c>
      <c r="AI19">
        <v>3.1291824810307101</v>
      </c>
      <c r="AJ19">
        <v>0</v>
      </c>
      <c r="AK19">
        <v>0</v>
      </c>
      <c r="AM19" t="s">
        <v>12</v>
      </c>
      <c r="AN19">
        <f>SUMPRODUCT(Table1[Selected],Table1[AVL])</f>
        <v>2</v>
      </c>
      <c r="AO19">
        <v>3</v>
      </c>
    </row>
    <row r="20" spans="1:41" x14ac:dyDescent="0.2">
      <c r="A20" t="s">
        <v>81</v>
      </c>
      <c r="B20" t="s">
        <v>82</v>
      </c>
      <c r="C20" t="s">
        <v>83</v>
      </c>
      <c r="D20" t="s">
        <v>3</v>
      </c>
      <c r="E20">
        <v>1</v>
      </c>
      <c r="F20">
        <v>0</v>
      </c>
      <c r="G20">
        <v>0</v>
      </c>
      <c r="H20">
        <v>0</v>
      </c>
      <c r="I20" t="s">
        <v>12</v>
      </c>
      <c r="J20">
        <v>0</v>
      </c>
      <c r="K20">
        <v>1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5.2</v>
      </c>
      <c r="AE20">
        <v>51</v>
      </c>
      <c r="AF20">
        <v>17.5</v>
      </c>
      <c r="AG20">
        <v>15.9375</v>
      </c>
      <c r="AH20">
        <v>18.287994793497951</v>
      </c>
      <c r="AI20">
        <v>3.6575989586995901</v>
      </c>
      <c r="AJ20">
        <v>0</v>
      </c>
      <c r="AK20">
        <v>0</v>
      </c>
      <c r="AM20" t="s">
        <v>13</v>
      </c>
      <c r="AN20">
        <f>SUMPRODUCT(Table1[Selected],Table1[BOU])</f>
        <v>1</v>
      </c>
      <c r="AO20">
        <v>3</v>
      </c>
    </row>
    <row r="21" spans="1:41" x14ac:dyDescent="0.2">
      <c r="A21" t="s">
        <v>84</v>
      </c>
      <c r="B21" t="s">
        <v>85</v>
      </c>
      <c r="C21" t="s">
        <v>85</v>
      </c>
      <c r="D21" t="s">
        <v>5</v>
      </c>
      <c r="E21">
        <v>0</v>
      </c>
      <c r="F21">
        <v>0</v>
      </c>
      <c r="G21">
        <v>1</v>
      </c>
      <c r="H21">
        <v>0</v>
      </c>
      <c r="I21" t="s">
        <v>12</v>
      </c>
      <c r="J21">
        <v>0</v>
      </c>
      <c r="K21">
        <v>1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5.5</v>
      </c>
      <c r="AE21">
        <v>52</v>
      </c>
      <c r="AF21">
        <v>15.24137931034484</v>
      </c>
      <c r="AG21">
        <v>14.97826086956522</v>
      </c>
      <c r="AH21">
        <v>16.50670081050469</v>
      </c>
      <c r="AI21">
        <v>3.3013401621009382</v>
      </c>
      <c r="AJ21">
        <v>0</v>
      </c>
      <c r="AK21">
        <v>0</v>
      </c>
      <c r="AM21" t="s">
        <v>14</v>
      </c>
      <c r="AN21">
        <f>SUMPRODUCT(Table1[Selected],Table1[BRE])</f>
        <v>0</v>
      </c>
      <c r="AO21">
        <v>3</v>
      </c>
    </row>
    <row r="22" spans="1:41" x14ac:dyDescent="0.2">
      <c r="A22" t="s">
        <v>86</v>
      </c>
      <c r="B22" t="s">
        <v>87</v>
      </c>
      <c r="C22" t="s">
        <v>87</v>
      </c>
      <c r="D22" t="s">
        <v>5</v>
      </c>
      <c r="E22">
        <v>0</v>
      </c>
      <c r="F22">
        <v>0</v>
      </c>
      <c r="G22">
        <v>1</v>
      </c>
      <c r="H22">
        <v>0</v>
      </c>
      <c r="I22" t="s">
        <v>12</v>
      </c>
      <c r="J22">
        <v>0</v>
      </c>
      <c r="K22">
        <v>1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5.6</v>
      </c>
      <c r="AE22">
        <v>59</v>
      </c>
      <c r="AF22">
        <v>11.748563676298151</v>
      </c>
      <c r="AG22">
        <v>18.01178788703178</v>
      </c>
      <c r="AH22">
        <v>16.134646635536068</v>
      </c>
      <c r="AI22">
        <v>3.2269293271074302</v>
      </c>
      <c r="AJ22">
        <v>0</v>
      </c>
      <c r="AK22">
        <v>0</v>
      </c>
      <c r="AM22" t="s">
        <v>15</v>
      </c>
      <c r="AN22">
        <f>SUMPRODUCT(Table1[Selected],Table1[BHA])</f>
        <v>0</v>
      </c>
      <c r="AO22">
        <v>3</v>
      </c>
    </row>
    <row r="23" spans="1:41" x14ac:dyDescent="0.2">
      <c r="A23" t="s">
        <v>88</v>
      </c>
      <c r="B23" t="s">
        <v>89</v>
      </c>
      <c r="C23" t="s">
        <v>89</v>
      </c>
      <c r="D23" t="s">
        <v>6</v>
      </c>
      <c r="E23">
        <v>0</v>
      </c>
      <c r="F23">
        <v>0</v>
      </c>
      <c r="G23">
        <v>0</v>
      </c>
      <c r="H23">
        <v>1</v>
      </c>
      <c r="I23" t="s">
        <v>12</v>
      </c>
      <c r="J23">
        <v>0</v>
      </c>
      <c r="K23">
        <v>1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8.8000000000000007</v>
      </c>
      <c r="AE23">
        <v>61</v>
      </c>
      <c r="AF23">
        <v>22.76859504132231</v>
      </c>
      <c r="AG23">
        <v>18.28125</v>
      </c>
      <c r="AH23">
        <v>22.499152092922341</v>
      </c>
      <c r="AI23">
        <v>4.4998304185844678</v>
      </c>
      <c r="AJ23">
        <v>0</v>
      </c>
      <c r="AK23">
        <v>0</v>
      </c>
      <c r="AM23" t="s">
        <v>16</v>
      </c>
      <c r="AN23">
        <f>SUMPRODUCT(Table1[Selected],Table1[BUR])</f>
        <v>0</v>
      </c>
      <c r="AO23">
        <v>3</v>
      </c>
    </row>
    <row r="24" spans="1:41" x14ac:dyDescent="0.2">
      <c r="A24" t="s">
        <v>90</v>
      </c>
      <c r="B24" t="s">
        <v>91</v>
      </c>
      <c r="C24" t="s">
        <v>90</v>
      </c>
      <c r="D24" t="s">
        <v>4</v>
      </c>
      <c r="E24">
        <v>0</v>
      </c>
      <c r="F24">
        <v>1</v>
      </c>
      <c r="G24">
        <v>0</v>
      </c>
      <c r="H24">
        <v>0</v>
      </c>
      <c r="I24" t="s">
        <v>12</v>
      </c>
      <c r="J24">
        <v>0</v>
      </c>
      <c r="K24">
        <v>1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4.7</v>
      </c>
      <c r="AE24">
        <v>63</v>
      </c>
      <c r="AF24">
        <v>18.53453075727419</v>
      </c>
      <c r="AG24">
        <v>18.31725201327394</v>
      </c>
      <c r="AH24">
        <f>20.1274135176338*0.5</f>
        <v>10.063706758816901</v>
      </c>
      <c r="AI24">
        <f>4.49565914154253*0.5</f>
        <v>2.2478295707712652</v>
      </c>
      <c r="AJ24">
        <v>1</v>
      </c>
      <c r="AK24">
        <v>1</v>
      </c>
      <c r="AM24" t="s">
        <v>17</v>
      </c>
      <c r="AN24">
        <f>SUMPRODUCT(Table1[Selected],Table1[CHE])</f>
        <v>3</v>
      </c>
      <c r="AO24">
        <v>3</v>
      </c>
    </row>
    <row r="25" spans="1:41" x14ac:dyDescent="0.2">
      <c r="A25" t="s">
        <v>92</v>
      </c>
      <c r="B25" t="s">
        <v>93</v>
      </c>
      <c r="C25" t="s">
        <v>93</v>
      </c>
      <c r="D25" t="s">
        <v>5</v>
      </c>
      <c r="E25">
        <v>0</v>
      </c>
      <c r="F25">
        <v>0</v>
      </c>
      <c r="G25">
        <v>1</v>
      </c>
      <c r="H25">
        <v>0</v>
      </c>
      <c r="I25" t="s">
        <v>12</v>
      </c>
      <c r="J25">
        <v>0</v>
      </c>
      <c r="K25">
        <v>1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6.6</v>
      </c>
      <c r="AE25">
        <v>64</v>
      </c>
      <c r="AF25">
        <v>21.388888888888879</v>
      </c>
      <c r="AG25">
        <v>20.939511091005532</v>
      </c>
      <c r="AH25">
        <v>23.122301010268409</v>
      </c>
      <c r="AI25">
        <v>4.6245055163206441</v>
      </c>
      <c r="AJ25">
        <v>1</v>
      </c>
      <c r="AK25">
        <v>1</v>
      </c>
      <c r="AM25" t="s">
        <v>18</v>
      </c>
      <c r="AN25">
        <f>SUMPRODUCT(Table1[Selected],Table1[CRY])</f>
        <v>0</v>
      </c>
      <c r="AO25">
        <v>3</v>
      </c>
    </row>
    <row r="26" spans="1:41" x14ac:dyDescent="0.2">
      <c r="A26" t="s">
        <v>94</v>
      </c>
      <c r="B26" t="s">
        <v>95</v>
      </c>
      <c r="C26" t="s">
        <v>95</v>
      </c>
      <c r="D26" t="s">
        <v>5</v>
      </c>
      <c r="E26">
        <v>0</v>
      </c>
      <c r="F26">
        <v>0</v>
      </c>
      <c r="G26">
        <v>1</v>
      </c>
      <c r="H26">
        <v>0</v>
      </c>
      <c r="I26" t="s">
        <v>13</v>
      </c>
      <c r="J26">
        <v>0</v>
      </c>
      <c r="K26">
        <v>0</v>
      </c>
      <c r="L26">
        <v>1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5.2</v>
      </c>
      <c r="AE26">
        <v>73</v>
      </c>
      <c r="AF26">
        <v>13.94891388594467</v>
      </c>
      <c r="AG26">
        <v>13.83522727272727</v>
      </c>
      <c r="AH26">
        <v>17.82166240757735</v>
      </c>
      <c r="AI26">
        <v>3.7726779844383649</v>
      </c>
      <c r="AJ26">
        <v>0</v>
      </c>
      <c r="AK26">
        <v>0</v>
      </c>
      <c r="AM26" t="s">
        <v>19</v>
      </c>
      <c r="AN26">
        <f>SUMPRODUCT(Table1[Selected],Table1[EVE])</f>
        <v>0</v>
      </c>
      <c r="AO26">
        <v>3</v>
      </c>
    </row>
    <row r="27" spans="1:41" x14ac:dyDescent="0.2">
      <c r="A27" t="s">
        <v>96</v>
      </c>
      <c r="B27" t="s">
        <v>97</v>
      </c>
      <c r="C27" t="s">
        <v>97</v>
      </c>
      <c r="D27" t="s">
        <v>5</v>
      </c>
      <c r="E27">
        <v>0</v>
      </c>
      <c r="F27">
        <v>0</v>
      </c>
      <c r="G27">
        <v>1</v>
      </c>
      <c r="H27">
        <v>0</v>
      </c>
      <c r="I27" t="s">
        <v>13</v>
      </c>
      <c r="J27">
        <v>0</v>
      </c>
      <c r="K27">
        <v>0</v>
      </c>
      <c r="L27">
        <v>1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5</v>
      </c>
      <c r="AE27">
        <v>75</v>
      </c>
      <c r="AF27">
        <v>10.625</v>
      </c>
      <c r="AG27">
        <v>12.5</v>
      </c>
      <c r="AH27">
        <v>14.83980708883143</v>
      </c>
      <c r="AI27">
        <v>2.967961417766285</v>
      </c>
      <c r="AJ27">
        <v>0</v>
      </c>
      <c r="AK27">
        <v>0</v>
      </c>
      <c r="AM27" t="s">
        <v>20</v>
      </c>
      <c r="AN27">
        <f>SUMPRODUCT(Table1[Selected],Table1[FUL])</f>
        <v>0</v>
      </c>
      <c r="AO27">
        <v>3</v>
      </c>
    </row>
    <row r="28" spans="1:41" x14ac:dyDescent="0.2">
      <c r="A28" t="s">
        <v>98</v>
      </c>
      <c r="B28" t="s">
        <v>99</v>
      </c>
      <c r="C28" t="s">
        <v>100</v>
      </c>
      <c r="D28" t="s">
        <v>5</v>
      </c>
      <c r="E28">
        <v>0</v>
      </c>
      <c r="F28">
        <v>0</v>
      </c>
      <c r="G28">
        <v>1</v>
      </c>
      <c r="H28">
        <v>0</v>
      </c>
      <c r="I28" t="s">
        <v>13</v>
      </c>
      <c r="J28">
        <v>0</v>
      </c>
      <c r="K28">
        <v>0</v>
      </c>
      <c r="L28">
        <v>1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5</v>
      </c>
      <c r="AE28">
        <v>76</v>
      </c>
      <c r="AF28">
        <v>8.5139664010451099</v>
      </c>
      <c r="AG28">
        <v>11.6796875</v>
      </c>
      <c r="AH28">
        <v>12.963876304246281</v>
      </c>
      <c r="AI28">
        <v>2.526660106406545</v>
      </c>
      <c r="AJ28">
        <v>0</v>
      </c>
      <c r="AK28">
        <v>0</v>
      </c>
      <c r="AM28" t="s">
        <v>21</v>
      </c>
      <c r="AN28">
        <f>SUMPRODUCT(Table1[Selected],Table1[LIV])</f>
        <v>1</v>
      </c>
      <c r="AO28">
        <v>3</v>
      </c>
    </row>
    <row r="29" spans="1:41" x14ac:dyDescent="0.2">
      <c r="A29" t="s">
        <v>101</v>
      </c>
      <c r="B29" t="s">
        <v>102</v>
      </c>
      <c r="C29" t="s">
        <v>102</v>
      </c>
      <c r="D29" t="s">
        <v>5</v>
      </c>
      <c r="E29">
        <v>0</v>
      </c>
      <c r="F29">
        <v>0</v>
      </c>
      <c r="G29">
        <v>1</v>
      </c>
      <c r="H29">
        <v>0</v>
      </c>
      <c r="I29" t="s">
        <v>13</v>
      </c>
      <c r="J29">
        <v>0</v>
      </c>
      <c r="K29">
        <v>0</v>
      </c>
      <c r="L29">
        <v>1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4.5999999999999996</v>
      </c>
      <c r="AE29">
        <v>82</v>
      </c>
      <c r="AF29">
        <v>11.53846153846154</v>
      </c>
      <c r="AG29">
        <v>12.24653322200559</v>
      </c>
      <c r="AH29">
        <v>15.25920619272023</v>
      </c>
      <c r="AI29">
        <v>3.0598072467325621</v>
      </c>
      <c r="AJ29">
        <v>0</v>
      </c>
      <c r="AK29">
        <v>0</v>
      </c>
      <c r="AM29" t="s">
        <v>22</v>
      </c>
      <c r="AN29">
        <f>SUMPRODUCT(Table1[Selected],Table1[LUT])</f>
        <v>0</v>
      </c>
      <c r="AO29">
        <v>3</v>
      </c>
    </row>
    <row r="30" spans="1:41" x14ac:dyDescent="0.2">
      <c r="A30" t="s">
        <v>103</v>
      </c>
      <c r="B30" t="s">
        <v>104</v>
      </c>
      <c r="C30" t="s">
        <v>105</v>
      </c>
      <c r="D30" t="s">
        <v>3</v>
      </c>
      <c r="E30">
        <v>1</v>
      </c>
      <c r="F30">
        <v>0</v>
      </c>
      <c r="G30">
        <v>0</v>
      </c>
      <c r="H30">
        <v>0</v>
      </c>
      <c r="I30" t="s">
        <v>13</v>
      </c>
      <c r="J30">
        <v>0</v>
      </c>
      <c r="K30">
        <v>0</v>
      </c>
      <c r="L30">
        <v>1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4.5999999999999996</v>
      </c>
      <c r="AE30">
        <v>87</v>
      </c>
      <c r="AF30">
        <v>18.508710379697661</v>
      </c>
      <c r="AG30">
        <v>21.104646366540582</v>
      </c>
      <c r="AH30">
        <v>25.418652003245029</v>
      </c>
      <c r="AI30">
        <v>5.2776530712528542</v>
      </c>
      <c r="AJ30">
        <v>1</v>
      </c>
      <c r="AK30">
        <v>1</v>
      </c>
      <c r="AM30" t="s">
        <v>23</v>
      </c>
      <c r="AN30">
        <f>SUMPRODUCT(Table1[Selected],Table1[MCI])</f>
        <v>1</v>
      </c>
      <c r="AO30">
        <v>3</v>
      </c>
    </row>
    <row r="31" spans="1:41" x14ac:dyDescent="0.2">
      <c r="A31" t="s">
        <v>106</v>
      </c>
      <c r="B31" t="s">
        <v>107</v>
      </c>
      <c r="C31" t="s">
        <v>107</v>
      </c>
      <c r="D31" t="s">
        <v>6</v>
      </c>
      <c r="E31">
        <v>0</v>
      </c>
      <c r="F31">
        <v>0</v>
      </c>
      <c r="G31">
        <v>0</v>
      </c>
      <c r="H31">
        <v>1</v>
      </c>
      <c r="I31" t="s">
        <v>13</v>
      </c>
      <c r="J31">
        <v>0</v>
      </c>
      <c r="K31">
        <v>0</v>
      </c>
      <c r="L31">
        <v>1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4.5999999999999996</v>
      </c>
      <c r="AE31">
        <v>92</v>
      </c>
      <c r="AF31">
        <v>12.083333333333339</v>
      </c>
      <c r="AG31">
        <v>13.611111111111111</v>
      </c>
      <c r="AH31">
        <v>16.486792869840482</v>
      </c>
      <c r="AI31">
        <v>3.2973585739680948</v>
      </c>
      <c r="AJ31">
        <v>0</v>
      </c>
      <c r="AK31">
        <v>0</v>
      </c>
      <c r="AM31" t="s">
        <v>24</v>
      </c>
      <c r="AN31">
        <f>SUMPRODUCT(Table1[Selected],Table1[MUN])</f>
        <v>0</v>
      </c>
      <c r="AO31">
        <v>3</v>
      </c>
    </row>
    <row r="32" spans="1:41" x14ac:dyDescent="0.2">
      <c r="A32" t="s">
        <v>108</v>
      </c>
      <c r="B32" t="s">
        <v>109</v>
      </c>
      <c r="C32" t="s">
        <v>109</v>
      </c>
      <c r="D32" t="s">
        <v>4</v>
      </c>
      <c r="E32">
        <v>0</v>
      </c>
      <c r="F32">
        <v>1</v>
      </c>
      <c r="G32">
        <v>0</v>
      </c>
      <c r="H32">
        <v>0</v>
      </c>
      <c r="I32" t="s">
        <v>13</v>
      </c>
      <c r="J32">
        <v>0</v>
      </c>
      <c r="K32">
        <v>0</v>
      </c>
      <c r="L32">
        <v>1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4.5</v>
      </c>
      <c r="AE32">
        <v>93</v>
      </c>
      <c r="AF32">
        <v>12.52289371955532</v>
      </c>
      <c r="AG32">
        <v>12.857142857142859</v>
      </c>
      <c r="AH32">
        <v>16.28107446440622</v>
      </c>
      <c r="AI32">
        <v>3.056518307853985</v>
      </c>
      <c r="AJ32">
        <v>0</v>
      </c>
      <c r="AK32">
        <v>0</v>
      </c>
      <c r="AM32" t="s">
        <v>25</v>
      </c>
      <c r="AN32">
        <f>SUMPRODUCT(Table1[Selected],Table1[NEW])</f>
        <v>1</v>
      </c>
      <c r="AO32">
        <v>3</v>
      </c>
    </row>
    <row r="33" spans="1:41" x14ac:dyDescent="0.2">
      <c r="A33" t="s">
        <v>110</v>
      </c>
      <c r="B33" t="s">
        <v>111</v>
      </c>
      <c r="C33" t="s">
        <v>111</v>
      </c>
      <c r="D33" t="s">
        <v>6</v>
      </c>
      <c r="E33">
        <v>0</v>
      </c>
      <c r="F33">
        <v>0</v>
      </c>
      <c r="G33">
        <v>0</v>
      </c>
      <c r="H33">
        <v>1</v>
      </c>
      <c r="I33" t="s">
        <v>13</v>
      </c>
      <c r="J33">
        <v>0</v>
      </c>
      <c r="K33">
        <v>0</v>
      </c>
      <c r="L33">
        <v>1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6.9</v>
      </c>
      <c r="AE33">
        <v>95</v>
      </c>
      <c r="AF33">
        <v>25.72346048971978</v>
      </c>
      <c r="AG33">
        <v>14.131944444444439</v>
      </c>
      <c r="AH33">
        <v>25.52585996079987</v>
      </c>
      <c r="AI33">
        <v>4.2238284633198617</v>
      </c>
      <c r="AJ33">
        <v>0</v>
      </c>
      <c r="AK33">
        <v>0</v>
      </c>
      <c r="AM33" t="s">
        <v>26</v>
      </c>
      <c r="AN33">
        <f>SUMPRODUCT(Table1[Selected],Table1[NFO])</f>
        <v>0</v>
      </c>
      <c r="AO33">
        <v>3</v>
      </c>
    </row>
    <row r="34" spans="1:41" x14ac:dyDescent="0.2">
      <c r="A34" t="s">
        <v>112</v>
      </c>
      <c r="B34" t="s">
        <v>113</v>
      </c>
      <c r="C34" t="s">
        <v>113</v>
      </c>
      <c r="D34" t="s">
        <v>5</v>
      </c>
      <c r="E34">
        <v>0</v>
      </c>
      <c r="F34">
        <v>0</v>
      </c>
      <c r="G34">
        <v>1</v>
      </c>
      <c r="H34">
        <v>0</v>
      </c>
      <c r="I34" t="s">
        <v>13</v>
      </c>
      <c r="J34">
        <v>0</v>
      </c>
      <c r="K34">
        <v>0</v>
      </c>
      <c r="L34">
        <v>1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5.4</v>
      </c>
      <c r="AE34">
        <v>96</v>
      </c>
      <c r="AF34">
        <v>19.166666666666661</v>
      </c>
      <c r="AG34">
        <v>17.857560181506749</v>
      </c>
      <c r="AH34">
        <v>23.74463658035906</v>
      </c>
      <c r="AI34">
        <v>4.7489273060393993</v>
      </c>
      <c r="AJ34">
        <v>0</v>
      </c>
      <c r="AK34">
        <v>0</v>
      </c>
      <c r="AM34" t="s">
        <v>27</v>
      </c>
      <c r="AN34">
        <f>SUMPRODUCT(Table1[Selected],Table1[SHU])</f>
        <v>0</v>
      </c>
      <c r="AO34">
        <v>3</v>
      </c>
    </row>
    <row r="35" spans="1:41" x14ac:dyDescent="0.2">
      <c r="A35" t="s">
        <v>114</v>
      </c>
      <c r="B35" t="s">
        <v>115</v>
      </c>
      <c r="C35" t="s">
        <v>115</v>
      </c>
      <c r="D35" t="s">
        <v>4</v>
      </c>
      <c r="E35">
        <v>0</v>
      </c>
      <c r="F35">
        <v>1</v>
      </c>
      <c r="G35">
        <v>0</v>
      </c>
      <c r="H35">
        <v>0</v>
      </c>
      <c r="I35" t="s">
        <v>13</v>
      </c>
      <c r="J35">
        <v>0</v>
      </c>
      <c r="K35">
        <v>0</v>
      </c>
      <c r="L35">
        <v>1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4.4000000000000004</v>
      </c>
      <c r="AE35">
        <v>100</v>
      </c>
      <c r="AF35">
        <v>13.55976208577213</v>
      </c>
      <c r="AG35">
        <v>10.45454545454545</v>
      </c>
      <c r="AH35">
        <v>15.39338248044549</v>
      </c>
      <c r="AI35">
        <v>3.7199447962269332</v>
      </c>
      <c r="AJ35">
        <v>0</v>
      </c>
      <c r="AK35">
        <v>0</v>
      </c>
      <c r="AM35" t="s">
        <v>28</v>
      </c>
      <c r="AN35">
        <f>SUMPRODUCT(Table1[Selected],Table1[TOT])</f>
        <v>2</v>
      </c>
      <c r="AO35">
        <v>3</v>
      </c>
    </row>
    <row r="36" spans="1:41" x14ac:dyDescent="0.2">
      <c r="A36" t="s">
        <v>116</v>
      </c>
      <c r="B36" t="s">
        <v>117</v>
      </c>
      <c r="C36" t="s">
        <v>117</v>
      </c>
      <c r="D36" t="s">
        <v>4</v>
      </c>
      <c r="E36">
        <v>0</v>
      </c>
      <c r="F36">
        <v>1</v>
      </c>
      <c r="G36">
        <v>0</v>
      </c>
      <c r="H36">
        <v>0</v>
      </c>
      <c r="I36" t="s">
        <v>14</v>
      </c>
      <c r="J36">
        <v>0</v>
      </c>
      <c r="K36">
        <v>0</v>
      </c>
      <c r="L36">
        <v>0</v>
      </c>
      <c r="M36">
        <v>1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4.5</v>
      </c>
      <c r="AE36">
        <v>113</v>
      </c>
      <c r="AF36">
        <v>12.5</v>
      </c>
      <c r="AG36">
        <v>12.55681818181818</v>
      </c>
      <c r="AH36">
        <v>14.3512861619307</v>
      </c>
      <c r="AI36">
        <v>2.8702572323861388</v>
      </c>
      <c r="AJ36">
        <v>0</v>
      </c>
      <c r="AK36">
        <v>0</v>
      </c>
      <c r="AM36" t="s">
        <v>29</v>
      </c>
      <c r="AN36">
        <f>SUMPRODUCT(Table1[Selected],Table1[WHU])</f>
        <v>1</v>
      </c>
      <c r="AO36">
        <v>3</v>
      </c>
    </row>
    <row r="37" spans="1:41" x14ac:dyDescent="0.2">
      <c r="A37" t="s">
        <v>118</v>
      </c>
      <c r="B37" t="s">
        <v>119</v>
      </c>
      <c r="C37" t="s">
        <v>119</v>
      </c>
      <c r="D37" t="s">
        <v>3</v>
      </c>
      <c r="E37">
        <v>1</v>
      </c>
      <c r="F37">
        <v>0</v>
      </c>
      <c r="G37">
        <v>0</v>
      </c>
      <c r="H37">
        <v>0</v>
      </c>
      <c r="I37" t="s">
        <v>14</v>
      </c>
      <c r="J37">
        <v>0</v>
      </c>
      <c r="K37">
        <v>0</v>
      </c>
      <c r="L37">
        <v>0</v>
      </c>
      <c r="M37">
        <v>1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4.5</v>
      </c>
      <c r="AE37">
        <v>118</v>
      </c>
      <c r="AF37">
        <v>14.375</v>
      </c>
      <c r="AG37">
        <v>14.16666666666667</v>
      </c>
      <c r="AH37">
        <v>16.345577798297011</v>
      </c>
      <c r="AI37">
        <v>3.2691155596594021</v>
      </c>
      <c r="AJ37">
        <v>0</v>
      </c>
      <c r="AK37">
        <v>0</v>
      </c>
      <c r="AM37" t="s">
        <v>30</v>
      </c>
      <c r="AN37">
        <f>SUMPRODUCT(Table1[Selected],Table1[WOL])</f>
        <v>1</v>
      </c>
      <c r="AO37">
        <v>3</v>
      </c>
    </row>
    <row r="38" spans="1:41" x14ac:dyDescent="0.2">
      <c r="A38" t="s">
        <v>120</v>
      </c>
      <c r="B38" t="s">
        <v>121</v>
      </c>
      <c r="C38" t="s">
        <v>121</v>
      </c>
      <c r="D38" t="s">
        <v>5</v>
      </c>
      <c r="E38">
        <v>0</v>
      </c>
      <c r="F38">
        <v>0</v>
      </c>
      <c r="G38">
        <v>1</v>
      </c>
      <c r="H38">
        <v>0</v>
      </c>
      <c r="I38" t="s">
        <v>14</v>
      </c>
      <c r="J38">
        <v>0</v>
      </c>
      <c r="K38">
        <v>0</v>
      </c>
      <c r="L38">
        <v>0</v>
      </c>
      <c r="M38">
        <v>1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5.3</v>
      </c>
      <c r="AE38">
        <v>122</v>
      </c>
      <c r="AF38">
        <v>13.187499999999989</v>
      </c>
      <c r="AG38">
        <v>13.571428571428569</v>
      </c>
      <c r="AH38">
        <v>15.328128030074399</v>
      </c>
      <c r="AI38">
        <v>3.065625606014879</v>
      </c>
      <c r="AJ38">
        <v>0</v>
      </c>
      <c r="AK38">
        <v>0</v>
      </c>
    </row>
    <row r="39" spans="1:41" x14ac:dyDescent="0.2">
      <c r="A39" t="s">
        <v>122</v>
      </c>
      <c r="B39" t="s">
        <v>123</v>
      </c>
      <c r="C39" t="s">
        <v>123</v>
      </c>
      <c r="D39" t="s">
        <v>5</v>
      </c>
      <c r="E39">
        <v>0</v>
      </c>
      <c r="F39">
        <v>0</v>
      </c>
      <c r="G39">
        <v>1</v>
      </c>
      <c r="H39">
        <v>0</v>
      </c>
      <c r="I39" t="s">
        <v>14</v>
      </c>
      <c r="J39">
        <v>0</v>
      </c>
      <c r="K39">
        <v>0</v>
      </c>
      <c r="L39">
        <v>0</v>
      </c>
      <c r="M39">
        <v>1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5.4</v>
      </c>
      <c r="AE39">
        <v>123</v>
      </c>
      <c r="AF39">
        <v>20.46661169307615</v>
      </c>
      <c r="AG39">
        <v>13.75</v>
      </c>
      <c r="AH39">
        <v>19.556389380367818</v>
      </c>
      <c r="AI39">
        <v>4.0592756455507617</v>
      </c>
      <c r="AJ39">
        <v>0</v>
      </c>
      <c r="AK39">
        <v>0</v>
      </c>
    </row>
    <row r="40" spans="1:41" x14ac:dyDescent="0.2">
      <c r="A40" t="s">
        <v>124</v>
      </c>
      <c r="B40" t="s">
        <v>125</v>
      </c>
      <c r="C40" t="s">
        <v>125</v>
      </c>
      <c r="D40" t="s">
        <v>5</v>
      </c>
      <c r="E40">
        <v>0</v>
      </c>
      <c r="F40">
        <v>0</v>
      </c>
      <c r="G40">
        <v>1</v>
      </c>
      <c r="H40">
        <v>0</v>
      </c>
      <c r="I40" t="s">
        <v>14</v>
      </c>
      <c r="J40">
        <v>0</v>
      </c>
      <c r="K40">
        <v>0</v>
      </c>
      <c r="L40">
        <v>0</v>
      </c>
      <c r="M40">
        <v>1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6.8</v>
      </c>
      <c r="AE40">
        <v>125</v>
      </c>
      <c r="AF40">
        <v>20.17647058823529</v>
      </c>
      <c r="AG40">
        <v>17.76607565467366</v>
      </c>
      <c r="AH40">
        <v>21.716457671359809</v>
      </c>
      <c r="AI40">
        <v>4.3432941490165877</v>
      </c>
      <c r="AJ40">
        <v>0</v>
      </c>
      <c r="AK40">
        <v>0</v>
      </c>
    </row>
    <row r="41" spans="1:41" x14ac:dyDescent="0.2">
      <c r="A41" t="s">
        <v>126</v>
      </c>
      <c r="B41" t="s">
        <v>127</v>
      </c>
      <c r="C41" t="s">
        <v>127</v>
      </c>
      <c r="D41" t="s">
        <v>5</v>
      </c>
      <c r="E41">
        <v>0</v>
      </c>
      <c r="F41">
        <v>0</v>
      </c>
      <c r="G41">
        <v>1</v>
      </c>
      <c r="H41">
        <v>0</v>
      </c>
      <c r="I41" t="s">
        <v>14</v>
      </c>
      <c r="J41">
        <v>0</v>
      </c>
      <c r="K41">
        <v>0</v>
      </c>
      <c r="L41">
        <v>0</v>
      </c>
      <c r="M41">
        <v>1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5.4</v>
      </c>
      <c r="AE41">
        <v>127</v>
      </c>
      <c r="AF41">
        <v>14.78260869565217</v>
      </c>
      <c r="AG41">
        <v>15.069210342639151</v>
      </c>
      <c r="AH41">
        <v>17.09894804935508</v>
      </c>
      <c r="AI41">
        <v>3.4197896098870229</v>
      </c>
      <c r="AJ41">
        <v>0</v>
      </c>
      <c r="AK41">
        <v>0</v>
      </c>
    </row>
    <row r="42" spans="1:41" x14ac:dyDescent="0.2">
      <c r="A42" t="s">
        <v>128</v>
      </c>
      <c r="B42" t="s">
        <v>129</v>
      </c>
      <c r="C42" t="s">
        <v>129</v>
      </c>
      <c r="D42" t="s">
        <v>4</v>
      </c>
      <c r="E42">
        <v>0</v>
      </c>
      <c r="F42">
        <v>1</v>
      </c>
      <c r="G42">
        <v>0</v>
      </c>
      <c r="H42">
        <v>0</v>
      </c>
      <c r="I42" t="s">
        <v>14</v>
      </c>
      <c r="J42">
        <v>0</v>
      </c>
      <c r="K42">
        <v>0</v>
      </c>
      <c r="L42">
        <v>0</v>
      </c>
      <c r="M42">
        <v>1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4.5999999999999996</v>
      </c>
      <c r="AE42">
        <v>129</v>
      </c>
      <c r="AF42">
        <v>15.93333333333333</v>
      </c>
      <c r="AG42">
        <v>15.76200552583223</v>
      </c>
      <c r="AH42">
        <v>18.152023622414308</v>
      </c>
      <c r="AI42">
        <v>3.6438797580113631</v>
      </c>
      <c r="AJ42">
        <v>0</v>
      </c>
      <c r="AK42">
        <v>0</v>
      </c>
    </row>
    <row r="43" spans="1:41" x14ac:dyDescent="0.2">
      <c r="A43" t="s">
        <v>130</v>
      </c>
      <c r="B43" t="s">
        <v>131</v>
      </c>
      <c r="C43" t="s">
        <v>131</v>
      </c>
      <c r="D43" t="s">
        <v>6</v>
      </c>
      <c r="E43">
        <v>0</v>
      </c>
      <c r="F43">
        <v>0</v>
      </c>
      <c r="G43">
        <v>0</v>
      </c>
      <c r="H43">
        <v>1</v>
      </c>
      <c r="I43" t="s">
        <v>14</v>
      </c>
      <c r="J43">
        <v>0</v>
      </c>
      <c r="K43">
        <v>0</v>
      </c>
      <c r="L43">
        <v>0</v>
      </c>
      <c r="M43">
        <v>1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5.8</v>
      </c>
      <c r="AE43">
        <v>135</v>
      </c>
      <c r="AF43">
        <v>15.417115005073329</v>
      </c>
      <c r="AG43">
        <v>14.609375</v>
      </c>
      <c r="AH43">
        <v>17.19235776913645</v>
      </c>
      <c r="AI43">
        <v>3.3779010948968988</v>
      </c>
      <c r="AJ43">
        <v>0</v>
      </c>
      <c r="AK43">
        <v>0</v>
      </c>
    </row>
    <row r="44" spans="1:41" x14ac:dyDescent="0.2">
      <c r="A44" t="s">
        <v>132</v>
      </c>
      <c r="B44" t="s">
        <v>133</v>
      </c>
      <c r="C44" t="s">
        <v>133</v>
      </c>
      <c r="D44" t="s">
        <v>6</v>
      </c>
      <c r="E44">
        <v>0</v>
      </c>
      <c r="F44">
        <v>0</v>
      </c>
      <c r="G44">
        <v>0</v>
      </c>
      <c r="H44">
        <v>1</v>
      </c>
      <c r="I44" t="s">
        <v>14</v>
      </c>
      <c r="J44">
        <v>0</v>
      </c>
      <c r="K44">
        <v>0</v>
      </c>
      <c r="L44">
        <v>0</v>
      </c>
      <c r="M44">
        <v>1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4.9000000000000004</v>
      </c>
      <c r="AE44">
        <v>138</v>
      </c>
      <c r="AF44">
        <v>10.532466440459769</v>
      </c>
      <c r="AG44">
        <v>15.11363636363637</v>
      </c>
      <c r="AH44">
        <v>14.71620379275682</v>
      </c>
      <c r="AI44">
        <v>2.9432407585513629</v>
      </c>
      <c r="AJ44">
        <v>0</v>
      </c>
      <c r="AK44">
        <v>0</v>
      </c>
    </row>
    <row r="45" spans="1:41" x14ac:dyDescent="0.2">
      <c r="A45" t="s">
        <v>134</v>
      </c>
      <c r="B45" t="s">
        <v>135</v>
      </c>
      <c r="C45" t="s">
        <v>135</v>
      </c>
      <c r="D45" t="s">
        <v>5</v>
      </c>
      <c r="E45">
        <v>0</v>
      </c>
      <c r="F45">
        <v>0</v>
      </c>
      <c r="G45">
        <v>1</v>
      </c>
      <c r="H45">
        <v>0</v>
      </c>
      <c r="I45" t="s">
        <v>15</v>
      </c>
      <c r="J45">
        <v>0</v>
      </c>
      <c r="K45">
        <v>0</v>
      </c>
      <c r="L45">
        <v>0</v>
      </c>
      <c r="M45">
        <v>0</v>
      </c>
      <c r="N45">
        <v>1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5</v>
      </c>
      <c r="AE45">
        <v>146</v>
      </c>
      <c r="AF45">
        <v>16.47058823529412</v>
      </c>
      <c r="AG45">
        <v>15.41666666666667</v>
      </c>
      <c r="AH45">
        <v>15.469914670629761</v>
      </c>
      <c r="AI45">
        <v>3.0939829341259508</v>
      </c>
      <c r="AJ45">
        <v>0</v>
      </c>
      <c r="AK45">
        <v>0</v>
      </c>
    </row>
    <row r="46" spans="1:41" x14ac:dyDescent="0.2">
      <c r="A46" t="s">
        <v>136</v>
      </c>
      <c r="B46" t="s">
        <v>137</v>
      </c>
      <c r="C46" t="s">
        <v>137</v>
      </c>
      <c r="D46" t="s">
        <v>6</v>
      </c>
      <c r="E46">
        <v>0</v>
      </c>
      <c r="F46">
        <v>0</v>
      </c>
      <c r="G46">
        <v>0</v>
      </c>
      <c r="H46">
        <v>1</v>
      </c>
      <c r="I46" t="s">
        <v>15</v>
      </c>
      <c r="J46">
        <v>0</v>
      </c>
      <c r="K46">
        <v>0</v>
      </c>
      <c r="L46">
        <v>0</v>
      </c>
      <c r="M46">
        <v>0</v>
      </c>
      <c r="N46">
        <v>1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6</v>
      </c>
      <c r="AE46">
        <v>155</v>
      </c>
      <c r="AF46">
        <v>15.303030303030299</v>
      </c>
      <c r="AG46">
        <v>15.79408752038451</v>
      </c>
      <c r="AH46">
        <v>15.071459747479921</v>
      </c>
      <c r="AI46">
        <v>3.01430058247354</v>
      </c>
      <c r="AJ46">
        <v>0</v>
      </c>
      <c r="AK46">
        <v>0</v>
      </c>
    </row>
    <row r="47" spans="1:41" x14ac:dyDescent="0.2">
      <c r="A47" t="s">
        <v>138</v>
      </c>
      <c r="B47" t="s">
        <v>139</v>
      </c>
      <c r="C47" t="s">
        <v>139</v>
      </c>
      <c r="D47" t="s">
        <v>5</v>
      </c>
      <c r="E47">
        <v>0</v>
      </c>
      <c r="F47">
        <v>0</v>
      </c>
      <c r="G47">
        <v>1</v>
      </c>
      <c r="H47">
        <v>0</v>
      </c>
      <c r="I47" t="s">
        <v>15</v>
      </c>
      <c r="J47">
        <v>0</v>
      </c>
      <c r="K47">
        <v>0</v>
      </c>
      <c r="L47">
        <v>0</v>
      </c>
      <c r="M47">
        <v>0</v>
      </c>
      <c r="N47">
        <v>1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4.9000000000000004</v>
      </c>
      <c r="AE47">
        <v>156</v>
      </c>
      <c r="AF47">
        <v>9.2415690479503851</v>
      </c>
      <c r="AG47">
        <v>12.34375</v>
      </c>
      <c r="AH47">
        <v>10.43399582132326</v>
      </c>
      <c r="AI47">
        <v>1.9882640304585499</v>
      </c>
      <c r="AJ47">
        <v>0</v>
      </c>
      <c r="AK47">
        <v>0</v>
      </c>
    </row>
    <row r="48" spans="1:41" x14ac:dyDescent="0.2">
      <c r="A48" t="s">
        <v>140</v>
      </c>
      <c r="B48" t="s">
        <v>141</v>
      </c>
      <c r="C48" t="s">
        <v>142</v>
      </c>
      <c r="D48" t="s">
        <v>5</v>
      </c>
      <c r="E48">
        <v>0</v>
      </c>
      <c r="F48">
        <v>0</v>
      </c>
      <c r="G48">
        <v>1</v>
      </c>
      <c r="H48">
        <v>0</v>
      </c>
      <c r="I48" t="s">
        <v>15</v>
      </c>
      <c r="J48">
        <v>0</v>
      </c>
      <c r="K48">
        <v>0</v>
      </c>
      <c r="L48">
        <v>0</v>
      </c>
      <c r="M48">
        <v>0</v>
      </c>
      <c r="N48">
        <v>1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6.4</v>
      </c>
      <c r="AE48">
        <v>157</v>
      </c>
      <c r="AF48">
        <v>20.56778857834097</v>
      </c>
      <c r="AG48">
        <v>16.946907347494829</v>
      </c>
      <c r="AH48">
        <v>18.223743863035029</v>
      </c>
      <c r="AI48">
        <v>3.65641902976708</v>
      </c>
      <c r="AJ48">
        <v>0</v>
      </c>
      <c r="AK48">
        <v>0</v>
      </c>
    </row>
    <row r="49" spans="1:37" x14ac:dyDescent="0.2">
      <c r="A49" t="s">
        <v>143</v>
      </c>
      <c r="B49" t="s">
        <v>144</v>
      </c>
      <c r="C49" t="s">
        <v>143</v>
      </c>
      <c r="D49" t="s">
        <v>6</v>
      </c>
      <c r="E49">
        <v>0</v>
      </c>
      <c r="F49">
        <v>0</v>
      </c>
      <c r="G49">
        <v>0</v>
      </c>
      <c r="H49">
        <v>1</v>
      </c>
      <c r="I49" t="s">
        <v>15</v>
      </c>
      <c r="J49">
        <v>0</v>
      </c>
      <c r="K49">
        <v>0</v>
      </c>
      <c r="L49">
        <v>0</v>
      </c>
      <c r="M49">
        <v>0</v>
      </c>
      <c r="N49">
        <v>1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5.4</v>
      </c>
      <c r="AE49">
        <v>158</v>
      </c>
      <c r="AF49">
        <v>11.875</v>
      </c>
      <c r="AG49">
        <v>12.97297297297297</v>
      </c>
      <c r="AH49">
        <v>12.03573695000857</v>
      </c>
      <c r="AI49">
        <v>2.4071473900017151</v>
      </c>
      <c r="AJ49">
        <v>0</v>
      </c>
      <c r="AK49">
        <v>0</v>
      </c>
    </row>
    <row r="50" spans="1:37" x14ac:dyDescent="0.2">
      <c r="A50" t="s">
        <v>145</v>
      </c>
      <c r="B50" t="s">
        <v>146</v>
      </c>
      <c r="C50" t="s">
        <v>146</v>
      </c>
      <c r="D50" t="s">
        <v>5</v>
      </c>
      <c r="E50">
        <v>0</v>
      </c>
      <c r="F50">
        <v>0</v>
      </c>
      <c r="G50">
        <v>1</v>
      </c>
      <c r="H50">
        <v>0</v>
      </c>
      <c r="I50" t="s">
        <v>15</v>
      </c>
      <c r="J50">
        <v>0</v>
      </c>
      <c r="K50">
        <v>0</v>
      </c>
      <c r="L50">
        <v>0</v>
      </c>
      <c r="M50">
        <v>0</v>
      </c>
      <c r="N50">
        <v>1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6.5</v>
      </c>
      <c r="AE50">
        <v>166</v>
      </c>
      <c r="AF50">
        <v>8.3245951047101592</v>
      </c>
      <c r="AG50">
        <v>21.115986477281812</v>
      </c>
      <c r="AH50">
        <v>14.14586172107192</v>
      </c>
      <c r="AI50">
        <v>3.2175588767115562</v>
      </c>
      <c r="AJ50">
        <v>0</v>
      </c>
      <c r="AK50">
        <v>0</v>
      </c>
    </row>
    <row r="51" spans="1:37" x14ac:dyDescent="0.2">
      <c r="A51" t="s">
        <v>147</v>
      </c>
      <c r="B51" t="s">
        <v>148</v>
      </c>
      <c r="C51" t="s">
        <v>148</v>
      </c>
      <c r="D51" t="s">
        <v>5</v>
      </c>
      <c r="E51">
        <v>0</v>
      </c>
      <c r="F51">
        <v>0</v>
      </c>
      <c r="G51">
        <v>1</v>
      </c>
      <c r="H51">
        <v>0</v>
      </c>
      <c r="I51" t="s">
        <v>16</v>
      </c>
      <c r="J51">
        <v>0</v>
      </c>
      <c r="K51">
        <v>0</v>
      </c>
      <c r="L51">
        <v>0</v>
      </c>
      <c r="M51">
        <v>0</v>
      </c>
      <c r="N51">
        <v>0</v>
      </c>
      <c r="O51">
        <v>1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4.7</v>
      </c>
      <c r="AE51">
        <v>193</v>
      </c>
      <c r="AF51">
        <v>12.61372250723382</v>
      </c>
      <c r="AG51">
        <v>13.16176470588235</v>
      </c>
      <c r="AH51">
        <v>14.6227241821937</v>
      </c>
      <c r="AI51">
        <v>2.891881444717316</v>
      </c>
      <c r="AJ51">
        <v>0</v>
      </c>
      <c r="AK51">
        <v>0</v>
      </c>
    </row>
    <row r="52" spans="1:37" x14ac:dyDescent="0.2">
      <c r="A52" t="s">
        <v>149</v>
      </c>
      <c r="B52" t="s">
        <v>150</v>
      </c>
      <c r="C52" t="s">
        <v>150</v>
      </c>
      <c r="D52" t="s">
        <v>4</v>
      </c>
      <c r="E52">
        <v>0</v>
      </c>
      <c r="F52">
        <v>1</v>
      </c>
      <c r="G52">
        <v>0</v>
      </c>
      <c r="H52">
        <v>0</v>
      </c>
      <c r="I52" t="s">
        <v>16</v>
      </c>
      <c r="J52">
        <v>0</v>
      </c>
      <c r="K52">
        <v>0</v>
      </c>
      <c r="L52">
        <v>0</v>
      </c>
      <c r="M52">
        <v>0</v>
      </c>
      <c r="N52">
        <v>0</v>
      </c>
      <c r="O52">
        <v>1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4</v>
      </c>
      <c r="AE52">
        <v>210</v>
      </c>
      <c r="AF52">
        <v>13.615384615384601</v>
      </c>
      <c r="AG52">
        <v>14.36893203883495</v>
      </c>
      <c r="AH52">
        <v>15.88019531191944</v>
      </c>
      <c r="AI52">
        <v>3.1760390623838881</v>
      </c>
      <c r="AJ52">
        <v>0</v>
      </c>
      <c r="AK52">
        <v>0</v>
      </c>
    </row>
    <row r="53" spans="1:37" x14ac:dyDescent="0.2">
      <c r="A53" t="s">
        <v>151</v>
      </c>
      <c r="B53" t="s">
        <v>152</v>
      </c>
      <c r="C53" t="s">
        <v>152</v>
      </c>
      <c r="D53" t="s">
        <v>5</v>
      </c>
      <c r="E53">
        <v>0</v>
      </c>
      <c r="F53">
        <v>0</v>
      </c>
      <c r="G53">
        <v>1</v>
      </c>
      <c r="H53">
        <v>0</v>
      </c>
      <c r="I53" t="s">
        <v>16</v>
      </c>
      <c r="J53">
        <v>0</v>
      </c>
      <c r="K53">
        <v>0</v>
      </c>
      <c r="L53">
        <v>0</v>
      </c>
      <c r="M53">
        <v>0</v>
      </c>
      <c r="N53">
        <v>0</v>
      </c>
      <c r="O53">
        <v>1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4.7</v>
      </c>
      <c r="AE53">
        <v>217</v>
      </c>
      <c r="AF53">
        <v>12</v>
      </c>
      <c r="AG53">
        <v>13.357142857142859</v>
      </c>
      <c r="AH53">
        <v>14.407977580663291</v>
      </c>
      <c r="AI53">
        <v>2.8815955161326579</v>
      </c>
      <c r="AJ53">
        <v>0</v>
      </c>
      <c r="AK53">
        <v>0</v>
      </c>
    </row>
    <row r="54" spans="1:37" x14ac:dyDescent="0.2">
      <c r="A54" t="s">
        <v>153</v>
      </c>
      <c r="B54" t="s">
        <v>154</v>
      </c>
      <c r="C54" t="s">
        <v>154</v>
      </c>
      <c r="D54" t="s">
        <v>6</v>
      </c>
      <c r="E54">
        <v>0</v>
      </c>
      <c r="F54">
        <v>0</v>
      </c>
      <c r="G54">
        <v>0</v>
      </c>
      <c r="H54">
        <v>1</v>
      </c>
      <c r="I54" t="s">
        <v>16</v>
      </c>
      <c r="J54">
        <v>0</v>
      </c>
      <c r="K54">
        <v>0</v>
      </c>
      <c r="L54">
        <v>0</v>
      </c>
      <c r="M54">
        <v>0</v>
      </c>
      <c r="N54">
        <v>0</v>
      </c>
      <c r="O54">
        <v>1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5.3</v>
      </c>
      <c r="AE54">
        <v>218</v>
      </c>
      <c r="AF54">
        <v>14.0625</v>
      </c>
      <c r="AG54">
        <v>13.96642612737687</v>
      </c>
      <c r="AH54">
        <v>15.882018530627279</v>
      </c>
      <c r="AI54">
        <v>3.1755187806988632</v>
      </c>
      <c r="AJ54">
        <v>0</v>
      </c>
      <c r="AK54">
        <v>0</v>
      </c>
    </row>
    <row r="55" spans="1:37" x14ac:dyDescent="0.2">
      <c r="A55" t="s">
        <v>155</v>
      </c>
      <c r="B55" t="s">
        <v>156</v>
      </c>
      <c r="C55" t="s">
        <v>156</v>
      </c>
      <c r="D55" t="s">
        <v>3</v>
      </c>
      <c r="E55">
        <v>1</v>
      </c>
      <c r="F55">
        <v>0</v>
      </c>
      <c r="G55">
        <v>0</v>
      </c>
      <c r="H55">
        <v>0</v>
      </c>
      <c r="I55" t="s">
        <v>16</v>
      </c>
      <c r="J55">
        <v>0</v>
      </c>
      <c r="K55">
        <v>0</v>
      </c>
      <c r="L55">
        <v>0</v>
      </c>
      <c r="M55">
        <v>0</v>
      </c>
      <c r="N55">
        <v>0</v>
      </c>
      <c r="O55">
        <v>1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4.5</v>
      </c>
      <c r="AE55">
        <v>219</v>
      </c>
      <c r="AF55">
        <v>26.619726838056689</v>
      </c>
      <c r="AG55">
        <v>10.83333333333333</v>
      </c>
      <c r="AH55">
        <v>20.789693655639109</v>
      </c>
      <c r="AI55">
        <v>2.894947082479209</v>
      </c>
      <c r="AJ55">
        <v>0</v>
      </c>
      <c r="AK55">
        <v>0</v>
      </c>
    </row>
    <row r="56" spans="1:37" x14ac:dyDescent="0.2">
      <c r="A56" t="s">
        <v>157</v>
      </c>
      <c r="B56" t="s">
        <v>158</v>
      </c>
      <c r="C56" t="s">
        <v>158</v>
      </c>
      <c r="D56" t="s">
        <v>5</v>
      </c>
      <c r="E56">
        <v>0</v>
      </c>
      <c r="F56">
        <v>0</v>
      </c>
      <c r="G56">
        <v>1</v>
      </c>
      <c r="H56">
        <v>0</v>
      </c>
      <c r="I56" t="s">
        <v>16</v>
      </c>
      <c r="J56">
        <v>0</v>
      </c>
      <c r="K56">
        <v>0</v>
      </c>
      <c r="L56">
        <v>0</v>
      </c>
      <c r="M56">
        <v>0</v>
      </c>
      <c r="N56">
        <v>0</v>
      </c>
      <c r="O56">
        <v>1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4.9000000000000004</v>
      </c>
      <c r="AE56">
        <v>221</v>
      </c>
      <c r="AF56">
        <v>13.928571428571431</v>
      </c>
      <c r="AG56">
        <v>12.25</v>
      </c>
      <c r="AH56">
        <v>14.789684949633889</v>
      </c>
      <c r="AI56">
        <v>2.9579369899267771</v>
      </c>
      <c r="AJ56">
        <v>0</v>
      </c>
      <c r="AK56">
        <v>0</v>
      </c>
    </row>
    <row r="57" spans="1:37" x14ac:dyDescent="0.2">
      <c r="A57" t="s">
        <v>159</v>
      </c>
      <c r="B57" t="s">
        <v>160</v>
      </c>
      <c r="C57" t="s">
        <v>160</v>
      </c>
      <c r="D57" t="s">
        <v>5</v>
      </c>
      <c r="E57">
        <v>0</v>
      </c>
      <c r="F57">
        <v>0</v>
      </c>
      <c r="G57">
        <v>1</v>
      </c>
      <c r="H57">
        <v>0</v>
      </c>
      <c r="I57" t="s">
        <v>16</v>
      </c>
      <c r="J57">
        <v>0</v>
      </c>
      <c r="K57">
        <v>0</v>
      </c>
      <c r="L57">
        <v>0</v>
      </c>
      <c r="M57">
        <v>0</v>
      </c>
      <c r="N57">
        <v>0</v>
      </c>
      <c r="O57">
        <v>1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4.9000000000000004</v>
      </c>
      <c r="AE57">
        <v>222</v>
      </c>
      <c r="AF57">
        <v>9.9999999999999982</v>
      </c>
      <c r="AG57">
        <v>10.5</v>
      </c>
      <c r="AH57">
        <v>11.63165139203506</v>
      </c>
      <c r="AI57">
        <v>2.3263302784070121</v>
      </c>
      <c r="AJ57">
        <v>0</v>
      </c>
      <c r="AK57">
        <v>0</v>
      </c>
    </row>
    <row r="58" spans="1:37" x14ac:dyDescent="0.2">
      <c r="A58" t="s">
        <v>161</v>
      </c>
      <c r="B58" t="s">
        <v>162</v>
      </c>
      <c r="C58" t="s">
        <v>163</v>
      </c>
      <c r="D58" t="s">
        <v>3</v>
      </c>
      <c r="E58">
        <v>1</v>
      </c>
      <c r="F58">
        <v>0</v>
      </c>
      <c r="G58">
        <v>0</v>
      </c>
      <c r="H58">
        <v>0</v>
      </c>
      <c r="I58" t="s">
        <v>17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1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4.5999999999999996</v>
      </c>
      <c r="AE58">
        <v>230</v>
      </c>
      <c r="AF58">
        <v>17.72727272727273</v>
      </c>
      <c r="AG58">
        <v>16.185897435897441</v>
      </c>
      <c r="AH58">
        <v>17.407330362046729</v>
      </c>
      <c r="AI58">
        <v>3.4814660724093458</v>
      </c>
      <c r="AJ58">
        <v>0</v>
      </c>
      <c r="AK58">
        <v>0</v>
      </c>
    </row>
    <row r="59" spans="1:37" x14ac:dyDescent="0.2">
      <c r="A59" t="s">
        <v>164</v>
      </c>
      <c r="B59" t="s">
        <v>165</v>
      </c>
      <c r="C59" t="s">
        <v>165</v>
      </c>
      <c r="D59" t="s">
        <v>4</v>
      </c>
      <c r="E59">
        <v>0</v>
      </c>
      <c r="F59">
        <v>1</v>
      </c>
      <c r="G59">
        <v>0</v>
      </c>
      <c r="H59">
        <v>0</v>
      </c>
      <c r="I59" t="s">
        <v>17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1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4.5999999999999996</v>
      </c>
      <c r="AE59">
        <v>242</v>
      </c>
      <c r="AF59">
        <v>13.939393939393931</v>
      </c>
      <c r="AG59">
        <v>14.4</v>
      </c>
      <c r="AH59">
        <v>14.510854780563241</v>
      </c>
      <c r="AI59">
        <v>2.902170956112649</v>
      </c>
      <c r="AJ59">
        <v>0</v>
      </c>
      <c r="AK59">
        <v>0</v>
      </c>
    </row>
    <row r="60" spans="1:37" x14ac:dyDescent="0.2">
      <c r="A60" t="s">
        <v>166</v>
      </c>
      <c r="B60" t="s">
        <v>167</v>
      </c>
      <c r="C60" t="s">
        <v>166</v>
      </c>
      <c r="D60" t="s">
        <v>5</v>
      </c>
      <c r="E60">
        <v>0</v>
      </c>
      <c r="F60">
        <v>0</v>
      </c>
      <c r="G60">
        <v>1</v>
      </c>
      <c r="H60">
        <v>0</v>
      </c>
      <c r="I60" t="s">
        <v>17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1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4.8</v>
      </c>
      <c r="AE60">
        <v>244</v>
      </c>
      <c r="AF60">
        <v>13.125</v>
      </c>
      <c r="AG60">
        <v>12.70833333333333</v>
      </c>
      <c r="AH60">
        <v>13.244641383194701</v>
      </c>
      <c r="AI60">
        <v>2.648928276638939</v>
      </c>
      <c r="AJ60">
        <v>0</v>
      </c>
      <c r="AK60">
        <v>0</v>
      </c>
    </row>
    <row r="61" spans="1:37" x14ac:dyDescent="0.2">
      <c r="A61" t="s">
        <v>168</v>
      </c>
      <c r="B61" t="s">
        <v>169</v>
      </c>
      <c r="C61" t="s">
        <v>169</v>
      </c>
      <c r="D61" t="s">
        <v>5</v>
      </c>
      <c r="E61">
        <v>0</v>
      </c>
      <c r="F61">
        <v>0</v>
      </c>
      <c r="G61">
        <v>1</v>
      </c>
      <c r="H61">
        <v>0</v>
      </c>
      <c r="I61" t="s">
        <v>17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1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5.4</v>
      </c>
      <c r="AE61">
        <v>247</v>
      </c>
      <c r="AF61">
        <v>14.508268605734431</v>
      </c>
      <c r="AG61">
        <v>14.09090909090909</v>
      </c>
      <c r="AH61">
        <v>14.661786433516619</v>
      </c>
      <c r="AI61">
        <v>3.1153938024854959</v>
      </c>
      <c r="AJ61">
        <v>0</v>
      </c>
      <c r="AK61">
        <v>0</v>
      </c>
    </row>
    <row r="62" spans="1:37" x14ac:dyDescent="0.2">
      <c r="A62" t="s">
        <v>170</v>
      </c>
      <c r="B62" t="s">
        <v>171</v>
      </c>
      <c r="C62" t="s">
        <v>171</v>
      </c>
      <c r="D62" t="s">
        <v>5</v>
      </c>
      <c r="E62">
        <v>0</v>
      </c>
      <c r="F62">
        <v>0</v>
      </c>
      <c r="G62">
        <v>1</v>
      </c>
      <c r="H62">
        <v>0</v>
      </c>
      <c r="I62" t="s">
        <v>17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1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6.3</v>
      </c>
      <c r="AE62">
        <v>252</v>
      </c>
      <c r="AF62">
        <v>11.896551724137931</v>
      </c>
      <c r="AG62">
        <v>13.40909090909091</v>
      </c>
      <c r="AH62">
        <v>12.935097750781029</v>
      </c>
      <c r="AI62">
        <v>2.5870195501562061</v>
      </c>
      <c r="AJ62">
        <v>0</v>
      </c>
      <c r="AK62">
        <v>0</v>
      </c>
    </row>
    <row r="63" spans="1:37" x14ac:dyDescent="0.2">
      <c r="A63" t="s">
        <v>172</v>
      </c>
      <c r="B63" t="s">
        <v>173</v>
      </c>
      <c r="C63" t="s">
        <v>174</v>
      </c>
      <c r="D63" t="s">
        <v>6</v>
      </c>
      <c r="E63">
        <v>0</v>
      </c>
      <c r="F63">
        <v>0</v>
      </c>
      <c r="G63">
        <v>0</v>
      </c>
      <c r="H63">
        <v>1</v>
      </c>
      <c r="I63" t="s">
        <v>17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1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6.9</v>
      </c>
      <c r="AE63">
        <v>253</v>
      </c>
      <c r="AF63">
        <v>17.352941176470591</v>
      </c>
      <c r="AG63">
        <v>16.666666666666671</v>
      </c>
      <c r="AH63">
        <v>17.444503224544359</v>
      </c>
      <c r="AI63">
        <v>3.4889006449088722</v>
      </c>
      <c r="AJ63">
        <v>0</v>
      </c>
      <c r="AK63">
        <v>0</v>
      </c>
    </row>
    <row r="64" spans="1:37" x14ac:dyDescent="0.2">
      <c r="A64" t="s">
        <v>175</v>
      </c>
      <c r="B64" t="s">
        <v>176</v>
      </c>
      <c r="C64" t="s">
        <v>176</v>
      </c>
      <c r="D64" t="s">
        <v>5</v>
      </c>
      <c r="E64">
        <v>0</v>
      </c>
      <c r="F64">
        <v>0</v>
      </c>
      <c r="G64">
        <v>1</v>
      </c>
      <c r="H64">
        <v>0</v>
      </c>
      <c r="I64" t="s">
        <v>17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1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7.1</v>
      </c>
      <c r="AE64">
        <v>258</v>
      </c>
      <c r="AF64">
        <v>21.832984496580359</v>
      </c>
      <c r="AG64">
        <v>29.366966440116428</v>
      </c>
      <c r="AH64">
        <f>26.0802579035888*(4/5)</f>
        <v>20.864206322871041</v>
      </c>
      <c r="AI64">
        <v>0</v>
      </c>
      <c r="AJ64">
        <v>1</v>
      </c>
      <c r="AK64">
        <v>1</v>
      </c>
    </row>
    <row r="65" spans="1:37" x14ac:dyDescent="0.2">
      <c r="A65" t="s">
        <v>177</v>
      </c>
      <c r="B65" t="s">
        <v>178</v>
      </c>
      <c r="C65" t="s">
        <v>179</v>
      </c>
      <c r="D65" t="s">
        <v>4</v>
      </c>
      <c r="E65">
        <v>0</v>
      </c>
      <c r="F65">
        <v>1</v>
      </c>
      <c r="G65">
        <v>0</v>
      </c>
      <c r="H65">
        <v>0</v>
      </c>
      <c r="I65" t="s">
        <v>17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1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5</v>
      </c>
      <c r="AE65">
        <v>259</v>
      </c>
      <c r="AF65">
        <v>16.805555555555539</v>
      </c>
      <c r="AG65">
        <v>16.959863457000981</v>
      </c>
      <c r="AH65">
        <v>17.29719728275305</v>
      </c>
      <c r="AI65">
        <v>3.4461652930420579</v>
      </c>
      <c r="AJ65">
        <v>1</v>
      </c>
      <c r="AK65">
        <v>1</v>
      </c>
    </row>
    <row r="66" spans="1:37" x14ac:dyDescent="0.2">
      <c r="A66" t="s">
        <v>180</v>
      </c>
      <c r="B66" t="s">
        <v>181</v>
      </c>
      <c r="C66" t="s">
        <v>181</v>
      </c>
      <c r="D66" t="s">
        <v>5</v>
      </c>
      <c r="E66">
        <v>0</v>
      </c>
      <c r="F66">
        <v>0</v>
      </c>
      <c r="G66">
        <v>1</v>
      </c>
      <c r="H66">
        <v>0</v>
      </c>
      <c r="I66" t="s">
        <v>17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1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5.6</v>
      </c>
      <c r="AE66">
        <v>261</v>
      </c>
      <c r="AF66">
        <v>32.297275213588563</v>
      </c>
      <c r="AG66">
        <v>12.415334036623181</v>
      </c>
      <c r="AH66">
        <v>23.313017455050609</v>
      </c>
      <c r="AI66">
        <v>5.5840991278030367</v>
      </c>
      <c r="AJ66">
        <v>0</v>
      </c>
      <c r="AK66">
        <v>0</v>
      </c>
    </row>
    <row r="67" spans="1:37" x14ac:dyDescent="0.2">
      <c r="A67" t="s">
        <v>182</v>
      </c>
      <c r="B67" t="s">
        <v>183</v>
      </c>
      <c r="C67" t="s">
        <v>183</v>
      </c>
      <c r="D67" t="s">
        <v>4</v>
      </c>
      <c r="E67">
        <v>0</v>
      </c>
      <c r="F67">
        <v>1</v>
      </c>
      <c r="G67">
        <v>0</v>
      </c>
      <c r="H67">
        <v>0</v>
      </c>
      <c r="I67" t="s">
        <v>17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1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4.9000000000000004</v>
      </c>
      <c r="AE67">
        <v>264</v>
      </c>
      <c r="AF67">
        <v>20.66736322820266</v>
      </c>
      <c r="AG67">
        <v>15.20833333333333</v>
      </c>
      <c r="AH67">
        <v>18.492412870052348</v>
      </c>
      <c r="AI67">
        <v>5.3015133677713244</v>
      </c>
      <c r="AJ67">
        <v>1</v>
      </c>
      <c r="AK67">
        <v>1</v>
      </c>
    </row>
    <row r="68" spans="1:37" x14ac:dyDescent="0.2">
      <c r="A68" t="s">
        <v>184</v>
      </c>
      <c r="B68" t="s">
        <v>185</v>
      </c>
      <c r="C68" t="s">
        <v>185</v>
      </c>
      <c r="D68" t="s">
        <v>4</v>
      </c>
      <c r="E68">
        <v>0</v>
      </c>
      <c r="F68">
        <v>1</v>
      </c>
      <c r="G68">
        <v>0</v>
      </c>
      <c r="H68">
        <v>0</v>
      </c>
      <c r="I68" t="s">
        <v>18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1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4.9000000000000004</v>
      </c>
      <c r="AE68">
        <v>281</v>
      </c>
      <c r="AF68">
        <v>13.471412065857789</v>
      </c>
      <c r="AG68">
        <v>15.11627906976744</v>
      </c>
      <c r="AH68">
        <v>14.25705815492616</v>
      </c>
      <c r="AI68">
        <v>2.8927057417708761</v>
      </c>
      <c r="AJ68">
        <v>0</v>
      </c>
      <c r="AK68">
        <v>0</v>
      </c>
    </row>
    <row r="69" spans="1:37" x14ac:dyDescent="0.2">
      <c r="A69" t="s">
        <v>186</v>
      </c>
      <c r="B69" t="s">
        <v>187</v>
      </c>
      <c r="C69" t="s">
        <v>188</v>
      </c>
      <c r="D69" t="s">
        <v>5</v>
      </c>
      <c r="E69">
        <v>0</v>
      </c>
      <c r="F69">
        <v>0</v>
      </c>
      <c r="G69">
        <v>1</v>
      </c>
      <c r="H69">
        <v>0</v>
      </c>
      <c r="I69" t="s">
        <v>18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1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5.4</v>
      </c>
      <c r="AE69">
        <v>282</v>
      </c>
      <c r="AF69">
        <v>13.74269005847953</v>
      </c>
      <c r="AG69">
        <v>14.209558823529409</v>
      </c>
      <c r="AH69">
        <v>13.937128466043861</v>
      </c>
      <c r="AI69">
        <v>2.7874256932087711</v>
      </c>
      <c r="AJ69">
        <v>0</v>
      </c>
      <c r="AK69">
        <v>0</v>
      </c>
    </row>
    <row r="70" spans="1:37" x14ac:dyDescent="0.2">
      <c r="A70" t="s">
        <v>189</v>
      </c>
      <c r="B70" t="s">
        <v>190</v>
      </c>
      <c r="C70" t="s">
        <v>191</v>
      </c>
      <c r="D70" t="s">
        <v>5</v>
      </c>
      <c r="E70">
        <v>0</v>
      </c>
      <c r="F70">
        <v>0</v>
      </c>
      <c r="G70">
        <v>1</v>
      </c>
      <c r="H70">
        <v>0</v>
      </c>
      <c r="I70" t="s">
        <v>18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1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4.9000000000000004</v>
      </c>
      <c r="AE70">
        <v>284</v>
      </c>
      <c r="AF70">
        <v>10.68181818181818</v>
      </c>
      <c r="AG70">
        <v>12.647058823529409</v>
      </c>
      <c r="AH70">
        <v>11.636069896387481</v>
      </c>
      <c r="AI70">
        <v>2.3272139792774968</v>
      </c>
      <c r="AJ70">
        <v>0</v>
      </c>
      <c r="AK70">
        <v>0</v>
      </c>
    </row>
    <row r="71" spans="1:37" x14ac:dyDescent="0.2">
      <c r="A71" t="s">
        <v>192</v>
      </c>
      <c r="B71" t="s">
        <v>193</v>
      </c>
      <c r="C71" t="s">
        <v>193</v>
      </c>
      <c r="D71" t="s">
        <v>6</v>
      </c>
      <c r="E71">
        <v>0</v>
      </c>
      <c r="F71">
        <v>0</v>
      </c>
      <c r="G71">
        <v>0</v>
      </c>
      <c r="H71">
        <v>1</v>
      </c>
      <c r="I71" t="s">
        <v>18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1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5.4</v>
      </c>
      <c r="AE71">
        <v>286</v>
      </c>
      <c r="AF71">
        <v>14.868421052631581</v>
      </c>
      <c r="AG71">
        <v>13.95833333333333</v>
      </c>
      <c r="AH71">
        <v>14.369471780764259</v>
      </c>
      <c r="AI71">
        <v>2.873894356152852</v>
      </c>
      <c r="AJ71">
        <v>0</v>
      </c>
      <c r="AK71">
        <v>0</v>
      </c>
    </row>
    <row r="72" spans="1:37" x14ac:dyDescent="0.2">
      <c r="A72" t="s">
        <v>194</v>
      </c>
      <c r="B72" t="s">
        <v>195</v>
      </c>
      <c r="C72" t="s">
        <v>195</v>
      </c>
      <c r="D72" t="s">
        <v>5</v>
      </c>
      <c r="E72">
        <v>0</v>
      </c>
      <c r="F72">
        <v>0</v>
      </c>
      <c r="G72">
        <v>1</v>
      </c>
      <c r="H72">
        <v>0</v>
      </c>
      <c r="I72" t="s">
        <v>18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1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6</v>
      </c>
      <c r="AE72">
        <v>287</v>
      </c>
      <c r="AF72">
        <v>18.04347826086957</v>
      </c>
      <c r="AG72">
        <v>15.694444444444439</v>
      </c>
      <c r="AH72">
        <v>16.81417187901452</v>
      </c>
      <c r="AI72">
        <v>3.3628343758029051</v>
      </c>
      <c r="AJ72">
        <v>0</v>
      </c>
      <c r="AK72">
        <v>0</v>
      </c>
    </row>
    <row r="73" spans="1:37" x14ac:dyDescent="0.2">
      <c r="A73" t="s">
        <v>196</v>
      </c>
      <c r="B73" t="s">
        <v>197</v>
      </c>
      <c r="C73" t="s">
        <v>197</v>
      </c>
      <c r="D73" t="s">
        <v>4</v>
      </c>
      <c r="E73">
        <v>0</v>
      </c>
      <c r="F73">
        <v>1</v>
      </c>
      <c r="G73">
        <v>0</v>
      </c>
      <c r="H73">
        <v>0</v>
      </c>
      <c r="I73" t="s">
        <v>18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1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4.5</v>
      </c>
      <c r="AE73">
        <v>289</v>
      </c>
      <c r="AF73">
        <v>14.82558139534885</v>
      </c>
      <c r="AG73">
        <v>14.41176470588235</v>
      </c>
      <c r="AH73">
        <v>14.57549239578136</v>
      </c>
      <c r="AI73">
        <v>2.915098479156272</v>
      </c>
      <c r="AJ73">
        <v>0</v>
      </c>
      <c r="AK73">
        <v>0</v>
      </c>
    </row>
    <row r="74" spans="1:37" x14ac:dyDescent="0.2">
      <c r="A74" t="s">
        <v>198</v>
      </c>
      <c r="B74" t="s">
        <v>199</v>
      </c>
      <c r="C74" t="s">
        <v>199</v>
      </c>
      <c r="D74" t="s">
        <v>5</v>
      </c>
      <c r="E74">
        <v>0</v>
      </c>
      <c r="F74">
        <v>0</v>
      </c>
      <c r="G74">
        <v>1</v>
      </c>
      <c r="H74">
        <v>0</v>
      </c>
      <c r="I74" t="s">
        <v>18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1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4.9000000000000004</v>
      </c>
      <c r="AE74">
        <v>290</v>
      </c>
      <c r="AF74">
        <v>9.1911732137279216</v>
      </c>
      <c r="AG74">
        <v>12.5</v>
      </c>
      <c r="AH74">
        <v>10.823137492456929</v>
      </c>
      <c r="AI74">
        <v>2.1646274984913858</v>
      </c>
      <c r="AJ74">
        <v>0</v>
      </c>
      <c r="AK74">
        <v>0</v>
      </c>
    </row>
    <row r="75" spans="1:37" x14ac:dyDescent="0.2">
      <c r="A75" t="s">
        <v>200</v>
      </c>
      <c r="B75" t="s">
        <v>201</v>
      </c>
      <c r="C75" t="s">
        <v>201</v>
      </c>
      <c r="D75" t="s">
        <v>3</v>
      </c>
      <c r="E75">
        <v>1</v>
      </c>
      <c r="F75">
        <v>0</v>
      </c>
      <c r="G75">
        <v>0</v>
      </c>
      <c r="H75">
        <v>0</v>
      </c>
      <c r="I75" t="s">
        <v>18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1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4.5</v>
      </c>
      <c r="AE75">
        <v>291</v>
      </c>
      <c r="AF75">
        <v>18.196721311475411</v>
      </c>
      <c r="AG75">
        <v>16.302083333333329</v>
      </c>
      <c r="AH75">
        <v>17.19472238426572</v>
      </c>
      <c r="AI75">
        <v>3.4389444768531461</v>
      </c>
      <c r="AJ75">
        <v>0</v>
      </c>
      <c r="AK75">
        <v>0</v>
      </c>
    </row>
    <row r="76" spans="1:37" x14ac:dyDescent="0.2">
      <c r="A76" t="s">
        <v>202</v>
      </c>
      <c r="B76" t="s">
        <v>203</v>
      </c>
      <c r="C76" t="s">
        <v>204</v>
      </c>
      <c r="D76" t="s">
        <v>5</v>
      </c>
      <c r="E76">
        <v>0</v>
      </c>
      <c r="F76">
        <v>0</v>
      </c>
      <c r="G76">
        <v>1</v>
      </c>
      <c r="H76">
        <v>0</v>
      </c>
      <c r="I76" t="s">
        <v>18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1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4.7</v>
      </c>
      <c r="AE76">
        <v>292</v>
      </c>
      <c r="AF76">
        <v>13.469387755102041</v>
      </c>
      <c r="AG76">
        <v>14.14473684210526</v>
      </c>
      <c r="AH76">
        <v>13.76910575084263</v>
      </c>
      <c r="AI76">
        <v>2.7538211501685268</v>
      </c>
      <c r="AJ76">
        <v>0</v>
      </c>
      <c r="AK76">
        <v>0</v>
      </c>
    </row>
    <row r="77" spans="1:37" x14ac:dyDescent="0.2">
      <c r="A77" t="s">
        <v>205</v>
      </c>
      <c r="B77" t="s">
        <v>206</v>
      </c>
      <c r="C77" t="s">
        <v>206</v>
      </c>
      <c r="D77" t="s">
        <v>6</v>
      </c>
      <c r="E77">
        <v>0</v>
      </c>
      <c r="F77">
        <v>0</v>
      </c>
      <c r="G77">
        <v>0</v>
      </c>
      <c r="H77">
        <v>1</v>
      </c>
      <c r="I77" t="s">
        <v>18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1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4.9000000000000004</v>
      </c>
      <c r="AE77">
        <v>293</v>
      </c>
      <c r="AF77">
        <v>11.21428571428571</v>
      </c>
      <c r="AG77">
        <v>12.13636363636364</v>
      </c>
      <c r="AH77">
        <v>11.644159015129359</v>
      </c>
      <c r="AI77">
        <v>2.328831803025873</v>
      </c>
      <c r="AJ77">
        <v>0</v>
      </c>
      <c r="AK77">
        <v>0</v>
      </c>
    </row>
    <row r="78" spans="1:37" x14ac:dyDescent="0.2">
      <c r="A78" t="s">
        <v>207</v>
      </c>
      <c r="B78" t="s">
        <v>208</v>
      </c>
      <c r="C78" t="s">
        <v>208</v>
      </c>
      <c r="D78" t="s">
        <v>4</v>
      </c>
      <c r="E78">
        <v>0</v>
      </c>
      <c r="F78">
        <v>1</v>
      </c>
      <c r="G78">
        <v>0</v>
      </c>
      <c r="H78">
        <v>0</v>
      </c>
      <c r="I78" t="s">
        <v>18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1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4.7</v>
      </c>
      <c r="AE78">
        <v>295</v>
      </c>
      <c r="AF78">
        <v>16.928177908405161</v>
      </c>
      <c r="AG78">
        <v>14.375</v>
      </c>
      <c r="AH78">
        <v>15.599762748949701</v>
      </c>
      <c r="AI78">
        <v>3.482007962124205</v>
      </c>
      <c r="AJ78">
        <v>0</v>
      </c>
      <c r="AK78">
        <v>0</v>
      </c>
    </row>
    <row r="79" spans="1:37" x14ac:dyDescent="0.2">
      <c r="A79" t="s">
        <v>209</v>
      </c>
      <c r="B79" t="s">
        <v>210</v>
      </c>
      <c r="C79" t="s">
        <v>210</v>
      </c>
      <c r="D79" t="s">
        <v>5</v>
      </c>
      <c r="E79">
        <v>0</v>
      </c>
      <c r="F79">
        <v>0</v>
      </c>
      <c r="G79">
        <v>1</v>
      </c>
      <c r="H79">
        <v>0</v>
      </c>
      <c r="I79" t="s">
        <v>18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1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4.9000000000000004</v>
      </c>
      <c r="AE79">
        <v>301</v>
      </c>
      <c r="AF79">
        <v>13.466666666666679</v>
      </c>
      <c r="AG79">
        <v>14.0126050420168</v>
      </c>
      <c r="AH79">
        <v>13.701530306593719</v>
      </c>
      <c r="AI79">
        <v>2.7403060613187429</v>
      </c>
      <c r="AJ79">
        <v>0</v>
      </c>
      <c r="AK79">
        <v>0</v>
      </c>
    </row>
    <row r="80" spans="1:37" x14ac:dyDescent="0.2">
      <c r="A80" t="s">
        <v>211</v>
      </c>
      <c r="B80" t="s">
        <v>212</v>
      </c>
      <c r="C80" t="s">
        <v>212</v>
      </c>
      <c r="D80" t="s">
        <v>4</v>
      </c>
      <c r="E80">
        <v>0</v>
      </c>
      <c r="F80">
        <v>1</v>
      </c>
      <c r="G80">
        <v>0</v>
      </c>
      <c r="H80">
        <v>0</v>
      </c>
      <c r="I80" t="s">
        <v>18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1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4.5</v>
      </c>
      <c r="AE80">
        <v>303</v>
      </c>
      <c r="AF80">
        <v>13.739894055759111</v>
      </c>
      <c r="AG80">
        <v>13.79807692307692</v>
      </c>
      <c r="AH80">
        <v>13.72950227549592</v>
      </c>
      <c r="AI80">
        <v>2.8027990068341602</v>
      </c>
      <c r="AJ80">
        <v>0</v>
      </c>
      <c r="AK80">
        <v>0</v>
      </c>
    </row>
    <row r="81" spans="1:37" x14ac:dyDescent="0.2">
      <c r="A81" t="s">
        <v>213</v>
      </c>
      <c r="B81" t="s">
        <v>214</v>
      </c>
      <c r="C81" t="s">
        <v>214</v>
      </c>
      <c r="D81" t="s">
        <v>4</v>
      </c>
      <c r="E81">
        <v>0</v>
      </c>
      <c r="F81">
        <v>1</v>
      </c>
      <c r="G81">
        <v>0</v>
      </c>
      <c r="H81">
        <v>0</v>
      </c>
      <c r="I81" t="s">
        <v>19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1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4.0999999999999996</v>
      </c>
      <c r="AE81">
        <v>314</v>
      </c>
      <c r="AF81">
        <v>12.4</v>
      </c>
      <c r="AG81">
        <v>12.10526315789474</v>
      </c>
      <c r="AH81">
        <v>16.220701335792921</v>
      </c>
      <c r="AI81">
        <v>3.2441402671585848</v>
      </c>
      <c r="AJ81">
        <v>0</v>
      </c>
      <c r="AK81">
        <v>0</v>
      </c>
    </row>
    <row r="82" spans="1:37" x14ac:dyDescent="0.2">
      <c r="A82" t="s">
        <v>110</v>
      </c>
      <c r="B82" t="s">
        <v>215</v>
      </c>
      <c r="C82" t="s">
        <v>215</v>
      </c>
      <c r="D82" t="s">
        <v>6</v>
      </c>
      <c r="E82">
        <v>0</v>
      </c>
      <c r="F82">
        <v>0</v>
      </c>
      <c r="G82">
        <v>0</v>
      </c>
      <c r="H82">
        <v>1</v>
      </c>
      <c r="I82" t="s">
        <v>19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1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5.8</v>
      </c>
      <c r="AE82">
        <v>315</v>
      </c>
      <c r="AF82">
        <v>17.04437773566325</v>
      </c>
      <c r="AG82">
        <v>16.422413793103448</v>
      </c>
      <c r="AH82">
        <v>22.149963141589861</v>
      </c>
      <c r="AI82">
        <v>4.3344383828052422</v>
      </c>
      <c r="AJ82">
        <v>0</v>
      </c>
      <c r="AK82">
        <v>0</v>
      </c>
    </row>
    <row r="83" spans="1:37" x14ac:dyDescent="0.2">
      <c r="A83" t="s">
        <v>216</v>
      </c>
      <c r="B83" t="s">
        <v>190</v>
      </c>
      <c r="C83" t="s">
        <v>217</v>
      </c>
      <c r="D83" t="s">
        <v>5</v>
      </c>
      <c r="E83">
        <v>0</v>
      </c>
      <c r="F83">
        <v>0</v>
      </c>
      <c r="G83">
        <v>1</v>
      </c>
      <c r="H83">
        <v>0</v>
      </c>
      <c r="I83" t="s">
        <v>19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1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5.5</v>
      </c>
      <c r="AE83">
        <v>318</v>
      </c>
      <c r="AF83">
        <v>16.158536585365859</v>
      </c>
      <c r="AG83">
        <v>14.73076923076923</v>
      </c>
      <c r="AH83">
        <v>20.433871921523981</v>
      </c>
      <c r="AI83">
        <v>4.0867743843047952</v>
      </c>
      <c r="AJ83">
        <v>0</v>
      </c>
      <c r="AK83">
        <v>0</v>
      </c>
    </row>
    <row r="84" spans="1:37" x14ac:dyDescent="0.2">
      <c r="A84" t="s">
        <v>155</v>
      </c>
      <c r="B84" t="s">
        <v>218</v>
      </c>
      <c r="C84" t="s">
        <v>218</v>
      </c>
      <c r="D84" t="s">
        <v>5</v>
      </c>
      <c r="E84">
        <v>0</v>
      </c>
      <c r="F84">
        <v>0</v>
      </c>
      <c r="G84">
        <v>1</v>
      </c>
      <c r="H84">
        <v>0</v>
      </c>
      <c r="I84" t="s">
        <v>19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1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4.9000000000000004</v>
      </c>
      <c r="AE84">
        <v>319</v>
      </c>
      <c r="AF84">
        <v>10.06297189200377</v>
      </c>
      <c r="AG84">
        <v>12.03703703703704</v>
      </c>
      <c r="AH84">
        <v>14.655320060024311</v>
      </c>
      <c r="AI84">
        <v>2.9291640913514092</v>
      </c>
      <c r="AJ84">
        <v>0</v>
      </c>
      <c r="AK84">
        <v>0</v>
      </c>
    </row>
    <row r="85" spans="1:37" x14ac:dyDescent="0.2">
      <c r="A85" t="s">
        <v>219</v>
      </c>
      <c r="B85" t="s">
        <v>220</v>
      </c>
      <c r="C85" t="s">
        <v>220</v>
      </c>
      <c r="D85" t="s">
        <v>5</v>
      </c>
      <c r="E85">
        <v>0</v>
      </c>
      <c r="F85">
        <v>0</v>
      </c>
      <c r="G85">
        <v>1</v>
      </c>
      <c r="H85">
        <v>0</v>
      </c>
      <c r="I85" t="s">
        <v>19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1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5.4</v>
      </c>
      <c r="AE85">
        <v>326</v>
      </c>
      <c r="AF85">
        <v>15.890804597701161</v>
      </c>
      <c r="AG85">
        <v>14.58333333333333</v>
      </c>
      <c r="AH85">
        <v>20.160436565670299</v>
      </c>
      <c r="AI85">
        <v>4.0320873131340598</v>
      </c>
      <c r="AJ85">
        <v>0</v>
      </c>
      <c r="AK85">
        <v>0</v>
      </c>
    </row>
    <row r="86" spans="1:37" x14ac:dyDescent="0.2">
      <c r="A86" t="s">
        <v>221</v>
      </c>
      <c r="B86" t="s">
        <v>222</v>
      </c>
      <c r="C86" t="s">
        <v>222</v>
      </c>
      <c r="D86" t="s">
        <v>4</v>
      </c>
      <c r="E86">
        <v>0</v>
      </c>
      <c r="F86">
        <v>1</v>
      </c>
      <c r="G86">
        <v>0</v>
      </c>
      <c r="H86">
        <v>0</v>
      </c>
      <c r="I86" t="s">
        <v>19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1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4.5999999999999996</v>
      </c>
      <c r="AE86">
        <v>327</v>
      </c>
      <c r="AF86">
        <v>14.25444078835147</v>
      </c>
      <c r="AG86">
        <v>13.52272727272727</v>
      </c>
      <c r="AH86">
        <v>18.381720620640031</v>
      </c>
      <c r="AI86">
        <v>3.2951818089488731</v>
      </c>
      <c r="AJ86">
        <v>0</v>
      </c>
      <c r="AK86">
        <v>0</v>
      </c>
    </row>
    <row r="87" spans="1:37" x14ac:dyDescent="0.2">
      <c r="A87" t="s">
        <v>223</v>
      </c>
      <c r="B87" t="s">
        <v>224</v>
      </c>
      <c r="C87" t="s">
        <v>224</v>
      </c>
      <c r="D87" t="s">
        <v>5</v>
      </c>
      <c r="E87">
        <v>0</v>
      </c>
      <c r="F87">
        <v>0</v>
      </c>
      <c r="G87">
        <v>1</v>
      </c>
      <c r="H87">
        <v>0</v>
      </c>
      <c r="I87" t="s">
        <v>19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1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4.7</v>
      </c>
      <c r="AE87">
        <v>328</v>
      </c>
      <c r="AF87">
        <v>10.45463678851972</v>
      </c>
      <c r="AG87">
        <v>13.125</v>
      </c>
      <c r="AH87">
        <v>15.64324530849591</v>
      </c>
      <c r="AI87">
        <v>1.5698967649354381</v>
      </c>
      <c r="AJ87">
        <v>0</v>
      </c>
      <c r="AK87">
        <v>0</v>
      </c>
    </row>
    <row r="88" spans="1:37" x14ac:dyDescent="0.2">
      <c r="A88" t="s">
        <v>186</v>
      </c>
      <c r="B88" t="s">
        <v>225</v>
      </c>
      <c r="C88" t="s">
        <v>225</v>
      </c>
      <c r="D88" t="s">
        <v>3</v>
      </c>
      <c r="E88">
        <v>1</v>
      </c>
      <c r="F88">
        <v>0</v>
      </c>
      <c r="G88">
        <v>0</v>
      </c>
      <c r="H88">
        <v>0</v>
      </c>
      <c r="I88" t="s">
        <v>19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1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4.4000000000000004</v>
      </c>
      <c r="AE88">
        <v>330</v>
      </c>
      <c r="AF88">
        <v>17.65789473684212</v>
      </c>
      <c r="AG88">
        <v>16.29139072847682</v>
      </c>
      <c r="AH88">
        <v>22.460525778379381</v>
      </c>
      <c r="AI88">
        <v>4.4921051556758762</v>
      </c>
      <c r="AJ88">
        <v>0</v>
      </c>
      <c r="AK88">
        <v>0</v>
      </c>
    </row>
    <row r="89" spans="1:37" x14ac:dyDescent="0.2">
      <c r="A89" t="s">
        <v>155</v>
      </c>
      <c r="B89" t="s">
        <v>226</v>
      </c>
      <c r="C89" t="s">
        <v>226</v>
      </c>
      <c r="D89" t="s">
        <v>4</v>
      </c>
      <c r="E89">
        <v>0</v>
      </c>
      <c r="F89">
        <v>1</v>
      </c>
      <c r="G89">
        <v>0</v>
      </c>
      <c r="H89">
        <v>0</v>
      </c>
      <c r="I89" t="s">
        <v>19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1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4.5</v>
      </c>
      <c r="AE89">
        <v>332</v>
      </c>
      <c r="AF89">
        <v>14.618608031240591</v>
      </c>
      <c r="AG89">
        <v>14.72039473684211</v>
      </c>
      <c r="AH89">
        <v>19.425709460064489</v>
      </c>
      <c r="AI89">
        <v>3.470184925532084</v>
      </c>
      <c r="AJ89">
        <v>0</v>
      </c>
      <c r="AK89">
        <v>0</v>
      </c>
    </row>
    <row r="90" spans="1:37" x14ac:dyDescent="0.2">
      <c r="A90" t="s">
        <v>227</v>
      </c>
      <c r="B90" t="s">
        <v>228</v>
      </c>
      <c r="C90" t="s">
        <v>228</v>
      </c>
      <c r="D90" t="s">
        <v>5</v>
      </c>
      <c r="E90">
        <v>0</v>
      </c>
      <c r="F90">
        <v>0</v>
      </c>
      <c r="G90">
        <v>1</v>
      </c>
      <c r="H90">
        <v>0</v>
      </c>
      <c r="I90" t="s">
        <v>19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1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5.5</v>
      </c>
      <c r="AE90">
        <v>341</v>
      </c>
      <c r="AF90">
        <v>19.690265486725671</v>
      </c>
      <c r="AG90">
        <v>16.713483146067421</v>
      </c>
      <c r="AH90">
        <v>24.06634314164025</v>
      </c>
      <c r="AI90">
        <v>4.8132686283280499</v>
      </c>
      <c r="AJ90">
        <v>0</v>
      </c>
      <c r="AK90">
        <v>0</v>
      </c>
    </row>
    <row r="91" spans="1:37" x14ac:dyDescent="0.2">
      <c r="A91" t="s">
        <v>229</v>
      </c>
      <c r="B91" t="s">
        <v>230</v>
      </c>
      <c r="C91" t="s">
        <v>230</v>
      </c>
      <c r="D91" t="s">
        <v>5</v>
      </c>
      <c r="E91">
        <v>0</v>
      </c>
      <c r="F91">
        <v>0</v>
      </c>
      <c r="G91">
        <v>1</v>
      </c>
      <c r="H91">
        <v>0</v>
      </c>
      <c r="I91" t="s">
        <v>20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1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5.3</v>
      </c>
      <c r="AE91">
        <v>346</v>
      </c>
      <c r="AF91">
        <v>13.73493975903615</v>
      </c>
      <c r="AG91">
        <v>13.92045454545455</v>
      </c>
      <c r="AH91">
        <v>14.897934748856819</v>
      </c>
      <c r="AI91">
        <v>2.9795869497713641</v>
      </c>
      <c r="AJ91">
        <v>0</v>
      </c>
      <c r="AK91">
        <v>0</v>
      </c>
    </row>
    <row r="92" spans="1:37" x14ac:dyDescent="0.2">
      <c r="A92" t="s">
        <v>231</v>
      </c>
      <c r="B92" t="s">
        <v>232</v>
      </c>
      <c r="C92" t="s">
        <v>231</v>
      </c>
      <c r="D92" t="s">
        <v>5</v>
      </c>
      <c r="E92">
        <v>0</v>
      </c>
      <c r="F92">
        <v>0</v>
      </c>
      <c r="G92">
        <v>1</v>
      </c>
      <c r="H92">
        <v>0</v>
      </c>
      <c r="I92" t="s">
        <v>20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1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5.3</v>
      </c>
      <c r="AE92">
        <v>347</v>
      </c>
      <c r="AF92">
        <v>18.500000000000011</v>
      </c>
      <c r="AG92">
        <v>16.282051282051281</v>
      </c>
      <c r="AH92">
        <v>18.67486970324866</v>
      </c>
      <c r="AI92">
        <v>3.734973940649732</v>
      </c>
      <c r="AJ92">
        <v>0</v>
      </c>
      <c r="AK92">
        <v>0</v>
      </c>
    </row>
    <row r="93" spans="1:37" x14ac:dyDescent="0.2">
      <c r="A93" t="s">
        <v>233</v>
      </c>
      <c r="B93" t="s">
        <v>234</v>
      </c>
      <c r="C93" t="s">
        <v>234</v>
      </c>
      <c r="D93" t="s">
        <v>5</v>
      </c>
      <c r="E93">
        <v>0</v>
      </c>
      <c r="F93">
        <v>0</v>
      </c>
      <c r="G93">
        <v>1</v>
      </c>
      <c r="H93">
        <v>0</v>
      </c>
      <c r="I93" t="s">
        <v>20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1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4.9000000000000004</v>
      </c>
      <c r="AE93">
        <v>348</v>
      </c>
      <c r="AF93">
        <v>10.76153102844872</v>
      </c>
      <c r="AG93">
        <v>12.352941176470591</v>
      </c>
      <c r="AH93">
        <v>12.48818449464965</v>
      </c>
      <c r="AI93">
        <v>2.4856369150435169</v>
      </c>
      <c r="AJ93">
        <v>0</v>
      </c>
      <c r="AK93">
        <v>0</v>
      </c>
    </row>
    <row r="94" spans="1:37" x14ac:dyDescent="0.2">
      <c r="A94" t="s">
        <v>235</v>
      </c>
      <c r="B94" t="s">
        <v>236</v>
      </c>
      <c r="C94" t="s">
        <v>236</v>
      </c>
      <c r="D94" t="s">
        <v>5</v>
      </c>
      <c r="E94">
        <v>0</v>
      </c>
      <c r="F94">
        <v>0</v>
      </c>
      <c r="G94">
        <v>1</v>
      </c>
      <c r="H94">
        <v>0</v>
      </c>
      <c r="I94" t="s">
        <v>20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1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5.4</v>
      </c>
      <c r="AE94">
        <v>350</v>
      </c>
      <c r="AF94">
        <v>12.6</v>
      </c>
      <c r="AG94">
        <v>13.205128205128201</v>
      </c>
      <c r="AH94">
        <v>13.912158577814891</v>
      </c>
      <c r="AI94">
        <v>2.7824317155629772</v>
      </c>
      <c r="AJ94">
        <v>0</v>
      </c>
      <c r="AK94">
        <v>0</v>
      </c>
    </row>
    <row r="95" spans="1:37" x14ac:dyDescent="0.2">
      <c r="A95" t="s">
        <v>237</v>
      </c>
      <c r="B95" t="s">
        <v>238</v>
      </c>
      <c r="C95" t="s">
        <v>238</v>
      </c>
      <c r="D95" t="s">
        <v>3</v>
      </c>
      <c r="E95">
        <v>1</v>
      </c>
      <c r="F95">
        <v>0</v>
      </c>
      <c r="G95">
        <v>0</v>
      </c>
      <c r="H95">
        <v>0</v>
      </c>
      <c r="I95" t="s">
        <v>20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1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4.8</v>
      </c>
      <c r="AE95">
        <v>355</v>
      </c>
      <c r="AF95">
        <v>18.697080474904901</v>
      </c>
      <c r="AG95">
        <v>16.617647058823529</v>
      </c>
      <c r="AH95">
        <v>18.96524535995351</v>
      </c>
      <c r="AI95">
        <v>3.943062999458181</v>
      </c>
      <c r="AJ95">
        <v>0</v>
      </c>
      <c r="AK95">
        <v>0</v>
      </c>
    </row>
    <row r="96" spans="1:37" x14ac:dyDescent="0.2">
      <c r="A96" t="s">
        <v>239</v>
      </c>
      <c r="B96" t="s">
        <v>240</v>
      </c>
      <c r="C96" t="s">
        <v>241</v>
      </c>
      <c r="D96" t="s">
        <v>5</v>
      </c>
      <c r="E96">
        <v>0</v>
      </c>
      <c r="F96">
        <v>0</v>
      </c>
      <c r="G96">
        <v>1</v>
      </c>
      <c r="H96">
        <v>0</v>
      </c>
      <c r="I96" t="s">
        <v>20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1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5</v>
      </c>
      <c r="AE96">
        <v>360</v>
      </c>
      <c r="AF96">
        <v>12.8125</v>
      </c>
      <c r="AG96">
        <v>13.175675675675681</v>
      </c>
      <c r="AH96">
        <v>14.0045966189323</v>
      </c>
      <c r="AI96">
        <v>2.8009193237864589</v>
      </c>
      <c r="AJ96">
        <v>0</v>
      </c>
      <c r="AK96">
        <v>0</v>
      </c>
    </row>
    <row r="97" spans="1:37" x14ac:dyDescent="0.2">
      <c r="A97" t="s">
        <v>242</v>
      </c>
      <c r="B97" t="s">
        <v>243</v>
      </c>
      <c r="C97" t="s">
        <v>243</v>
      </c>
      <c r="D97" t="s">
        <v>4</v>
      </c>
      <c r="E97">
        <v>0</v>
      </c>
      <c r="F97">
        <v>1</v>
      </c>
      <c r="G97">
        <v>0</v>
      </c>
      <c r="H97">
        <v>0</v>
      </c>
      <c r="I97" t="s">
        <v>20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1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4.5</v>
      </c>
      <c r="AE97">
        <v>361</v>
      </c>
      <c r="AF97">
        <v>11.730769230769219</v>
      </c>
      <c r="AG97">
        <v>12.95081967213115</v>
      </c>
      <c r="AH97">
        <v>13.322700729200999</v>
      </c>
      <c r="AI97">
        <v>2.6645401458402009</v>
      </c>
      <c r="AJ97">
        <v>0</v>
      </c>
      <c r="AK97">
        <v>0</v>
      </c>
    </row>
    <row r="98" spans="1:37" x14ac:dyDescent="0.2">
      <c r="A98" t="s">
        <v>244</v>
      </c>
      <c r="B98" t="s">
        <v>245</v>
      </c>
      <c r="C98" t="s">
        <v>245</v>
      </c>
      <c r="D98" t="s">
        <v>4</v>
      </c>
      <c r="E98">
        <v>0</v>
      </c>
      <c r="F98">
        <v>1</v>
      </c>
      <c r="G98">
        <v>0</v>
      </c>
      <c r="H98">
        <v>0</v>
      </c>
      <c r="I98" t="s">
        <v>20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1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4.4000000000000004</v>
      </c>
      <c r="AE98">
        <v>363</v>
      </c>
      <c r="AF98">
        <v>11.948051948051949</v>
      </c>
      <c r="AG98">
        <v>13.20833333333333</v>
      </c>
      <c r="AH98">
        <v>13.57941294086778</v>
      </c>
      <c r="AI98">
        <v>2.7158825881735549</v>
      </c>
      <c r="AJ98">
        <v>0</v>
      </c>
      <c r="AK98">
        <v>0</v>
      </c>
    </row>
    <row r="99" spans="1:37" x14ac:dyDescent="0.2">
      <c r="A99" t="s">
        <v>246</v>
      </c>
      <c r="B99" t="s">
        <v>247</v>
      </c>
      <c r="C99" t="s">
        <v>248</v>
      </c>
      <c r="D99" t="s">
        <v>6</v>
      </c>
      <c r="E99">
        <v>0</v>
      </c>
      <c r="F99">
        <v>0</v>
      </c>
      <c r="G99">
        <v>0</v>
      </c>
      <c r="H99">
        <v>1</v>
      </c>
      <c r="I99" t="s">
        <v>20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1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4.7</v>
      </c>
      <c r="AE99">
        <v>367</v>
      </c>
      <c r="AF99">
        <v>10.8974358974359</v>
      </c>
      <c r="AG99">
        <v>12.75</v>
      </c>
      <c r="AH99">
        <v>12.781826274359149</v>
      </c>
      <c r="AI99">
        <v>2.5563652548718312</v>
      </c>
      <c r="AJ99">
        <v>0</v>
      </c>
      <c r="AK99">
        <v>0</v>
      </c>
    </row>
    <row r="100" spans="1:37" x14ac:dyDescent="0.2">
      <c r="A100" t="s">
        <v>249</v>
      </c>
      <c r="B100" t="s">
        <v>250</v>
      </c>
      <c r="C100" t="s">
        <v>250</v>
      </c>
      <c r="D100" t="s">
        <v>5</v>
      </c>
      <c r="E100">
        <v>0</v>
      </c>
      <c r="F100">
        <v>0</v>
      </c>
      <c r="G100">
        <v>1</v>
      </c>
      <c r="H100">
        <v>0</v>
      </c>
      <c r="I100" t="s">
        <v>20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1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5.3</v>
      </c>
      <c r="AE100">
        <v>368</v>
      </c>
      <c r="AF100">
        <v>13.35526315789474</v>
      </c>
      <c r="AG100">
        <v>13.625</v>
      </c>
      <c r="AH100">
        <v>14.53649383835158</v>
      </c>
      <c r="AI100">
        <v>2.907298767670317</v>
      </c>
      <c r="AJ100">
        <v>0</v>
      </c>
      <c r="AK100">
        <v>0</v>
      </c>
    </row>
    <row r="101" spans="1:37" x14ac:dyDescent="0.2">
      <c r="A101" t="s">
        <v>251</v>
      </c>
      <c r="B101" t="s">
        <v>252</v>
      </c>
      <c r="C101" t="s">
        <v>251</v>
      </c>
      <c r="D101" t="s">
        <v>6</v>
      </c>
      <c r="E101">
        <v>0</v>
      </c>
      <c r="F101">
        <v>0</v>
      </c>
      <c r="G101">
        <v>0</v>
      </c>
      <c r="H101">
        <v>1</v>
      </c>
      <c r="I101" t="s">
        <v>20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1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5.2</v>
      </c>
      <c r="AE101">
        <v>369</v>
      </c>
      <c r="AF101">
        <v>14.40084109767507</v>
      </c>
      <c r="AG101">
        <v>20.34314169969899</v>
      </c>
      <c r="AH101">
        <v>18.861393265370982</v>
      </c>
      <c r="AI101">
        <v>2.8575445019208101</v>
      </c>
      <c r="AJ101">
        <v>0</v>
      </c>
      <c r="AK101">
        <v>0</v>
      </c>
    </row>
    <row r="102" spans="1:37" x14ac:dyDescent="0.2">
      <c r="A102" t="s">
        <v>253</v>
      </c>
      <c r="B102" t="s">
        <v>254</v>
      </c>
      <c r="C102" t="s">
        <v>253</v>
      </c>
      <c r="D102" t="s">
        <v>5</v>
      </c>
      <c r="E102">
        <v>0</v>
      </c>
      <c r="F102">
        <v>0</v>
      </c>
      <c r="G102">
        <v>1</v>
      </c>
      <c r="H102">
        <v>0</v>
      </c>
      <c r="I102" t="s">
        <v>20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1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5.3</v>
      </c>
      <c r="AE102">
        <v>370</v>
      </c>
      <c r="AF102">
        <v>20.04350479883054</v>
      </c>
      <c r="AG102">
        <v>20.608847376741782</v>
      </c>
      <c r="AH102">
        <v>21.906807977778019</v>
      </c>
      <c r="AI102">
        <v>4.0917264145972192</v>
      </c>
      <c r="AJ102">
        <v>0</v>
      </c>
      <c r="AK102">
        <v>0</v>
      </c>
    </row>
    <row r="103" spans="1:37" x14ac:dyDescent="0.2">
      <c r="A103" t="s">
        <v>255</v>
      </c>
      <c r="B103" t="s">
        <v>256</v>
      </c>
      <c r="C103" t="s">
        <v>256</v>
      </c>
      <c r="D103" t="s">
        <v>4</v>
      </c>
      <c r="E103">
        <v>0</v>
      </c>
      <c r="F103">
        <v>1</v>
      </c>
      <c r="G103">
        <v>0</v>
      </c>
      <c r="H103">
        <v>0</v>
      </c>
      <c r="I103" t="s">
        <v>20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1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4.5</v>
      </c>
      <c r="AE103">
        <v>377</v>
      </c>
      <c r="AF103">
        <v>14.99906568834931</v>
      </c>
      <c r="AG103">
        <v>15.34810126582278</v>
      </c>
      <c r="AH103">
        <v>16.351680536562949</v>
      </c>
      <c r="AI103">
        <v>3.0819801458249221</v>
      </c>
      <c r="AJ103">
        <v>0</v>
      </c>
      <c r="AK103">
        <v>0</v>
      </c>
    </row>
    <row r="104" spans="1:37" x14ac:dyDescent="0.2">
      <c r="A104" t="s">
        <v>257</v>
      </c>
      <c r="B104" t="s">
        <v>258</v>
      </c>
      <c r="C104" t="s">
        <v>258</v>
      </c>
      <c r="D104" t="s">
        <v>4</v>
      </c>
      <c r="E104">
        <v>0</v>
      </c>
      <c r="F104">
        <v>1</v>
      </c>
      <c r="G104">
        <v>0</v>
      </c>
      <c r="H104">
        <v>0</v>
      </c>
      <c r="I104" t="s">
        <v>21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1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8.3000000000000007</v>
      </c>
      <c r="AE104">
        <v>382</v>
      </c>
      <c r="AF104">
        <v>26.614274924615131</v>
      </c>
      <c r="AG104">
        <v>21.195252301216492</v>
      </c>
      <c r="AH104">
        <v>25.38970840817689</v>
      </c>
      <c r="AI104">
        <v>4.9966194029336988</v>
      </c>
      <c r="AJ104">
        <v>1</v>
      </c>
      <c r="AK104">
        <v>1</v>
      </c>
    </row>
    <row r="105" spans="1:37" x14ac:dyDescent="0.2">
      <c r="A105" t="s">
        <v>259</v>
      </c>
      <c r="B105" t="s">
        <v>260</v>
      </c>
      <c r="C105" t="s">
        <v>261</v>
      </c>
      <c r="D105" t="s">
        <v>3</v>
      </c>
      <c r="E105">
        <v>1</v>
      </c>
      <c r="F105">
        <v>0</v>
      </c>
      <c r="G105">
        <v>0</v>
      </c>
      <c r="H105">
        <v>0</v>
      </c>
      <c r="I105" t="s">
        <v>21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1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5.6</v>
      </c>
      <c r="AE105">
        <v>383</v>
      </c>
      <c r="AF105">
        <v>21.829321990962931</v>
      </c>
      <c r="AG105">
        <v>18.930573997624862</v>
      </c>
      <c r="AH105">
        <v>21.616086416184441</v>
      </c>
      <c r="AI105">
        <v>4.1936444769440566</v>
      </c>
      <c r="AJ105">
        <v>0</v>
      </c>
      <c r="AK105">
        <v>0</v>
      </c>
    </row>
    <row r="106" spans="1:37" x14ac:dyDescent="0.2">
      <c r="A106" t="s">
        <v>262</v>
      </c>
      <c r="B106" t="s">
        <v>263</v>
      </c>
      <c r="C106" t="s">
        <v>262</v>
      </c>
      <c r="D106" t="s">
        <v>6</v>
      </c>
      <c r="E106">
        <v>0</v>
      </c>
      <c r="F106">
        <v>0</v>
      </c>
      <c r="G106">
        <v>0</v>
      </c>
      <c r="H106">
        <v>1</v>
      </c>
      <c r="I106" t="s">
        <v>21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1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7.5</v>
      </c>
      <c r="AE106">
        <v>385</v>
      </c>
      <c r="AF106">
        <v>18.40909090909091</v>
      </c>
      <c r="AG106">
        <v>17.687282411707681</v>
      </c>
      <c r="AH106">
        <v>19.110894076798491</v>
      </c>
      <c r="AI106">
        <v>3.8213399342253198</v>
      </c>
      <c r="AJ106">
        <v>0</v>
      </c>
      <c r="AK106">
        <v>0</v>
      </c>
    </row>
    <row r="107" spans="1:37" x14ac:dyDescent="0.2">
      <c r="A107" t="s">
        <v>264</v>
      </c>
      <c r="B107" t="s">
        <v>265</v>
      </c>
      <c r="C107" t="s">
        <v>266</v>
      </c>
      <c r="D107" t="s">
        <v>5</v>
      </c>
      <c r="E107">
        <v>0</v>
      </c>
      <c r="F107">
        <v>0</v>
      </c>
      <c r="G107">
        <v>1</v>
      </c>
      <c r="H107">
        <v>0</v>
      </c>
      <c r="I107" t="s">
        <v>21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1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7.7</v>
      </c>
      <c r="AE107">
        <v>386</v>
      </c>
      <c r="AF107">
        <v>18.2258064516129</v>
      </c>
      <c r="AG107">
        <v>19.369117125703191</v>
      </c>
      <c r="AH107">
        <v>19.871425262160258</v>
      </c>
      <c r="AI107">
        <v>3.9742850485182961</v>
      </c>
      <c r="AJ107">
        <v>0</v>
      </c>
      <c r="AK107">
        <v>0</v>
      </c>
    </row>
    <row r="108" spans="1:37" x14ac:dyDescent="0.2">
      <c r="A108" t="s">
        <v>267</v>
      </c>
      <c r="B108" t="s">
        <v>268</v>
      </c>
      <c r="C108" t="s">
        <v>268</v>
      </c>
      <c r="D108" t="s">
        <v>6</v>
      </c>
      <c r="E108">
        <v>0</v>
      </c>
      <c r="F108">
        <v>0</v>
      </c>
      <c r="G108">
        <v>0</v>
      </c>
      <c r="H108">
        <v>1</v>
      </c>
      <c r="I108" t="s">
        <v>21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1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7.2</v>
      </c>
      <c r="AE108">
        <v>389</v>
      </c>
      <c r="AF108">
        <v>7.4510641734727026</v>
      </c>
      <c r="AG108">
        <v>16.55082249388941</v>
      </c>
      <c r="AH108">
        <v>12.541457873418629</v>
      </c>
      <c r="AI108">
        <v>2.495802494582803</v>
      </c>
      <c r="AJ108">
        <v>0</v>
      </c>
      <c r="AK108">
        <v>0</v>
      </c>
    </row>
    <row r="109" spans="1:37" x14ac:dyDescent="0.2">
      <c r="A109" t="s">
        <v>269</v>
      </c>
      <c r="B109" t="s">
        <v>270</v>
      </c>
      <c r="C109" t="s">
        <v>270</v>
      </c>
      <c r="D109" t="s">
        <v>4</v>
      </c>
      <c r="E109">
        <v>0</v>
      </c>
      <c r="F109">
        <v>1</v>
      </c>
      <c r="G109">
        <v>0</v>
      </c>
      <c r="H109">
        <v>0</v>
      </c>
      <c r="I109" t="s">
        <v>21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1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4.5</v>
      </c>
      <c r="AE109">
        <v>390</v>
      </c>
      <c r="AF109">
        <v>10.66666666666667</v>
      </c>
      <c r="AG109">
        <v>11.663754753739971</v>
      </c>
      <c r="AH109">
        <v>11.797603245743099</v>
      </c>
      <c r="AI109">
        <v>2.3692118514822851</v>
      </c>
      <c r="AJ109">
        <v>0</v>
      </c>
      <c r="AK109">
        <v>0</v>
      </c>
    </row>
    <row r="110" spans="1:37" x14ac:dyDescent="0.2">
      <c r="A110" t="s">
        <v>271</v>
      </c>
      <c r="B110" t="s">
        <v>272</v>
      </c>
      <c r="C110" t="s">
        <v>272</v>
      </c>
      <c r="D110" t="s">
        <v>5</v>
      </c>
      <c r="E110">
        <v>0</v>
      </c>
      <c r="F110">
        <v>0</v>
      </c>
      <c r="G110">
        <v>1</v>
      </c>
      <c r="H110">
        <v>0</v>
      </c>
      <c r="I110" t="s">
        <v>21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1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4.9000000000000004</v>
      </c>
      <c r="AE110">
        <v>392</v>
      </c>
      <c r="AF110">
        <v>10.857142857142851</v>
      </c>
      <c r="AG110">
        <v>12.40909090909091</v>
      </c>
      <c r="AH110">
        <v>12.283114232758081</v>
      </c>
      <c r="AI110">
        <v>2.4566228465516149</v>
      </c>
      <c r="AJ110">
        <v>0</v>
      </c>
      <c r="AK110">
        <v>0</v>
      </c>
    </row>
    <row r="111" spans="1:37" x14ac:dyDescent="0.2">
      <c r="A111" t="s">
        <v>273</v>
      </c>
      <c r="B111" t="s">
        <v>274</v>
      </c>
      <c r="C111" t="s">
        <v>274</v>
      </c>
      <c r="D111" t="s">
        <v>4</v>
      </c>
      <c r="E111">
        <v>0</v>
      </c>
      <c r="F111">
        <v>1</v>
      </c>
      <c r="G111">
        <v>0</v>
      </c>
      <c r="H111">
        <v>0</v>
      </c>
      <c r="I111" t="s">
        <v>21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1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4.9000000000000004</v>
      </c>
      <c r="AE111">
        <v>394</v>
      </c>
      <c r="AF111">
        <v>14.625</v>
      </c>
      <c r="AG111">
        <v>14.483537533982229</v>
      </c>
      <c r="AH111">
        <v>15.403607832113909</v>
      </c>
      <c r="AI111">
        <v>3.0592950772682141</v>
      </c>
      <c r="AJ111">
        <v>0</v>
      </c>
      <c r="AK111">
        <v>0</v>
      </c>
    </row>
    <row r="112" spans="1:37" x14ac:dyDescent="0.2">
      <c r="A112" t="s">
        <v>275</v>
      </c>
      <c r="B112" t="s">
        <v>276</v>
      </c>
      <c r="C112" t="s">
        <v>277</v>
      </c>
      <c r="D112" t="s">
        <v>5</v>
      </c>
      <c r="E112">
        <v>0</v>
      </c>
      <c r="F112">
        <v>0</v>
      </c>
      <c r="G112">
        <v>1</v>
      </c>
      <c r="H112">
        <v>0</v>
      </c>
      <c r="I112" t="s">
        <v>21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1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7.4</v>
      </c>
      <c r="AE112">
        <v>395</v>
      </c>
      <c r="AF112">
        <v>16.279069767441872</v>
      </c>
      <c r="AG112">
        <v>15.44944978843818</v>
      </c>
      <c r="AH112">
        <v>16.801758078941901</v>
      </c>
      <c r="AI112">
        <v>3.36047912758954</v>
      </c>
      <c r="AJ112">
        <v>0</v>
      </c>
      <c r="AK112">
        <v>0</v>
      </c>
    </row>
    <row r="113" spans="1:37" x14ac:dyDescent="0.2">
      <c r="A113" t="s">
        <v>278</v>
      </c>
      <c r="B113" t="s">
        <v>279</v>
      </c>
      <c r="C113" t="s">
        <v>279</v>
      </c>
      <c r="D113" t="s">
        <v>5</v>
      </c>
      <c r="E113">
        <v>0</v>
      </c>
      <c r="F113">
        <v>0</v>
      </c>
      <c r="G113">
        <v>1</v>
      </c>
      <c r="H113">
        <v>0</v>
      </c>
      <c r="I113" t="s">
        <v>21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1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5.8</v>
      </c>
      <c r="AE113">
        <v>396</v>
      </c>
      <c r="AF113">
        <v>14.271844660194169</v>
      </c>
      <c r="AG113">
        <v>14.53703703703704</v>
      </c>
      <c r="AH113">
        <v>15.23800993649145</v>
      </c>
      <c r="AI113">
        <v>3.04760198729829</v>
      </c>
      <c r="AJ113">
        <v>0</v>
      </c>
      <c r="AK113">
        <v>0</v>
      </c>
    </row>
    <row r="114" spans="1:37" x14ac:dyDescent="0.2">
      <c r="A114" t="s">
        <v>280</v>
      </c>
      <c r="B114" t="s">
        <v>281</v>
      </c>
      <c r="C114" t="s">
        <v>281</v>
      </c>
      <c r="D114" t="s">
        <v>5</v>
      </c>
      <c r="E114">
        <v>0</v>
      </c>
      <c r="F114">
        <v>0</v>
      </c>
      <c r="G114">
        <v>1</v>
      </c>
      <c r="H114">
        <v>0</v>
      </c>
      <c r="I114" t="s">
        <v>21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1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13.3</v>
      </c>
      <c r="AE114">
        <v>400</v>
      </c>
      <c r="AF114">
        <v>34.55263157894737</v>
      </c>
      <c r="AG114">
        <v>34.517826575805358</v>
      </c>
      <c r="AH114">
        <v>36.545373722868177</v>
      </c>
      <c r="AI114">
        <v>7.3090747446463347</v>
      </c>
      <c r="AJ114">
        <v>0</v>
      </c>
      <c r="AK114">
        <v>0</v>
      </c>
    </row>
    <row r="115" spans="1:37" x14ac:dyDescent="0.2">
      <c r="A115" t="s">
        <v>282</v>
      </c>
      <c r="B115" t="s">
        <v>283</v>
      </c>
      <c r="C115" t="s">
        <v>283</v>
      </c>
      <c r="D115" t="s">
        <v>5</v>
      </c>
      <c r="E115">
        <v>0</v>
      </c>
      <c r="F115">
        <v>0</v>
      </c>
      <c r="G115">
        <v>1</v>
      </c>
      <c r="H115">
        <v>0</v>
      </c>
      <c r="I115" t="s">
        <v>21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1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7.1</v>
      </c>
      <c r="AE115">
        <v>401</v>
      </c>
      <c r="AF115">
        <v>19.444444444444439</v>
      </c>
      <c r="AG115">
        <v>20.018094929293301</v>
      </c>
      <c r="AH115">
        <v>20.869448144560572</v>
      </c>
      <c r="AI115">
        <v>4.1738896231769216</v>
      </c>
      <c r="AJ115">
        <v>0</v>
      </c>
      <c r="AK115">
        <v>0</v>
      </c>
    </row>
    <row r="116" spans="1:37" x14ac:dyDescent="0.2">
      <c r="A116" t="s">
        <v>284</v>
      </c>
      <c r="B116" t="s">
        <v>285</v>
      </c>
      <c r="C116" t="s">
        <v>284</v>
      </c>
      <c r="D116" t="s">
        <v>4</v>
      </c>
      <c r="E116">
        <v>0</v>
      </c>
      <c r="F116">
        <v>1</v>
      </c>
      <c r="G116">
        <v>0</v>
      </c>
      <c r="H116">
        <v>0</v>
      </c>
      <c r="I116" t="s">
        <v>21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1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6.2</v>
      </c>
      <c r="AE116">
        <v>405</v>
      </c>
      <c r="AF116">
        <v>23.949044585987242</v>
      </c>
      <c r="AG116">
        <v>20.803425458942449</v>
      </c>
      <c r="AH116">
        <v>23.732814665496271</v>
      </c>
      <c r="AI116">
        <v>4.7863192981077676</v>
      </c>
      <c r="AJ116">
        <v>0</v>
      </c>
      <c r="AK116">
        <v>0</v>
      </c>
    </row>
    <row r="117" spans="1:37" x14ac:dyDescent="0.2">
      <c r="A117" t="s">
        <v>286</v>
      </c>
      <c r="B117" t="s">
        <v>287</v>
      </c>
      <c r="C117" t="s">
        <v>287</v>
      </c>
      <c r="D117" t="s">
        <v>6</v>
      </c>
      <c r="E117">
        <v>0</v>
      </c>
      <c r="F117">
        <v>0</v>
      </c>
      <c r="G117">
        <v>0</v>
      </c>
      <c r="H117">
        <v>1</v>
      </c>
      <c r="I117" t="s">
        <v>22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1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4.8</v>
      </c>
      <c r="AE117">
        <v>419</v>
      </c>
      <c r="AF117">
        <v>12.8125</v>
      </c>
      <c r="AG117">
        <v>11.875</v>
      </c>
      <c r="AH117">
        <v>18.092363524062399</v>
      </c>
      <c r="AI117">
        <v>3.618472704812481</v>
      </c>
      <c r="AJ117">
        <v>0</v>
      </c>
      <c r="AK117">
        <v>0</v>
      </c>
    </row>
    <row r="118" spans="1:37" x14ac:dyDescent="0.2">
      <c r="A118" t="s">
        <v>288</v>
      </c>
      <c r="B118" t="s">
        <v>289</v>
      </c>
      <c r="C118" t="s">
        <v>289</v>
      </c>
      <c r="D118" t="s">
        <v>4</v>
      </c>
      <c r="E118">
        <v>0</v>
      </c>
      <c r="F118">
        <v>1</v>
      </c>
      <c r="G118">
        <v>0</v>
      </c>
      <c r="H118">
        <v>0</v>
      </c>
      <c r="I118" t="s">
        <v>22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1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4.4000000000000004</v>
      </c>
      <c r="AE118">
        <v>426</v>
      </c>
      <c r="AF118">
        <v>12.39425567315965</v>
      </c>
      <c r="AG118">
        <v>10</v>
      </c>
      <c r="AH118">
        <v>16.36793912517458</v>
      </c>
      <c r="AI118">
        <v>1.2575201511273779</v>
      </c>
      <c r="AJ118">
        <v>0</v>
      </c>
      <c r="AK118">
        <v>0</v>
      </c>
    </row>
    <row r="119" spans="1:37" x14ac:dyDescent="0.2">
      <c r="A119" t="s">
        <v>290</v>
      </c>
      <c r="B119" t="s">
        <v>291</v>
      </c>
      <c r="C119" t="s">
        <v>291</v>
      </c>
      <c r="D119" t="s">
        <v>6</v>
      </c>
      <c r="E119">
        <v>0</v>
      </c>
      <c r="F119">
        <v>0</v>
      </c>
      <c r="G119">
        <v>0</v>
      </c>
      <c r="H119">
        <v>1</v>
      </c>
      <c r="I119" t="s">
        <v>22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1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5.0999999999999996</v>
      </c>
      <c r="AE119">
        <v>431</v>
      </c>
      <c r="AF119">
        <v>14.687500000000011</v>
      </c>
      <c r="AG119">
        <v>15.41666666666667</v>
      </c>
      <c r="AH119">
        <v>22.115126520781811</v>
      </c>
      <c r="AI119">
        <v>4.4230253041563632</v>
      </c>
      <c r="AJ119">
        <v>0</v>
      </c>
      <c r="AK119">
        <v>0</v>
      </c>
    </row>
    <row r="120" spans="1:37" x14ac:dyDescent="0.2">
      <c r="A120" t="s">
        <v>292</v>
      </c>
      <c r="B120" t="s">
        <v>293</v>
      </c>
      <c r="C120" t="s">
        <v>293</v>
      </c>
      <c r="D120" t="s">
        <v>6</v>
      </c>
      <c r="E120">
        <v>0</v>
      </c>
      <c r="F120">
        <v>0</v>
      </c>
      <c r="G120">
        <v>0</v>
      </c>
      <c r="H120">
        <v>1</v>
      </c>
      <c r="I120" t="s">
        <v>22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1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4.9000000000000004</v>
      </c>
      <c r="AE120">
        <v>433</v>
      </c>
      <c r="AF120">
        <v>10.66666666666667</v>
      </c>
      <c r="AG120">
        <v>12.256996443915961</v>
      </c>
      <c r="AH120">
        <v>16.86955589995889</v>
      </c>
      <c r="AI120">
        <v>3.3745765067878559</v>
      </c>
      <c r="AJ120">
        <v>0</v>
      </c>
      <c r="AK120">
        <v>0</v>
      </c>
    </row>
    <row r="121" spans="1:37" x14ac:dyDescent="0.2">
      <c r="A121" t="s">
        <v>294</v>
      </c>
      <c r="B121" t="s">
        <v>295</v>
      </c>
      <c r="C121" t="s">
        <v>295</v>
      </c>
      <c r="D121" t="s">
        <v>3</v>
      </c>
      <c r="E121">
        <v>1</v>
      </c>
      <c r="F121">
        <v>0</v>
      </c>
      <c r="G121">
        <v>0</v>
      </c>
      <c r="H121">
        <v>0</v>
      </c>
      <c r="I121" t="s">
        <v>22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1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4.5</v>
      </c>
      <c r="AE121">
        <v>452</v>
      </c>
      <c r="AF121">
        <v>11.562500000000011</v>
      </c>
      <c r="AG121">
        <v>12.29166666666667</v>
      </c>
      <c r="AH121">
        <v>17.528046473521631</v>
      </c>
      <c r="AI121">
        <v>3.505609294704326</v>
      </c>
      <c r="AJ121">
        <v>0</v>
      </c>
      <c r="AK121">
        <v>0</v>
      </c>
    </row>
    <row r="122" spans="1:37" x14ac:dyDescent="0.2">
      <c r="A122" t="s">
        <v>159</v>
      </c>
      <c r="B122" t="s">
        <v>296</v>
      </c>
      <c r="C122" t="s">
        <v>296</v>
      </c>
      <c r="D122" t="s">
        <v>6</v>
      </c>
      <c r="E122">
        <v>0</v>
      </c>
      <c r="F122">
        <v>0</v>
      </c>
      <c r="G122">
        <v>0</v>
      </c>
      <c r="H122">
        <v>1</v>
      </c>
      <c r="I122" t="s">
        <v>22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1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4.9000000000000004</v>
      </c>
      <c r="AE122">
        <v>454</v>
      </c>
      <c r="AF122">
        <v>11.33333333333333</v>
      </c>
      <c r="AG122">
        <v>11.59090909090909</v>
      </c>
      <c r="AH122">
        <v>16.832162618022782</v>
      </c>
      <c r="AI122">
        <v>3.3664325236045558</v>
      </c>
      <c r="AJ122">
        <v>0</v>
      </c>
      <c r="AK122">
        <v>0</v>
      </c>
    </row>
    <row r="123" spans="1:37" x14ac:dyDescent="0.2">
      <c r="A123" t="s">
        <v>297</v>
      </c>
      <c r="B123" t="s">
        <v>298</v>
      </c>
      <c r="C123" t="s">
        <v>298</v>
      </c>
      <c r="D123" t="s">
        <v>4</v>
      </c>
      <c r="E123">
        <v>0</v>
      </c>
      <c r="F123">
        <v>1</v>
      </c>
      <c r="G123">
        <v>0</v>
      </c>
      <c r="H123">
        <v>0</v>
      </c>
      <c r="I123" t="s">
        <v>23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1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4.9000000000000004</v>
      </c>
      <c r="AE123">
        <v>461</v>
      </c>
      <c r="AF123">
        <v>16.156388194218081</v>
      </c>
      <c r="AG123">
        <v>14.92909808109227</v>
      </c>
      <c r="AH123">
        <v>13.427805651768519</v>
      </c>
      <c r="AI123">
        <v>2.835080223497084</v>
      </c>
      <c r="AJ123">
        <v>0</v>
      </c>
      <c r="AK123">
        <v>0</v>
      </c>
    </row>
    <row r="124" spans="1:37" x14ac:dyDescent="0.2">
      <c r="A124" t="s">
        <v>116</v>
      </c>
      <c r="B124" t="s">
        <v>299</v>
      </c>
      <c r="C124" t="s">
        <v>299</v>
      </c>
      <c r="D124" t="s">
        <v>4</v>
      </c>
      <c r="E124">
        <v>0</v>
      </c>
      <c r="F124">
        <v>1</v>
      </c>
      <c r="G124">
        <v>0</v>
      </c>
      <c r="H124">
        <v>0</v>
      </c>
      <c r="I124" t="s">
        <v>23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1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5</v>
      </c>
      <c r="AE124">
        <v>462</v>
      </c>
      <c r="AF124">
        <v>16.2109375</v>
      </c>
      <c r="AG124">
        <v>14.87623762376238</v>
      </c>
      <c r="AH124">
        <v>13.4323779659497</v>
      </c>
      <c r="AI124">
        <v>2.68647559318994</v>
      </c>
      <c r="AJ124">
        <v>0</v>
      </c>
      <c r="AK124">
        <v>0</v>
      </c>
    </row>
    <row r="125" spans="1:37" x14ac:dyDescent="0.2">
      <c r="A125" t="s">
        <v>300</v>
      </c>
      <c r="B125" t="s">
        <v>301</v>
      </c>
      <c r="C125" t="s">
        <v>302</v>
      </c>
      <c r="D125" t="s">
        <v>6</v>
      </c>
      <c r="E125">
        <v>0</v>
      </c>
      <c r="F125">
        <v>0</v>
      </c>
      <c r="G125">
        <v>0</v>
      </c>
      <c r="H125">
        <v>1</v>
      </c>
      <c r="I125" t="s">
        <v>23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1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6.8</v>
      </c>
      <c r="AE125">
        <v>463</v>
      </c>
      <c r="AF125">
        <v>17.934782608695649</v>
      </c>
      <c r="AG125">
        <v>19.780151378184019</v>
      </c>
      <c r="AH125">
        <v>16.172118639443092</v>
      </c>
      <c r="AI125">
        <v>3.2105615794827518</v>
      </c>
      <c r="AJ125">
        <v>0</v>
      </c>
      <c r="AK125">
        <v>0</v>
      </c>
    </row>
    <row r="126" spans="1:37" x14ac:dyDescent="0.2">
      <c r="A126" t="s">
        <v>303</v>
      </c>
      <c r="B126" t="s">
        <v>304</v>
      </c>
      <c r="C126" t="s">
        <v>303</v>
      </c>
      <c r="D126" t="s">
        <v>5</v>
      </c>
      <c r="E126">
        <v>0</v>
      </c>
      <c r="F126">
        <v>0</v>
      </c>
      <c r="G126">
        <v>1</v>
      </c>
      <c r="H126">
        <v>0</v>
      </c>
      <c r="I126" t="s">
        <v>23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1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6.4</v>
      </c>
      <c r="AE126">
        <v>464</v>
      </c>
      <c r="AF126">
        <v>18.444444444444439</v>
      </c>
      <c r="AG126">
        <v>15.285714285714279</v>
      </c>
      <c r="AH126">
        <v>14.63561447145657</v>
      </c>
      <c r="AI126">
        <v>2.9271228942913141</v>
      </c>
      <c r="AJ126">
        <v>0</v>
      </c>
      <c r="AK126">
        <v>0</v>
      </c>
    </row>
    <row r="127" spans="1:37" x14ac:dyDescent="0.2">
      <c r="A127" t="s">
        <v>305</v>
      </c>
      <c r="B127" t="s">
        <v>306</v>
      </c>
      <c r="C127" t="s">
        <v>305</v>
      </c>
      <c r="D127" t="s">
        <v>4</v>
      </c>
      <c r="E127">
        <v>0</v>
      </c>
      <c r="F127">
        <v>1</v>
      </c>
      <c r="G127">
        <v>0</v>
      </c>
      <c r="H127">
        <v>0</v>
      </c>
      <c r="I127" t="s">
        <v>23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1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5.5</v>
      </c>
      <c r="AE127">
        <v>470</v>
      </c>
      <c r="AF127">
        <v>14.487179487179491</v>
      </c>
      <c r="AG127">
        <v>14.674706439770571</v>
      </c>
      <c r="AH127">
        <v>12.548949413305101</v>
      </c>
      <c r="AI127">
        <v>2.5091551405282528</v>
      </c>
      <c r="AJ127">
        <v>0</v>
      </c>
      <c r="AK127">
        <v>0</v>
      </c>
    </row>
    <row r="128" spans="1:37" x14ac:dyDescent="0.2">
      <c r="A128" t="s">
        <v>307</v>
      </c>
      <c r="B128" t="s">
        <v>308</v>
      </c>
      <c r="C128" t="s">
        <v>309</v>
      </c>
      <c r="D128" t="s">
        <v>3</v>
      </c>
      <c r="E128">
        <v>1</v>
      </c>
      <c r="F128">
        <v>0</v>
      </c>
      <c r="G128">
        <v>0</v>
      </c>
      <c r="H128">
        <v>0</v>
      </c>
      <c r="I128" t="s">
        <v>23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1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5.5</v>
      </c>
      <c r="AE128">
        <v>471</v>
      </c>
      <c r="AF128">
        <v>19.59677419354837</v>
      </c>
      <c r="AG128">
        <v>17.71328886854765</v>
      </c>
      <c r="AH128">
        <v>16.131291145839072</v>
      </c>
      <c r="AI128">
        <v>3.222521214314312</v>
      </c>
      <c r="AJ128">
        <v>0</v>
      </c>
      <c r="AK128">
        <v>0</v>
      </c>
    </row>
    <row r="129" spans="1:37" x14ac:dyDescent="0.2">
      <c r="A129" t="s">
        <v>310</v>
      </c>
      <c r="B129" t="s">
        <v>311</v>
      </c>
      <c r="C129" t="s">
        <v>311</v>
      </c>
      <c r="D129" t="s">
        <v>5</v>
      </c>
      <c r="E129">
        <v>0</v>
      </c>
      <c r="F129">
        <v>0</v>
      </c>
      <c r="G129">
        <v>1</v>
      </c>
      <c r="H129">
        <v>0</v>
      </c>
      <c r="I129" t="s">
        <v>23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1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7.6</v>
      </c>
      <c r="AE129">
        <v>472</v>
      </c>
      <c r="AF129">
        <v>22.47533213925027</v>
      </c>
      <c r="AG129">
        <v>19.953064712075019</v>
      </c>
      <c r="AH129">
        <v>18.357859859418991</v>
      </c>
      <c r="AI129">
        <v>3.671571971883274</v>
      </c>
      <c r="AJ129">
        <v>0</v>
      </c>
      <c r="AK129">
        <v>0</v>
      </c>
    </row>
    <row r="130" spans="1:37" x14ac:dyDescent="0.2">
      <c r="A130" t="s">
        <v>312</v>
      </c>
      <c r="B130" t="s">
        <v>313</v>
      </c>
      <c r="C130" t="s">
        <v>313</v>
      </c>
      <c r="D130" t="s">
        <v>6</v>
      </c>
      <c r="E130">
        <v>0</v>
      </c>
      <c r="F130">
        <v>0</v>
      </c>
      <c r="G130">
        <v>0</v>
      </c>
      <c r="H130">
        <v>1</v>
      </c>
      <c r="I130" t="s">
        <v>23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1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13.9</v>
      </c>
      <c r="AE130">
        <v>474</v>
      </c>
      <c r="AF130">
        <v>40.108695652173907</v>
      </c>
      <c r="AG130">
        <v>37.446870289419913</v>
      </c>
      <c r="AH130">
        <f>33.4868739094649*0.5</f>
        <v>16.743436954732449</v>
      </c>
      <c r="AI130">
        <f>6.70901768334854*0.5</f>
        <v>3.3545088416742699</v>
      </c>
      <c r="AJ130">
        <v>1</v>
      </c>
      <c r="AK130">
        <v>1</v>
      </c>
    </row>
    <row r="131" spans="1:37" x14ac:dyDescent="0.2">
      <c r="A131" t="s">
        <v>314</v>
      </c>
      <c r="B131" t="s">
        <v>315</v>
      </c>
      <c r="C131" t="s">
        <v>314</v>
      </c>
      <c r="D131" t="s">
        <v>5</v>
      </c>
      <c r="E131">
        <v>0</v>
      </c>
      <c r="F131">
        <v>0</v>
      </c>
      <c r="G131">
        <v>1</v>
      </c>
      <c r="H131">
        <v>0</v>
      </c>
      <c r="I131" t="s">
        <v>23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1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5.6</v>
      </c>
      <c r="AE131">
        <v>482</v>
      </c>
      <c r="AF131">
        <v>15.929486596878119</v>
      </c>
      <c r="AG131">
        <v>15.02107941822973</v>
      </c>
      <c r="AH131">
        <v>13.35829993229488</v>
      </c>
      <c r="AI131">
        <v>2.764813421292446</v>
      </c>
      <c r="AJ131">
        <v>0</v>
      </c>
      <c r="AK131">
        <v>0</v>
      </c>
    </row>
    <row r="132" spans="1:37" x14ac:dyDescent="0.2">
      <c r="A132" t="s">
        <v>316</v>
      </c>
      <c r="B132" t="s">
        <v>317</v>
      </c>
      <c r="C132" t="s">
        <v>317</v>
      </c>
      <c r="D132" t="s">
        <v>4</v>
      </c>
      <c r="E132">
        <v>0</v>
      </c>
      <c r="F132">
        <v>1</v>
      </c>
      <c r="G132">
        <v>0</v>
      </c>
      <c r="H132">
        <v>0</v>
      </c>
      <c r="I132" t="s">
        <v>23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1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5.3</v>
      </c>
      <c r="AE132">
        <v>486</v>
      </c>
      <c r="AF132">
        <v>15.17607398453814</v>
      </c>
      <c r="AG132">
        <v>17.881088728095669</v>
      </c>
      <c r="AH132">
        <v>14.135938575818599</v>
      </c>
      <c r="AI132">
        <v>2.9359097467556241</v>
      </c>
      <c r="AJ132">
        <v>0</v>
      </c>
      <c r="AK132">
        <v>0</v>
      </c>
    </row>
    <row r="133" spans="1:37" x14ac:dyDescent="0.2">
      <c r="A133" t="s">
        <v>318</v>
      </c>
      <c r="B133" t="s">
        <v>319</v>
      </c>
      <c r="C133" t="s">
        <v>319</v>
      </c>
      <c r="D133" t="s">
        <v>4</v>
      </c>
      <c r="E133">
        <v>0</v>
      </c>
      <c r="F133">
        <v>1</v>
      </c>
      <c r="G133">
        <v>0</v>
      </c>
      <c r="H133">
        <v>0</v>
      </c>
      <c r="I133" t="s">
        <v>23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1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4.8</v>
      </c>
      <c r="AE133">
        <v>488</v>
      </c>
      <c r="AF133">
        <v>11.372000798225301</v>
      </c>
      <c r="AG133">
        <v>15.292437262556071</v>
      </c>
      <c r="AH133">
        <v>11.34003710341211</v>
      </c>
      <c r="AI133">
        <v>2.329207443039977</v>
      </c>
      <c r="AJ133">
        <v>0</v>
      </c>
      <c r="AK133">
        <v>0</v>
      </c>
    </row>
    <row r="134" spans="1:37" x14ac:dyDescent="0.2">
      <c r="A134" t="s">
        <v>320</v>
      </c>
      <c r="B134" t="s">
        <v>321</v>
      </c>
      <c r="C134" t="s">
        <v>322</v>
      </c>
      <c r="D134" t="s">
        <v>5</v>
      </c>
      <c r="E134">
        <v>0</v>
      </c>
      <c r="F134">
        <v>0</v>
      </c>
      <c r="G134">
        <v>1</v>
      </c>
      <c r="H134">
        <v>0</v>
      </c>
      <c r="I134" t="s">
        <v>24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1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8.1999999999999993</v>
      </c>
      <c r="AE134">
        <v>495</v>
      </c>
      <c r="AF134">
        <v>21.020408163265309</v>
      </c>
      <c r="AG134">
        <v>22.154210068981129</v>
      </c>
      <c r="AH134">
        <v>21.625684306687919</v>
      </c>
      <c r="AI134">
        <v>4.3246298595996633</v>
      </c>
      <c r="AJ134">
        <v>0</v>
      </c>
      <c r="AK134">
        <v>0</v>
      </c>
    </row>
    <row r="135" spans="1:37" x14ac:dyDescent="0.2">
      <c r="A135" t="s">
        <v>264</v>
      </c>
      <c r="B135" t="s">
        <v>323</v>
      </c>
      <c r="C135" t="s">
        <v>324</v>
      </c>
      <c r="D135" t="s">
        <v>4</v>
      </c>
      <c r="E135">
        <v>0</v>
      </c>
      <c r="F135">
        <v>1</v>
      </c>
      <c r="G135">
        <v>0</v>
      </c>
      <c r="H135">
        <v>0</v>
      </c>
      <c r="I135" t="s">
        <v>24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1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5.0999999999999996</v>
      </c>
      <c r="AE135">
        <v>499</v>
      </c>
      <c r="AF135">
        <v>18.625</v>
      </c>
      <c r="AG135">
        <v>15.64516129032258</v>
      </c>
      <c r="AH135">
        <v>17.164914048253799</v>
      </c>
      <c r="AI135">
        <v>3.4329828096507602</v>
      </c>
      <c r="AJ135">
        <v>0</v>
      </c>
      <c r="AK135">
        <v>0</v>
      </c>
    </row>
    <row r="136" spans="1:37" x14ac:dyDescent="0.2">
      <c r="A136" t="s">
        <v>126</v>
      </c>
      <c r="B136" t="s">
        <v>325</v>
      </c>
      <c r="C136" t="s">
        <v>325</v>
      </c>
      <c r="D136" t="s">
        <v>5</v>
      </c>
      <c r="E136">
        <v>0</v>
      </c>
      <c r="F136">
        <v>0</v>
      </c>
      <c r="G136">
        <v>1</v>
      </c>
      <c r="H136">
        <v>0</v>
      </c>
      <c r="I136" t="s">
        <v>24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1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5.8</v>
      </c>
      <c r="AE136">
        <v>500</v>
      </c>
      <c r="AF136">
        <v>18.03921568627451</v>
      </c>
      <c r="AG136">
        <v>19.51024392768942</v>
      </c>
      <c r="AH136">
        <v>18.80818354225659</v>
      </c>
      <c r="AI136">
        <v>3.761636708920272</v>
      </c>
      <c r="AJ136">
        <v>0</v>
      </c>
      <c r="AK136">
        <v>0</v>
      </c>
    </row>
    <row r="137" spans="1:37" x14ac:dyDescent="0.2">
      <c r="A137" t="s">
        <v>326</v>
      </c>
      <c r="B137" t="s">
        <v>327</v>
      </c>
      <c r="C137" t="s">
        <v>327</v>
      </c>
      <c r="D137" t="s">
        <v>5</v>
      </c>
      <c r="E137">
        <v>0</v>
      </c>
      <c r="F137">
        <v>0</v>
      </c>
      <c r="G137">
        <v>1</v>
      </c>
      <c r="H137">
        <v>0</v>
      </c>
      <c r="I137" t="s">
        <v>24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1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4.7</v>
      </c>
      <c r="AE137">
        <v>503</v>
      </c>
      <c r="AF137">
        <v>11.10959000400149</v>
      </c>
      <c r="AG137">
        <v>11.04166666666667</v>
      </c>
      <c r="AH137">
        <v>11.09521217324991</v>
      </c>
      <c r="AI137">
        <v>2.4417832277588412</v>
      </c>
      <c r="AJ137">
        <v>0</v>
      </c>
      <c r="AK137">
        <v>0</v>
      </c>
    </row>
    <row r="138" spans="1:37" x14ac:dyDescent="0.2">
      <c r="A138" t="s">
        <v>328</v>
      </c>
      <c r="B138" t="s">
        <v>329</v>
      </c>
      <c r="C138" t="s">
        <v>330</v>
      </c>
      <c r="D138" t="s">
        <v>4</v>
      </c>
      <c r="E138">
        <v>0</v>
      </c>
      <c r="F138">
        <v>1</v>
      </c>
      <c r="G138">
        <v>0</v>
      </c>
      <c r="H138">
        <v>0</v>
      </c>
      <c r="I138" t="s">
        <v>24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1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4.5</v>
      </c>
      <c r="AE138">
        <v>506</v>
      </c>
      <c r="AF138">
        <v>14.90140677840189</v>
      </c>
      <c r="AG138">
        <v>15.32608695652174</v>
      </c>
      <c r="AH138">
        <v>15.140554508082349</v>
      </c>
      <c r="AI138">
        <v>2.769060238581182</v>
      </c>
      <c r="AJ138">
        <v>0</v>
      </c>
      <c r="AK138">
        <v>0</v>
      </c>
    </row>
    <row r="139" spans="1:37" x14ac:dyDescent="0.2">
      <c r="A139" t="s">
        <v>249</v>
      </c>
      <c r="B139" t="s">
        <v>331</v>
      </c>
      <c r="C139" t="s">
        <v>331</v>
      </c>
      <c r="D139" t="s">
        <v>4</v>
      </c>
      <c r="E139">
        <v>0</v>
      </c>
      <c r="F139">
        <v>1</v>
      </c>
      <c r="G139">
        <v>0</v>
      </c>
      <c r="H139">
        <v>0</v>
      </c>
      <c r="I139" t="s">
        <v>24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1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4.2</v>
      </c>
      <c r="AE139">
        <v>507</v>
      </c>
      <c r="AF139">
        <v>15.167248417445171</v>
      </c>
      <c r="AG139">
        <v>15.804844016774179</v>
      </c>
      <c r="AH139">
        <v>15.51354694179175</v>
      </c>
      <c r="AI139">
        <v>3.150297042226637</v>
      </c>
      <c r="AJ139">
        <v>0</v>
      </c>
      <c r="AK139">
        <v>0</v>
      </c>
    </row>
    <row r="140" spans="1:37" x14ac:dyDescent="0.2">
      <c r="A140" t="s">
        <v>332</v>
      </c>
      <c r="B140" t="s">
        <v>333</v>
      </c>
      <c r="C140" t="s">
        <v>333</v>
      </c>
      <c r="D140" t="s">
        <v>6</v>
      </c>
      <c r="E140">
        <v>0</v>
      </c>
      <c r="F140">
        <v>0</v>
      </c>
      <c r="G140">
        <v>0</v>
      </c>
      <c r="H140">
        <v>1</v>
      </c>
      <c r="I140" t="s">
        <v>24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1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6.4</v>
      </c>
      <c r="AE140">
        <v>510</v>
      </c>
      <c r="AF140">
        <v>13.269733387063299</v>
      </c>
      <c r="AG140">
        <v>21.07353251804766</v>
      </c>
      <c r="AH140">
        <v>17.203274221336009</v>
      </c>
      <c r="AI140">
        <v>3.4406526550544618</v>
      </c>
      <c r="AJ140">
        <v>0</v>
      </c>
      <c r="AK140">
        <v>0</v>
      </c>
    </row>
    <row r="141" spans="1:37" x14ac:dyDescent="0.2">
      <c r="A141" t="s">
        <v>334</v>
      </c>
      <c r="B141" t="s">
        <v>335</v>
      </c>
      <c r="C141" t="s">
        <v>335</v>
      </c>
      <c r="D141" t="s">
        <v>5</v>
      </c>
      <c r="E141">
        <v>0</v>
      </c>
      <c r="F141">
        <v>0</v>
      </c>
      <c r="G141">
        <v>1</v>
      </c>
      <c r="H141">
        <v>0</v>
      </c>
      <c r="I141" t="s">
        <v>24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1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4.9000000000000004</v>
      </c>
      <c r="AE141">
        <v>512</v>
      </c>
      <c r="AF141">
        <v>13.01470588235293</v>
      </c>
      <c r="AG141">
        <v>13.40277777777778</v>
      </c>
      <c r="AH141">
        <v>13.232173249577791</v>
      </c>
      <c r="AI141">
        <v>2.6464346499155571</v>
      </c>
      <c r="AJ141">
        <v>0</v>
      </c>
      <c r="AK141">
        <v>0</v>
      </c>
    </row>
    <row r="142" spans="1:37" x14ac:dyDescent="0.2">
      <c r="A142" t="s">
        <v>112</v>
      </c>
      <c r="B142" t="s">
        <v>336</v>
      </c>
      <c r="C142" t="s">
        <v>336</v>
      </c>
      <c r="D142" t="s">
        <v>5</v>
      </c>
      <c r="E142">
        <v>0</v>
      </c>
      <c r="F142">
        <v>0</v>
      </c>
      <c r="G142">
        <v>1</v>
      </c>
      <c r="H142">
        <v>0</v>
      </c>
      <c r="I142" t="s">
        <v>24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1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8.5</v>
      </c>
      <c r="AE142">
        <v>515</v>
      </c>
      <c r="AF142">
        <v>21.378652755312942</v>
      </c>
      <c r="AG142">
        <v>18.276515151515149</v>
      </c>
      <c r="AH142">
        <v>19.862161118805592</v>
      </c>
      <c r="AI142">
        <v>3.835472386958735</v>
      </c>
      <c r="AJ142">
        <v>0</v>
      </c>
      <c r="AK142">
        <v>0</v>
      </c>
    </row>
    <row r="143" spans="1:37" x14ac:dyDescent="0.2">
      <c r="A143" t="s">
        <v>337</v>
      </c>
      <c r="B143" t="s">
        <v>224</v>
      </c>
      <c r="C143" t="s">
        <v>224</v>
      </c>
      <c r="D143" t="s">
        <v>3</v>
      </c>
      <c r="E143">
        <v>1</v>
      </c>
      <c r="F143">
        <v>0</v>
      </c>
      <c r="G143">
        <v>0</v>
      </c>
      <c r="H143">
        <v>0</v>
      </c>
      <c r="I143" t="s">
        <v>24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1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4.8</v>
      </c>
      <c r="AE143">
        <v>522</v>
      </c>
      <c r="AF143">
        <v>19.444444444444439</v>
      </c>
      <c r="AG143">
        <v>17.20384511714737</v>
      </c>
      <c r="AH143">
        <v>18.356201356042131</v>
      </c>
      <c r="AI143">
        <v>3.7837825504283629</v>
      </c>
      <c r="AJ143">
        <v>0</v>
      </c>
      <c r="AK143">
        <v>0</v>
      </c>
    </row>
    <row r="144" spans="1:37" x14ac:dyDescent="0.2">
      <c r="A144" t="s">
        <v>338</v>
      </c>
      <c r="B144" t="s">
        <v>339</v>
      </c>
      <c r="C144" t="s">
        <v>339</v>
      </c>
      <c r="D144" t="s">
        <v>4</v>
      </c>
      <c r="E144">
        <v>0</v>
      </c>
      <c r="F144">
        <v>1</v>
      </c>
      <c r="G144">
        <v>0</v>
      </c>
      <c r="H144">
        <v>0</v>
      </c>
      <c r="I144" t="s">
        <v>24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1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4</v>
      </c>
      <c r="AE144">
        <v>528</v>
      </c>
      <c r="AF144">
        <v>15.390625</v>
      </c>
      <c r="AG144">
        <v>15.69306930693069</v>
      </c>
      <c r="AH144">
        <v>15.569392422320091</v>
      </c>
      <c r="AI144">
        <v>3.1138784844640188</v>
      </c>
      <c r="AJ144">
        <v>0</v>
      </c>
      <c r="AK144">
        <v>0</v>
      </c>
    </row>
    <row r="145" spans="1:37" x14ac:dyDescent="0.2">
      <c r="A145" t="s">
        <v>340</v>
      </c>
      <c r="B145" t="s">
        <v>341</v>
      </c>
      <c r="C145" t="s">
        <v>342</v>
      </c>
      <c r="D145" t="s">
        <v>5</v>
      </c>
      <c r="E145">
        <v>0</v>
      </c>
      <c r="F145">
        <v>0</v>
      </c>
      <c r="G145">
        <v>1</v>
      </c>
      <c r="H145">
        <v>0</v>
      </c>
      <c r="I145" t="s">
        <v>25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1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6.2</v>
      </c>
      <c r="AE145">
        <v>534</v>
      </c>
      <c r="AF145">
        <v>20.980392156862742</v>
      </c>
      <c r="AG145">
        <v>22.238461415746251</v>
      </c>
      <c r="AH145">
        <v>24.43950398188549</v>
      </c>
      <c r="AI145">
        <v>4.8879399718075787</v>
      </c>
      <c r="AJ145">
        <v>0</v>
      </c>
      <c r="AK145">
        <v>0</v>
      </c>
    </row>
    <row r="146" spans="1:37" x14ac:dyDescent="0.2">
      <c r="A146" t="s">
        <v>320</v>
      </c>
      <c r="B146" t="s">
        <v>343</v>
      </c>
      <c r="C146" t="s">
        <v>344</v>
      </c>
      <c r="D146" t="s">
        <v>5</v>
      </c>
      <c r="E146">
        <v>0</v>
      </c>
      <c r="F146">
        <v>0</v>
      </c>
      <c r="G146">
        <v>1</v>
      </c>
      <c r="H146">
        <v>0</v>
      </c>
      <c r="I146" t="s">
        <v>25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1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5.8</v>
      </c>
      <c r="AE146">
        <v>538</v>
      </c>
      <c r="AF146">
        <v>15.671661216637229</v>
      </c>
      <c r="AG146">
        <v>15.67708333333333</v>
      </c>
      <c r="AH146">
        <v>17.739850696575811</v>
      </c>
      <c r="AI146">
        <v>3.4409340170214202</v>
      </c>
      <c r="AJ146">
        <v>0</v>
      </c>
      <c r="AK146">
        <v>0</v>
      </c>
    </row>
    <row r="147" spans="1:37" x14ac:dyDescent="0.2">
      <c r="A147" t="s">
        <v>345</v>
      </c>
      <c r="B147" t="s">
        <v>346</v>
      </c>
      <c r="C147" t="s">
        <v>346</v>
      </c>
      <c r="D147" t="s">
        <v>4</v>
      </c>
      <c r="E147">
        <v>0</v>
      </c>
      <c r="F147">
        <v>1</v>
      </c>
      <c r="G147">
        <v>0</v>
      </c>
      <c r="H147">
        <v>0</v>
      </c>
      <c r="I147" t="s">
        <v>25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1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4.4000000000000004</v>
      </c>
      <c r="AE147">
        <v>539</v>
      </c>
      <c r="AF147">
        <v>17.603880673592879</v>
      </c>
      <c r="AG147">
        <v>14.95327102803738</v>
      </c>
      <c r="AH147">
        <v>18.46081800823119</v>
      </c>
      <c r="AI147">
        <v>3.692163601646238</v>
      </c>
      <c r="AJ147">
        <v>0</v>
      </c>
      <c r="AK147">
        <v>0</v>
      </c>
    </row>
    <row r="148" spans="1:37" x14ac:dyDescent="0.2">
      <c r="A148" t="s">
        <v>332</v>
      </c>
      <c r="B148" t="s">
        <v>347</v>
      </c>
      <c r="C148" t="s">
        <v>347</v>
      </c>
      <c r="D148" t="s">
        <v>5</v>
      </c>
      <c r="E148">
        <v>0</v>
      </c>
      <c r="F148">
        <v>0</v>
      </c>
      <c r="G148">
        <v>1</v>
      </c>
      <c r="H148">
        <v>0</v>
      </c>
      <c r="I148" t="s">
        <v>25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1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6.2</v>
      </c>
      <c r="AE148">
        <v>544</v>
      </c>
      <c r="AF148">
        <v>19.539565515405009</v>
      </c>
      <c r="AG148">
        <v>12.881944444444439</v>
      </c>
      <c r="AH148">
        <v>18.440094418070089</v>
      </c>
      <c r="AI148">
        <v>4.2593959697013917</v>
      </c>
      <c r="AJ148">
        <v>1</v>
      </c>
      <c r="AK148">
        <v>1</v>
      </c>
    </row>
    <row r="149" spans="1:37" x14ac:dyDescent="0.2">
      <c r="A149" t="s">
        <v>348</v>
      </c>
      <c r="B149" t="s">
        <v>349</v>
      </c>
      <c r="C149" t="s">
        <v>349</v>
      </c>
      <c r="D149" t="s">
        <v>6</v>
      </c>
      <c r="E149">
        <v>0</v>
      </c>
      <c r="F149">
        <v>0</v>
      </c>
      <c r="G149">
        <v>0</v>
      </c>
      <c r="H149">
        <v>1</v>
      </c>
      <c r="I149" t="s">
        <v>25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1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7.6</v>
      </c>
      <c r="AE149">
        <v>547</v>
      </c>
      <c r="AF149">
        <v>23.030303030303021</v>
      </c>
      <c r="AG149">
        <v>21.14591824400738</v>
      </c>
      <c r="AH149">
        <v>25.025212898163581</v>
      </c>
      <c r="AI149">
        <v>5.0609349338880074</v>
      </c>
      <c r="AJ149">
        <v>0</v>
      </c>
      <c r="AK149">
        <v>0</v>
      </c>
    </row>
    <row r="150" spans="1:37" x14ac:dyDescent="0.2">
      <c r="A150" t="s">
        <v>350</v>
      </c>
      <c r="B150" t="s">
        <v>351</v>
      </c>
      <c r="C150" t="s">
        <v>352</v>
      </c>
      <c r="D150" t="s">
        <v>5</v>
      </c>
      <c r="E150">
        <v>0</v>
      </c>
      <c r="F150">
        <v>0</v>
      </c>
      <c r="G150">
        <v>1</v>
      </c>
      <c r="H150">
        <v>0</v>
      </c>
      <c r="I150" t="s">
        <v>25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1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5.8</v>
      </c>
      <c r="AE150">
        <v>548</v>
      </c>
      <c r="AF150">
        <v>16.068488624760871</v>
      </c>
      <c r="AG150">
        <v>13.18965517241379</v>
      </c>
      <c r="AH150">
        <v>16.597135470721831</v>
      </c>
      <c r="AI150">
        <v>3.3194270941443662</v>
      </c>
      <c r="AJ150">
        <v>0</v>
      </c>
      <c r="AK150">
        <v>0</v>
      </c>
    </row>
    <row r="151" spans="1:37" x14ac:dyDescent="0.2">
      <c r="A151" t="s">
        <v>353</v>
      </c>
      <c r="B151" t="s">
        <v>354</v>
      </c>
      <c r="C151" t="s">
        <v>354</v>
      </c>
      <c r="D151" t="s">
        <v>4</v>
      </c>
      <c r="E151">
        <v>0</v>
      </c>
      <c r="F151">
        <v>1</v>
      </c>
      <c r="G151">
        <v>0</v>
      </c>
      <c r="H151">
        <v>0</v>
      </c>
      <c r="I151" t="s">
        <v>25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1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4.2</v>
      </c>
      <c r="AE151">
        <v>551</v>
      </c>
      <c r="AF151">
        <v>12.75</v>
      </c>
      <c r="AG151">
        <v>13.94736842105263</v>
      </c>
      <c r="AH151">
        <v>15.09101725841554</v>
      </c>
      <c r="AI151">
        <v>3.018203451683108</v>
      </c>
      <c r="AJ151">
        <v>0</v>
      </c>
      <c r="AK151">
        <v>0</v>
      </c>
    </row>
    <row r="152" spans="1:37" x14ac:dyDescent="0.2">
      <c r="A152" t="s">
        <v>355</v>
      </c>
      <c r="B152" t="s">
        <v>356</v>
      </c>
      <c r="C152" t="s">
        <v>356</v>
      </c>
      <c r="D152" t="s">
        <v>5</v>
      </c>
      <c r="E152">
        <v>0</v>
      </c>
      <c r="F152">
        <v>0</v>
      </c>
      <c r="G152">
        <v>1</v>
      </c>
      <c r="H152">
        <v>0</v>
      </c>
      <c r="I152" t="s">
        <v>25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1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4.9000000000000004</v>
      </c>
      <c r="AE152">
        <v>553</v>
      </c>
      <c r="AF152">
        <v>11.733870967741931</v>
      </c>
      <c r="AG152">
        <v>12.90816326530612</v>
      </c>
      <c r="AH152">
        <v>13.92824784759928</v>
      </c>
      <c r="AI152">
        <v>2.785649569519856</v>
      </c>
      <c r="AJ152">
        <v>0</v>
      </c>
      <c r="AK152">
        <v>0</v>
      </c>
    </row>
    <row r="153" spans="1:37" x14ac:dyDescent="0.2">
      <c r="A153" t="s">
        <v>357</v>
      </c>
      <c r="B153" t="s">
        <v>358</v>
      </c>
      <c r="C153" t="s">
        <v>358</v>
      </c>
      <c r="D153" t="s">
        <v>3</v>
      </c>
      <c r="E153">
        <v>1</v>
      </c>
      <c r="F153">
        <v>0</v>
      </c>
      <c r="G153">
        <v>0</v>
      </c>
      <c r="H153">
        <v>0</v>
      </c>
      <c r="I153" t="s">
        <v>25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1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5.4</v>
      </c>
      <c r="AE153">
        <v>556</v>
      </c>
      <c r="AF153">
        <v>20.684931506849331</v>
      </c>
      <c r="AG153">
        <v>17.952586206896552</v>
      </c>
      <c r="AH153">
        <v>21.902776515722881</v>
      </c>
      <c r="AI153">
        <v>4.3805553031445772</v>
      </c>
      <c r="AJ153">
        <v>0</v>
      </c>
      <c r="AK153">
        <v>0</v>
      </c>
    </row>
    <row r="154" spans="1:37" x14ac:dyDescent="0.2">
      <c r="A154" t="s">
        <v>359</v>
      </c>
      <c r="B154" t="s">
        <v>360</v>
      </c>
      <c r="C154" t="s">
        <v>360</v>
      </c>
      <c r="D154" t="s">
        <v>4</v>
      </c>
      <c r="E154">
        <v>0</v>
      </c>
      <c r="F154">
        <v>1</v>
      </c>
      <c r="G154">
        <v>0</v>
      </c>
      <c r="H154">
        <v>0</v>
      </c>
      <c r="I154" t="s">
        <v>25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1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5.3</v>
      </c>
      <c r="AE154">
        <v>559</v>
      </c>
      <c r="AF154">
        <v>13.1309046650781</v>
      </c>
      <c r="AG154">
        <v>15.29816513761468</v>
      </c>
      <c r="AH154">
        <v>16.05740583371265</v>
      </c>
      <c r="AI154">
        <v>3.7254242395106538</v>
      </c>
      <c r="AJ154">
        <v>0</v>
      </c>
      <c r="AK154">
        <v>0</v>
      </c>
    </row>
    <row r="155" spans="1:37" x14ac:dyDescent="0.2">
      <c r="A155" t="s">
        <v>361</v>
      </c>
      <c r="B155" t="s">
        <v>362</v>
      </c>
      <c r="C155" t="s">
        <v>362</v>
      </c>
      <c r="D155" t="s">
        <v>4</v>
      </c>
      <c r="E155">
        <v>0</v>
      </c>
      <c r="F155">
        <v>1</v>
      </c>
      <c r="G155">
        <v>0</v>
      </c>
      <c r="H155">
        <v>0</v>
      </c>
      <c r="I155" t="s">
        <v>25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1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6.9</v>
      </c>
      <c r="AE155">
        <v>562</v>
      </c>
      <c r="AF155">
        <v>21.614706102469789</v>
      </c>
      <c r="AG155">
        <v>19.353465986319009</v>
      </c>
      <c r="AH155">
        <v>23.215081433582721</v>
      </c>
      <c r="AI155">
        <v>4.0151982853321853</v>
      </c>
      <c r="AJ155">
        <v>0</v>
      </c>
      <c r="AK155">
        <v>0</v>
      </c>
    </row>
    <row r="156" spans="1:37" x14ac:dyDescent="0.2">
      <c r="A156" t="s">
        <v>363</v>
      </c>
      <c r="B156" t="s">
        <v>250</v>
      </c>
      <c r="C156" t="s">
        <v>250</v>
      </c>
      <c r="D156" t="s">
        <v>6</v>
      </c>
      <c r="E156">
        <v>0</v>
      </c>
      <c r="F156">
        <v>0</v>
      </c>
      <c r="G156">
        <v>0</v>
      </c>
      <c r="H156">
        <v>1</v>
      </c>
      <c r="I156" t="s">
        <v>25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1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7.9</v>
      </c>
      <c r="AE156">
        <v>565</v>
      </c>
      <c r="AF156">
        <v>22.800000000000018</v>
      </c>
      <c r="AG156">
        <v>18.82352941176471</v>
      </c>
      <c r="AH156">
        <v>23.609927326917848</v>
      </c>
      <c r="AI156">
        <v>4.72198546538357</v>
      </c>
      <c r="AJ156">
        <v>0</v>
      </c>
      <c r="AK156">
        <v>0</v>
      </c>
    </row>
    <row r="157" spans="1:37" x14ac:dyDescent="0.2">
      <c r="A157" t="s">
        <v>364</v>
      </c>
      <c r="B157" t="s">
        <v>365</v>
      </c>
      <c r="C157" t="s">
        <v>365</v>
      </c>
      <c r="D157" t="s">
        <v>3</v>
      </c>
      <c r="E157">
        <v>1</v>
      </c>
      <c r="F157">
        <v>0</v>
      </c>
      <c r="G157">
        <v>0</v>
      </c>
      <c r="H157">
        <v>0</v>
      </c>
      <c r="I157" t="s">
        <v>26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1</v>
      </c>
      <c r="Z157">
        <v>0</v>
      </c>
      <c r="AA157">
        <v>0</v>
      </c>
      <c r="AB157">
        <v>0</v>
      </c>
      <c r="AC157">
        <v>0</v>
      </c>
      <c r="AD157">
        <v>3.9</v>
      </c>
      <c r="AE157">
        <v>576</v>
      </c>
      <c r="AF157">
        <v>13.07692307692308</v>
      </c>
      <c r="AG157">
        <v>14.444444444444439</v>
      </c>
      <c r="AH157">
        <v>17.518607371121899</v>
      </c>
      <c r="AI157">
        <v>3.503721474224379</v>
      </c>
      <c r="AJ157">
        <v>0</v>
      </c>
      <c r="AK157">
        <v>0</v>
      </c>
    </row>
    <row r="158" spans="1:37" x14ac:dyDescent="0.2">
      <c r="A158" t="s">
        <v>332</v>
      </c>
      <c r="B158" t="s">
        <v>366</v>
      </c>
      <c r="C158" t="s">
        <v>366</v>
      </c>
      <c r="D158" t="s">
        <v>5</v>
      </c>
      <c r="E158">
        <v>0</v>
      </c>
      <c r="F158">
        <v>0</v>
      </c>
      <c r="G158">
        <v>1</v>
      </c>
      <c r="H158">
        <v>0</v>
      </c>
      <c r="I158" t="s">
        <v>26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1</v>
      </c>
      <c r="Z158">
        <v>0</v>
      </c>
      <c r="AA158">
        <v>0</v>
      </c>
      <c r="AB158">
        <v>0</v>
      </c>
      <c r="AC158">
        <v>0</v>
      </c>
      <c r="AD158">
        <v>5</v>
      </c>
      <c r="AE158">
        <v>579</v>
      </c>
      <c r="AF158">
        <v>14.582892901220619</v>
      </c>
      <c r="AG158">
        <v>12.68292682926829</v>
      </c>
      <c r="AH158">
        <v>17.36474222334575</v>
      </c>
      <c r="AI158">
        <v>3.3847536502446842</v>
      </c>
      <c r="AJ158">
        <v>0</v>
      </c>
      <c r="AK158">
        <v>0</v>
      </c>
    </row>
    <row r="159" spans="1:37" x14ac:dyDescent="0.2">
      <c r="A159" t="s">
        <v>367</v>
      </c>
      <c r="B159" t="s">
        <v>368</v>
      </c>
      <c r="C159" t="s">
        <v>368</v>
      </c>
      <c r="D159" t="s">
        <v>4</v>
      </c>
      <c r="E159">
        <v>0</v>
      </c>
      <c r="F159">
        <v>1</v>
      </c>
      <c r="G159">
        <v>0</v>
      </c>
      <c r="H159">
        <v>0</v>
      </c>
      <c r="I159" t="s">
        <v>26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1</v>
      </c>
      <c r="Z159">
        <v>0</v>
      </c>
      <c r="AA159">
        <v>0</v>
      </c>
      <c r="AB159">
        <v>0</v>
      </c>
      <c r="AC159">
        <v>0</v>
      </c>
      <c r="AD159">
        <v>4.5</v>
      </c>
      <c r="AE159">
        <v>582</v>
      </c>
      <c r="AF159">
        <v>17.05263157894737</v>
      </c>
      <c r="AG159">
        <v>17.281542277604771</v>
      </c>
      <c r="AH159">
        <v>21.859264719050881</v>
      </c>
      <c r="AI159">
        <v>4.3854045972060192</v>
      </c>
      <c r="AJ159">
        <v>0</v>
      </c>
      <c r="AK159">
        <v>0</v>
      </c>
    </row>
    <row r="160" spans="1:37" x14ac:dyDescent="0.2">
      <c r="A160" t="s">
        <v>369</v>
      </c>
      <c r="B160" t="s">
        <v>370</v>
      </c>
      <c r="C160" t="s">
        <v>370</v>
      </c>
      <c r="D160" t="s">
        <v>6</v>
      </c>
      <c r="E160">
        <v>0</v>
      </c>
      <c r="F160">
        <v>0</v>
      </c>
      <c r="G160">
        <v>0</v>
      </c>
      <c r="H160">
        <v>1</v>
      </c>
      <c r="I160" t="s">
        <v>26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1</v>
      </c>
      <c r="Z160">
        <v>0</v>
      </c>
      <c r="AA160">
        <v>0</v>
      </c>
      <c r="AB160">
        <v>0</v>
      </c>
      <c r="AC160">
        <v>0</v>
      </c>
      <c r="AD160">
        <v>6.3</v>
      </c>
      <c r="AE160">
        <v>583</v>
      </c>
      <c r="AF160">
        <v>20.186792445656071</v>
      </c>
      <c r="AG160">
        <v>17.5</v>
      </c>
      <c r="AH160">
        <v>24.00169573980375</v>
      </c>
      <c r="AI160">
        <v>5.0314484617306388</v>
      </c>
      <c r="AJ160">
        <v>0</v>
      </c>
      <c r="AK160">
        <v>0</v>
      </c>
    </row>
    <row r="161" spans="1:37" x14ac:dyDescent="0.2">
      <c r="A161" t="s">
        <v>371</v>
      </c>
      <c r="B161" t="s">
        <v>372</v>
      </c>
      <c r="C161" t="s">
        <v>372</v>
      </c>
      <c r="D161" t="s">
        <v>4</v>
      </c>
      <c r="E161">
        <v>0</v>
      </c>
      <c r="F161">
        <v>1</v>
      </c>
      <c r="G161">
        <v>0</v>
      </c>
      <c r="H161">
        <v>0</v>
      </c>
      <c r="I161" t="s">
        <v>26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1</v>
      </c>
      <c r="Z161">
        <v>0</v>
      </c>
      <c r="AA161">
        <v>0</v>
      </c>
      <c r="AB161">
        <v>0</v>
      </c>
      <c r="AC161">
        <v>0</v>
      </c>
      <c r="AD161">
        <v>4.5</v>
      </c>
      <c r="AE161">
        <v>585</v>
      </c>
      <c r="AF161">
        <v>16.531531531531531</v>
      </c>
      <c r="AG161">
        <v>15.96590909090909</v>
      </c>
      <c r="AH161">
        <v>20.692002139098712</v>
      </c>
      <c r="AI161">
        <v>4.138400427819743</v>
      </c>
      <c r="AJ161">
        <v>0</v>
      </c>
      <c r="AK161">
        <v>0</v>
      </c>
    </row>
    <row r="162" spans="1:37" x14ac:dyDescent="0.2">
      <c r="A162" t="s">
        <v>373</v>
      </c>
      <c r="B162" t="s">
        <v>374</v>
      </c>
      <c r="C162" t="s">
        <v>374</v>
      </c>
      <c r="D162" t="s">
        <v>5</v>
      </c>
      <c r="E162">
        <v>0</v>
      </c>
      <c r="F162">
        <v>0</v>
      </c>
      <c r="G162">
        <v>1</v>
      </c>
      <c r="H162">
        <v>0</v>
      </c>
      <c r="I162" t="s">
        <v>26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1</v>
      </c>
      <c r="Z162">
        <v>0</v>
      </c>
      <c r="AA162">
        <v>0</v>
      </c>
      <c r="AB162">
        <v>0</v>
      </c>
      <c r="AC162">
        <v>0</v>
      </c>
      <c r="AD162">
        <v>5.7</v>
      </c>
      <c r="AE162">
        <v>593</v>
      </c>
      <c r="AF162">
        <v>17.560860933912871</v>
      </c>
      <c r="AG162">
        <v>13.782051282051279</v>
      </c>
      <c r="AH162">
        <v>19.965627103607741</v>
      </c>
      <c r="AI162">
        <v>3.993125420721547</v>
      </c>
      <c r="AJ162">
        <v>0</v>
      </c>
      <c r="AK162">
        <v>0</v>
      </c>
    </row>
    <row r="163" spans="1:37" x14ac:dyDescent="0.2">
      <c r="A163" t="s">
        <v>375</v>
      </c>
      <c r="B163" t="s">
        <v>376</v>
      </c>
      <c r="C163" t="s">
        <v>376</v>
      </c>
      <c r="D163" t="s">
        <v>5</v>
      </c>
      <c r="E163">
        <v>0</v>
      </c>
      <c r="F163">
        <v>0</v>
      </c>
      <c r="G163">
        <v>1</v>
      </c>
      <c r="H163">
        <v>0</v>
      </c>
      <c r="I163" t="s">
        <v>26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1</v>
      </c>
      <c r="Z163">
        <v>0</v>
      </c>
      <c r="AA163">
        <v>0</v>
      </c>
      <c r="AB163">
        <v>0</v>
      </c>
      <c r="AC163">
        <v>0</v>
      </c>
      <c r="AD163">
        <v>5</v>
      </c>
      <c r="AE163">
        <v>598</v>
      </c>
      <c r="AF163">
        <v>9.8837209302325597</v>
      </c>
      <c r="AG163">
        <v>11.81818181818182</v>
      </c>
      <c r="AH163">
        <v>13.811936891762221</v>
      </c>
      <c r="AI163">
        <v>2.762387378352444</v>
      </c>
      <c r="AJ163">
        <v>0</v>
      </c>
      <c r="AK163">
        <v>0</v>
      </c>
    </row>
    <row r="164" spans="1:37" x14ac:dyDescent="0.2">
      <c r="A164" t="s">
        <v>249</v>
      </c>
      <c r="B164" t="s">
        <v>377</v>
      </c>
      <c r="C164" t="s">
        <v>377</v>
      </c>
      <c r="D164" t="s">
        <v>4</v>
      </c>
      <c r="E164">
        <v>0</v>
      </c>
      <c r="F164">
        <v>1</v>
      </c>
      <c r="G164">
        <v>0</v>
      </c>
      <c r="H164">
        <v>0</v>
      </c>
      <c r="I164" t="s">
        <v>26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1</v>
      </c>
      <c r="Z164">
        <v>0</v>
      </c>
      <c r="AA164">
        <v>0</v>
      </c>
      <c r="AB164">
        <v>0</v>
      </c>
      <c r="AC164">
        <v>0</v>
      </c>
      <c r="AD164">
        <v>4.4000000000000004</v>
      </c>
      <c r="AE164">
        <v>610</v>
      </c>
      <c r="AF164">
        <v>10.666666666666661</v>
      </c>
      <c r="AG164">
        <v>12.71739130434783</v>
      </c>
      <c r="AH164">
        <v>14.882617137725751</v>
      </c>
      <c r="AI164">
        <v>2.9765234275451511</v>
      </c>
      <c r="AJ164">
        <v>0</v>
      </c>
      <c r="AK164">
        <v>0</v>
      </c>
    </row>
    <row r="165" spans="1:37" x14ac:dyDescent="0.2">
      <c r="A165" t="s">
        <v>378</v>
      </c>
      <c r="B165" t="s">
        <v>379</v>
      </c>
      <c r="C165" t="s">
        <v>379</v>
      </c>
      <c r="D165" t="s">
        <v>6</v>
      </c>
      <c r="E165">
        <v>0</v>
      </c>
      <c r="F165">
        <v>0</v>
      </c>
      <c r="G165">
        <v>0</v>
      </c>
      <c r="H165">
        <v>1</v>
      </c>
      <c r="I165" t="s">
        <v>26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1</v>
      </c>
      <c r="Z165">
        <v>0</v>
      </c>
      <c r="AA165">
        <v>0</v>
      </c>
      <c r="AB165">
        <v>0</v>
      </c>
      <c r="AC165">
        <v>0</v>
      </c>
      <c r="AD165">
        <v>4.9000000000000004</v>
      </c>
      <c r="AE165">
        <v>613</v>
      </c>
      <c r="AF165">
        <v>18.607306194748279</v>
      </c>
      <c r="AG165">
        <v>17.964059224388759</v>
      </c>
      <c r="AH165">
        <v>23.285998754843341</v>
      </c>
      <c r="AI165">
        <v>5.2412977854303939</v>
      </c>
      <c r="AJ165">
        <v>0</v>
      </c>
      <c r="AK165">
        <v>0</v>
      </c>
    </row>
    <row r="166" spans="1:37" x14ac:dyDescent="0.2">
      <c r="A166" t="s">
        <v>380</v>
      </c>
      <c r="B166" t="s">
        <v>381</v>
      </c>
      <c r="C166" t="s">
        <v>381</v>
      </c>
      <c r="D166" t="s">
        <v>6</v>
      </c>
      <c r="E166">
        <v>0</v>
      </c>
      <c r="F166">
        <v>0</v>
      </c>
      <c r="G166">
        <v>0</v>
      </c>
      <c r="H166">
        <v>1</v>
      </c>
      <c r="I166" t="s">
        <v>27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1</v>
      </c>
      <c r="AA166">
        <v>0</v>
      </c>
      <c r="AB166">
        <v>0</v>
      </c>
      <c r="AC166">
        <v>0</v>
      </c>
      <c r="AD166">
        <v>4.5999999999999996</v>
      </c>
      <c r="AE166">
        <v>627</v>
      </c>
      <c r="AF166">
        <v>11.8</v>
      </c>
      <c r="AG166">
        <v>12.236842105263159</v>
      </c>
      <c r="AH166">
        <v>12.97102061404998</v>
      </c>
      <c r="AI166">
        <v>2.5942041228099959</v>
      </c>
      <c r="AJ166">
        <v>0</v>
      </c>
      <c r="AK166">
        <v>0</v>
      </c>
    </row>
    <row r="167" spans="1:37" x14ac:dyDescent="0.2">
      <c r="A167" t="s">
        <v>155</v>
      </c>
      <c r="B167" t="s">
        <v>382</v>
      </c>
      <c r="C167" t="s">
        <v>382</v>
      </c>
      <c r="D167" t="s">
        <v>5</v>
      </c>
      <c r="E167">
        <v>0</v>
      </c>
      <c r="F167">
        <v>0</v>
      </c>
      <c r="G167">
        <v>1</v>
      </c>
      <c r="H167">
        <v>0</v>
      </c>
      <c r="I167" t="s">
        <v>27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1</v>
      </c>
      <c r="AA167">
        <v>0</v>
      </c>
      <c r="AB167">
        <v>0</v>
      </c>
      <c r="AC167">
        <v>0</v>
      </c>
      <c r="AD167">
        <v>4.4000000000000004</v>
      </c>
      <c r="AE167">
        <v>628</v>
      </c>
      <c r="AF167">
        <v>12.524033607482</v>
      </c>
      <c r="AG167">
        <v>11.875</v>
      </c>
      <c r="AH167">
        <v>13.098185382969129</v>
      </c>
      <c r="AI167">
        <v>2.8004589535928899</v>
      </c>
      <c r="AJ167">
        <v>0</v>
      </c>
      <c r="AK167">
        <v>0</v>
      </c>
    </row>
    <row r="168" spans="1:37" x14ac:dyDescent="0.2">
      <c r="A168" t="s">
        <v>383</v>
      </c>
      <c r="B168" t="s">
        <v>384</v>
      </c>
      <c r="C168" t="s">
        <v>384</v>
      </c>
      <c r="D168" t="s">
        <v>4</v>
      </c>
      <c r="E168">
        <v>0</v>
      </c>
      <c r="F168">
        <v>1</v>
      </c>
      <c r="G168">
        <v>0</v>
      </c>
      <c r="H168">
        <v>0</v>
      </c>
      <c r="I168" t="s">
        <v>27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1</v>
      </c>
      <c r="AA168">
        <v>0</v>
      </c>
      <c r="AB168">
        <v>0</v>
      </c>
      <c r="AC168">
        <v>0</v>
      </c>
      <c r="AD168">
        <v>4.5</v>
      </c>
      <c r="AE168">
        <v>633</v>
      </c>
      <c r="AF168">
        <v>11.451612903225801</v>
      </c>
      <c r="AG168">
        <v>14.0625</v>
      </c>
      <c r="AH168">
        <v>13.90241365144338</v>
      </c>
      <c r="AI168">
        <v>2.7804827302886772</v>
      </c>
      <c r="AJ168">
        <v>0</v>
      </c>
      <c r="AK168">
        <v>0</v>
      </c>
    </row>
    <row r="169" spans="1:37" x14ac:dyDescent="0.2">
      <c r="A169" t="s">
        <v>385</v>
      </c>
      <c r="B169" t="s">
        <v>386</v>
      </c>
      <c r="C169" t="s">
        <v>386</v>
      </c>
      <c r="D169" t="s">
        <v>3</v>
      </c>
      <c r="E169">
        <v>1</v>
      </c>
      <c r="F169">
        <v>0</v>
      </c>
      <c r="G169">
        <v>0</v>
      </c>
      <c r="H169">
        <v>0</v>
      </c>
      <c r="I169" t="s">
        <v>27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1</v>
      </c>
      <c r="AA169">
        <v>0</v>
      </c>
      <c r="AB169">
        <v>0</v>
      </c>
      <c r="AC169">
        <v>0</v>
      </c>
      <c r="AD169">
        <v>4.5</v>
      </c>
      <c r="AE169">
        <v>639</v>
      </c>
      <c r="AF169">
        <v>16.059707886163501</v>
      </c>
      <c r="AG169">
        <v>12.69230769230769</v>
      </c>
      <c r="AH169">
        <v>15.27233014821994</v>
      </c>
      <c r="AI169">
        <v>3.0391514152593002</v>
      </c>
      <c r="AJ169">
        <v>0</v>
      </c>
      <c r="AK169">
        <v>0</v>
      </c>
    </row>
    <row r="170" spans="1:37" x14ac:dyDescent="0.2">
      <c r="A170" t="s">
        <v>387</v>
      </c>
      <c r="B170" t="s">
        <v>388</v>
      </c>
      <c r="C170" t="s">
        <v>388</v>
      </c>
      <c r="D170" t="s">
        <v>5</v>
      </c>
      <c r="E170">
        <v>0</v>
      </c>
      <c r="F170">
        <v>0</v>
      </c>
      <c r="G170">
        <v>1</v>
      </c>
      <c r="H170">
        <v>0</v>
      </c>
      <c r="I170" t="s">
        <v>27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1</v>
      </c>
      <c r="AA170">
        <v>0</v>
      </c>
      <c r="AB170">
        <v>0</v>
      </c>
      <c r="AC170">
        <v>0</v>
      </c>
      <c r="AD170">
        <v>4.8</v>
      </c>
      <c r="AE170">
        <v>645</v>
      </c>
      <c r="AF170">
        <v>10.6547619047619</v>
      </c>
      <c r="AG170">
        <v>12.95454545454545</v>
      </c>
      <c r="AH170">
        <v>12.857239929457711</v>
      </c>
      <c r="AI170">
        <v>2.5714479858915422</v>
      </c>
      <c r="AJ170">
        <v>0</v>
      </c>
      <c r="AK170">
        <v>0</v>
      </c>
    </row>
    <row r="171" spans="1:37" x14ac:dyDescent="0.2">
      <c r="A171" t="s">
        <v>389</v>
      </c>
      <c r="B171" t="s">
        <v>390</v>
      </c>
      <c r="C171" t="s">
        <v>390</v>
      </c>
      <c r="D171" t="s">
        <v>5</v>
      </c>
      <c r="E171">
        <v>0</v>
      </c>
      <c r="F171">
        <v>0</v>
      </c>
      <c r="G171">
        <v>1</v>
      </c>
      <c r="H171">
        <v>0</v>
      </c>
      <c r="I171" t="s">
        <v>27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1</v>
      </c>
      <c r="AA171">
        <v>0</v>
      </c>
      <c r="AB171">
        <v>0</v>
      </c>
      <c r="AC171">
        <v>0</v>
      </c>
      <c r="AD171">
        <v>5</v>
      </c>
      <c r="AE171">
        <v>657</v>
      </c>
      <c r="AF171">
        <v>14.705882352941179</v>
      </c>
      <c r="AG171">
        <v>14.58333333333333</v>
      </c>
      <c r="AH171">
        <v>15.76443152287451</v>
      </c>
      <c r="AI171">
        <v>3.1528863045749032</v>
      </c>
      <c r="AJ171">
        <v>0</v>
      </c>
      <c r="AK171">
        <v>0</v>
      </c>
    </row>
    <row r="172" spans="1:37" x14ac:dyDescent="0.2">
      <c r="A172" t="s">
        <v>391</v>
      </c>
      <c r="B172" t="s">
        <v>392</v>
      </c>
      <c r="C172" t="s">
        <v>392</v>
      </c>
      <c r="D172" t="s">
        <v>5</v>
      </c>
      <c r="E172">
        <v>0</v>
      </c>
      <c r="F172">
        <v>0</v>
      </c>
      <c r="G172">
        <v>1</v>
      </c>
      <c r="H172">
        <v>0</v>
      </c>
      <c r="I172" t="s">
        <v>28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1</v>
      </c>
      <c r="AB172">
        <v>0</v>
      </c>
      <c r="AC172">
        <v>0</v>
      </c>
      <c r="AD172">
        <v>5.8</v>
      </c>
      <c r="AE172">
        <v>663</v>
      </c>
      <c r="AF172">
        <v>15.38461538461538</v>
      </c>
      <c r="AG172">
        <v>14.75</v>
      </c>
      <c r="AH172">
        <v>16.595855511342691</v>
      </c>
      <c r="AI172">
        <v>3.319171102268538</v>
      </c>
      <c r="AJ172">
        <v>0</v>
      </c>
      <c r="AK172">
        <v>0</v>
      </c>
    </row>
    <row r="173" spans="1:37" x14ac:dyDescent="0.2">
      <c r="A173" t="s">
        <v>393</v>
      </c>
      <c r="B173" t="s">
        <v>394</v>
      </c>
      <c r="C173" t="s">
        <v>394</v>
      </c>
      <c r="D173" t="s">
        <v>5</v>
      </c>
      <c r="E173">
        <v>0</v>
      </c>
      <c r="F173">
        <v>0</v>
      </c>
      <c r="G173">
        <v>1</v>
      </c>
      <c r="H173">
        <v>0</v>
      </c>
      <c r="I173" t="s">
        <v>28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1</v>
      </c>
      <c r="AB173">
        <v>0</v>
      </c>
      <c r="AC173">
        <v>0</v>
      </c>
      <c r="AD173">
        <v>7.2</v>
      </c>
      <c r="AE173">
        <v>674</v>
      </c>
      <c r="AF173">
        <v>20.613763063590021</v>
      </c>
      <c r="AG173">
        <v>20.565140410831781</v>
      </c>
      <c r="AH173">
        <v>22.673881158589481</v>
      </c>
      <c r="AI173">
        <v>2.853830877220136</v>
      </c>
      <c r="AJ173">
        <v>1</v>
      </c>
      <c r="AK173">
        <v>1</v>
      </c>
    </row>
    <row r="174" spans="1:37" x14ac:dyDescent="0.2">
      <c r="A174" t="s">
        <v>155</v>
      </c>
      <c r="B174" t="s">
        <v>395</v>
      </c>
      <c r="C174" t="s">
        <v>395</v>
      </c>
      <c r="D174" t="s">
        <v>5</v>
      </c>
      <c r="E174">
        <v>0</v>
      </c>
      <c r="F174">
        <v>0</v>
      </c>
      <c r="G174">
        <v>1</v>
      </c>
      <c r="H174">
        <v>0</v>
      </c>
      <c r="I174" t="s">
        <v>28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1</v>
      </c>
      <c r="AB174">
        <v>0</v>
      </c>
      <c r="AC174">
        <v>0</v>
      </c>
      <c r="AD174">
        <v>7.8</v>
      </c>
      <c r="AE174">
        <v>677</v>
      </c>
      <c r="AF174">
        <v>21.619389819648969</v>
      </c>
      <c r="AG174">
        <v>21.781143617593809</v>
      </c>
      <c r="AH174">
        <v>23.896026169152972</v>
      </c>
      <c r="AI174">
        <v>4.4972519169652312</v>
      </c>
      <c r="AJ174">
        <v>0</v>
      </c>
      <c r="AK174">
        <v>0</v>
      </c>
    </row>
    <row r="175" spans="1:37" x14ac:dyDescent="0.2">
      <c r="A175" t="s">
        <v>396</v>
      </c>
      <c r="B175" t="s">
        <v>397</v>
      </c>
      <c r="C175" t="s">
        <v>398</v>
      </c>
      <c r="D175" t="s">
        <v>4</v>
      </c>
      <c r="E175">
        <v>0</v>
      </c>
      <c r="F175">
        <v>1</v>
      </c>
      <c r="G175">
        <v>0</v>
      </c>
      <c r="H175">
        <v>0</v>
      </c>
      <c r="I175" t="s">
        <v>28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1</v>
      </c>
      <c r="AB175">
        <v>0</v>
      </c>
      <c r="AC175">
        <v>0</v>
      </c>
      <c r="AD175">
        <v>5.6</v>
      </c>
      <c r="AE175">
        <v>679</v>
      </c>
      <c r="AF175">
        <v>20.15625</v>
      </c>
      <c r="AG175">
        <v>16.770833333333329</v>
      </c>
      <c r="AH175">
        <v>20.350420588453598</v>
      </c>
      <c r="AI175">
        <v>4.0700841176907208</v>
      </c>
      <c r="AJ175">
        <v>0</v>
      </c>
      <c r="AK175">
        <v>0</v>
      </c>
    </row>
    <row r="176" spans="1:37" x14ac:dyDescent="0.2">
      <c r="A176" t="s">
        <v>399</v>
      </c>
      <c r="B176" t="s">
        <v>400</v>
      </c>
      <c r="C176" t="s">
        <v>399</v>
      </c>
      <c r="D176" t="s">
        <v>5</v>
      </c>
      <c r="E176">
        <v>0</v>
      </c>
      <c r="F176">
        <v>0</v>
      </c>
      <c r="G176">
        <v>1</v>
      </c>
      <c r="H176">
        <v>0</v>
      </c>
      <c r="I176" t="s">
        <v>28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1</v>
      </c>
      <c r="AB176">
        <v>0</v>
      </c>
      <c r="AC176">
        <v>0</v>
      </c>
      <c r="AD176">
        <v>6.7</v>
      </c>
      <c r="AE176">
        <v>681</v>
      </c>
      <c r="AF176">
        <v>14.4183087054785</v>
      </c>
      <c r="AG176">
        <v>19.983018755760671</v>
      </c>
      <c r="AH176">
        <v>18.912378444098429</v>
      </c>
      <c r="AI176">
        <v>2.9783119654304522</v>
      </c>
      <c r="AJ176">
        <v>0</v>
      </c>
      <c r="AK176">
        <v>0</v>
      </c>
    </row>
    <row r="177" spans="1:37" x14ac:dyDescent="0.2">
      <c r="A177" t="s">
        <v>401</v>
      </c>
      <c r="B177" t="s">
        <v>402</v>
      </c>
      <c r="C177" t="s">
        <v>402</v>
      </c>
      <c r="D177" t="s">
        <v>4</v>
      </c>
      <c r="E177">
        <v>0</v>
      </c>
      <c r="F177">
        <v>1</v>
      </c>
      <c r="G177">
        <v>0</v>
      </c>
      <c r="H177">
        <v>0</v>
      </c>
      <c r="I177" t="s">
        <v>28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1</v>
      </c>
      <c r="AB177">
        <v>0</v>
      </c>
      <c r="AC177">
        <v>0</v>
      </c>
      <c r="AD177">
        <v>5</v>
      </c>
      <c r="AE177">
        <v>683</v>
      </c>
      <c r="AF177">
        <v>15.57377049180328</v>
      </c>
      <c r="AG177">
        <v>14.0625</v>
      </c>
      <c r="AH177">
        <v>16.326096354452378</v>
      </c>
      <c r="AI177">
        <v>3.2652192708904759</v>
      </c>
      <c r="AJ177">
        <v>0</v>
      </c>
      <c r="AK177">
        <v>0</v>
      </c>
    </row>
    <row r="178" spans="1:37" x14ac:dyDescent="0.2">
      <c r="A178" t="s">
        <v>403</v>
      </c>
      <c r="B178" t="s">
        <v>404</v>
      </c>
      <c r="C178" t="s">
        <v>404</v>
      </c>
      <c r="D178" t="s">
        <v>5</v>
      </c>
      <c r="E178">
        <v>0</v>
      </c>
      <c r="F178">
        <v>0</v>
      </c>
      <c r="G178">
        <v>1</v>
      </c>
      <c r="H178">
        <v>0</v>
      </c>
      <c r="I178" t="s">
        <v>28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1</v>
      </c>
      <c r="AB178">
        <v>0</v>
      </c>
      <c r="AC178">
        <v>0</v>
      </c>
      <c r="AD178">
        <v>4.5</v>
      </c>
      <c r="AE178">
        <v>685</v>
      </c>
      <c r="AF178">
        <v>10.925925925925929</v>
      </c>
      <c r="AG178">
        <v>11.875</v>
      </c>
      <c r="AH178">
        <v>12.54945883210535</v>
      </c>
      <c r="AI178">
        <v>2.5098917664210698</v>
      </c>
      <c r="AJ178">
        <v>0</v>
      </c>
      <c r="AK178">
        <v>0</v>
      </c>
    </row>
    <row r="179" spans="1:37" x14ac:dyDescent="0.2">
      <c r="A179" t="s">
        <v>405</v>
      </c>
      <c r="B179" t="s">
        <v>406</v>
      </c>
      <c r="C179" t="s">
        <v>405</v>
      </c>
      <c r="D179" t="s">
        <v>5</v>
      </c>
      <c r="E179">
        <v>0</v>
      </c>
      <c r="F179">
        <v>0</v>
      </c>
      <c r="G179">
        <v>1</v>
      </c>
      <c r="H179">
        <v>0</v>
      </c>
      <c r="I179" t="s">
        <v>28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1</v>
      </c>
      <c r="AB179">
        <v>0</v>
      </c>
      <c r="AC179">
        <v>0</v>
      </c>
      <c r="AD179">
        <v>9.8000000000000007</v>
      </c>
      <c r="AE179">
        <v>688</v>
      </c>
      <c r="AF179">
        <v>25.66037735849056</v>
      </c>
      <c r="AG179">
        <v>24.07337746128524</v>
      </c>
      <c r="AH179">
        <v>27.392425371767992</v>
      </c>
      <c r="AI179">
        <v>5.4783330681231508</v>
      </c>
      <c r="AJ179">
        <v>0</v>
      </c>
      <c r="AK179">
        <v>0</v>
      </c>
    </row>
    <row r="180" spans="1:37" x14ac:dyDescent="0.2">
      <c r="A180" t="s">
        <v>407</v>
      </c>
      <c r="B180" t="s">
        <v>408</v>
      </c>
      <c r="C180" t="s">
        <v>408</v>
      </c>
      <c r="D180" t="s">
        <v>4</v>
      </c>
      <c r="E180">
        <v>0</v>
      </c>
      <c r="F180">
        <v>1</v>
      </c>
      <c r="G180">
        <v>0</v>
      </c>
      <c r="H180">
        <v>0</v>
      </c>
      <c r="I180" t="s">
        <v>28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1</v>
      </c>
      <c r="AB180">
        <v>0</v>
      </c>
      <c r="AC180">
        <v>0</v>
      </c>
      <c r="AD180">
        <v>4.8</v>
      </c>
      <c r="AE180">
        <v>691</v>
      </c>
      <c r="AF180">
        <v>15</v>
      </c>
      <c r="AG180">
        <v>14.09090909090909</v>
      </c>
      <c r="AH180">
        <v>16.02262910314586</v>
      </c>
      <c r="AI180">
        <v>3.2045258206291711</v>
      </c>
      <c r="AJ180">
        <v>0</v>
      </c>
      <c r="AK180">
        <v>0</v>
      </c>
    </row>
    <row r="181" spans="1:37" x14ac:dyDescent="0.2">
      <c r="A181" t="s">
        <v>409</v>
      </c>
      <c r="B181" t="s">
        <v>410</v>
      </c>
      <c r="C181" t="s">
        <v>410</v>
      </c>
      <c r="D181" t="s">
        <v>3</v>
      </c>
      <c r="E181">
        <v>1</v>
      </c>
      <c r="F181">
        <v>0</v>
      </c>
      <c r="G181">
        <v>0</v>
      </c>
      <c r="H181">
        <v>0</v>
      </c>
      <c r="I181" t="s">
        <v>28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1</v>
      </c>
      <c r="AB181">
        <v>0</v>
      </c>
      <c r="AC181">
        <v>0</v>
      </c>
      <c r="AD181">
        <v>5.3</v>
      </c>
      <c r="AE181">
        <v>692</v>
      </c>
      <c r="AF181">
        <v>18.333333333333329</v>
      </c>
      <c r="AG181">
        <v>16.34615384615385</v>
      </c>
      <c r="AH181">
        <v>19.105471770980689</v>
      </c>
      <c r="AI181">
        <v>3.8210943541961391</v>
      </c>
      <c r="AJ181">
        <v>1</v>
      </c>
      <c r="AK181">
        <v>1</v>
      </c>
    </row>
    <row r="182" spans="1:37" x14ac:dyDescent="0.2">
      <c r="A182" t="s">
        <v>411</v>
      </c>
      <c r="B182" t="s">
        <v>412</v>
      </c>
      <c r="C182" t="s">
        <v>412</v>
      </c>
      <c r="D182" t="s">
        <v>6</v>
      </c>
      <c r="E182">
        <v>0</v>
      </c>
      <c r="F182">
        <v>0</v>
      </c>
      <c r="G182">
        <v>0</v>
      </c>
      <c r="H182">
        <v>1</v>
      </c>
      <c r="I182" t="s">
        <v>29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1</v>
      </c>
      <c r="AC182">
        <v>0</v>
      </c>
      <c r="AD182">
        <v>5.7</v>
      </c>
      <c r="AE182">
        <v>703</v>
      </c>
      <c r="AF182">
        <v>18.28125</v>
      </c>
      <c r="AG182">
        <v>19.74773874422317</v>
      </c>
      <c r="AH182">
        <v>19.94889026897923</v>
      </c>
      <c r="AI182">
        <v>3.9893212881047182</v>
      </c>
      <c r="AJ182">
        <v>0</v>
      </c>
      <c r="AK182">
        <v>0</v>
      </c>
    </row>
    <row r="183" spans="1:37" x14ac:dyDescent="0.2">
      <c r="A183" t="s">
        <v>413</v>
      </c>
      <c r="B183" t="s">
        <v>414</v>
      </c>
      <c r="C183" t="s">
        <v>414</v>
      </c>
      <c r="D183" t="s">
        <v>3</v>
      </c>
      <c r="E183">
        <v>1</v>
      </c>
      <c r="F183">
        <v>0</v>
      </c>
      <c r="G183">
        <v>0</v>
      </c>
      <c r="H183">
        <v>0</v>
      </c>
      <c r="I183" t="s">
        <v>29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1</v>
      </c>
      <c r="AC183">
        <v>0</v>
      </c>
      <c r="AD183">
        <v>4.2</v>
      </c>
      <c r="AE183">
        <v>704</v>
      </c>
      <c r="AF183">
        <v>15.833333333333339</v>
      </c>
      <c r="AG183">
        <v>15.71428571428571</v>
      </c>
      <c r="AH183">
        <v>16.56797519974921</v>
      </c>
      <c r="AI183">
        <v>3.3135950399498428</v>
      </c>
      <c r="AJ183">
        <v>0</v>
      </c>
      <c r="AK183">
        <v>0</v>
      </c>
    </row>
    <row r="184" spans="1:37" x14ac:dyDescent="0.2">
      <c r="A184" t="s">
        <v>415</v>
      </c>
      <c r="B184" t="s">
        <v>416</v>
      </c>
      <c r="C184" t="s">
        <v>416</v>
      </c>
      <c r="D184" t="s">
        <v>5</v>
      </c>
      <c r="E184">
        <v>0</v>
      </c>
      <c r="F184">
        <v>0</v>
      </c>
      <c r="G184">
        <v>1</v>
      </c>
      <c r="H184">
        <v>0</v>
      </c>
      <c r="I184" t="s">
        <v>29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1</v>
      </c>
      <c r="AC184">
        <v>0</v>
      </c>
      <c r="AD184">
        <v>7.8</v>
      </c>
      <c r="AE184">
        <v>706</v>
      </c>
      <c r="AF184">
        <v>23.332476715303361</v>
      </c>
      <c r="AG184">
        <v>21.644424556641951</v>
      </c>
      <c r="AH184">
        <v>23.642302477302909</v>
      </c>
      <c r="AI184">
        <v>5.3339182805986098</v>
      </c>
      <c r="AJ184">
        <v>1</v>
      </c>
      <c r="AK184">
        <v>1</v>
      </c>
    </row>
    <row r="185" spans="1:37" x14ac:dyDescent="0.2">
      <c r="A185" t="s">
        <v>417</v>
      </c>
      <c r="B185" t="s">
        <v>418</v>
      </c>
      <c r="C185" t="s">
        <v>418</v>
      </c>
      <c r="D185" t="s">
        <v>4</v>
      </c>
      <c r="E185">
        <v>0</v>
      </c>
      <c r="F185">
        <v>1</v>
      </c>
      <c r="G185">
        <v>0</v>
      </c>
      <c r="H185">
        <v>0</v>
      </c>
      <c r="I185" t="s">
        <v>29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1</v>
      </c>
      <c r="AC185">
        <v>0</v>
      </c>
      <c r="AD185">
        <v>4.5999999999999996</v>
      </c>
      <c r="AE185">
        <v>708</v>
      </c>
      <c r="AF185">
        <v>16.985260263796501</v>
      </c>
      <c r="AG185">
        <v>14.23076923076923</v>
      </c>
      <c r="AH185">
        <v>16.43138387096651</v>
      </c>
      <c r="AI185">
        <v>3.7976077022250219</v>
      </c>
      <c r="AJ185">
        <v>0</v>
      </c>
      <c r="AK185">
        <v>0</v>
      </c>
    </row>
    <row r="186" spans="1:37" x14ac:dyDescent="0.2">
      <c r="A186" t="s">
        <v>419</v>
      </c>
      <c r="B186" t="s">
        <v>420</v>
      </c>
      <c r="C186" t="s">
        <v>419</v>
      </c>
      <c r="D186" t="s">
        <v>4</v>
      </c>
      <c r="E186">
        <v>0</v>
      </c>
      <c r="F186">
        <v>1</v>
      </c>
      <c r="G186">
        <v>0</v>
      </c>
      <c r="H186">
        <v>0</v>
      </c>
      <c r="I186" t="s">
        <v>29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1</v>
      </c>
      <c r="AC186">
        <v>0</v>
      </c>
      <c r="AD186">
        <v>4.5</v>
      </c>
      <c r="AE186">
        <v>712</v>
      </c>
      <c r="AF186">
        <v>10.81599879392412</v>
      </c>
      <c r="AG186">
        <v>11.66666666666667</v>
      </c>
      <c r="AH186">
        <v>11.79397818538841</v>
      </c>
      <c r="AI186">
        <v>2.8756290251584229</v>
      </c>
      <c r="AJ186">
        <v>0</v>
      </c>
      <c r="AK186">
        <v>0</v>
      </c>
    </row>
    <row r="187" spans="1:37" x14ac:dyDescent="0.2">
      <c r="A187" t="s">
        <v>74</v>
      </c>
      <c r="B187" t="s">
        <v>421</v>
      </c>
      <c r="C187" t="s">
        <v>422</v>
      </c>
      <c r="D187" t="s">
        <v>5</v>
      </c>
      <c r="E187">
        <v>0</v>
      </c>
      <c r="F187">
        <v>0</v>
      </c>
      <c r="G187">
        <v>1</v>
      </c>
      <c r="H187">
        <v>0</v>
      </c>
      <c r="I187" t="s">
        <v>29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1</v>
      </c>
      <c r="AC187">
        <v>0</v>
      </c>
      <c r="AD187">
        <v>6</v>
      </c>
      <c r="AE187">
        <v>719</v>
      </c>
      <c r="AF187">
        <v>18.023255813953501</v>
      </c>
      <c r="AG187">
        <v>15.90909090909091</v>
      </c>
      <c r="AH187">
        <v>17.848656597650312</v>
      </c>
      <c r="AI187">
        <v>3.569731319530062</v>
      </c>
      <c r="AJ187">
        <v>0</v>
      </c>
      <c r="AK187">
        <v>0</v>
      </c>
    </row>
    <row r="188" spans="1:37" x14ac:dyDescent="0.2">
      <c r="A188" t="s">
        <v>423</v>
      </c>
      <c r="B188" t="s">
        <v>424</v>
      </c>
      <c r="C188" t="s">
        <v>424</v>
      </c>
      <c r="D188" t="s">
        <v>5</v>
      </c>
      <c r="E188">
        <v>0</v>
      </c>
      <c r="F188">
        <v>0</v>
      </c>
      <c r="G188">
        <v>1</v>
      </c>
      <c r="H188">
        <v>0</v>
      </c>
      <c r="I188" t="s">
        <v>29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1</v>
      </c>
      <c r="AC188">
        <v>0</v>
      </c>
      <c r="AD188">
        <v>4.9000000000000004</v>
      </c>
      <c r="AE188">
        <v>721</v>
      </c>
      <c r="AF188">
        <v>17.647058823529409</v>
      </c>
      <c r="AG188">
        <v>17.291666666666671</v>
      </c>
      <c r="AH188">
        <v>18.35207829904753</v>
      </c>
      <c r="AI188">
        <v>3.6704156598095059</v>
      </c>
      <c r="AJ188">
        <v>0</v>
      </c>
      <c r="AK188">
        <v>0</v>
      </c>
    </row>
    <row r="189" spans="1:37" x14ac:dyDescent="0.2">
      <c r="A189" t="s">
        <v>425</v>
      </c>
      <c r="B189" t="s">
        <v>426</v>
      </c>
      <c r="C189" t="s">
        <v>426</v>
      </c>
      <c r="D189" t="s">
        <v>4</v>
      </c>
      <c r="E189">
        <v>0</v>
      </c>
      <c r="F189">
        <v>1</v>
      </c>
      <c r="G189">
        <v>0</v>
      </c>
      <c r="H189">
        <v>0</v>
      </c>
      <c r="I189" t="s">
        <v>29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1</v>
      </c>
      <c r="AC189">
        <v>0</v>
      </c>
      <c r="AD189">
        <v>4.5</v>
      </c>
      <c r="AE189">
        <v>723</v>
      </c>
      <c r="AF189">
        <v>16.348757186596039</v>
      </c>
      <c r="AG189">
        <v>15.47413793103448</v>
      </c>
      <c r="AH189">
        <v>16.723288662194271</v>
      </c>
      <c r="AI189">
        <v>3.0824002851896521</v>
      </c>
      <c r="AJ189">
        <v>0</v>
      </c>
      <c r="AK189">
        <v>0</v>
      </c>
    </row>
    <row r="190" spans="1:37" x14ac:dyDescent="0.2">
      <c r="A190" t="s">
        <v>155</v>
      </c>
      <c r="B190" t="s">
        <v>427</v>
      </c>
      <c r="C190" t="s">
        <v>427</v>
      </c>
      <c r="D190" t="s">
        <v>5</v>
      </c>
      <c r="E190">
        <v>0</v>
      </c>
      <c r="F190">
        <v>0</v>
      </c>
      <c r="G190">
        <v>1</v>
      </c>
      <c r="H190">
        <v>0</v>
      </c>
      <c r="I190" t="s">
        <v>29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1</v>
      </c>
      <c r="AC190">
        <v>0</v>
      </c>
      <c r="AD190">
        <v>6</v>
      </c>
      <c r="AE190">
        <v>727</v>
      </c>
      <c r="AF190">
        <v>19.15902086347651</v>
      </c>
      <c r="AG190">
        <v>18.916432549447361</v>
      </c>
      <c r="AH190">
        <v>19.997629768468659</v>
      </c>
      <c r="AI190">
        <v>3.9534236291307199</v>
      </c>
      <c r="AJ190">
        <v>0</v>
      </c>
      <c r="AK190">
        <v>0</v>
      </c>
    </row>
    <row r="191" spans="1:37" x14ac:dyDescent="0.2">
      <c r="A191" t="s">
        <v>428</v>
      </c>
      <c r="B191" t="s">
        <v>429</v>
      </c>
      <c r="C191" t="s">
        <v>429</v>
      </c>
      <c r="D191" t="s">
        <v>5</v>
      </c>
      <c r="E191">
        <v>0</v>
      </c>
      <c r="F191">
        <v>0</v>
      </c>
      <c r="G191">
        <v>1</v>
      </c>
      <c r="H191">
        <v>0</v>
      </c>
      <c r="I191" t="s">
        <v>29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1</v>
      </c>
      <c r="AC191">
        <v>0</v>
      </c>
      <c r="AD191">
        <v>6.8</v>
      </c>
      <c r="AE191">
        <v>729</v>
      </c>
      <c r="AF191">
        <v>51.204409802465577</v>
      </c>
      <c r="AG191">
        <v>20.46214431791967</v>
      </c>
      <c r="AH191">
        <v>38.071346261125591</v>
      </c>
      <c r="AI191">
        <v>4.3246003324230662</v>
      </c>
      <c r="AJ191">
        <v>0</v>
      </c>
      <c r="AK191">
        <v>0</v>
      </c>
    </row>
    <row r="192" spans="1:37" x14ac:dyDescent="0.2">
      <c r="A192" t="s">
        <v>430</v>
      </c>
      <c r="B192" t="s">
        <v>431</v>
      </c>
      <c r="C192" t="s">
        <v>432</v>
      </c>
      <c r="D192" t="s">
        <v>5</v>
      </c>
      <c r="E192">
        <v>0</v>
      </c>
      <c r="F192">
        <v>0</v>
      </c>
      <c r="G192">
        <v>1</v>
      </c>
      <c r="H192">
        <v>0</v>
      </c>
      <c r="I192" t="s">
        <v>30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1</v>
      </c>
      <c r="AD192">
        <v>5.7</v>
      </c>
      <c r="AE192">
        <v>742</v>
      </c>
      <c r="AF192">
        <v>19.246555429930751</v>
      </c>
      <c r="AG192">
        <v>14.5</v>
      </c>
      <c r="AH192">
        <v>19.412748990803561</v>
      </c>
      <c r="AI192">
        <v>4.266593546230272</v>
      </c>
      <c r="AJ192">
        <v>0</v>
      </c>
      <c r="AK192">
        <v>0</v>
      </c>
    </row>
    <row r="193" spans="1:37" x14ac:dyDescent="0.2">
      <c r="A193" t="s">
        <v>433</v>
      </c>
      <c r="B193" t="s">
        <v>434</v>
      </c>
      <c r="C193" t="s">
        <v>434</v>
      </c>
      <c r="D193" t="s">
        <v>5</v>
      </c>
      <c r="E193">
        <v>0</v>
      </c>
      <c r="F193">
        <v>0</v>
      </c>
      <c r="G193">
        <v>1</v>
      </c>
      <c r="H193">
        <v>0</v>
      </c>
      <c r="I193" t="s">
        <v>30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1</v>
      </c>
      <c r="AD193">
        <v>4.9000000000000004</v>
      </c>
      <c r="AE193">
        <v>749</v>
      </c>
      <c r="AF193">
        <v>10.80246913580247</v>
      </c>
      <c r="AG193">
        <v>12.578125</v>
      </c>
      <c r="AH193">
        <v>13.218369903349609</v>
      </c>
      <c r="AI193">
        <v>2.6436739806699232</v>
      </c>
      <c r="AJ193">
        <v>0</v>
      </c>
      <c r="AK193">
        <v>0</v>
      </c>
    </row>
    <row r="194" spans="1:37" x14ac:dyDescent="0.2">
      <c r="A194" t="s">
        <v>435</v>
      </c>
      <c r="B194" t="s">
        <v>436</v>
      </c>
      <c r="C194" t="s">
        <v>437</v>
      </c>
      <c r="D194" t="s">
        <v>3</v>
      </c>
      <c r="E194">
        <v>1</v>
      </c>
      <c r="F194">
        <v>0</v>
      </c>
      <c r="G194">
        <v>0</v>
      </c>
      <c r="H194">
        <v>0</v>
      </c>
      <c r="I194" t="s">
        <v>30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1</v>
      </c>
      <c r="AD194">
        <v>5</v>
      </c>
      <c r="AE194">
        <v>752</v>
      </c>
      <c r="AF194">
        <v>19.448402054784491</v>
      </c>
      <c r="AG194">
        <v>17.376472117707539</v>
      </c>
      <c r="AH194">
        <v>21.041592202401791</v>
      </c>
      <c r="AI194">
        <v>4.4075476334818182</v>
      </c>
      <c r="AJ194">
        <v>0</v>
      </c>
      <c r="AK194">
        <v>0</v>
      </c>
    </row>
    <row r="195" spans="1:37" x14ac:dyDescent="0.2">
      <c r="A195" t="s">
        <v>438</v>
      </c>
      <c r="B195" t="s">
        <v>439</v>
      </c>
      <c r="C195" t="s">
        <v>440</v>
      </c>
      <c r="D195" t="s">
        <v>4</v>
      </c>
      <c r="E195">
        <v>0</v>
      </c>
      <c r="F195">
        <v>1</v>
      </c>
      <c r="G195">
        <v>0</v>
      </c>
      <c r="H195">
        <v>0</v>
      </c>
      <c r="I195" t="s">
        <v>30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1</v>
      </c>
      <c r="AD195">
        <v>4.4000000000000004</v>
      </c>
      <c r="AE195">
        <v>756</v>
      </c>
      <c r="AF195">
        <v>11.25</v>
      </c>
      <c r="AG195">
        <v>12.58928571428571</v>
      </c>
      <c r="AH195">
        <v>13.49922010192946</v>
      </c>
      <c r="AI195">
        <v>2.6998440203858922</v>
      </c>
      <c r="AJ195">
        <v>0</v>
      </c>
      <c r="AK195">
        <v>0</v>
      </c>
    </row>
    <row r="196" spans="1:37" x14ac:dyDescent="0.2">
      <c r="A196" t="s">
        <v>441</v>
      </c>
      <c r="B196" t="s">
        <v>442</v>
      </c>
      <c r="C196" t="s">
        <v>443</v>
      </c>
      <c r="D196" t="s">
        <v>6</v>
      </c>
      <c r="E196">
        <v>0</v>
      </c>
      <c r="F196">
        <v>0</v>
      </c>
      <c r="G196">
        <v>0</v>
      </c>
      <c r="H196">
        <v>1</v>
      </c>
      <c r="I196" t="s">
        <v>30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1</v>
      </c>
      <c r="AD196">
        <v>5.8</v>
      </c>
      <c r="AE196">
        <v>758</v>
      </c>
      <c r="AF196">
        <v>22.77345311383867</v>
      </c>
      <c r="AG196">
        <v>13.651885790375159</v>
      </c>
      <c r="AH196">
        <v>21.136372656410209</v>
      </c>
      <c r="AI196">
        <v>4.7784382181175884</v>
      </c>
      <c r="AJ196">
        <v>1</v>
      </c>
      <c r="AK196">
        <v>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Corridore, Gabe</cp:lastModifiedBy>
  <dcterms:created xsi:type="dcterms:W3CDTF">2023-12-25T17:37:55Z</dcterms:created>
  <dcterms:modified xsi:type="dcterms:W3CDTF">2023-12-25T18:01:03Z</dcterms:modified>
</cp:coreProperties>
</file>