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13_ncr:1_{26783877-7B20-4383-A8ED-AD18568EF99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JSON-CSV.CO'!$N$2:$N$82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JSON-CSV.CO'!$N$2:$N$82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binary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3" i="2"/>
  <c r="J4" i="2"/>
  <c r="J23" i="2"/>
  <c r="J6" i="2"/>
  <c r="J28" i="2"/>
  <c r="J16" i="2"/>
  <c r="J9" i="2"/>
  <c r="J10" i="2"/>
  <c r="J30" i="2"/>
  <c r="J12" i="2"/>
  <c r="J13" i="2"/>
  <c r="J14" i="2"/>
  <c r="J15" i="2"/>
  <c r="J5" i="2"/>
  <c r="J17" i="2"/>
  <c r="J18" i="2"/>
  <c r="J22" i="2"/>
  <c r="J20" i="2"/>
  <c r="J21" i="2"/>
  <c r="J29" i="2"/>
  <c r="J8" i="2"/>
  <c r="J24" i="2"/>
  <c r="J25" i="2"/>
  <c r="J26" i="2"/>
  <c r="J27" i="2"/>
  <c r="J2" i="2"/>
  <c r="J34" i="2"/>
  <c r="J7" i="2"/>
  <c r="J31" i="2"/>
  <c r="J32" i="2"/>
  <c r="J33" i="2"/>
  <c r="J35" i="2"/>
  <c r="J19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Q9" i="2"/>
  <c r="Q8" i="2"/>
  <c r="Q7" i="2"/>
  <c r="Q6" i="2"/>
  <c r="Q4" i="2"/>
  <c r="Q2" i="2"/>
  <c r="Q11" i="2" l="1"/>
</calcChain>
</file>

<file path=xl/sharedStrings.xml><?xml version="1.0" encoding="utf-8"?>
<sst xmlns="http://schemas.openxmlformats.org/spreadsheetml/2006/main" count="430" uniqueCount="189">
  <si>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</si>
  <si>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</si>
  <si>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</si>
  <si>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</si>
  <si>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</si>
  <si>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</si>
  <si>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</si>
  <si>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</si>
  <si>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</si>
  <si>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</si>
  <si>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</si>
  <si>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</si>
  <si>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Héctor</t>
  </si>
  <si>
    <t>Bellerín</t>
  </si>
  <si>
    <t>Rob</t>
  </si>
  <si>
    <t>Holding</t>
  </si>
  <si>
    <t>Kieran</t>
  </si>
  <si>
    <t>Tierney</t>
  </si>
  <si>
    <t>Bukayo</t>
  </si>
  <si>
    <t>Saka</t>
  </si>
  <si>
    <t>Willian</t>
  </si>
  <si>
    <t>Borges Da Silva</t>
  </si>
  <si>
    <t>Daniel</t>
  </si>
  <si>
    <t>Pascal</t>
  </si>
  <si>
    <t>Groß</t>
  </si>
  <si>
    <t>BHA</t>
  </si>
  <si>
    <t>Lewis</t>
  </si>
  <si>
    <t>Dunk</t>
  </si>
  <si>
    <t>Solomon</t>
  </si>
  <si>
    <t>March</t>
  </si>
  <si>
    <t>Adam</t>
  </si>
  <si>
    <t>Webster</t>
  </si>
  <si>
    <t>Neal</t>
  </si>
  <si>
    <t>Maupay</t>
  </si>
  <si>
    <t>Leandro</t>
  </si>
  <si>
    <t>Trossard</t>
  </si>
  <si>
    <t>Aaron</t>
  </si>
  <si>
    <t>Danny</t>
  </si>
  <si>
    <t>Welbeck</t>
  </si>
  <si>
    <t>BUR</t>
  </si>
  <si>
    <t>James</t>
  </si>
  <si>
    <t>Tarkowski</t>
  </si>
  <si>
    <t>Phil</t>
  </si>
  <si>
    <t>Kevin</t>
  </si>
  <si>
    <t>Ashley</t>
  </si>
  <si>
    <t>Ben</t>
  </si>
  <si>
    <t>Mee</t>
  </si>
  <si>
    <t>Westwood</t>
  </si>
  <si>
    <t>Chris</t>
  </si>
  <si>
    <t>Wood</t>
  </si>
  <si>
    <t>Matthew</t>
  </si>
  <si>
    <t>Lowton</t>
  </si>
  <si>
    <t>Robbie</t>
  </si>
  <si>
    <t>Brady</t>
  </si>
  <si>
    <t>Nick</t>
  </si>
  <si>
    <t>Pope</t>
  </si>
  <si>
    <t>Josh</t>
  </si>
  <si>
    <t>Brownhill</t>
  </si>
  <si>
    <t>Dwight</t>
  </si>
  <si>
    <t>McNeil</t>
  </si>
  <si>
    <t>Anthony</t>
  </si>
  <si>
    <t>Max</t>
  </si>
  <si>
    <t>CRY</t>
  </si>
  <si>
    <t>Vicente</t>
  </si>
  <si>
    <t>Guaita</t>
  </si>
  <si>
    <t>McArthur</t>
  </si>
  <si>
    <t>Cheikhou</t>
  </si>
  <si>
    <t>Kouyaté</t>
  </si>
  <si>
    <t>Andros</t>
  </si>
  <si>
    <t>Townsend</t>
  </si>
  <si>
    <t>Jordan</t>
  </si>
  <si>
    <t>Wilfried</t>
  </si>
  <si>
    <t>Zaha</t>
  </si>
  <si>
    <t>Jeffrey</t>
  </si>
  <si>
    <t>Schlupp</t>
  </si>
  <si>
    <t>Scott</t>
  </si>
  <si>
    <t>Gylfi</t>
  </si>
  <si>
    <t>Sigurdsson</t>
  </si>
  <si>
    <t>EVE</t>
  </si>
  <si>
    <t>Michael</t>
  </si>
  <si>
    <t>Keane</t>
  </si>
  <si>
    <t>Pickford</t>
  </si>
  <si>
    <t>Alex</t>
  </si>
  <si>
    <t>Iwobi</t>
  </si>
  <si>
    <t>Yerry</t>
  </si>
  <si>
    <t>Mina</t>
  </si>
  <si>
    <t>Davies</t>
  </si>
  <si>
    <t>Dominic</t>
  </si>
  <si>
    <t>Calvert-Lewin</t>
  </si>
  <si>
    <t>Mason</t>
  </si>
  <si>
    <t>Holgate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</si>
  <si>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</si>
  <si>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</si>
  <si>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</si>
  <si>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</si>
  <si>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</si>
  <si>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</si>
  <si>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</si>
  <si>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</si>
  <si>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MCI</t>
  </si>
  <si>
    <t>Ilkay</t>
  </si>
  <si>
    <t>Gündogan</t>
  </si>
  <si>
    <t>De Bruyne</t>
  </si>
  <si>
    <t>John</t>
  </si>
  <si>
    <t>Stones</t>
  </si>
  <si>
    <t>Riyad</t>
  </si>
  <si>
    <t>Mahrez</t>
  </si>
  <si>
    <t>Raheem</t>
  </si>
  <si>
    <t>Sterling</t>
  </si>
  <si>
    <t>João Pedro Cavaco</t>
  </si>
  <si>
    <t>Cancelo</t>
  </si>
  <si>
    <t>Foden</t>
  </si>
  <si>
    <t>Rodrigo</t>
  </si>
  <si>
    <t>Hernandez</t>
  </si>
  <si>
    <t>MUN</t>
  </si>
  <si>
    <t>de Gea</t>
  </si>
  <si>
    <t>Paul</t>
  </si>
  <si>
    <t>Pogba</t>
  </si>
  <si>
    <t>Harry</t>
  </si>
  <si>
    <t>Maguire</t>
  </si>
  <si>
    <t>Bruno Miguel</t>
  </si>
  <si>
    <t>Borges Fernandes</t>
  </si>
  <si>
    <t>Fernandes</t>
  </si>
  <si>
    <t>Martial</t>
  </si>
  <si>
    <t>Marcus</t>
  </si>
  <si>
    <t>Rashford</t>
  </si>
  <si>
    <t>McTominay</t>
  </si>
  <si>
    <t>Eric</t>
  </si>
  <si>
    <t>Wan-Bissaka</t>
  </si>
  <si>
    <t>NEW</t>
  </si>
  <si>
    <t>Federico</t>
  </si>
  <si>
    <t>Fernández</t>
  </si>
  <si>
    <t>Karl</t>
  </si>
  <si>
    <t>Darlow</t>
  </si>
  <si>
    <t>Miguel</t>
  </si>
  <si>
    <t>Almirón</t>
  </si>
  <si>
    <t>Joelinton Cássio</t>
  </si>
  <si>
    <t>Apolinário de Lira</t>
  </si>
  <si>
    <t>Joelinton</t>
  </si>
  <si>
    <t>Jeff</t>
  </si>
  <si>
    <t>Hendrick</t>
  </si>
  <si>
    <t>Callum</t>
  </si>
  <si>
    <t>Wilson</t>
  </si>
  <si>
    <t>SHU</t>
  </si>
  <si>
    <t>McGoldrick</t>
  </si>
  <si>
    <t>Ramsdale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</si>
  <si>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</si>
  <si>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</si>
  <si>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</si>
  <si>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</si>
  <si>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</si>
  <si>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</si>
  <si>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</si>
  <si>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</si>
  <si>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</si>
  <si>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</si>
  <si>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</si>
  <si>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Pierre-Emile</t>
  </si>
  <si>
    <t>Højbjerg</t>
  </si>
  <si>
    <t>Tanguy</t>
  </si>
  <si>
    <t>Ndombele</t>
  </si>
  <si>
    <t>WOL</t>
  </si>
  <si>
    <t>Rui Pedro</t>
  </si>
  <si>
    <t>dos Santos Patrício</t>
  </si>
  <si>
    <t>Patrício</t>
  </si>
  <si>
    <t>Conor</t>
  </si>
  <si>
    <t>Coady</t>
  </si>
  <si>
    <t>Romain</t>
  </si>
  <si>
    <t>Saïss</t>
  </si>
  <si>
    <t>Rúben Diogo</t>
  </si>
  <si>
    <t>da Silva Neves</t>
  </si>
  <si>
    <t>Neves</t>
  </si>
  <si>
    <t>Castelo Podence</t>
  </si>
  <si>
    <t>Podence</t>
  </si>
  <si>
    <t>Kilman</t>
  </si>
  <si>
    <t>Pedro</t>
  </si>
  <si>
    <t>Lomba Neto</t>
  </si>
  <si>
    <t>Neto</t>
  </si>
  <si>
    <t>First</t>
  </si>
  <si>
    <t>Last</t>
  </si>
  <si>
    <t>Position</t>
  </si>
  <si>
    <t>Team</t>
  </si>
  <si>
    <t>Cost</t>
  </si>
  <si>
    <t>ID</t>
  </si>
  <si>
    <t>PPG</t>
  </si>
  <si>
    <t>Selected</t>
  </si>
  <si>
    <t>Points</t>
  </si>
  <si>
    <t>Actual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</si>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</sst>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F49FA4-0CA8-414B-8DDE-A0DF1DFCFC3B}" name="Table1" displayName="Table1" ref="A1:O82" totalsRowShown="0">
  <autoFilter ref="A1:O82" xr:uid="{380A85AF-589B-4954-9D2A-489145573845}">
    <filterColumn colId="13">
      <filters>
        <filter val="1"/>
      </filters>
    </filterColumn>
  </autoFilter>
  <sortState xmlns:xlrd2="http://schemas.microsoft.com/office/spreadsheetml/2017/richdata2" ref="A2:O35">
    <sortCondition ref="D1:D82"/>
  </sortState>
  <tableColumns count="15">
    <tableColumn id="1" xr3:uid="{9867AFF4-82CE-47EB-99C5-E471198C6EA8}" name="First"/>
    <tableColumn id="2" xr3:uid="{A7C437F6-BF01-4748-8B71-820195D5EDC6}" name="Last"/>
    <tableColumn id="3" xr3:uid="{C4128064-EDC2-43E1-9D89-FA3FFA68357F}" name="Webster"/>
    <tableColumn id="4" xr3:uid="{09B0F9A2-D266-406A-8911-BE1822A07DA7}" name="Position"/>
    <tableColumn id="5" xr3:uid="{E8FAF94E-4EAE-4BC8-8E65-E9050950A3A0}" name="GKP"/>
    <tableColumn id="6" xr3:uid="{E8208A8A-0E81-482E-94B4-2DA9ECBFA220}" name="DEF"/>
    <tableColumn id="7" xr3:uid="{2F2D23DD-483D-46AF-9D69-F899E4BB7266}" name="MID"/>
    <tableColumn id="8" xr3:uid="{CB9CFAF8-E870-4268-99AD-EA2BC9431D4D}" name="FWD"/>
    <tableColumn id="9" xr3:uid="{62EED8BB-960B-459D-B441-F60838170C92}" name="Team"/>
    <tableColumn id="10" xr3:uid="{AE93ECD1-7B32-4DC0-8FA7-4493141FB515}" name="BUR" dataDxfId="0">
      <calculatedColumnFormula>IF(Table1[[#This Row],[Team]]="BUR",1,0)</calculatedColumnFormula>
    </tableColumn>
    <tableColumn id="11" xr3:uid="{450E0384-BB85-41F4-BF98-C51D999DD0E4}" name="Cost"/>
    <tableColumn id="12" xr3:uid="{1DDF5D44-5679-49B2-85D8-39F04F45DDE1}" name="ID"/>
    <tableColumn id="13" xr3:uid="{1BC6FF17-078B-44CE-ABF3-8EBC85315D13}" name="PPG"/>
    <tableColumn id="14" xr3:uid="{F5DCD5E3-CAD0-43DE-91D2-EF789B71C3F7}" name="Selected"/>
    <tableColumn id="15" xr3:uid="{2A397C3A-9F18-4E4C-B1FF-2B0E209763FA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topLeftCell="C1" workbookViewId="0">
      <selection activeCell="O35" sqref="O35"/>
    </sheetView>
  </sheetViews>
  <sheetFormatPr defaultRowHeight="14.4" x14ac:dyDescent="0.3"/>
  <cols>
    <col min="1" max="2" width="0" hidden="1" customWidth="1"/>
    <col min="3" max="3" width="9.88671875" customWidth="1"/>
    <col min="4" max="4" width="9.6640625" customWidth="1"/>
    <col min="5" max="8" width="0" hidden="1" customWidth="1"/>
    <col min="10" max="12" width="0" hidden="1" customWidth="1"/>
    <col min="14" max="14" width="10" hidden="1" customWidth="1"/>
  </cols>
  <sheetData>
    <row r="1" spans="1:18" x14ac:dyDescent="0.3">
      <c r="A1" t="s">
        <v>178</v>
      </c>
      <c r="B1" t="s">
        <v>179</v>
      </c>
      <c r="C1" t="s">
        <v>31</v>
      </c>
      <c r="D1" t="s">
        <v>180</v>
      </c>
      <c r="E1" t="s">
        <v>11</v>
      </c>
      <c r="F1" t="s">
        <v>1</v>
      </c>
      <c r="G1" t="s">
        <v>5</v>
      </c>
      <c r="H1" t="s">
        <v>8</v>
      </c>
      <c r="I1" t="s">
        <v>181</v>
      </c>
      <c r="J1" t="s">
        <v>39</v>
      </c>
      <c r="K1" t="s">
        <v>182</v>
      </c>
      <c r="L1" t="s">
        <v>183</v>
      </c>
      <c r="M1" t="s">
        <v>184</v>
      </c>
      <c r="N1" t="s">
        <v>185</v>
      </c>
      <c r="O1" t="s">
        <v>187</v>
      </c>
    </row>
    <row r="2" spans="1:18" x14ac:dyDescent="0.3">
      <c r="A2" t="s">
        <v>16</v>
      </c>
      <c r="B2" t="s">
        <v>17</v>
      </c>
      <c r="C2" t="s">
        <v>17</v>
      </c>
      <c r="D2" t="s">
        <v>1</v>
      </c>
      <c r="E2">
        <v>0</v>
      </c>
      <c r="F2">
        <v>1</v>
      </c>
      <c r="G2">
        <v>0</v>
      </c>
      <c r="H2">
        <v>0</v>
      </c>
      <c r="I2" t="s">
        <v>2</v>
      </c>
      <c r="J2">
        <f>IF(Table1[[#This Row],[Team]]="BUR",1,0)</f>
        <v>0</v>
      </c>
      <c r="K2">
        <v>54</v>
      </c>
      <c r="L2">
        <v>14</v>
      </c>
      <c r="M2">
        <v>5.4770423125759997</v>
      </c>
      <c r="N2">
        <v>1</v>
      </c>
      <c r="O2" t="s">
        <v>188</v>
      </c>
      <c r="P2" t="s">
        <v>186</v>
      </c>
      <c r="Q2">
        <f>SUMPRODUCT(Table1[Selected],Table1[PPG])</f>
        <v>74.150223658148761</v>
      </c>
      <c r="R2" t="s">
        <v>61</v>
      </c>
    </row>
    <row r="3" spans="1:18" hidden="1" x14ac:dyDescent="0.3">
      <c r="A3" t="s">
        <v>56</v>
      </c>
      <c r="B3" t="s">
        <v>57</v>
      </c>
      <c r="C3" s="1" t="s">
        <v>57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39</v>
      </c>
      <c r="J3">
        <f>IF(Table1[[#This Row],[Team]]="BUR",1,0)</f>
        <v>1</v>
      </c>
      <c r="K3">
        <v>49</v>
      </c>
      <c r="L3">
        <v>66</v>
      </c>
      <c r="M3">
        <v>0</v>
      </c>
      <c r="N3">
        <v>0</v>
      </c>
    </row>
    <row r="4" spans="1:18" hidden="1" x14ac:dyDescent="0.3">
      <c r="A4" t="s">
        <v>43</v>
      </c>
      <c r="B4" t="s">
        <v>102</v>
      </c>
      <c r="C4" s="1" t="s">
        <v>102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99</v>
      </c>
      <c r="J4">
        <f>IF(Table1[[#This Row],[Team]]="BUR",1,0)</f>
        <v>0</v>
      </c>
      <c r="K4">
        <v>117</v>
      </c>
      <c r="L4">
        <v>154</v>
      </c>
      <c r="M4">
        <v>5.7734401788095902</v>
      </c>
      <c r="N4">
        <v>0</v>
      </c>
      <c r="P4" t="s">
        <v>182</v>
      </c>
      <c r="Q4">
        <f>SUMPRODUCT(Table1[Selected],Table1[Cost])</f>
        <v>1000</v>
      </c>
      <c r="R4">
        <v>1000</v>
      </c>
    </row>
    <row r="5" spans="1:18" x14ac:dyDescent="0.3">
      <c r="A5" t="s">
        <v>45</v>
      </c>
      <c r="B5" t="s">
        <v>46</v>
      </c>
      <c r="C5" t="s">
        <v>46</v>
      </c>
      <c r="D5" t="s">
        <v>1</v>
      </c>
      <c r="E5">
        <v>0</v>
      </c>
      <c r="F5">
        <v>1</v>
      </c>
      <c r="G5">
        <v>0</v>
      </c>
      <c r="H5">
        <v>0</v>
      </c>
      <c r="I5" t="s">
        <v>39</v>
      </c>
      <c r="J5">
        <f>IF(Table1[[#This Row],[Team]]="BUR",1,0)</f>
        <v>1</v>
      </c>
      <c r="K5">
        <v>49</v>
      </c>
      <c r="L5">
        <v>60</v>
      </c>
      <c r="M5">
        <v>3.9037342002486199</v>
      </c>
      <c r="N5">
        <v>1</v>
      </c>
      <c r="O5">
        <v>2</v>
      </c>
    </row>
    <row r="6" spans="1:18" hidden="1" x14ac:dyDescent="0.3">
      <c r="A6" t="s">
        <v>107</v>
      </c>
      <c r="B6" t="s">
        <v>108</v>
      </c>
      <c r="C6" t="s">
        <v>108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99</v>
      </c>
      <c r="J6">
        <f>IF(Table1[[#This Row],[Team]]="BUR",1,0)</f>
        <v>0</v>
      </c>
      <c r="K6">
        <v>114</v>
      </c>
      <c r="L6">
        <v>158</v>
      </c>
      <c r="M6">
        <v>5.6169268325896997</v>
      </c>
      <c r="N6">
        <v>0</v>
      </c>
      <c r="P6" t="s">
        <v>11</v>
      </c>
      <c r="Q6">
        <f>SUMPRODUCT(Table1[Selected],Table1[GKP])</f>
        <v>2</v>
      </c>
      <c r="R6">
        <v>2</v>
      </c>
    </row>
    <row r="7" spans="1:18" x14ac:dyDescent="0.3">
      <c r="A7" t="s">
        <v>30</v>
      </c>
      <c r="B7" t="s">
        <v>31</v>
      </c>
      <c r="C7" t="s">
        <v>31</v>
      </c>
      <c r="D7" t="s">
        <v>1</v>
      </c>
      <c r="E7">
        <v>0</v>
      </c>
      <c r="F7">
        <v>1</v>
      </c>
      <c r="G7">
        <v>0</v>
      </c>
      <c r="H7">
        <v>0</v>
      </c>
      <c r="I7" t="s">
        <v>25</v>
      </c>
      <c r="J7">
        <f>IF(Table1[[#This Row],[Team]]="BUR",1,0)</f>
        <v>0</v>
      </c>
      <c r="K7">
        <v>44</v>
      </c>
      <c r="L7">
        <v>33</v>
      </c>
      <c r="M7">
        <v>3.7981869730532298</v>
      </c>
      <c r="N7">
        <v>1</v>
      </c>
      <c r="O7">
        <v>1</v>
      </c>
      <c r="P7" t="s">
        <v>1</v>
      </c>
      <c r="Q7">
        <f>SUMPRODUCT(Table1[Selected],Table1[DEF])</f>
        <v>5</v>
      </c>
      <c r="R7">
        <v>5</v>
      </c>
    </row>
    <row r="8" spans="1:18" x14ac:dyDescent="0.3">
      <c r="A8" t="s">
        <v>40</v>
      </c>
      <c r="B8" t="s">
        <v>41</v>
      </c>
      <c r="C8" s="1" t="s">
        <v>41</v>
      </c>
      <c r="D8" t="s">
        <v>1</v>
      </c>
      <c r="E8">
        <v>0</v>
      </c>
      <c r="F8">
        <v>1</v>
      </c>
      <c r="G8">
        <v>0</v>
      </c>
      <c r="H8">
        <v>0</v>
      </c>
      <c r="I8" t="s">
        <v>39</v>
      </c>
      <c r="J8">
        <f>IF(Table1[[#This Row],[Team]]="BUR",1,0)</f>
        <v>1</v>
      </c>
      <c r="K8">
        <v>53</v>
      </c>
      <c r="L8">
        <v>54</v>
      </c>
      <c r="M8">
        <v>3.7149704894058599</v>
      </c>
      <c r="N8">
        <v>1</v>
      </c>
      <c r="O8">
        <v>2</v>
      </c>
      <c r="P8" t="s">
        <v>5</v>
      </c>
      <c r="Q8">
        <f>SUMPRODUCT(Table1[Selected],Table1[MID])</f>
        <v>5</v>
      </c>
      <c r="R8">
        <v>5</v>
      </c>
    </row>
    <row r="9" spans="1:18" hidden="1" x14ac:dyDescent="0.3">
      <c r="A9" t="s">
        <v>3</v>
      </c>
      <c r="B9" t="s">
        <v>4</v>
      </c>
      <c r="C9" t="s">
        <v>4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2</v>
      </c>
      <c r="J9">
        <f>IF(Table1[[#This Row],[Team]]="BUR",1,0)</f>
        <v>0</v>
      </c>
      <c r="K9">
        <v>113</v>
      </c>
      <c r="L9">
        <v>2</v>
      </c>
      <c r="M9">
        <v>5.4416680345531701</v>
      </c>
      <c r="N9">
        <v>0</v>
      </c>
      <c r="P9" t="s">
        <v>8</v>
      </c>
      <c r="Q9">
        <f>SUMPRODUCT(Table1[Selected],Table1[FWD])</f>
        <v>3</v>
      </c>
      <c r="R9">
        <v>3</v>
      </c>
    </row>
    <row r="10" spans="1:18" hidden="1" x14ac:dyDescent="0.3">
      <c r="A10" t="s">
        <v>130</v>
      </c>
      <c r="B10" t="s">
        <v>131</v>
      </c>
      <c r="C10" t="s">
        <v>131</v>
      </c>
      <c r="D10" t="s">
        <v>1</v>
      </c>
      <c r="E10">
        <v>0</v>
      </c>
      <c r="F10">
        <v>1</v>
      </c>
      <c r="G10">
        <v>0</v>
      </c>
      <c r="H10">
        <v>0</v>
      </c>
      <c r="I10" t="s">
        <v>129</v>
      </c>
      <c r="J10">
        <f>IF(Table1[[#This Row],[Team]]="BUR",1,0)</f>
        <v>0</v>
      </c>
      <c r="K10">
        <v>47</v>
      </c>
      <c r="L10">
        <v>207</v>
      </c>
      <c r="M10">
        <v>3.2866645989239198</v>
      </c>
      <c r="N10">
        <v>0</v>
      </c>
    </row>
    <row r="11" spans="1:18" x14ac:dyDescent="0.3">
      <c r="A11" t="s">
        <v>149</v>
      </c>
      <c r="B11" t="s">
        <v>150</v>
      </c>
      <c r="C11" s="1" t="s">
        <v>150</v>
      </c>
      <c r="D11" t="s">
        <v>1</v>
      </c>
      <c r="E11">
        <v>0</v>
      </c>
      <c r="F11">
        <v>1</v>
      </c>
      <c r="G11">
        <v>0</v>
      </c>
      <c r="H11">
        <v>0</v>
      </c>
      <c r="I11" t="s">
        <v>148</v>
      </c>
      <c r="J11">
        <f>IF(Table1[[#This Row],[Team]]="BUR",1,0)</f>
        <v>0</v>
      </c>
      <c r="K11">
        <v>54</v>
      </c>
      <c r="L11">
        <v>252</v>
      </c>
      <c r="M11">
        <v>3.56998264828878</v>
      </c>
      <c r="N11">
        <v>1</v>
      </c>
      <c r="O11" t="s">
        <v>188</v>
      </c>
      <c r="P11" t="s">
        <v>39</v>
      </c>
      <c r="Q11">
        <f>SUMPRODUCT(Table1[Selected],Table1[BUR])</f>
        <v>3</v>
      </c>
      <c r="R11">
        <v>3</v>
      </c>
    </row>
    <row r="12" spans="1:18" x14ac:dyDescent="0.3">
      <c r="A12" t="s">
        <v>32</v>
      </c>
      <c r="B12" t="s">
        <v>33</v>
      </c>
      <c r="C12" t="s">
        <v>33</v>
      </c>
      <c r="D12" t="s">
        <v>8</v>
      </c>
      <c r="E12">
        <v>0</v>
      </c>
      <c r="F12">
        <v>0</v>
      </c>
      <c r="G12">
        <v>0</v>
      </c>
      <c r="H12">
        <v>1</v>
      </c>
      <c r="I12" t="s">
        <v>25</v>
      </c>
      <c r="J12">
        <f>IF(Table1[[#This Row],[Team]]="BUR",1,0)</f>
        <v>0</v>
      </c>
      <c r="K12">
        <v>61</v>
      </c>
      <c r="L12">
        <v>35</v>
      </c>
      <c r="M12">
        <v>6.6109612372668103</v>
      </c>
      <c r="N12">
        <v>1</v>
      </c>
      <c r="O12">
        <v>1</v>
      </c>
    </row>
    <row r="13" spans="1:18" hidden="1" x14ac:dyDescent="0.3">
      <c r="A13" t="s">
        <v>22</v>
      </c>
      <c r="B13" t="s">
        <v>172</v>
      </c>
      <c r="C13" t="s">
        <v>173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161</v>
      </c>
      <c r="J13">
        <f>IF(Table1[[#This Row],[Team]]="BUR",1,0)</f>
        <v>0</v>
      </c>
      <c r="K13">
        <v>55</v>
      </c>
      <c r="L13">
        <v>282</v>
      </c>
      <c r="M13">
        <v>0</v>
      </c>
      <c r="N13">
        <v>0</v>
      </c>
    </row>
    <row r="14" spans="1:18" hidden="1" x14ac:dyDescent="0.3">
      <c r="A14" t="s">
        <v>91</v>
      </c>
      <c r="B14" t="s">
        <v>92</v>
      </c>
      <c r="C14" t="s">
        <v>91</v>
      </c>
      <c r="D14" t="s">
        <v>8</v>
      </c>
      <c r="E14">
        <v>0</v>
      </c>
      <c r="F14">
        <v>0</v>
      </c>
      <c r="G14">
        <v>0</v>
      </c>
      <c r="H14">
        <v>1</v>
      </c>
      <c r="I14" t="s">
        <v>78</v>
      </c>
      <c r="J14">
        <f>IF(Table1[[#This Row],[Team]]="BUR",1,0)</f>
        <v>0</v>
      </c>
      <c r="K14">
        <v>78</v>
      </c>
      <c r="L14">
        <v>118</v>
      </c>
      <c r="M14">
        <v>4.4114507122201196</v>
      </c>
      <c r="N14">
        <v>0</v>
      </c>
    </row>
    <row r="15" spans="1:18" hidden="1" x14ac:dyDescent="0.3">
      <c r="A15" t="s">
        <v>124</v>
      </c>
      <c r="B15" t="s">
        <v>125</v>
      </c>
      <c r="C15" t="s">
        <v>125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114</v>
      </c>
      <c r="J15">
        <f>IF(Table1[[#This Row],[Team]]="BUR",1,0)</f>
        <v>0</v>
      </c>
      <c r="K15">
        <v>96</v>
      </c>
      <c r="L15">
        <v>190</v>
      </c>
      <c r="M15">
        <v>4.1720740384311901</v>
      </c>
      <c r="N15">
        <v>0</v>
      </c>
    </row>
    <row r="16" spans="1:18" x14ac:dyDescent="0.3">
      <c r="A16" t="s">
        <v>118</v>
      </c>
      <c r="B16" t="s">
        <v>151</v>
      </c>
      <c r="C16" t="s">
        <v>151</v>
      </c>
      <c r="D16" t="s">
        <v>8</v>
      </c>
      <c r="E16">
        <v>0</v>
      </c>
      <c r="F16">
        <v>0</v>
      </c>
      <c r="G16">
        <v>0</v>
      </c>
      <c r="H16">
        <v>1</v>
      </c>
      <c r="I16" t="s">
        <v>148</v>
      </c>
      <c r="J16">
        <f>IF(Table1[[#This Row],[Team]]="BUR",1,0)</f>
        <v>0</v>
      </c>
      <c r="K16">
        <v>110</v>
      </c>
      <c r="L16">
        <v>254</v>
      </c>
      <c r="M16">
        <v>5.5039141713861301</v>
      </c>
      <c r="N16">
        <v>1</v>
      </c>
      <c r="O16">
        <v>8</v>
      </c>
    </row>
    <row r="17" spans="1:15" hidden="1" x14ac:dyDescent="0.3">
      <c r="A17" t="s">
        <v>6</v>
      </c>
      <c r="B17" t="s">
        <v>7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1</v>
      </c>
      <c r="I17" t="s">
        <v>2</v>
      </c>
      <c r="J17">
        <f>IF(Table1[[#This Row],[Team]]="BUR",1,0)</f>
        <v>0</v>
      </c>
      <c r="K17">
        <v>83</v>
      </c>
      <c r="L17">
        <v>4</v>
      </c>
      <c r="M17">
        <v>4.1174588741694604</v>
      </c>
      <c r="N17">
        <v>0</v>
      </c>
    </row>
    <row r="18" spans="1:15" hidden="1" x14ac:dyDescent="0.3">
      <c r="A18" t="s">
        <v>71</v>
      </c>
      <c r="B18" t="s">
        <v>72</v>
      </c>
      <c r="C18" t="s">
        <v>72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62</v>
      </c>
      <c r="J18">
        <f>IF(Table1[[#This Row],[Team]]="BUR",1,0)</f>
        <v>0</v>
      </c>
      <c r="K18">
        <v>74</v>
      </c>
      <c r="L18">
        <v>92</v>
      </c>
      <c r="M18">
        <v>4.0994068988553698</v>
      </c>
      <c r="N18">
        <v>0</v>
      </c>
    </row>
    <row r="19" spans="1:15" x14ac:dyDescent="0.3">
      <c r="A19" t="s">
        <v>141</v>
      </c>
      <c r="B19" t="s">
        <v>142</v>
      </c>
      <c r="C19" s="2" t="s">
        <v>142</v>
      </c>
      <c r="D19" t="s">
        <v>8</v>
      </c>
      <c r="E19">
        <v>0</v>
      </c>
      <c r="F19">
        <v>0</v>
      </c>
      <c r="G19">
        <v>0</v>
      </c>
      <c r="H19">
        <v>1</v>
      </c>
      <c r="I19" t="s">
        <v>129</v>
      </c>
      <c r="J19">
        <f>IF(Table1[[#This Row],[Team]]="BUR",1,0)</f>
        <v>0</v>
      </c>
      <c r="K19">
        <v>65</v>
      </c>
      <c r="L19">
        <v>224</v>
      </c>
      <c r="M19">
        <v>4.1702330675202504</v>
      </c>
      <c r="N19">
        <v>1</v>
      </c>
      <c r="O19">
        <v>2</v>
      </c>
    </row>
    <row r="20" spans="1:15" hidden="1" x14ac:dyDescent="0.3">
      <c r="A20" t="s">
        <v>76</v>
      </c>
      <c r="B20" t="s">
        <v>77</v>
      </c>
      <c r="C20" t="s">
        <v>77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78</v>
      </c>
      <c r="J20">
        <f>IF(Table1[[#This Row],[Team]]="BUR",1,0)</f>
        <v>0</v>
      </c>
      <c r="K20">
        <v>68</v>
      </c>
      <c r="L20">
        <v>104</v>
      </c>
      <c r="M20">
        <v>4.0625399644201901</v>
      </c>
      <c r="N20">
        <v>0</v>
      </c>
    </row>
    <row r="21" spans="1:15" hidden="1" x14ac:dyDescent="0.3">
      <c r="A21" t="s">
        <v>146</v>
      </c>
      <c r="B21" t="s">
        <v>147</v>
      </c>
      <c r="C21" t="s">
        <v>147</v>
      </c>
      <c r="D21" t="s">
        <v>11</v>
      </c>
      <c r="E21">
        <v>1</v>
      </c>
      <c r="F21">
        <v>0</v>
      </c>
      <c r="G21">
        <v>0</v>
      </c>
      <c r="H21">
        <v>0</v>
      </c>
      <c r="I21" t="s">
        <v>148</v>
      </c>
      <c r="J21">
        <f>IF(Table1[[#This Row],[Team]]="BUR",1,0)</f>
        <v>0</v>
      </c>
      <c r="K21">
        <v>56</v>
      </c>
      <c r="L21">
        <v>250</v>
      </c>
      <c r="M21">
        <v>3.9839270021348399</v>
      </c>
      <c r="N21">
        <v>0</v>
      </c>
    </row>
    <row r="22" spans="1:15" x14ac:dyDescent="0.3">
      <c r="A22" t="s">
        <v>54</v>
      </c>
      <c r="B22" t="s">
        <v>55</v>
      </c>
      <c r="C22" t="s">
        <v>55</v>
      </c>
      <c r="D22" t="s">
        <v>11</v>
      </c>
      <c r="E22">
        <v>1</v>
      </c>
      <c r="F22">
        <v>0</v>
      </c>
      <c r="G22">
        <v>0</v>
      </c>
      <c r="H22">
        <v>0</v>
      </c>
      <c r="I22" t="s">
        <v>39</v>
      </c>
      <c r="J22">
        <f>IF(Table1[[#This Row],[Team]]="BUR",1,0)</f>
        <v>1</v>
      </c>
      <c r="K22">
        <v>54</v>
      </c>
      <c r="L22">
        <v>65</v>
      </c>
      <c r="M22">
        <v>5.2346361768127601</v>
      </c>
      <c r="N22">
        <v>1</v>
      </c>
      <c r="O22">
        <v>4</v>
      </c>
    </row>
    <row r="23" spans="1:15" x14ac:dyDescent="0.3">
      <c r="A23" t="s">
        <v>0</v>
      </c>
      <c r="B23" t="s">
        <v>115</v>
      </c>
      <c r="C23" t="s">
        <v>115</v>
      </c>
      <c r="D23" t="s">
        <v>11</v>
      </c>
      <c r="E23">
        <v>1</v>
      </c>
      <c r="F23">
        <v>0</v>
      </c>
      <c r="G23">
        <v>0</v>
      </c>
      <c r="H23">
        <v>0</v>
      </c>
      <c r="I23" t="s">
        <v>114</v>
      </c>
      <c r="J23">
        <f>IF(Table1[[#This Row],[Team]]="BUR",1,0)</f>
        <v>0</v>
      </c>
      <c r="K23">
        <v>53</v>
      </c>
      <c r="L23">
        <v>179</v>
      </c>
      <c r="M23">
        <v>4.0686334598618101</v>
      </c>
      <c r="N23">
        <v>1</v>
      </c>
      <c r="O23">
        <v>6</v>
      </c>
    </row>
    <row r="24" spans="1:15" hidden="1" x14ac:dyDescent="0.3">
      <c r="A24" t="s">
        <v>63</v>
      </c>
      <c r="B24" t="s">
        <v>64</v>
      </c>
      <c r="C24" t="s">
        <v>64</v>
      </c>
      <c r="D24" t="s">
        <v>11</v>
      </c>
      <c r="E24">
        <v>1</v>
      </c>
      <c r="F24">
        <v>0</v>
      </c>
      <c r="G24">
        <v>0</v>
      </c>
      <c r="H24">
        <v>0</v>
      </c>
      <c r="I24" t="s">
        <v>62</v>
      </c>
      <c r="J24">
        <f>IF(Table1[[#This Row],[Team]]="BUR",1,0)</f>
        <v>0</v>
      </c>
      <c r="K24">
        <v>48</v>
      </c>
      <c r="L24">
        <v>81</v>
      </c>
      <c r="M24">
        <v>3.89073140522515</v>
      </c>
      <c r="N24">
        <v>0</v>
      </c>
    </row>
    <row r="25" spans="1:15" hidden="1" x14ac:dyDescent="0.3">
      <c r="A25" t="s">
        <v>60</v>
      </c>
      <c r="B25" t="s">
        <v>123</v>
      </c>
      <c r="C25" t="s">
        <v>123</v>
      </c>
      <c r="D25" t="s">
        <v>8</v>
      </c>
      <c r="E25">
        <v>0</v>
      </c>
      <c r="F25">
        <v>0</v>
      </c>
      <c r="G25">
        <v>0</v>
      </c>
      <c r="H25">
        <v>1</v>
      </c>
      <c r="I25" t="s">
        <v>114</v>
      </c>
      <c r="J25">
        <f>IF(Table1[[#This Row],[Team]]="BUR",1,0)</f>
        <v>0</v>
      </c>
      <c r="K25">
        <v>87</v>
      </c>
      <c r="L25">
        <v>188</v>
      </c>
      <c r="M25">
        <v>3.8883685167883102</v>
      </c>
      <c r="N25">
        <v>0</v>
      </c>
    </row>
    <row r="26" spans="1:15" hidden="1" x14ac:dyDescent="0.3">
      <c r="A26" t="s">
        <v>132</v>
      </c>
      <c r="B26" t="s">
        <v>133</v>
      </c>
      <c r="C26" t="s">
        <v>133</v>
      </c>
      <c r="D26" t="s">
        <v>11</v>
      </c>
      <c r="E26">
        <v>1</v>
      </c>
      <c r="F26">
        <v>0</v>
      </c>
      <c r="G26">
        <v>0</v>
      </c>
      <c r="H26">
        <v>0</v>
      </c>
      <c r="I26" t="s">
        <v>129</v>
      </c>
      <c r="J26">
        <f>IF(Table1[[#This Row],[Team]]="BUR",1,0)</f>
        <v>0</v>
      </c>
      <c r="K26">
        <v>50</v>
      </c>
      <c r="L26">
        <v>209</v>
      </c>
      <c r="M26">
        <v>3.8332197991278898</v>
      </c>
      <c r="N26">
        <v>0</v>
      </c>
    </row>
    <row r="27" spans="1:15" hidden="1" x14ac:dyDescent="0.3">
      <c r="A27" t="s">
        <v>9</v>
      </c>
      <c r="B27" t="s">
        <v>10</v>
      </c>
      <c r="C27" t="s">
        <v>10</v>
      </c>
      <c r="D27" t="s">
        <v>11</v>
      </c>
      <c r="E27">
        <v>1</v>
      </c>
      <c r="F27">
        <v>0</v>
      </c>
      <c r="G27">
        <v>0</v>
      </c>
      <c r="H27">
        <v>0</v>
      </c>
      <c r="I27" t="s">
        <v>2</v>
      </c>
      <c r="J27">
        <f>IF(Table1[[#This Row],[Team]]="BUR",1,0)</f>
        <v>0</v>
      </c>
      <c r="K27">
        <v>49</v>
      </c>
      <c r="L27">
        <v>6</v>
      </c>
      <c r="M27">
        <v>3.8226217504851498</v>
      </c>
      <c r="N27">
        <v>0</v>
      </c>
    </row>
    <row r="28" spans="1:15" x14ac:dyDescent="0.3">
      <c r="A28" t="s">
        <v>120</v>
      </c>
      <c r="B28" t="s">
        <v>121</v>
      </c>
      <c r="C28" t="s">
        <v>122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114</v>
      </c>
      <c r="J28">
        <f>IF(Table1[[#This Row],[Team]]="BUR",1,0)</f>
        <v>0</v>
      </c>
      <c r="K28">
        <v>113</v>
      </c>
      <c r="L28">
        <v>187</v>
      </c>
      <c r="M28">
        <v>9.5839061684594693</v>
      </c>
      <c r="N28">
        <v>1</v>
      </c>
      <c r="O28">
        <v>4</v>
      </c>
    </row>
    <row r="29" spans="1:15" x14ac:dyDescent="0.3">
      <c r="A29" t="s">
        <v>154</v>
      </c>
      <c r="B29" t="s">
        <v>155</v>
      </c>
      <c r="C29" t="s">
        <v>155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148</v>
      </c>
      <c r="J29">
        <f>IF(Table1[[#This Row],[Team]]="BUR",1,0)</f>
        <v>0</v>
      </c>
      <c r="K29">
        <v>98</v>
      </c>
      <c r="L29">
        <v>256</v>
      </c>
      <c r="M29">
        <v>6.0334215662045896</v>
      </c>
      <c r="N29">
        <v>1</v>
      </c>
      <c r="O29">
        <v>2</v>
      </c>
    </row>
    <row r="30" spans="1:15" x14ac:dyDescent="0.3">
      <c r="A30" t="s">
        <v>105</v>
      </c>
      <c r="B30" t="s">
        <v>106</v>
      </c>
      <c r="C30" t="s">
        <v>106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99</v>
      </c>
      <c r="J30">
        <f>IF(Table1[[#This Row],[Team]]="BUR",1,0)</f>
        <v>0</v>
      </c>
      <c r="K30">
        <v>81</v>
      </c>
      <c r="L30">
        <v>157</v>
      </c>
      <c r="M30">
        <v>5.1369225297231802</v>
      </c>
      <c r="N30">
        <v>1</v>
      </c>
      <c r="O30">
        <v>3</v>
      </c>
    </row>
    <row r="31" spans="1:15" hidden="1" x14ac:dyDescent="0.3">
      <c r="A31" t="s">
        <v>70</v>
      </c>
      <c r="B31" t="s">
        <v>81</v>
      </c>
      <c r="C31" t="s">
        <v>81</v>
      </c>
      <c r="D31" t="s">
        <v>11</v>
      </c>
      <c r="E31">
        <v>1</v>
      </c>
      <c r="F31">
        <v>0</v>
      </c>
      <c r="G31">
        <v>0</v>
      </c>
      <c r="H31">
        <v>0</v>
      </c>
      <c r="I31" t="s">
        <v>78</v>
      </c>
      <c r="J31">
        <f>IF(Table1[[#This Row],[Team]]="BUR",1,0)</f>
        <v>0</v>
      </c>
      <c r="K31">
        <v>48</v>
      </c>
      <c r="L31">
        <v>110</v>
      </c>
      <c r="M31">
        <v>3.6843854634951301</v>
      </c>
      <c r="N31">
        <v>0</v>
      </c>
    </row>
    <row r="32" spans="1:15" hidden="1" x14ac:dyDescent="0.3">
      <c r="A32" t="s">
        <v>116</v>
      </c>
      <c r="B32" t="s">
        <v>117</v>
      </c>
      <c r="C32" t="s">
        <v>117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114</v>
      </c>
      <c r="J32">
        <f>IF(Table1[[#This Row],[Team]]="BUR",1,0)</f>
        <v>0</v>
      </c>
      <c r="K32">
        <v>77</v>
      </c>
      <c r="L32">
        <v>182</v>
      </c>
      <c r="M32">
        <v>3.6637710245811701</v>
      </c>
      <c r="N32">
        <v>0</v>
      </c>
    </row>
    <row r="33" spans="1:15" hidden="1" x14ac:dyDescent="0.3">
      <c r="A33" t="s">
        <v>20</v>
      </c>
      <c r="B33" t="s">
        <v>21</v>
      </c>
      <c r="C33" t="s">
        <v>20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2</v>
      </c>
      <c r="J33">
        <f>IF(Table1[[#This Row],[Team]]="BUR",1,0)</f>
        <v>0</v>
      </c>
      <c r="K33">
        <v>75</v>
      </c>
      <c r="L33">
        <v>23</v>
      </c>
      <c r="M33">
        <v>3.6422591014632002</v>
      </c>
      <c r="N33">
        <v>0</v>
      </c>
    </row>
    <row r="34" spans="1:15" x14ac:dyDescent="0.3">
      <c r="A34" t="s">
        <v>34</v>
      </c>
      <c r="B34" t="s">
        <v>35</v>
      </c>
      <c r="C34" s="2" t="s">
        <v>35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25</v>
      </c>
      <c r="J34">
        <f>IF(Table1[[#This Row],[Team]]="BUR",1,0)</f>
        <v>0</v>
      </c>
      <c r="K34">
        <v>57</v>
      </c>
      <c r="L34">
        <v>36</v>
      </c>
      <c r="M34">
        <v>3.73525010228385</v>
      </c>
      <c r="N34">
        <v>1</v>
      </c>
      <c r="O34">
        <v>2</v>
      </c>
    </row>
    <row r="35" spans="1:15" x14ac:dyDescent="0.3">
      <c r="A35" t="s">
        <v>112</v>
      </c>
      <c r="B35" t="s">
        <v>113</v>
      </c>
      <c r="C35" s="1" t="s">
        <v>112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99</v>
      </c>
      <c r="J35">
        <f>IF(Table1[[#This Row],[Team]]="BUR",1,0)</f>
        <v>0</v>
      </c>
      <c r="K35">
        <v>54</v>
      </c>
      <c r="L35">
        <v>166</v>
      </c>
      <c r="M35">
        <v>3.60842855505742</v>
      </c>
      <c r="N35">
        <v>1</v>
      </c>
      <c r="O35">
        <v>3</v>
      </c>
    </row>
    <row r="36" spans="1:15" hidden="1" x14ac:dyDescent="0.3">
      <c r="A36" t="s">
        <v>162</v>
      </c>
      <c r="B36" t="s">
        <v>163</v>
      </c>
      <c r="C36" t="s">
        <v>164</v>
      </c>
      <c r="D36" t="s">
        <v>11</v>
      </c>
      <c r="E36">
        <v>1</v>
      </c>
      <c r="F36">
        <v>0</v>
      </c>
      <c r="G36">
        <v>0</v>
      </c>
      <c r="H36">
        <v>0</v>
      </c>
      <c r="I36" t="s">
        <v>161</v>
      </c>
      <c r="J36">
        <f>IF(Table1[[#This Row],[Team]]="BUR",1,0)</f>
        <v>0</v>
      </c>
      <c r="K36">
        <v>54</v>
      </c>
      <c r="L36">
        <v>276</v>
      </c>
      <c r="M36">
        <v>3.5452567088889402</v>
      </c>
      <c r="N36">
        <v>0</v>
      </c>
    </row>
    <row r="37" spans="1:15" hidden="1" x14ac:dyDescent="0.3">
      <c r="A37" t="s">
        <v>44</v>
      </c>
      <c r="B37" t="s">
        <v>47</v>
      </c>
      <c r="C37" t="s">
        <v>47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39</v>
      </c>
      <c r="J37">
        <f>IF(Table1[[#This Row],[Team]]="BUR",1,0)</f>
        <v>1</v>
      </c>
      <c r="K37">
        <v>53</v>
      </c>
      <c r="L37">
        <v>61</v>
      </c>
      <c r="M37">
        <v>3.5348816352624501</v>
      </c>
      <c r="N37">
        <v>0</v>
      </c>
    </row>
    <row r="38" spans="1:15" hidden="1" x14ac:dyDescent="0.3">
      <c r="A38" t="s">
        <v>175</v>
      </c>
      <c r="B38" t="s">
        <v>176</v>
      </c>
      <c r="C38" t="s">
        <v>177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161</v>
      </c>
      <c r="J38">
        <f>IF(Table1[[#This Row],[Team]]="BUR",1,0)</f>
        <v>0</v>
      </c>
      <c r="K38">
        <v>60</v>
      </c>
      <c r="L38">
        <v>284</v>
      </c>
      <c r="M38">
        <v>3.5263232228347601</v>
      </c>
      <c r="N38">
        <v>0</v>
      </c>
    </row>
    <row r="39" spans="1:15" hidden="1" x14ac:dyDescent="0.3">
      <c r="A39" t="s">
        <v>87</v>
      </c>
      <c r="B39" t="s">
        <v>88</v>
      </c>
      <c r="C39" t="s">
        <v>88</v>
      </c>
      <c r="D39" t="s">
        <v>8</v>
      </c>
      <c r="E39">
        <v>0</v>
      </c>
      <c r="F39">
        <v>0</v>
      </c>
      <c r="G39">
        <v>0</v>
      </c>
      <c r="H39">
        <v>1</v>
      </c>
      <c r="I39" t="s">
        <v>78</v>
      </c>
      <c r="J39">
        <f>IF(Table1[[#This Row],[Team]]="BUR",1,0)</f>
        <v>0</v>
      </c>
      <c r="K39">
        <v>78</v>
      </c>
      <c r="L39">
        <v>116</v>
      </c>
      <c r="M39">
        <v>3.5235980126699502</v>
      </c>
      <c r="N39">
        <v>0</v>
      </c>
    </row>
    <row r="40" spans="1:15" hidden="1" x14ac:dyDescent="0.3">
      <c r="A40" t="s">
        <v>169</v>
      </c>
      <c r="B40" t="s">
        <v>170</v>
      </c>
      <c r="C40" t="s">
        <v>171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161</v>
      </c>
      <c r="J40">
        <f>IF(Table1[[#This Row],[Team]]="BUR",1,0)</f>
        <v>0</v>
      </c>
      <c r="K40">
        <v>52</v>
      </c>
      <c r="L40">
        <v>280</v>
      </c>
      <c r="M40">
        <v>3.43194328587921</v>
      </c>
      <c r="N40">
        <v>0</v>
      </c>
    </row>
    <row r="41" spans="1:15" hidden="1" x14ac:dyDescent="0.3">
      <c r="A41" t="s">
        <v>100</v>
      </c>
      <c r="B41" t="s">
        <v>101</v>
      </c>
      <c r="C41" t="s">
        <v>101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99</v>
      </c>
      <c r="J41">
        <f>IF(Table1[[#This Row],[Team]]="BUR",1,0)</f>
        <v>0</v>
      </c>
      <c r="K41">
        <v>54</v>
      </c>
      <c r="L41">
        <v>153</v>
      </c>
      <c r="M41">
        <v>3.38566086323311</v>
      </c>
      <c r="N41">
        <v>0</v>
      </c>
    </row>
    <row r="42" spans="1:15" hidden="1" x14ac:dyDescent="0.3">
      <c r="A42" t="s">
        <v>40</v>
      </c>
      <c r="B42" t="s">
        <v>65</v>
      </c>
      <c r="C42" t="s">
        <v>65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62</v>
      </c>
      <c r="J42">
        <f>IF(Table1[[#This Row],[Team]]="BUR",1,0)</f>
        <v>0</v>
      </c>
      <c r="K42">
        <v>52</v>
      </c>
      <c r="L42">
        <v>83</v>
      </c>
      <c r="M42">
        <v>3.3740366444976302</v>
      </c>
      <c r="N42">
        <v>0</v>
      </c>
    </row>
    <row r="43" spans="1:15" hidden="1" x14ac:dyDescent="0.3">
      <c r="A43" t="s">
        <v>26</v>
      </c>
      <c r="B43" t="s">
        <v>27</v>
      </c>
      <c r="C43" t="s">
        <v>27</v>
      </c>
      <c r="D43" t="s">
        <v>1</v>
      </c>
      <c r="E43">
        <v>0</v>
      </c>
      <c r="F43">
        <v>1</v>
      </c>
      <c r="G43">
        <v>0</v>
      </c>
      <c r="H43">
        <v>0</v>
      </c>
      <c r="I43" t="s">
        <v>25</v>
      </c>
      <c r="J43">
        <f>IF(Table1[[#This Row],[Team]]="BUR",1,0)</f>
        <v>0</v>
      </c>
      <c r="K43">
        <v>48</v>
      </c>
      <c r="L43">
        <v>31</v>
      </c>
      <c r="M43">
        <v>3.3558575643764899</v>
      </c>
      <c r="N43">
        <v>0</v>
      </c>
    </row>
    <row r="44" spans="1:15" hidden="1" x14ac:dyDescent="0.3">
      <c r="A44" t="s">
        <v>36</v>
      </c>
      <c r="B44" t="s">
        <v>128</v>
      </c>
      <c r="C44" t="s">
        <v>128</v>
      </c>
      <c r="D44" t="s">
        <v>1</v>
      </c>
      <c r="E44">
        <v>0</v>
      </c>
      <c r="F44">
        <v>1</v>
      </c>
      <c r="G44">
        <v>0</v>
      </c>
      <c r="H44">
        <v>0</v>
      </c>
      <c r="I44" t="s">
        <v>114</v>
      </c>
      <c r="J44">
        <f>IF(Table1[[#This Row],[Team]]="BUR",1,0)</f>
        <v>0</v>
      </c>
      <c r="K44">
        <v>53</v>
      </c>
      <c r="L44">
        <v>196</v>
      </c>
      <c r="M44">
        <v>3.3142218271231099</v>
      </c>
      <c r="N44">
        <v>0</v>
      </c>
    </row>
    <row r="45" spans="1:15" hidden="1" x14ac:dyDescent="0.3">
      <c r="A45" t="s">
        <v>93</v>
      </c>
      <c r="B45" t="s">
        <v>94</v>
      </c>
      <c r="C45" t="s">
        <v>94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78</v>
      </c>
      <c r="J45">
        <f>IF(Table1[[#This Row],[Team]]="BUR",1,0)</f>
        <v>0</v>
      </c>
      <c r="K45">
        <v>53</v>
      </c>
      <c r="L45">
        <v>122</v>
      </c>
      <c r="M45">
        <v>3.3133308251813798</v>
      </c>
      <c r="N45">
        <v>0</v>
      </c>
    </row>
    <row r="46" spans="1:15" hidden="1" x14ac:dyDescent="0.3">
      <c r="A46" t="s">
        <v>48</v>
      </c>
      <c r="B46" t="s">
        <v>49</v>
      </c>
      <c r="C46" t="s">
        <v>49</v>
      </c>
      <c r="D46" t="s">
        <v>8</v>
      </c>
      <c r="E46">
        <v>0</v>
      </c>
      <c r="F46">
        <v>0</v>
      </c>
      <c r="G46">
        <v>0</v>
      </c>
      <c r="H46">
        <v>1</v>
      </c>
      <c r="I46" t="s">
        <v>39</v>
      </c>
      <c r="J46">
        <f>IF(Table1[[#This Row],[Team]]="BUR",1,0)</f>
        <v>1</v>
      </c>
      <c r="K46">
        <v>62</v>
      </c>
      <c r="L46">
        <v>62</v>
      </c>
      <c r="M46">
        <v>3.9160518838621599</v>
      </c>
      <c r="N46">
        <v>0</v>
      </c>
    </row>
    <row r="47" spans="1:15" hidden="1" x14ac:dyDescent="0.3">
      <c r="A47" t="s">
        <v>118</v>
      </c>
      <c r="B47" t="s">
        <v>119</v>
      </c>
      <c r="C47" t="s">
        <v>119</v>
      </c>
      <c r="D47" t="s">
        <v>1</v>
      </c>
      <c r="E47">
        <v>0</v>
      </c>
      <c r="F47">
        <v>1</v>
      </c>
      <c r="G47">
        <v>0</v>
      </c>
      <c r="H47">
        <v>0</v>
      </c>
      <c r="I47" t="s">
        <v>114</v>
      </c>
      <c r="J47">
        <f>IF(Table1[[#This Row],[Team]]="BUR",1,0)</f>
        <v>0</v>
      </c>
      <c r="K47">
        <v>54</v>
      </c>
      <c r="L47">
        <v>183</v>
      </c>
      <c r="M47">
        <v>3.2863943614433402</v>
      </c>
      <c r="N47">
        <v>0</v>
      </c>
    </row>
    <row r="48" spans="1:15" hidden="1" x14ac:dyDescent="0.3">
      <c r="A48" t="s">
        <v>79</v>
      </c>
      <c r="B48" t="s">
        <v>80</v>
      </c>
      <c r="C48" t="s">
        <v>80</v>
      </c>
      <c r="D48" t="s">
        <v>1</v>
      </c>
      <c r="E48">
        <v>0</v>
      </c>
      <c r="F48">
        <v>1</v>
      </c>
      <c r="G48">
        <v>0</v>
      </c>
      <c r="H48">
        <v>0</v>
      </c>
      <c r="I48" t="s">
        <v>78</v>
      </c>
      <c r="J48">
        <f>IF(Table1[[#This Row],[Team]]="BUR",1,0)</f>
        <v>0</v>
      </c>
      <c r="K48">
        <v>51</v>
      </c>
      <c r="L48">
        <v>109</v>
      </c>
      <c r="M48">
        <v>3.2664169876300901</v>
      </c>
      <c r="N48">
        <v>0</v>
      </c>
    </row>
    <row r="49" spans="1:14" hidden="1" x14ac:dyDescent="0.3">
      <c r="A49" t="s">
        <v>0</v>
      </c>
      <c r="B49" t="s">
        <v>144</v>
      </c>
      <c r="C49" t="s">
        <v>144</v>
      </c>
      <c r="D49" t="s">
        <v>8</v>
      </c>
      <c r="E49">
        <v>0</v>
      </c>
      <c r="F49">
        <v>0</v>
      </c>
      <c r="G49">
        <v>0</v>
      </c>
      <c r="H49">
        <v>1</v>
      </c>
      <c r="I49" t="s">
        <v>143</v>
      </c>
      <c r="J49">
        <f>IF(Table1[[#This Row],[Team]]="BUR",1,0)</f>
        <v>0</v>
      </c>
      <c r="K49">
        <v>52</v>
      </c>
      <c r="L49">
        <v>230</v>
      </c>
      <c r="M49">
        <v>3.2146468050919799</v>
      </c>
      <c r="N49">
        <v>0</v>
      </c>
    </row>
    <row r="50" spans="1:14" hidden="1" x14ac:dyDescent="0.3">
      <c r="A50" t="s">
        <v>134</v>
      </c>
      <c r="B50" t="s">
        <v>135</v>
      </c>
      <c r="C50" t="s">
        <v>135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129</v>
      </c>
      <c r="J50">
        <f>IF(Table1[[#This Row],[Team]]="BUR",1,0)</f>
        <v>0</v>
      </c>
      <c r="K50">
        <v>56</v>
      </c>
      <c r="L50">
        <v>217</v>
      </c>
      <c r="M50">
        <v>3.1822531876381102</v>
      </c>
      <c r="N50">
        <v>0</v>
      </c>
    </row>
    <row r="51" spans="1:14" hidden="1" x14ac:dyDescent="0.3">
      <c r="A51" t="s">
        <v>109</v>
      </c>
      <c r="B51" t="s">
        <v>110</v>
      </c>
      <c r="C51" t="s">
        <v>110</v>
      </c>
      <c r="D51" t="s">
        <v>1</v>
      </c>
      <c r="E51">
        <v>0</v>
      </c>
      <c r="F51">
        <v>1</v>
      </c>
      <c r="G51">
        <v>0</v>
      </c>
      <c r="H51">
        <v>0</v>
      </c>
      <c r="I51" t="s">
        <v>99</v>
      </c>
      <c r="J51">
        <f>IF(Table1[[#This Row],[Team]]="BUR",1,0)</f>
        <v>0</v>
      </c>
      <c r="K51">
        <v>58</v>
      </c>
      <c r="L51">
        <v>159</v>
      </c>
      <c r="M51">
        <v>3.1703671656799002</v>
      </c>
      <c r="N51">
        <v>0</v>
      </c>
    </row>
    <row r="52" spans="1:14" hidden="1" x14ac:dyDescent="0.3">
      <c r="A52" t="s">
        <v>23</v>
      </c>
      <c r="B52" t="s">
        <v>24</v>
      </c>
      <c r="C52" t="s">
        <v>24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25</v>
      </c>
      <c r="J52">
        <f>IF(Table1[[#This Row],[Team]]="BUR",1,0)</f>
        <v>0</v>
      </c>
      <c r="K52">
        <v>58</v>
      </c>
      <c r="L52">
        <v>28</v>
      </c>
      <c r="M52">
        <v>3.16197098561303</v>
      </c>
      <c r="N52">
        <v>0</v>
      </c>
    </row>
    <row r="53" spans="1:14" hidden="1" x14ac:dyDescent="0.3">
      <c r="A53" t="s">
        <v>152</v>
      </c>
      <c r="B53" t="s">
        <v>153</v>
      </c>
      <c r="C53" t="s">
        <v>153</v>
      </c>
      <c r="D53" t="s">
        <v>1</v>
      </c>
      <c r="E53">
        <v>0</v>
      </c>
      <c r="F53">
        <v>1</v>
      </c>
      <c r="G53">
        <v>0</v>
      </c>
      <c r="H53">
        <v>0</v>
      </c>
      <c r="I53" t="s">
        <v>148</v>
      </c>
      <c r="J53">
        <f>IF(Table1[[#This Row],[Team]]="BUR",1,0)</f>
        <v>0</v>
      </c>
      <c r="K53">
        <v>52</v>
      </c>
      <c r="L53">
        <v>255</v>
      </c>
      <c r="M53">
        <v>3.1010808550305602</v>
      </c>
      <c r="N53">
        <v>0</v>
      </c>
    </row>
    <row r="54" spans="1:14" hidden="1" x14ac:dyDescent="0.3">
      <c r="A54" t="s">
        <v>75</v>
      </c>
      <c r="B54" t="s">
        <v>126</v>
      </c>
      <c r="C54" t="s">
        <v>126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114</v>
      </c>
      <c r="J54">
        <f>IF(Table1[[#This Row],[Team]]="BUR",1,0)</f>
        <v>0</v>
      </c>
      <c r="K54">
        <v>49</v>
      </c>
      <c r="L54">
        <v>192</v>
      </c>
      <c r="M54">
        <v>3.0890896489175899</v>
      </c>
      <c r="N54">
        <v>0</v>
      </c>
    </row>
    <row r="55" spans="1:14" hidden="1" x14ac:dyDescent="0.3">
      <c r="A55" t="s">
        <v>28</v>
      </c>
      <c r="B55" t="s">
        <v>29</v>
      </c>
      <c r="C55" t="s">
        <v>29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25</v>
      </c>
      <c r="J55">
        <f>IF(Table1[[#This Row],[Team]]="BUR",1,0)</f>
        <v>0</v>
      </c>
      <c r="K55">
        <v>50</v>
      </c>
      <c r="L55">
        <v>32</v>
      </c>
      <c r="M55">
        <v>3.0546319455552902</v>
      </c>
      <c r="N55">
        <v>0</v>
      </c>
    </row>
    <row r="56" spans="1:14" hidden="1" x14ac:dyDescent="0.3">
      <c r="A56" t="s">
        <v>136</v>
      </c>
      <c r="B56" t="s">
        <v>137</v>
      </c>
      <c r="C56" t="s">
        <v>138</v>
      </c>
      <c r="D56" t="s">
        <v>8</v>
      </c>
      <c r="E56">
        <v>0</v>
      </c>
      <c r="F56">
        <v>0</v>
      </c>
      <c r="G56">
        <v>0</v>
      </c>
      <c r="H56">
        <v>1</v>
      </c>
      <c r="I56" t="s">
        <v>129</v>
      </c>
      <c r="J56">
        <f>IF(Table1[[#This Row],[Team]]="BUR",1,0)</f>
        <v>0</v>
      </c>
      <c r="K56">
        <v>57</v>
      </c>
      <c r="L56">
        <v>218</v>
      </c>
      <c r="M56">
        <v>3.0448694623199</v>
      </c>
      <c r="N56">
        <v>0</v>
      </c>
    </row>
    <row r="57" spans="1:14" hidden="1" x14ac:dyDescent="0.3">
      <c r="A57" t="s">
        <v>165</v>
      </c>
      <c r="B57" t="s">
        <v>166</v>
      </c>
      <c r="C57" t="s">
        <v>166</v>
      </c>
      <c r="D57" t="s">
        <v>1</v>
      </c>
      <c r="E57">
        <v>0</v>
      </c>
      <c r="F57">
        <v>1</v>
      </c>
      <c r="G57">
        <v>0</v>
      </c>
      <c r="H57">
        <v>0</v>
      </c>
      <c r="I57" t="s">
        <v>161</v>
      </c>
      <c r="J57">
        <f>IF(Table1[[#This Row],[Team]]="BUR",1,0)</f>
        <v>0</v>
      </c>
      <c r="K57">
        <v>49</v>
      </c>
      <c r="L57">
        <v>277</v>
      </c>
      <c r="M57">
        <v>3.0362003266092001</v>
      </c>
      <c r="N57">
        <v>0</v>
      </c>
    </row>
    <row r="58" spans="1:14" hidden="1" x14ac:dyDescent="0.3">
      <c r="A58" t="s">
        <v>159</v>
      </c>
      <c r="B58" t="s">
        <v>160</v>
      </c>
      <c r="C58" t="s">
        <v>160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148</v>
      </c>
      <c r="J58">
        <f>IF(Table1[[#This Row],[Team]]="BUR",1,0)</f>
        <v>0</v>
      </c>
      <c r="K58">
        <v>59</v>
      </c>
      <c r="L58">
        <v>268</v>
      </c>
      <c r="M58">
        <v>3.0347277667519101</v>
      </c>
      <c r="N58">
        <v>0</v>
      </c>
    </row>
    <row r="59" spans="1:14" hidden="1" x14ac:dyDescent="0.3">
      <c r="A59" t="s">
        <v>68</v>
      </c>
      <c r="B59" t="s">
        <v>69</v>
      </c>
      <c r="C59" t="s">
        <v>69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62</v>
      </c>
      <c r="J59">
        <f>IF(Table1[[#This Row],[Team]]="BUR",1,0)</f>
        <v>0</v>
      </c>
      <c r="K59">
        <v>57</v>
      </c>
      <c r="L59">
        <v>88</v>
      </c>
      <c r="M59">
        <v>3.0029199956010002</v>
      </c>
      <c r="N59">
        <v>0</v>
      </c>
    </row>
    <row r="60" spans="1:14" hidden="1" x14ac:dyDescent="0.3">
      <c r="A60" t="s">
        <v>12</v>
      </c>
      <c r="B60" t="s">
        <v>13</v>
      </c>
      <c r="C60" t="s">
        <v>13</v>
      </c>
      <c r="D60" t="s">
        <v>1</v>
      </c>
      <c r="E60">
        <v>0</v>
      </c>
      <c r="F60">
        <v>1</v>
      </c>
      <c r="G60">
        <v>0</v>
      </c>
      <c r="H60">
        <v>0</v>
      </c>
      <c r="I60" t="s">
        <v>2</v>
      </c>
      <c r="J60">
        <f>IF(Table1[[#This Row],[Team]]="BUR",1,0)</f>
        <v>0</v>
      </c>
      <c r="K60">
        <v>51</v>
      </c>
      <c r="L60">
        <v>9</v>
      </c>
      <c r="M60">
        <v>2.9135575165719598</v>
      </c>
      <c r="N60">
        <v>0</v>
      </c>
    </row>
    <row r="61" spans="1:14" hidden="1" x14ac:dyDescent="0.3">
      <c r="A61" t="s">
        <v>167</v>
      </c>
      <c r="B61" t="s">
        <v>168</v>
      </c>
      <c r="C61" t="s">
        <v>168</v>
      </c>
      <c r="D61" t="s">
        <v>1</v>
      </c>
      <c r="E61">
        <v>0</v>
      </c>
      <c r="F61">
        <v>1</v>
      </c>
      <c r="G61">
        <v>0</v>
      </c>
      <c r="H61">
        <v>0</v>
      </c>
      <c r="I61" t="s">
        <v>161</v>
      </c>
      <c r="J61">
        <f>IF(Table1[[#This Row],[Team]]="BUR",1,0)</f>
        <v>0</v>
      </c>
      <c r="K61">
        <v>51</v>
      </c>
      <c r="L61">
        <v>278</v>
      </c>
      <c r="M61">
        <v>2.8281611735159302</v>
      </c>
      <c r="N61">
        <v>0</v>
      </c>
    </row>
    <row r="62" spans="1:14" hidden="1" x14ac:dyDescent="0.3">
      <c r="A62" t="s">
        <v>14</v>
      </c>
      <c r="B62" t="s">
        <v>15</v>
      </c>
      <c r="C62" t="s">
        <v>15</v>
      </c>
      <c r="D62" t="s">
        <v>1</v>
      </c>
      <c r="E62">
        <v>0</v>
      </c>
      <c r="F62">
        <v>1</v>
      </c>
      <c r="G62">
        <v>0</v>
      </c>
      <c r="H62">
        <v>0</v>
      </c>
      <c r="I62" t="s">
        <v>2</v>
      </c>
      <c r="J62">
        <f>IF(Table1[[#This Row],[Team]]="BUR",1,0)</f>
        <v>0</v>
      </c>
      <c r="K62">
        <v>45</v>
      </c>
      <c r="L62">
        <v>13</v>
      </c>
      <c r="M62">
        <v>2.7904113152295702</v>
      </c>
      <c r="N62">
        <v>0</v>
      </c>
    </row>
    <row r="63" spans="1:14" hidden="1" x14ac:dyDescent="0.3">
      <c r="A63" t="s">
        <v>52</v>
      </c>
      <c r="B63" t="s">
        <v>53</v>
      </c>
      <c r="C63" t="s">
        <v>53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39</v>
      </c>
      <c r="J63">
        <f>IF(Table1[[#This Row],[Team]]="BUR",1,0)</f>
        <v>1</v>
      </c>
      <c r="K63">
        <v>50</v>
      </c>
      <c r="L63">
        <v>64</v>
      </c>
      <c r="M63">
        <v>2.7686085910830598</v>
      </c>
      <c r="N63">
        <v>0</v>
      </c>
    </row>
    <row r="64" spans="1:14" hidden="1" x14ac:dyDescent="0.3">
      <c r="A64" t="s">
        <v>127</v>
      </c>
      <c r="B64" t="s">
        <v>156</v>
      </c>
      <c r="C64" t="s">
        <v>156</v>
      </c>
      <c r="D64" t="s">
        <v>1</v>
      </c>
      <c r="E64">
        <v>0</v>
      </c>
      <c r="F64">
        <v>1</v>
      </c>
      <c r="G64">
        <v>0</v>
      </c>
      <c r="H64">
        <v>0</v>
      </c>
      <c r="I64" t="s">
        <v>148</v>
      </c>
      <c r="J64">
        <f>IF(Table1[[#This Row],[Team]]="BUR",1,0)</f>
        <v>0</v>
      </c>
      <c r="K64">
        <v>51</v>
      </c>
      <c r="L64">
        <v>257</v>
      </c>
      <c r="M64">
        <v>2.7279600863556199</v>
      </c>
      <c r="N64">
        <v>0</v>
      </c>
    </row>
    <row r="65" spans="1:14" hidden="1" x14ac:dyDescent="0.3">
      <c r="A65" t="s">
        <v>82</v>
      </c>
      <c r="B65" t="s">
        <v>83</v>
      </c>
      <c r="C65" t="s">
        <v>83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78</v>
      </c>
      <c r="J65">
        <f>IF(Table1[[#This Row],[Team]]="BUR",1,0)</f>
        <v>0</v>
      </c>
      <c r="K65">
        <v>59</v>
      </c>
      <c r="L65">
        <v>112</v>
      </c>
      <c r="M65">
        <v>2.7018585024030801</v>
      </c>
      <c r="N65">
        <v>0</v>
      </c>
    </row>
    <row r="66" spans="1:14" hidden="1" x14ac:dyDescent="0.3">
      <c r="A66" t="s">
        <v>45</v>
      </c>
      <c r="B66" t="s">
        <v>95</v>
      </c>
      <c r="C66" t="s">
        <v>95</v>
      </c>
      <c r="D66" t="s">
        <v>1</v>
      </c>
      <c r="E66">
        <v>0</v>
      </c>
      <c r="F66">
        <v>1</v>
      </c>
      <c r="G66">
        <v>0</v>
      </c>
      <c r="H66">
        <v>0</v>
      </c>
      <c r="I66" t="s">
        <v>78</v>
      </c>
      <c r="J66">
        <f>IF(Table1[[#This Row],[Team]]="BUR",1,0)</f>
        <v>0</v>
      </c>
      <c r="K66">
        <v>50</v>
      </c>
      <c r="L66">
        <v>124</v>
      </c>
      <c r="M66">
        <v>2.7007432987357398</v>
      </c>
      <c r="N66">
        <v>0</v>
      </c>
    </row>
    <row r="67" spans="1:14" hidden="1" x14ac:dyDescent="0.3">
      <c r="A67" t="s">
        <v>18</v>
      </c>
      <c r="B67" t="s">
        <v>19</v>
      </c>
      <c r="C67" t="s">
        <v>19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</v>
      </c>
      <c r="J67">
        <f>IF(Table1[[#This Row],[Team]]="BUR",1,0)</f>
        <v>0</v>
      </c>
      <c r="K67">
        <v>53</v>
      </c>
      <c r="L67">
        <v>20</v>
      </c>
      <c r="M67">
        <v>2.6952830013392801</v>
      </c>
      <c r="N67">
        <v>0</v>
      </c>
    </row>
    <row r="68" spans="1:14" hidden="1" x14ac:dyDescent="0.3">
      <c r="A68" t="s">
        <v>66</v>
      </c>
      <c r="B68" t="s">
        <v>67</v>
      </c>
      <c r="C68" t="s">
        <v>67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62</v>
      </c>
      <c r="J68">
        <f>IF(Table1[[#This Row],[Team]]="BUR",1,0)</f>
        <v>0</v>
      </c>
      <c r="K68">
        <v>50</v>
      </c>
      <c r="L68">
        <v>86</v>
      </c>
      <c r="M68">
        <v>2.6890765600975501</v>
      </c>
      <c r="N68">
        <v>0</v>
      </c>
    </row>
    <row r="69" spans="1:14" hidden="1" x14ac:dyDescent="0.3">
      <c r="A69" t="s">
        <v>58</v>
      </c>
      <c r="B69" t="s">
        <v>59</v>
      </c>
      <c r="C69" t="s">
        <v>59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39</v>
      </c>
      <c r="J69">
        <f>IF(Table1[[#This Row],[Team]]="BUR",1,0)</f>
        <v>1</v>
      </c>
      <c r="K69">
        <v>57</v>
      </c>
      <c r="L69">
        <v>68</v>
      </c>
      <c r="M69">
        <v>2.6702278261216899</v>
      </c>
      <c r="N69">
        <v>0</v>
      </c>
    </row>
    <row r="70" spans="1:14" hidden="1" x14ac:dyDescent="0.3">
      <c r="A70" t="s">
        <v>97</v>
      </c>
      <c r="B70" t="s">
        <v>98</v>
      </c>
      <c r="C70" t="s">
        <v>98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96</v>
      </c>
      <c r="J70">
        <f>IF(Table1[[#This Row],[Team]]="BUR",1,0)</f>
        <v>0</v>
      </c>
      <c r="K70">
        <v>50</v>
      </c>
      <c r="L70">
        <v>147</v>
      </c>
      <c r="M70">
        <v>2.54377011483834</v>
      </c>
      <c r="N70">
        <v>0</v>
      </c>
    </row>
    <row r="71" spans="1:14" hidden="1" x14ac:dyDescent="0.3">
      <c r="A71" t="s">
        <v>50</v>
      </c>
      <c r="B71" t="s">
        <v>51</v>
      </c>
      <c r="C71" t="s">
        <v>51</v>
      </c>
      <c r="D71" t="s">
        <v>1</v>
      </c>
      <c r="E71">
        <v>0</v>
      </c>
      <c r="F71">
        <v>1</v>
      </c>
      <c r="G71">
        <v>0</v>
      </c>
      <c r="H71">
        <v>0</v>
      </c>
      <c r="I71" t="s">
        <v>39</v>
      </c>
      <c r="J71">
        <f>IF(Table1[[#This Row],[Team]]="BUR",1,0)</f>
        <v>1</v>
      </c>
      <c r="K71">
        <v>44</v>
      </c>
      <c r="L71">
        <v>63</v>
      </c>
      <c r="M71">
        <v>2.5347665943710802</v>
      </c>
      <c r="N71">
        <v>0</v>
      </c>
    </row>
    <row r="72" spans="1:14" hidden="1" x14ac:dyDescent="0.3">
      <c r="A72" t="s">
        <v>139</v>
      </c>
      <c r="B72" t="s">
        <v>140</v>
      </c>
      <c r="C72" t="s">
        <v>140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129</v>
      </c>
      <c r="J72">
        <f>IF(Table1[[#This Row],[Team]]="BUR",1,0)</f>
        <v>0</v>
      </c>
      <c r="K72">
        <v>46</v>
      </c>
      <c r="L72">
        <v>220</v>
      </c>
      <c r="M72">
        <v>2.5285207128501401</v>
      </c>
      <c r="N72">
        <v>0</v>
      </c>
    </row>
    <row r="73" spans="1:14" hidden="1" x14ac:dyDescent="0.3">
      <c r="A73" t="s">
        <v>45</v>
      </c>
      <c r="B73" t="s">
        <v>86</v>
      </c>
      <c r="C73" t="s">
        <v>86</v>
      </c>
      <c r="D73" t="s">
        <v>1</v>
      </c>
      <c r="E73">
        <v>0</v>
      </c>
      <c r="F73">
        <v>1</v>
      </c>
      <c r="G73">
        <v>0</v>
      </c>
      <c r="H73">
        <v>0</v>
      </c>
      <c r="I73" t="s">
        <v>148</v>
      </c>
      <c r="J73">
        <f>IF(Table1[[#This Row],[Team]]="BUR",1,0)</f>
        <v>0</v>
      </c>
      <c r="K73">
        <v>46</v>
      </c>
      <c r="L73">
        <v>261</v>
      </c>
      <c r="M73">
        <v>2.50785606073025</v>
      </c>
      <c r="N73">
        <v>0</v>
      </c>
    </row>
    <row r="74" spans="1:14" hidden="1" x14ac:dyDescent="0.3">
      <c r="A74" t="s">
        <v>73</v>
      </c>
      <c r="B74" t="s">
        <v>74</v>
      </c>
      <c r="C74" t="s">
        <v>74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62</v>
      </c>
      <c r="J74">
        <f>IF(Table1[[#This Row],[Team]]="BUR",1,0)</f>
        <v>0</v>
      </c>
      <c r="K74">
        <v>54</v>
      </c>
      <c r="L74">
        <v>93</v>
      </c>
      <c r="M74">
        <v>2.47891787024902</v>
      </c>
      <c r="N74">
        <v>0</v>
      </c>
    </row>
    <row r="75" spans="1:14" hidden="1" x14ac:dyDescent="0.3">
      <c r="A75" t="s">
        <v>36</v>
      </c>
      <c r="B75" t="s">
        <v>145</v>
      </c>
      <c r="C75" t="s">
        <v>145</v>
      </c>
      <c r="D75" t="s">
        <v>11</v>
      </c>
      <c r="E75">
        <v>1</v>
      </c>
      <c r="F75">
        <v>0</v>
      </c>
      <c r="G75">
        <v>0</v>
      </c>
      <c r="H75">
        <v>0</v>
      </c>
      <c r="I75" t="s">
        <v>143</v>
      </c>
      <c r="J75">
        <f>IF(Table1[[#This Row],[Team]]="BUR",1,0)</f>
        <v>0</v>
      </c>
      <c r="K75">
        <v>47</v>
      </c>
      <c r="L75">
        <v>242</v>
      </c>
      <c r="M75">
        <v>2.4624961621274699</v>
      </c>
      <c r="N75">
        <v>0</v>
      </c>
    </row>
    <row r="76" spans="1:14" hidden="1" x14ac:dyDescent="0.3">
      <c r="A76" t="s">
        <v>157</v>
      </c>
      <c r="B76" t="s">
        <v>158</v>
      </c>
      <c r="C76" t="s">
        <v>158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148</v>
      </c>
      <c r="J76">
        <f>IF(Table1[[#This Row],[Team]]="BUR",1,0)</f>
        <v>0</v>
      </c>
      <c r="K76">
        <v>49</v>
      </c>
      <c r="L76">
        <v>262</v>
      </c>
      <c r="M76">
        <v>2.4486223517516401</v>
      </c>
      <c r="N76">
        <v>0</v>
      </c>
    </row>
    <row r="77" spans="1:14" hidden="1" x14ac:dyDescent="0.3">
      <c r="A77" t="s">
        <v>103</v>
      </c>
      <c r="B77" t="s">
        <v>104</v>
      </c>
      <c r="C77" t="s">
        <v>104</v>
      </c>
      <c r="D77" t="s">
        <v>1</v>
      </c>
      <c r="E77">
        <v>0</v>
      </c>
      <c r="F77">
        <v>1</v>
      </c>
      <c r="G77">
        <v>0</v>
      </c>
      <c r="H77">
        <v>0</v>
      </c>
      <c r="I77" t="s">
        <v>99</v>
      </c>
      <c r="J77">
        <f>IF(Table1[[#This Row],[Team]]="BUR",1,0)</f>
        <v>0</v>
      </c>
      <c r="K77">
        <v>50</v>
      </c>
      <c r="L77">
        <v>155</v>
      </c>
      <c r="M77">
        <v>2.28623099170294</v>
      </c>
      <c r="N77">
        <v>0</v>
      </c>
    </row>
    <row r="78" spans="1:14" hidden="1" x14ac:dyDescent="0.3">
      <c r="A78" t="s">
        <v>89</v>
      </c>
      <c r="B78" t="s">
        <v>90</v>
      </c>
      <c r="C78" t="s">
        <v>90</v>
      </c>
      <c r="D78" t="s">
        <v>1</v>
      </c>
      <c r="E78">
        <v>0</v>
      </c>
      <c r="F78">
        <v>1</v>
      </c>
      <c r="G78">
        <v>0</v>
      </c>
      <c r="H78">
        <v>0</v>
      </c>
      <c r="I78" t="s">
        <v>78</v>
      </c>
      <c r="J78">
        <f>IF(Table1[[#This Row],[Team]]="BUR",1,0)</f>
        <v>0</v>
      </c>
      <c r="K78">
        <v>48</v>
      </c>
      <c r="L78">
        <v>117</v>
      </c>
      <c r="M78">
        <v>2.1676667713196101</v>
      </c>
      <c r="N78">
        <v>0</v>
      </c>
    </row>
    <row r="79" spans="1:14" hidden="1" x14ac:dyDescent="0.3">
      <c r="A79" t="s">
        <v>37</v>
      </c>
      <c r="B79" t="s">
        <v>38</v>
      </c>
      <c r="C79" t="s">
        <v>38</v>
      </c>
      <c r="D79" t="s">
        <v>8</v>
      </c>
      <c r="E79">
        <v>0</v>
      </c>
      <c r="F79">
        <v>0</v>
      </c>
      <c r="G79">
        <v>0</v>
      </c>
      <c r="H79">
        <v>1</v>
      </c>
      <c r="I79" t="s">
        <v>25</v>
      </c>
      <c r="J79">
        <f>IF(Table1[[#This Row],[Team]]="BUR",1,0)</f>
        <v>0</v>
      </c>
      <c r="K79">
        <v>55</v>
      </c>
      <c r="L79">
        <v>49</v>
      </c>
      <c r="M79">
        <v>2.1512894004056302</v>
      </c>
      <c r="N79">
        <v>0</v>
      </c>
    </row>
    <row r="80" spans="1:14" hidden="1" x14ac:dyDescent="0.3">
      <c r="A80" t="s">
        <v>42</v>
      </c>
      <c r="B80" t="s">
        <v>111</v>
      </c>
      <c r="C80" t="s">
        <v>111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99</v>
      </c>
      <c r="J80">
        <f>IF(Table1[[#This Row],[Team]]="BUR",1,0)</f>
        <v>0</v>
      </c>
      <c r="K80">
        <v>62</v>
      </c>
      <c r="L80">
        <v>164</v>
      </c>
      <c r="M80">
        <v>1.7792458092310901</v>
      </c>
      <c r="N80">
        <v>0</v>
      </c>
    </row>
    <row r="81" spans="1:14" hidden="1" x14ac:dyDescent="0.3">
      <c r="A81" t="s">
        <v>84</v>
      </c>
      <c r="B81" t="s">
        <v>85</v>
      </c>
      <c r="C81" t="s">
        <v>85</v>
      </c>
      <c r="D81" t="s">
        <v>1</v>
      </c>
      <c r="E81">
        <v>0</v>
      </c>
      <c r="F81">
        <v>1</v>
      </c>
      <c r="G81">
        <v>0</v>
      </c>
      <c r="H81">
        <v>0</v>
      </c>
      <c r="I81" t="s">
        <v>78</v>
      </c>
      <c r="J81">
        <f>IF(Table1[[#This Row],[Team]]="BUR",1,0)</f>
        <v>0</v>
      </c>
      <c r="K81">
        <v>56</v>
      </c>
      <c r="L81">
        <v>114</v>
      </c>
      <c r="M81">
        <v>1.74405478394417</v>
      </c>
      <c r="N81">
        <v>0</v>
      </c>
    </row>
    <row r="82" spans="1:14" hidden="1" x14ac:dyDescent="0.3">
      <c r="A82" t="s">
        <v>61</v>
      </c>
      <c r="B82" t="s">
        <v>174</v>
      </c>
      <c r="C82" t="s">
        <v>174</v>
      </c>
      <c r="D82" t="s">
        <v>1</v>
      </c>
      <c r="E82">
        <v>0</v>
      </c>
      <c r="F82">
        <v>1</v>
      </c>
      <c r="G82">
        <v>0</v>
      </c>
      <c r="H82">
        <v>0</v>
      </c>
      <c r="I82" t="s">
        <v>161</v>
      </c>
      <c r="J82">
        <f>IF(Table1[[#This Row],[Team]]="BUR",1,0)</f>
        <v>0</v>
      </c>
      <c r="K82">
        <v>41</v>
      </c>
      <c r="L82">
        <v>283</v>
      </c>
      <c r="M82">
        <v>1.6615990262518301</v>
      </c>
      <c r="N82">
        <v>0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2021-01-11T20:16:40Z</dcterms:created>
  <dcterms:modified xsi:type="dcterms:W3CDTF">2021-01-14T23:47:20Z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cdaf439c-3216-4bc1-acae-98b401d2f2a3</vt:lpwstr>
  </property>
</Properties>
</file>