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DEC70C31-C35A-4A89-B932-0D64F996E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Data.Page'!$O$2:$O$98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Data.Page'!$O$2:$O$98</definedName>
    <definedName name="solver_lhs2" localSheetId="0" hidden="1">'Transformed by Data.Page'!$R$20</definedName>
    <definedName name="solver_lhs3" localSheetId="0" hidden="1">'Transformed by Data.Page'!$R$22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Data.Page'!$S$22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" l="1"/>
  <c r="J3" i="2"/>
  <c r="J46" i="2"/>
  <c r="J13" i="2"/>
  <c r="J6" i="2"/>
  <c r="J7" i="2"/>
  <c r="J8" i="2"/>
  <c r="J9" i="2"/>
  <c r="J10" i="2"/>
  <c r="J11" i="2"/>
  <c r="J12" i="2"/>
  <c r="J50" i="2"/>
  <c r="J86" i="2"/>
  <c r="J15" i="2"/>
  <c r="J16" i="2"/>
  <c r="J17" i="2"/>
  <c r="J18" i="2"/>
  <c r="J19" i="2"/>
  <c r="J20" i="2"/>
  <c r="J60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54" i="2"/>
  <c r="J44" i="2"/>
  <c r="J45" i="2"/>
  <c r="J53" i="2"/>
  <c r="J47" i="2"/>
  <c r="J48" i="2"/>
  <c r="J49" i="2"/>
  <c r="J14" i="2"/>
  <c r="J51" i="2"/>
  <c r="J52" i="2"/>
  <c r="J2" i="2"/>
  <c r="J43" i="2"/>
  <c r="J55" i="2"/>
  <c r="J56" i="2"/>
  <c r="J57" i="2"/>
  <c r="J58" i="2"/>
  <c r="J59" i="2"/>
  <c r="J21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91" i="2"/>
  <c r="J87" i="2"/>
  <c r="J88" i="2"/>
  <c r="J89" i="2"/>
  <c r="J90" i="2"/>
  <c r="J4" i="2"/>
  <c r="J92" i="2"/>
  <c r="J93" i="2"/>
  <c r="J94" i="2"/>
  <c r="J95" i="2"/>
  <c r="J96" i="2"/>
  <c r="J97" i="2"/>
  <c r="J98" i="2"/>
  <c r="M8" i="2"/>
  <c r="R13" i="2" s="1" a="1"/>
  <c r="R13" i="2" s="1"/>
  <c r="R4" i="2"/>
  <c r="R6" i="2"/>
  <c r="R7" i="2"/>
  <c r="R8" i="2"/>
  <c r="R9" i="2"/>
  <c r="R12" i="2" a="1"/>
  <c r="R12" i="2" s="1"/>
  <c r="R17" i="2" a="1"/>
  <c r="R17" i="2" s="1"/>
  <c r="R22" i="2" l="1"/>
  <c r="R11" i="2" a="1"/>
  <c r="R11" i="2" s="1"/>
  <c r="R2" i="2"/>
  <c r="R14" i="2" a="1"/>
  <c r="R14" i="2" s="1"/>
  <c r="R16" i="2" l="1"/>
  <c r="R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<sst xmlns="http://schemas.openxmlformats.org/spreadsheetml/2006/main" count="515" uniqueCount="231">
  <si>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</si>
  <si>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</si>
  <si>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</si>
  <si>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</si>
  <si>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</si>
  <si>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</si>
  <si>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</si>
  <si>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</si>
  <si>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</si>
  <si>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</si>
  <si>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</si>
  <si>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</si>
  <si>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PREV</t>
  </si>
  <si>
    <t>Selected</t>
  </si>
  <si>
    <t>ARS</t>
  </si>
  <si>
    <t>Martin</t>
  </si>
  <si>
    <t>Ødegaard</t>
  </si>
  <si>
    <t>AVL</t>
  </si>
  <si>
    <t>Ollie</t>
  </si>
  <si>
    <t>Watkins</t>
  </si>
  <si>
    <t>Pontus</t>
  </si>
  <si>
    <t>Jansson</t>
  </si>
  <si>
    <t>BRE</t>
  </si>
  <si>
    <t>Christian</t>
  </si>
  <si>
    <t>Nørgaard</t>
  </si>
  <si>
    <t>Ivan</t>
  </si>
  <si>
    <t>Toney</t>
  </si>
  <si>
    <t>Sergi</t>
  </si>
  <si>
    <t>Canós</t>
  </si>
  <si>
    <t>Vitaly</t>
  </si>
  <si>
    <t>Janelt</t>
  </si>
  <si>
    <t>Ethan</t>
  </si>
  <si>
    <t>Pinnock</t>
  </si>
  <si>
    <t>Jan</t>
  </si>
  <si>
    <t>Bryan</t>
  </si>
  <si>
    <t>Mbeumo</t>
  </si>
  <si>
    <t>Nathan</t>
  </si>
  <si>
    <t>BHA</t>
  </si>
  <si>
    <t>Pascal</t>
  </si>
  <si>
    <t>Groß</t>
  </si>
  <si>
    <t>Shane</t>
  </si>
  <si>
    <t>Duffy</t>
  </si>
  <si>
    <t>Neal</t>
  </si>
  <si>
    <t>Maupay</t>
  </si>
  <si>
    <t>Leandro</t>
  </si>
  <si>
    <t>Trossard</t>
  </si>
  <si>
    <t>Robert</t>
  </si>
  <si>
    <t>Sánchez</t>
  </si>
  <si>
    <t>Jakub</t>
  </si>
  <si>
    <t>Moder</t>
  </si>
  <si>
    <t>James</t>
  </si>
  <si>
    <t>Tarkowski</t>
  </si>
  <si>
    <t>BUR</t>
  </si>
  <si>
    <t>Phil</t>
  </si>
  <si>
    <t>Jack</t>
  </si>
  <si>
    <t>Kevin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</si>
  <si>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</si>
  <si>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</si>
  <si>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</si>
  <si>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</si>
  <si>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</si>
  <si>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</si>
  <si>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</si>
  <si>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</si>
  <si>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</si>
  <si>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</si>
  <si>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</si>
  <si>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</si>
  <si>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Mason</t>
  </si>
  <si>
    <t>Mount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</si>
  <si>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</si>
  <si>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</si>
  <si>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</si>
  <si>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</si>
  <si>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</si>
  <si>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</si>
  <si>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</si>
  <si>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</si>
  <si>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</si>
  <si>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</si>
  <si>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</si>
  <si>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</si>
  <si>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</si>
  <si>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</si>
  <si>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</si>
  <si>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</si>
  <si>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</si>
  <si>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</si>
  <si>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</si>
  <si>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</si>
  <si>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</si>
  <si>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Lucas</t>
  </si>
  <si>
    <t>Michael</t>
  </si>
  <si>
    <t>Keane</t>
  </si>
  <si>
    <t>Pickford</t>
  </si>
  <si>
    <t>Allan</t>
  </si>
  <si>
    <t>Marques Loureiro</t>
  </si>
  <si>
    <t>Abdoulaye</t>
  </si>
  <si>
    <t>Doucouré</t>
  </si>
  <si>
    <t>Demarai</t>
  </si>
  <si>
    <t>Gray</t>
  </si>
  <si>
    <t>Harry</t>
  </si>
  <si>
    <t>Kasper</t>
  </si>
  <si>
    <t>Schmeichel</t>
  </si>
  <si>
    <t>LEI</t>
  </si>
  <si>
    <t>Youri</t>
  </si>
  <si>
    <t>Tielemans</t>
  </si>
  <si>
    <t>Maddison</t>
  </si>
  <si>
    <t>Kelechi</t>
  </si>
  <si>
    <t>Iheanacho</t>
  </si>
  <si>
    <t>LEE</t>
  </si>
  <si>
    <t>Stuart</t>
  </si>
  <si>
    <t>Dallas</t>
  </si>
  <si>
    <t>Illan</t>
  </si>
  <si>
    <t>Meslier</t>
  </si>
  <si>
    <t>Greenwood</t>
  </si>
  <si>
    <t>LIV</t>
  </si>
  <si>
    <t>Henderson</t>
  </si>
  <si>
    <t>Matip</t>
  </si>
  <si>
    <t>Roberto</t>
  </si>
  <si>
    <t>Firmino</t>
  </si>
  <si>
    <t>Sadio</t>
  </si>
  <si>
    <t>Mané</t>
  </si>
  <si>
    <t>Alisson</t>
  </si>
  <si>
    <t>Ramses Becker</t>
  </si>
  <si>
    <t>Mohamed</t>
  </si>
  <si>
    <t>Salah</t>
  </si>
  <si>
    <t>Trent</t>
  </si>
  <si>
    <t>Alexander-Arnold</t>
  </si>
  <si>
    <t>Diogo</t>
  </si>
  <si>
    <t>Jota</t>
  </si>
  <si>
    <t>Grealish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</si>
  <si>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</si>
  <si>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</si>
  <si>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</si>
  <si>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</si>
  <si>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</si>
  <si>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</si>
  <si>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</si>
  <si>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</si>
  <si>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</si>
  <si>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</si>
  <si>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</si>
  <si>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</si>
  <si>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</si>
  <si>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</si>
  <si>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</si>
  <si>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</si>
  <si>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</si>
  <si>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</si>
  <si>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</si>
  <si>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</si>
  <si>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</si>
  <si>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</si>
  <si>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</si>
  <si>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</si>
  <si>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Rodrigo</t>
  </si>
  <si>
    <t>Hernandez</t>
  </si>
  <si>
    <t>MUN</t>
  </si>
  <si>
    <t>David</t>
  </si>
  <si>
    <t>de Gea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</si>
  <si>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</si>
  <si>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</si>
  <si>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</si>
  <si>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</si>
  <si>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</si>
  <si>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</si>
  <si>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</si>
  <si>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Victor</t>
  </si>
  <si>
    <t>Lindelöf</t>
  </si>
  <si>
    <t>Eric</t>
  </si>
  <si>
    <t>NEW</t>
  </si>
  <si>
    <t>Callum</t>
  </si>
  <si>
    <t>Wilson</t>
  </si>
  <si>
    <t>Saint-Maximin</t>
  </si>
  <si>
    <t>Joelinton Cássio</t>
  </si>
  <si>
    <t>Apolinário de Lira</t>
  </si>
  <si>
    <t>Joelinton</t>
  </si>
  <si>
    <t>NOR</t>
  </si>
  <si>
    <t>Teemu</t>
  </si>
  <si>
    <t>Pukki</t>
  </si>
  <si>
    <t>Max</t>
  </si>
  <si>
    <t>Aarons</t>
  </si>
  <si>
    <t>SOU</t>
  </si>
  <si>
    <t>Redmond</t>
  </si>
  <si>
    <t>Ward-Prowse</t>
  </si>
  <si>
    <t>Bednarek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</si>
  <si>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</si>
  <si>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</si>
  <si>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</si>
  <si>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</si>
  <si>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</si>
  <si>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</si>
  <si>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</si>
  <si>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</si>
  <si>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</si>
  <si>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</si>
  <si>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</si>
  <si>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</si>
  <si>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</si>
  <si>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</si>
  <si>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</si>
  <si>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</si>
  <si>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</si>
  <si>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Emmanuel</t>
  </si>
  <si>
    <t>Dennis</t>
  </si>
  <si>
    <t>Joshua</t>
  </si>
  <si>
    <t>King</t>
  </si>
  <si>
    <t>WHU</t>
  </si>
  <si>
    <t>Lukasz</t>
  </si>
  <si>
    <t>Fabianski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</si>
  <si>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</si>
  <si>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</si>
  <si>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</si>
  <si>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</si>
  <si>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</si>
  <si>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</si>
  <si>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</si>
  <si>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</si>
  <si>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</si>
  <si>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</si>
  <si>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Total Points</t>
  </si>
  <si>
    <t>Total Cost</t>
  </si>
  <si>
    <t>DPPG</t>
  </si>
  <si>
    <t>Transfers</t>
  </si>
  <si>
    <t>Free</t>
  </si>
  <si>
    <t>FDPPG</t>
  </si>
  <si>
    <t>Rico</t>
  </si>
  <si>
    <t>Henry</t>
  </si>
  <si>
    <t>Jamie</t>
  </si>
  <si>
    <t>Vardy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</si>
</sst>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D5ACF-A953-4BD2-8EA1-4DF6B19D0377}" name="Table1" displayName="Table1" ref="A1:O98" totalsRowShown="0">
  <autoFilter ref="A1:O98" xr:uid="{088D5ACF-A953-4BD2-8EA1-4DF6B19D0377}">
    <filterColumn colId="14">
      <filters>
        <filter val="1"/>
      </filters>
    </filterColumn>
  </autoFilter>
  <sortState xmlns:xlrd2="http://schemas.microsoft.com/office/spreadsheetml/2017/richdata2" ref="A2:O91">
    <sortCondition descending="1" ref="M1:M98"/>
  </sortState>
  <tableColumns count="15">
    <tableColumn id="1" xr3:uid="{9292E641-8354-4EB3-B7F4-8AB32FEA30DD}" name="First Name"/>
    <tableColumn id="2" xr3:uid="{1FC025D9-A1DF-409A-AD96-9B46DCB9B0E8}" name="Surname"/>
    <tableColumn id="3" xr3:uid="{84E2C745-2568-49C1-A847-33407E07EE24}" name="Web Name"/>
    <tableColumn id="4" xr3:uid="{8064CD83-65FF-4BFA-9A56-D2201CD2D931}" name="Position"/>
    <tableColumn id="5" xr3:uid="{20985B6E-C7C6-4EC7-B0A4-69BB2519E1B1}" name="GKP"/>
    <tableColumn id="6" xr3:uid="{0028F0D2-CFFD-44E0-8910-27F1FDD7DF17}" name="DEF"/>
    <tableColumn id="7" xr3:uid="{8E2C759C-43E0-4E1D-9A61-B2C136E38656}" name="MID"/>
    <tableColumn id="8" xr3:uid="{0C15DB6F-AE2F-47C2-85B1-197086F0C4B9}" name="FWD"/>
    <tableColumn id="9" xr3:uid="{612D415B-16C6-43CC-83ED-58EE90E817D8}" name="Team"/>
    <tableColumn id="15" xr3:uid="{8860C6AD-B77F-4E80-B880-050F293E804D}" name="BRE" dataDxfId="0">
      <calculatedColumnFormula>IF(Table1[[#This Row],[Team]]="BRE",1,0)</calculatedColumnFormula>
    </tableColumn>
    <tableColumn id="10" xr3:uid="{211FAB86-FE95-4EFA-BDA8-E7736248E86B}" name="Cost"/>
    <tableColumn id="11" xr3:uid="{A44815CE-F3FB-4D86-9F03-08EEA8DA8FE8}" name="ID"/>
    <tableColumn id="12" xr3:uid="{41349052-B1AF-4EB1-AE8A-0EF3BBAEE3A6}" name="PPG"/>
    <tableColumn id="13" xr3:uid="{9302D8C1-9328-41AB-980F-704F33BB2BD0}" name="PREV"/>
    <tableColumn id="14" xr3:uid="{C6745C20-4981-4504-B0BD-49C55C62AB5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workbookViewId="0">
      <selection activeCell="C54" sqref="C54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9" x14ac:dyDescent="0.3">
      <c r="A2" t="s">
        <v>125</v>
      </c>
      <c r="B2" t="s">
        <v>126</v>
      </c>
      <c r="C2" t="s">
        <v>126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116</v>
      </c>
      <c r="J2">
        <f>IF(Table1[[#This Row],[Team]]="BRE",1,0)</f>
        <v>0</v>
      </c>
      <c r="K2">
        <v>13</v>
      </c>
      <c r="L2">
        <v>240</v>
      </c>
      <c r="M2">
        <v>7.6912691185442101</v>
      </c>
      <c r="N2">
        <v>1</v>
      </c>
      <c r="O2">
        <v>1</v>
      </c>
      <c r="Q2" t="s">
        <v>221</v>
      </c>
      <c r="R2">
        <f>SUMPRODUCT(Table1[Selected],Table1[PPG])</f>
        <v>84.702776359455271</v>
      </c>
    </row>
    <row r="3" spans="1:19" hidden="1" x14ac:dyDescent="0.3">
      <c r="A3" t="s">
        <v>23</v>
      </c>
      <c r="B3" t="s">
        <v>24</v>
      </c>
      <c r="C3" t="s">
        <v>24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22</v>
      </c>
      <c r="J3">
        <f>IF(Table1[[#This Row],[Team]]="BRE",1,0)</f>
        <v>1</v>
      </c>
      <c r="K3">
        <v>5</v>
      </c>
      <c r="L3">
        <v>48</v>
      </c>
      <c r="M3">
        <v>0</v>
      </c>
      <c r="N3">
        <v>0</v>
      </c>
      <c r="O3">
        <v>0</v>
      </c>
    </row>
    <row r="4" spans="1:19" x14ac:dyDescent="0.3">
      <c r="A4" t="s">
        <v>204</v>
      </c>
      <c r="B4" t="s">
        <v>205</v>
      </c>
      <c r="C4" t="s">
        <v>205</v>
      </c>
      <c r="D4" t="s">
        <v>7</v>
      </c>
      <c r="E4">
        <v>0</v>
      </c>
      <c r="F4">
        <v>0</v>
      </c>
      <c r="G4">
        <v>0</v>
      </c>
      <c r="H4">
        <v>1</v>
      </c>
      <c r="I4" t="s">
        <v>203</v>
      </c>
      <c r="J4">
        <f>IF(Table1[[#This Row],[Team]]="BRE",1,0)</f>
        <v>0</v>
      </c>
      <c r="K4">
        <v>6</v>
      </c>
      <c r="L4">
        <v>411</v>
      </c>
      <c r="M4">
        <v>7.3523155989183397</v>
      </c>
      <c r="N4">
        <v>1</v>
      </c>
      <c r="O4">
        <v>1</v>
      </c>
      <c r="Q4" t="s">
        <v>222</v>
      </c>
      <c r="R4">
        <f>SUMPRODUCT(Table1[Selected],Table1[Cost])</f>
        <v>99.1</v>
      </c>
      <c r="S4">
        <v>99.1</v>
      </c>
    </row>
    <row r="5" spans="1:19" x14ac:dyDescent="0.3">
      <c r="A5" t="s">
        <v>20</v>
      </c>
      <c r="B5" t="s">
        <v>21</v>
      </c>
      <c r="C5" t="s">
        <v>21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22</v>
      </c>
      <c r="J5">
        <f>IF(Table1[[#This Row],[Team]]="BRE",1,0)</f>
        <v>1</v>
      </c>
      <c r="K5">
        <v>4.5999999999999996</v>
      </c>
      <c r="L5">
        <v>47</v>
      </c>
      <c r="M5">
        <v>6.9687096478495603</v>
      </c>
      <c r="N5">
        <v>1</v>
      </c>
      <c r="O5">
        <v>1</v>
      </c>
    </row>
    <row r="6" spans="1:19" hidden="1" x14ac:dyDescent="0.3">
      <c r="A6" t="s">
        <v>29</v>
      </c>
      <c r="B6" t="s">
        <v>30</v>
      </c>
      <c r="C6" t="s">
        <v>30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22</v>
      </c>
      <c r="J6">
        <f>IF(Table1[[#This Row],[Team]]="BRE",1,0)</f>
        <v>1</v>
      </c>
      <c r="K6">
        <v>5</v>
      </c>
      <c r="L6">
        <v>51</v>
      </c>
      <c r="M6">
        <v>0</v>
      </c>
      <c r="N6">
        <v>0</v>
      </c>
      <c r="O6">
        <v>0</v>
      </c>
      <c r="Q6" t="s">
        <v>4</v>
      </c>
      <c r="R6">
        <f>SUMPRODUCT(Table1[Selected],Table1[GKP])</f>
        <v>2</v>
      </c>
      <c r="S6">
        <v>2</v>
      </c>
    </row>
    <row r="7" spans="1:19" hidden="1" x14ac:dyDescent="0.3">
      <c r="A7" t="s">
        <v>31</v>
      </c>
      <c r="B7" t="s">
        <v>32</v>
      </c>
      <c r="C7" t="s">
        <v>32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22</v>
      </c>
      <c r="J7">
        <f>IF(Table1[[#This Row],[Team]]="BRE",1,0)</f>
        <v>1</v>
      </c>
      <c r="K7">
        <v>4.5</v>
      </c>
      <c r="L7">
        <v>57</v>
      </c>
      <c r="M7">
        <v>5.0223386926509299</v>
      </c>
      <c r="N7">
        <v>0</v>
      </c>
      <c r="O7">
        <v>0</v>
      </c>
      <c r="Q7" t="s">
        <v>5</v>
      </c>
      <c r="R7">
        <f>SUMPRODUCT(Table1[Selected],Table1[DEF])</f>
        <v>5</v>
      </c>
      <c r="S7">
        <v>5</v>
      </c>
    </row>
    <row r="8" spans="1:19" hidden="1" x14ac:dyDescent="0.3">
      <c r="A8" t="s">
        <v>34</v>
      </c>
      <c r="B8" t="s">
        <v>35</v>
      </c>
      <c r="C8" t="s">
        <v>35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22</v>
      </c>
      <c r="J8">
        <f>IF(Table1[[#This Row],[Team]]="BRE",1,0)</f>
        <v>1</v>
      </c>
      <c r="K8">
        <v>5.4</v>
      </c>
      <c r="L8">
        <v>59</v>
      </c>
      <c r="M8">
        <f>5.63105836942348*0.25</f>
        <v>1.4077645923558699</v>
      </c>
      <c r="N8">
        <v>1</v>
      </c>
      <c r="O8">
        <v>0</v>
      </c>
      <c r="Q8" t="s">
        <v>6</v>
      </c>
      <c r="R8">
        <f>SUMPRODUCT(Table1[Selected],Table1[MID])</f>
        <v>5</v>
      </c>
      <c r="S8">
        <v>5</v>
      </c>
    </row>
    <row r="9" spans="1:19" hidden="1" x14ac:dyDescent="0.3">
      <c r="A9" t="s">
        <v>38</v>
      </c>
      <c r="B9" t="s">
        <v>39</v>
      </c>
      <c r="C9" t="s">
        <v>39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37</v>
      </c>
      <c r="J9">
        <f>IF(Table1[[#This Row],[Team]]="BRE",1,0)</f>
        <v>0</v>
      </c>
      <c r="K9">
        <v>5.8</v>
      </c>
      <c r="L9">
        <v>74</v>
      </c>
      <c r="M9">
        <v>2.5850458658772402</v>
      </c>
      <c r="N9">
        <v>0</v>
      </c>
      <c r="O9">
        <v>0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40</v>
      </c>
      <c r="B10" t="s">
        <v>41</v>
      </c>
      <c r="C10" t="s">
        <v>41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37</v>
      </c>
      <c r="J10">
        <f>IF(Table1[[#This Row],[Team]]="BRE",1,0)</f>
        <v>0</v>
      </c>
      <c r="K10">
        <v>4.0999999999999996</v>
      </c>
      <c r="L10">
        <v>75</v>
      </c>
      <c r="M10">
        <v>1.4554279453922601</v>
      </c>
      <c r="N10">
        <v>0</v>
      </c>
      <c r="O10">
        <v>0</v>
      </c>
    </row>
    <row r="11" spans="1:19" hidden="1" x14ac:dyDescent="0.3">
      <c r="A11" t="s">
        <v>42</v>
      </c>
      <c r="B11" t="s">
        <v>43</v>
      </c>
      <c r="C11" t="s">
        <v>43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37</v>
      </c>
      <c r="J11">
        <f>IF(Table1[[#This Row],[Team]]="BRE",1,0)</f>
        <v>0</v>
      </c>
      <c r="K11">
        <v>6.4</v>
      </c>
      <c r="L11">
        <v>79</v>
      </c>
      <c r="M11">
        <v>3.5108483955692602</v>
      </c>
      <c r="N11">
        <v>0</v>
      </c>
      <c r="O11">
        <v>0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</f>
        <v>4.7143381229669901</v>
      </c>
    </row>
    <row r="12" spans="1:19" hidden="1" x14ac:dyDescent="0.3">
      <c r="A12" t="s">
        <v>44</v>
      </c>
      <c r="B12" t="s">
        <v>45</v>
      </c>
      <c r="C12" t="s">
        <v>45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37</v>
      </c>
      <c r="J12">
        <f>IF(Table1[[#This Row],[Team]]="BRE",1,0)</f>
        <v>0</v>
      </c>
      <c r="K12">
        <v>6.2</v>
      </c>
      <c r="L12">
        <v>80</v>
      </c>
      <c r="M12">
        <v>3.8434660039758999</v>
      </c>
      <c r="N12">
        <v>0</v>
      </c>
      <c r="O12">
        <v>0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</f>
        <v>9.7713350283430493</v>
      </c>
    </row>
    <row r="13" spans="1:19" x14ac:dyDescent="0.3">
      <c r="A13" t="s">
        <v>27</v>
      </c>
      <c r="B13" t="s">
        <v>28</v>
      </c>
      <c r="C13" t="s">
        <v>28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22</v>
      </c>
      <c r="J13">
        <f>IF(Table1[[#This Row],[Team]]="BRE",1,0)</f>
        <v>1</v>
      </c>
      <c r="K13">
        <v>5.5</v>
      </c>
      <c r="L13">
        <v>50</v>
      </c>
      <c r="M13">
        <v>6.9029138935244099</v>
      </c>
      <c r="N13">
        <v>0</v>
      </c>
      <c r="O13">
        <v>1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</f>
        <v>20.622066716491901</v>
      </c>
    </row>
    <row r="14" spans="1:19" x14ac:dyDescent="0.3">
      <c r="A14" t="s">
        <v>119</v>
      </c>
      <c r="B14" t="s">
        <v>120</v>
      </c>
      <c r="C14" t="s">
        <v>120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116</v>
      </c>
      <c r="J14">
        <f>IF(Table1[[#This Row],[Team]]="BRE",1,0)</f>
        <v>0</v>
      </c>
      <c r="K14">
        <v>8.6999999999999993</v>
      </c>
      <c r="L14">
        <v>237</v>
      </c>
      <c r="M14">
        <v>6.1737134941265897</v>
      </c>
      <c r="N14">
        <v>0</v>
      </c>
      <c r="O14">
        <v>1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</f>
        <v>6.3676539308904285</v>
      </c>
    </row>
    <row r="15" spans="1:19" hidden="1" x14ac:dyDescent="0.3">
      <c r="A15" t="s">
        <v>56</v>
      </c>
      <c r="B15" t="s">
        <v>57</v>
      </c>
      <c r="C15" t="s">
        <v>57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58</v>
      </c>
      <c r="J15">
        <f>IF(Table1[[#This Row],[Team]]="BRE",1,0)</f>
        <v>0</v>
      </c>
      <c r="K15">
        <v>5.7</v>
      </c>
      <c r="L15">
        <v>120</v>
      </c>
      <c r="M15">
        <v>3.92575027973519</v>
      </c>
      <c r="N15">
        <v>0</v>
      </c>
      <c r="O15">
        <v>0</v>
      </c>
    </row>
    <row r="16" spans="1:19" hidden="1" x14ac:dyDescent="0.3">
      <c r="A16" t="s">
        <v>59</v>
      </c>
      <c r="B16" t="s">
        <v>60</v>
      </c>
      <c r="C16" t="s">
        <v>60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58</v>
      </c>
      <c r="J16">
        <f>IF(Table1[[#This Row],[Team]]="BRE",1,0)</f>
        <v>0</v>
      </c>
      <c r="K16">
        <v>5.7</v>
      </c>
      <c r="L16">
        <v>122</v>
      </c>
      <c r="M16">
        <v>2.5171031390227698</v>
      </c>
      <c r="N16">
        <v>0</v>
      </c>
      <c r="O16">
        <v>0</v>
      </c>
      <c r="Q16" t="s">
        <v>223</v>
      </c>
      <c r="R16">
        <f>SUM(R11:R14)</f>
        <v>41.475393798692366</v>
      </c>
    </row>
    <row r="17" spans="1:19" hidden="1" x14ac:dyDescent="0.3">
      <c r="A17" t="s">
        <v>61</v>
      </c>
      <c r="B17" t="s">
        <v>62</v>
      </c>
      <c r="C17" t="s">
        <v>63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58</v>
      </c>
      <c r="J17">
        <f>IF(Table1[[#This Row],[Team]]="BRE",1,0)</f>
        <v>0</v>
      </c>
      <c r="K17">
        <v>5.8</v>
      </c>
      <c r="L17">
        <v>123</v>
      </c>
      <c r="M17">
        <v>4.24278411255034</v>
      </c>
      <c r="N17">
        <v>0</v>
      </c>
      <c r="O17">
        <v>0</v>
      </c>
      <c r="Q17" t="s">
        <v>224</v>
      </c>
      <c r="R17" cm="1">
        <f t="array" ref="R17">SUMPRODUCT(Table1[Selected], -- (Table1[PREV] = 0))</f>
        <v>9</v>
      </c>
    </row>
    <row r="18" spans="1:19" hidden="1" x14ac:dyDescent="0.3">
      <c r="A18" t="s">
        <v>64</v>
      </c>
      <c r="B18" t="s">
        <v>65</v>
      </c>
      <c r="C18" t="s">
        <v>65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58</v>
      </c>
      <c r="J18">
        <f>IF(Table1[[#This Row],[Team]]="BRE",1,0)</f>
        <v>0</v>
      </c>
      <c r="K18">
        <v>5</v>
      </c>
      <c r="L18">
        <v>125</v>
      </c>
      <c r="M18">
        <v>2.26733043750004</v>
      </c>
      <c r="N18">
        <v>0</v>
      </c>
      <c r="O18">
        <v>0</v>
      </c>
      <c r="Q18" t="s">
        <v>225</v>
      </c>
      <c r="R18">
        <v>1</v>
      </c>
    </row>
    <row r="19" spans="1:19" hidden="1" x14ac:dyDescent="0.3">
      <c r="A19" t="s">
        <v>66</v>
      </c>
      <c r="B19" t="s">
        <v>67</v>
      </c>
      <c r="C19" t="s">
        <v>67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58</v>
      </c>
      <c r="J19">
        <f>IF(Table1[[#This Row],[Team]]="BRE",1,0)</f>
        <v>0</v>
      </c>
      <c r="K19">
        <v>6.2</v>
      </c>
      <c r="L19">
        <v>126</v>
      </c>
      <c r="M19">
        <v>3.1478996891271702</v>
      </c>
      <c r="N19">
        <v>0</v>
      </c>
      <c r="O19">
        <v>0</v>
      </c>
    </row>
    <row r="20" spans="1:19" hidden="1" x14ac:dyDescent="0.3">
      <c r="A20" t="s">
        <v>68</v>
      </c>
      <c r="B20" t="s">
        <v>69</v>
      </c>
      <c r="C20" t="s">
        <v>69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58</v>
      </c>
      <c r="J20">
        <f>IF(Table1[[#This Row],[Team]]="BRE",1,0)</f>
        <v>0</v>
      </c>
      <c r="K20">
        <v>7.7</v>
      </c>
      <c r="L20">
        <v>130</v>
      </c>
      <c r="M20">
        <v>4.2322765419268</v>
      </c>
      <c r="N20">
        <v>0</v>
      </c>
      <c r="O20">
        <v>0</v>
      </c>
      <c r="Q20" t="s">
        <v>226</v>
      </c>
      <c r="R20">
        <f>R16-(R17-R18)*4</f>
        <v>9.475393798692366</v>
      </c>
    </row>
    <row r="21" spans="1:19" x14ac:dyDescent="0.3">
      <c r="A21" t="s">
        <v>138</v>
      </c>
      <c r="B21" t="s">
        <v>139</v>
      </c>
      <c r="C21" t="s">
        <v>139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132</v>
      </c>
      <c r="J21">
        <f>IF(Table1[[#This Row],[Team]]="BRE",1,0)</f>
        <v>0</v>
      </c>
      <c r="K21">
        <v>10.6</v>
      </c>
      <c r="L21">
        <v>261</v>
      </c>
      <c r="M21">
        <v>6.0677541596489304</v>
      </c>
      <c r="N21">
        <v>0</v>
      </c>
      <c r="O21">
        <v>1</v>
      </c>
    </row>
    <row r="22" spans="1:19" hidden="1" x14ac:dyDescent="0.3">
      <c r="A22" t="s">
        <v>111</v>
      </c>
      <c r="B22" t="s">
        <v>112</v>
      </c>
      <c r="C22" t="s">
        <v>112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110</v>
      </c>
      <c r="J22">
        <f>IF(Table1[[#This Row],[Team]]="BRE",1,0)</f>
        <v>0</v>
      </c>
      <c r="K22">
        <v>5</v>
      </c>
      <c r="L22">
        <v>-1</v>
      </c>
      <c r="M22">
        <v>0</v>
      </c>
      <c r="N22">
        <v>1</v>
      </c>
      <c r="O22">
        <v>0</v>
      </c>
      <c r="Q22" t="s">
        <v>22</v>
      </c>
      <c r="R22">
        <f>SUMPRODUCT(Table1[Selected],Table1[BRE])</f>
        <v>3</v>
      </c>
      <c r="S22">
        <v>3</v>
      </c>
    </row>
    <row r="23" spans="1:19" hidden="1" x14ac:dyDescent="0.3">
      <c r="A23" t="s">
        <v>15</v>
      </c>
      <c r="B23" t="s">
        <v>16</v>
      </c>
      <c r="C23" t="s">
        <v>16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14</v>
      </c>
      <c r="J23">
        <f>IF(Table1[[#This Row],[Team]]="BRE",1,0)</f>
        <v>0</v>
      </c>
      <c r="K23">
        <v>5.6</v>
      </c>
      <c r="L23">
        <v>-1</v>
      </c>
      <c r="M23">
        <v>0</v>
      </c>
      <c r="N23">
        <v>1</v>
      </c>
      <c r="O23">
        <v>0</v>
      </c>
    </row>
    <row r="24" spans="1:19" hidden="1" x14ac:dyDescent="0.3">
      <c r="A24" t="s">
        <v>113</v>
      </c>
      <c r="B24" t="s">
        <v>114</v>
      </c>
      <c r="C24" t="s">
        <v>114</v>
      </c>
      <c r="D24" t="s">
        <v>4</v>
      </c>
      <c r="E24">
        <v>1</v>
      </c>
      <c r="F24">
        <v>0</v>
      </c>
      <c r="G24">
        <v>0</v>
      </c>
      <c r="H24">
        <v>0</v>
      </c>
      <c r="I24" t="s">
        <v>110</v>
      </c>
      <c r="J24">
        <f>IF(Table1[[#This Row],[Team]]="BRE",1,0)</f>
        <v>0</v>
      </c>
      <c r="K24">
        <v>4.9000000000000004</v>
      </c>
      <c r="L24">
        <v>-1</v>
      </c>
      <c r="M24">
        <v>0</v>
      </c>
      <c r="N24">
        <v>1</v>
      </c>
      <c r="O24">
        <v>0</v>
      </c>
    </row>
    <row r="25" spans="1:19" hidden="1" x14ac:dyDescent="0.3">
      <c r="A25" t="s">
        <v>227</v>
      </c>
      <c r="B25" t="s">
        <v>228</v>
      </c>
      <c r="C25" t="s">
        <v>228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22</v>
      </c>
      <c r="J25">
        <f>IF(Table1[[#This Row],[Team]]="BRE",1,0)</f>
        <v>1</v>
      </c>
      <c r="K25">
        <v>4.5</v>
      </c>
      <c r="L25">
        <v>-1</v>
      </c>
      <c r="M25">
        <v>0</v>
      </c>
      <c r="N25">
        <v>1</v>
      </c>
      <c r="O25">
        <v>0</v>
      </c>
    </row>
    <row r="26" spans="1:19" hidden="1" x14ac:dyDescent="0.3">
      <c r="A26" t="s">
        <v>18</v>
      </c>
      <c r="B26" t="s">
        <v>19</v>
      </c>
      <c r="C26" t="s">
        <v>19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17</v>
      </c>
      <c r="J26">
        <f>IF(Table1[[#This Row],[Team]]="BRE",1,0)</f>
        <v>0</v>
      </c>
      <c r="K26">
        <v>7.9</v>
      </c>
      <c r="L26">
        <v>-1</v>
      </c>
      <c r="M26">
        <v>0</v>
      </c>
      <c r="N26">
        <v>1</v>
      </c>
      <c r="O26">
        <v>0</v>
      </c>
    </row>
    <row r="27" spans="1:19" hidden="1" x14ac:dyDescent="0.3">
      <c r="A27" t="s">
        <v>50</v>
      </c>
      <c r="B27" t="s">
        <v>51</v>
      </c>
      <c r="C27" t="s">
        <v>51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52</v>
      </c>
      <c r="J27">
        <f>IF(Table1[[#This Row],[Team]]="BRE",1,0)</f>
        <v>0</v>
      </c>
      <c r="K27">
        <v>4.9000000000000004</v>
      </c>
      <c r="L27">
        <v>-1</v>
      </c>
      <c r="M27">
        <v>0</v>
      </c>
      <c r="N27">
        <v>1</v>
      </c>
      <c r="O27">
        <v>0</v>
      </c>
    </row>
    <row r="28" spans="1:19" hidden="1" x14ac:dyDescent="0.3">
      <c r="A28" t="s">
        <v>70</v>
      </c>
      <c r="B28" t="s">
        <v>50</v>
      </c>
      <c r="C28" t="s">
        <v>50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58</v>
      </c>
      <c r="J28">
        <f>IF(Table1[[#This Row],[Team]]="BRE",1,0)</f>
        <v>0</v>
      </c>
      <c r="K28">
        <v>6.4</v>
      </c>
      <c r="L28">
        <v>131</v>
      </c>
      <c r="M28">
        <v>2.8150151994761101</v>
      </c>
      <c r="N28">
        <v>0</v>
      </c>
      <c r="O28">
        <v>0</v>
      </c>
    </row>
    <row r="29" spans="1:19" hidden="1" x14ac:dyDescent="0.3">
      <c r="A29" t="s">
        <v>71</v>
      </c>
      <c r="B29" t="s">
        <v>72</v>
      </c>
      <c r="C29" t="s">
        <v>72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58</v>
      </c>
      <c r="J29">
        <f>IF(Table1[[#This Row],[Team]]="BRE",1,0)</f>
        <v>0</v>
      </c>
      <c r="K29">
        <v>6.2</v>
      </c>
      <c r="L29">
        <v>132</v>
      </c>
      <c r="M29">
        <v>4.6687680273803203</v>
      </c>
      <c r="N29">
        <v>0</v>
      </c>
      <c r="O29">
        <v>0</v>
      </c>
    </row>
    <row r="30" spans="1:19" hidden="1" x14ac:dyDescent="0.3">
      <c r="A30" t="s">
        <v>73</v>
      </c>
      <c r="B30" t="s">
        <v>74</v>
      </c>
      <c r="C30" t="s">
        <v>74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75</v>
      </c>
      <c r="J30">
        <f>IF(Table1[[#This Row],[Team]]="BRE",1,0)</f>
        <v>0</v>
      </c>
      <c r="K30">
        <v>6.1</v>
      </c>
      <c r="L30">
        <v>137</v>
      </c>
      <c r="M30">
        <v>4.0524843867487004</v>
      </c>
      <c r="N30">
        <v>0</v>
      </c>
      <c r="O30">
        <v>0</v>
      </c>
    </row>
    <row r="31" spans="1:19" hidden="1" x14ac:dyDescent="0.3">
      <c r="A31" t="s">
        <v>76</v>
      </c>
      <c r="B31" t="s">
        <v>77</v>
      </c>
      <c r="C31" t="s">
        <v>77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75</v>
      </c>
      <c r="J31">
        <f>IF(Table1[[#This Row],[Team]]="BRE",1,0)</f>
        <v>0</v>
      </c>
      <c r="K31">
        <v>4.5999999999999996</v>
      </c>
      <c r="L31">
        <v>138</v>
      </c>
      <c r="M31">
        <v>3.1258992899303402</v>
      </c>
      <c r="N31">
        <v>0</v>
      </c>
      <c r="O31">
        <v>0</v>
      </c>
    </row>
    <row r="32" spans="1:19" hidden="1" x14ac:dyDescent="0.3">
      <c r="A32" t="s">
        <v>23</v>
      </c>
      <c r="B32" t="s">
        <v>78</v>
      </c>
      <c r="C32" t="s">
        <v>78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75</v>
      </c>
      <c r="J32">
        <f>IF(Table1[[#This Row],[Team]]="BRE",1,0)</f>
        <v>0</v>
      </c>
      <c r="K32">
        <v>6.3</v>
      </c>
      <c r="L32">
        <v>140</v>
      </c>
      <c r="M32">
        <v>2.6029733610289498</v>
      </c>
      <c r="N32">
        <v>0</v>
      </c>
      <c r="O32">
        <v>0</v>
      </c>
    </row>
    <row r="33" spans="1:15" hidden="1" x14ac:dyDescent="0.3">
      <c r="A33" t="s">
        <v>79</v>
      </c>
      <c r="B33" t="s">
        <v>80</v>
      </c>
      <c r="C33" t="s">
        <v>80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75</v>
      </c>
      <c r="J33">
        <f>IF(Table1[[#This Row],[Team]]="BRE",1,0)</f>
        <v>0</v>
      </c>
      <c r="K33">
        <v>4.5</v>
      </c>
      <c r="L33">
        <v>141</v>
      </c>
      <c r="M33">
        <v>2.7039034067948098</v>
      </c>
      <c r="N33">
        <v>0</v>
      </c>
      <c r="O33">
        <v>0</v>
      </c>
    </row>
    <row r="34" spans="1:15" hidden="1" x14ac:dyDescent="0.3">
      <c r="A34" t="s">
        <v>82</v>
      </c>
      <c r="B34" t="s">
        <v>83</v>
      </c>
      <c r="C34" t="s">
        <v>83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75</v>
      </c>
      <c r="J34">
        <f>IF(Table1[[#This Row],[Team]]="BRE",1,0)</f>
        <v>0</v>
      </c>
      <c r="K34">
        <v>6.8</v>
      </c>
      <c r="L34">
        <v>145</v>
      </c>
      <c r="M34">
        <v>4.0903801172419101</v>
      </c>
      <c r="N34">
        <v>0</v>
      </c>
      <c r="O34">
        <v>0</v>
      </c>
    </row>
    <row r="35" spans="1:15" hidden="1" x14ac:dyDescent="0.3">
      <c r="A35" t="s">
        <v>84</v>
      </c>
      <c r="B35" t="s">
        <v>85</v>
      </c>
      <c r="C35" t="s">
        <v>85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75</v>
      </c>
      <c r="J35">
        <f>IF(Table1[[#This Row],[Team]]="BRE",1,0)</f>
        <v>0</v>
      </c>
      <c r="K35">
        <v>4.5</v>
      </c>
      <c r="L35">
        <v>152</v>
      </c>
      <c r="M35">
        <v>2.19038889044133</v>
      </c>
      <c r="N35">
        <v>0</v>
      </c>
      <c r="O35">
        <v>0</v>
      </c>
    </row>
    <row r="36" spans="1:15" hidden="1" x14ac:dyDescent="0.3">
      <c r="A36" t="s">
        <v>86</v>
      </c>
      <c r="B36" t="s">
        <v>87</v>
      </c>
      <c r="C36" t="s">
        <v>87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75</v>
      </c>
      <c r="J36">
        <f>IF(Table1[[#This Row],[Team]]="BRE",1,0)</f>
        <v>0</v>
      </c>
      <c r="K36">
        <v>4.5</v>
      </c>
      <c r="L36">
        <v>155</v>
      </c>
      <c r="M36">
        <v>2.2936547827712199</v>
      </c>
      <c r="N36">
        <v>0</v>
      </c>
      <c r="O36">
        <v>0</v>
      </c>
    </row>
    <row r="37" spans="1:15" hidden="1" x14ac:dyDescent="0.3">
      <c r="A37" t="s">
        <v>88</v>
      </c>
      <c r="B37" t="s">
        <v>89</v>
      </c>
      <c r="C37" t="s">
        <v>89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75</v>
      </c>
      <c r="J37">
        <f>IF(Table1[[#This Row],[Team]]="BRE",1,0)</f>
        <v>0</v>
      </c>
      <c r="K37">
        <v>4.5</v>
      </c>
      <c r="L37">
        <v>157</v>
      </c>
      <c r="M37">
        <v>3.7524587350152201</v>
      </c>
      <c r="N37">
        <v>0</v>
      </c>
      <c r="O37">
        <v>0</v>
      </c>
    </row>
    <row r="38" spans="1:15" hidden="1" x14ac:dyDescent="0.3">
      <c r="A38" t="s">
        <v>92</v>
      </c>
      <c r="B38" t="s">
        <v>93</v>
      </c>
      <c r="C38" t="s">
        <v>93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90</v>
      </c>
      <c r="J38">
        <f>IF(Table1[[#This Row],[Team]]="BRE",1,0)</f>
        <v>0</v>
      </c>
      <c r="K38">
        <v>4.9000000000000004</v>
      </c>
      <c r="L38">
        <v>168</v>
      </c>
      <c r="M38">
        <v>3.1981781002721701</v>
      </c>
      <c r="N38">
        <v>0</v>
      </c>
      <c r="O38">
        <v>0</v>
      </c>
    </row>
    <row r="39" spans="1:15" hidden="1" x14ac:dyDescent="0.3">
      <c r="A39" t="s">
        <v>81</v>
      </c>
      <c r="B39" t="s">
        <v>94</v>
      </c>
      <c r="C39" t="s">
        <v>94</v>
      </c>
      <c r="D39" t="s">
        <v>4</v>
      </c>
      <c r="E39">
        <v>1</v>
      </c>
      <c r="F39">
        <v>0</v>
      </c>
      <c r="G39">
        <v>0</v>
      </c>
      <c r="H39">
        <v>0</v>
      </c>
      <c r="I39" t="s">
        <v>90</v>
      </c>
      <c r="J39">
        <f>IF(Table1[[#This Row],[Team]]="BRE",1,0)</f>
        <v>0</v>
      </c>
      <c r="K39">
        <v>4.9000000000000004</v>
      </c>
      <c r="L39">
        <v>169</v>
      </c>
      <c r="M39">
        <v>3.4610678126607501</v>
      </c>
      <c r="N39">
        <v>0</v>
      </c>
      <c r="O39">
        <v>0</v>
      </c>
    </row>
    <row r="40" spans="1:15" hidden="1" x14ac:dyDescent="0.3">
      <c r="A40" t="s">
        <v>95</v>
      </c>
      <c r="B40" t="s">
        <v>96</v>
      </c>
      <c r="C40" t="s">
        <v>95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90</v>
      </c>
      <c r="J40">
        <f>IF(Table1[[#This Row],[Team]]="BRE",1,0)</f>
        <v>0</v>
      </c>
      <c r="K40">
        <v>4.4000000000000004</v>
      </c>
      <c r="L40">
        <v>170</v>
      </c>
      <c r="M40">
        <v>2.2979629705763598</v>
      </c>
      <c r="N40">
        <v>0</v>
      </c>
      <c r="O40">
        <v>0</v>
      </c>
    </row>
    <row r="41" spans="1:15" hidden="1" x14ac:dyDescent="0.3">
      <c r="A41" t="s">
        <v>97</v>
      </c>
      <c r="B41" t="s">
        <v>98</v>
      </c>
      <c r="C41" t="s">
        <v>98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90</v>
      </c>
      <c r="J41">
        <f>IF(Table1[[#This Row],[Team]]="BRE",1,0)</f>
        <v>0</v>
      </c>
      <c r="K41">
        <v>5.4</v>
      </c>
      <c r="L41">
        <v>172</v>
      </c>
      <c r="M41">
        <v>3.1887932753127699</v>
      </c>
      <c r="N41">
        <v>0</v>
      </c>
      <c r="O41">
        <v>0</v>
      </c>
    </row>
    <row r="42" spans="1:15" hidden="1" x14ac:dyDescent="0.3">
      <c r="A42" t="s">
        <v>99</v>
      </c>
      <c r="B42" t="s">
        <v>100</v>
      </c>
      <c r="C42" t="s">
        <v>100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90</v>
      </c>
      <c r="J42">
        <f>IF(Table1[[#This Row],[Team]]="BRE",1,0)</f>
        <v>0</v>
      </c>
      <c r="K42">
        <v>5.5</v>
      </c>
      <c r="L42">
        <v>178</v>
      </c>
      <c r="M42">
        <v>2.5682981045034898</v>
      </c>
      <c r="N42">
        <v>0</v>
      </c>
      <c r="O42">
        <v>0</v>
      </c>
    </row>
    <row r="43" spans="1:15" x14ac:dyDescent="0.3">
      <c r="A43" t="s">
        <v>127</v>
      </c>
      <c r="B43" t="s">
        <v>128</v>
      </c>
      <c r="C43" t="s">
        <v>128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116</v>
      </c>
      <c r="J43">
        <f>IF(Table1[[#This Row],[Team]]="BRE",1,0)</f>
        <v>0</v>
      </c>
      <c r="K43">
        <v>8.3000000000000007</v>
      </c>
      <c r="L43">
        <v>242</v>
      </c>
      <c r="M43">
        <v>5.9488827383374003</v>
      </c>
      <c r="N43">
        <v>0</v>
      </c>
      <c r="O43">
        <v>1</v>
      </c>
    </row>
    <row r="44" spans="1:15" hidden="1" x14ac:dyDescent="0.3">
      <c r="A44" t="s">
        <v>105</v>
      </c>
      <c r="B44" t="s">
        <v>106</v>
      </c>
      <c r="C44" t="s">
        <v>106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104</v>
      </c>
      <c r="J44">
        <f>IF(Table1[[#This Row],[Team]]="BRE",1,0)</f>
        <v>0</v>
      </c>
      <c r="K44">
        <v>6.4</v>
      </c>
      <c r="L44">
        <v>195</v>
      </c>
      <c r="M44">
        <v>4.32118989423281</v>
      </c>
      <c r="N44">
        <v>0</v>
      </c>
      <c r="O44">
        <v>0</v>
      </c>
    </row>
    <row r="45" spans="1:15" hidden="1" x14ac:dyDescent="0.3">
      <c r="A45" t="s">
        <v>229</v>
      </c>
      <c r="B45" t="s">
        <v>230</v>
      </c>
      <c r="C45" t="s">
        <v>230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104</v>
      </c>
      <c r="J45">
        <f>IF(Table1[[#This Row],[Team]]="BRE",1,0)</f>
        <v>0</v>
      </c>
      <c r="K45">
        <v>10.4</v>
      </c>
      <c r="L45">
        <v>277</v>
      </c>
      <c r="M45">
        <v>5.6096060074015002</v>
      </c>
      <c r="N45">
        <v>1</v>
      </c>
      <c r="O45">
        <v>0</v>
      </c>
    </row>
    <row r="46" spans="1:15" x14ac:dyDescent="0.3">
      <c r="A46" t="s">
        <v>25</v>
      </c>
      <c r="B46" t="s">
        <v>26</v>
      </c>
      <c r="C46" t="s">
        <v>26</v>
      </c>
      <c r="D46" t="s">
        <v>7</v>
      </c>
      <c r="E46">
        <v>0</v>
      </c>
      <c r="F46">
        <v>0</v>
      </c>
      <c r="G46">
        <v>0</v>
      </c>
      <c r="H46">
        <v>1</v>
      </c>
      <c r="I46" t="s">
        <v>22</v>
      </c>
      <c r="J46">
        <f>IF(Table1[[#This Row],[Team]]="BRE",1,0)</f>
        <v>1</v>
      </c>
      <c r="K46">
        <v>6.6</v>
      </c>
      <c r="L46">
        <v>49</v>
      </c>
      <c r="M46">
        <v>5.8035464441653399</v>
      </c>
      <c r="N46">
        <v>0</v>
      </c>
      <c r="O46">
        <v>1</v>
      </c>
    </row>
    <row r="47" spans="1:15" hidden="1" x14ac:dyDescent="0.3">
      <c r="A47" t="s">
        <v>108</v>
      </c>
      <c r="B47" t="s">
        <v>109</v>
      </c>
      <c r="C47" t="s">
        <v>109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104</v>
      </c>
      <c r="J47">
        <f>IF(Table1[[#This Row],[Team]]="BRE",1,0)</f>
        <v>0</v>
      </c>
      <c r="K47">
        <v>6.9</v>
      </c>
      <c r="L47">
        <v>198</v>
      </c>
      <c r="M47">
        <v>4.2933951594517001</v>
      </c>
      <c r="N47">
        <v>0</v>
      </c>
      <c r="O47">
        <v>0</v>
      </c>
    </row>
    <row r="48" spans="1:15" hidden="1" x14ac:dyDescent="0.3">
      <c r="A48" t="s">
        <v>81</v>
      </c>
      <c r="B48" t="s">
        <v>117</v>
      </c>
      <c r="C48" t="s">
        <v>117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116</v>
      </c>
      <c r="J48">
        <f>IF(Table1[[#This Row],[Team]]="BRE",1,0)</f>
        <v>0</v>
      </c>
      <c r="K48">
        <v>5.0999999999999996</v>
      </c>
      <c r="L48">
        <v>234</v>
      </c>
      <c r="M48">
        <v>3.4614987580185401</v>
      </c>
      <c r="N48">
        <v>0</v>
      </c>
      <c r="O48">
        <v>0</v>
      </c>
    </row>
    <row r="49" spans="1:15" hidden="1" x14ac:dyDescent="0.3">
      <c r="A49" t="s">
        <v>86</v>
      </c>
      <c r="B49" t="s">
        <v>118</v>
      </c>
      <c r="C49" t="s">
        <v>118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116</v>
      </c>
      <c r="J49">
        <f>IF(Table1[[#This Row],[Team]]="BRE",1,0)</f>
        <v>0</v>
      </c>
      <c r="K49">
        <v>4.9000000000000004</v>
      </c>
      <c r="L49">
        <v>235</v>
      </c>
      <c r="M49">
        <v>2.8063627644652498</v>
      </c>
      <c r="N49">
        <v>0</v>
      </c>
      <c r="O49">
        <v>0</v>
      </c>
    </row>
    <row r="50" spans="1:15" x14ac:dyDescent="0.3">
      <c r="A50" t="s">
        <v>46</v>
      </c>
      <c r="B50" t="s">
        <v>47</v>
      </c>
      <c r="C50" t="s">
        <v>47</v>
      </c>
      <c r="D50" t="s">
        <v>4</v>
      </c>
      <c r="E50">
        <v>1</v>
      </c>
      <c r="F50">
        <v>0</v>
      </c>
      <c r="G50">
        <v>0</v>
      </c>
      <c r="H50">
        <v>0</v>
      </c>
      <c r="I50" t="s">
        <v>37</v>
      </c>
      <c r="J50">
        <f>IF(Table1[[#This Row],[Team]]="BRE",1,0)</f>
        <v>0</v>
      </c>
      <c r="K50">
        <v>4.5999999999999996</v>
      </c>
      <c r="L50">
        <v>81</v>
      </c>
      <c r="M50">
        <v>4.99819363985356</v>
      </c>
      <c r="N50">
        <v>1</v>
      </c>
      <c r="O50">
        <v>1</v>
      </c>
    </row>
    <row r="51" spans="1:15" hidden="1" x14ac:dyDescent="0.3">
      <c r="A51" t="s">
        <v>121</v>
      </c>
      <c r="B51" t="s">
        <v>122</v>
      </c>
      <c r="C51" t="s">
        <v>122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116</v>
      </c>
      <c r="J51">
        <f>IF(Table1[[#This Row],[Team]]="BRE",1,0)</f>
        <v>0</v>
      </c>
      <c r="K51">
        <v>11.8</v>
      </c>
      <c r="L51">
        <v>238</v>
      </c>
      <c r="M51">
        <v>6.0605262538429701</v>
      </c>
      <c r="N51">
        <v>0</v>
      </c>
      <c r="O51">
        <v>0</v>
      </c>
    </row>
    <row r="52" spans="1:15" hidden="1" x14ac:dyDescent="0.3">
      <c r="A52" t="s">
        <v>123</v>
      </c>
      <c r="B52" t="s">
        <v>124</v>
      </c>
      <c r="C52" t="s">
        <v>123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116</v>
      </c>
      <c r="J52">
        <f>IF(Table1[[#This Row],[Team]]="BRE",1,0)</f>
        <v>0</v>
      </c>
      <c r="K52">
        <v>6</v>
      </c>
      <c r="L52">
        <v>239</v>
      </c>
      <c r="M52">
        <v>3.8572376411996099</v>
      </c>
      <c r="N52">
        <v>0</v>
      </c>
      <c r="O52">
        <v>0</v>
      </c>
    </row>
    <row r="53" spans="1:15" x14ac:dyDescent="0.3">
      <c r="A53" t="s">
        <v>50</v>
      </c>
      <c r="B53" t="s">
        <v>107</v>
      </c>
      <c r="C53" t="s">
        <v>107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104</v>
      </c>
      <c r="J53">
        <f>IF(Table1[[#This Row],[Team]]="BRE",1,0)</f>
        <v>0</v>
      </c>
      <c r="K53">
        <v>6.8</v>
      </c>
      <c r="L53">
        <v>197</v>
      </c>
      <c r="M53">
        <v>4.8314984489170598</v>
      </c>
      <c r="N53">
        <v>0</v>
      </c>
      <c r="O53">
        <v>1</v>
      </c>
    </row>
    <row r="54" spans="1:15" x14ac:dyDescent="0.3">
      <c r="A54" t="s">
        <v>102</v>
      </c>
      <c r="B54" t="s">
        <v>103</v>
      </c>
      <c r="C54" t="s">
        <v>103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104</v>
      </c>
      <c r="J54">
        <f>IF(Table1[[#This Row],[Team]]="BRE",1,0)</f>
        <v>0</v>
      </c>
      <c r="K54">
        <v>4.8</v>
      </c>
      <c r="L54">
        <v>192</v>
      </c>
      <c r="M54">
        <v>4.7143381229669901</v>
      </c>
      <c r="N54">
        <v>0</v>
      </c>
      <c r="O54">
        <v>1</v>
      </c>
    </row>
    <row r="55" spans="1:15" hidden="1" x14ac:dyDescent="0.3">
      <c r="A55" t="s">
        <v>129</v>
      </c>
      <c r="B55" t="s">
        <v>130</v>
      </c>
      <c r="C55" t="s">
        <v>130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116</v>
      </c>
      <c r="J55">
        <f>IF(Table1[[#This Row],[Team]]="BRE",1,0)</f>
        <v>0</v>
      </c>
      <c r="K55">
        <v>8.1</v>
      </c>
      <c r="L55">
        <v>245</v>
      </c>
      <c r="M55">
        <v>4.9577871240521096</v>
      </c>
      <c r="N55">
        <v>0</v>
      </c>
      <c r="O55">
        <v>0</v>
      </c>
    </row>
    <row r="56" spans="1:15" hidden="1" x14ac:dyDescent="0.3">
      <c r="A56" t="s">
        <v>54</v>
      </c>
      <c r="B56" t="s">
        <v>131</v>
      </c>
      <c r="C56" t="s">
        <v>131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132</v>
      </c>
      <c r="J56">
        <f>IF(Table1[[#This Row],[Team]]="BRE",1,0)</f>
        <v>0</v>
      </c>
      <c r="K56">
        <v>7.6</v>
      </c>
      <c r="L56">
        <v>256</v>
      </c>
      <c r="M56">
        <v>3.3805740095071402</v>
      </c>
      <c r="N56">
        <v>0</v>
      </c>
      <c r="O56">
        <v>0</v>
      </c>
    </row>
    <row r="57" spans="1:15" hidden="1" x14ac:dyDescent="0.3">
      <c r="A57" t="s">
        <v>133</v>
      </c>
      <c r="B57" t="s">
        <v>134</v>
      </c>
      <c r="C57" t="s">
        <v>134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132</v>
      </c>
      <c r="J57">
        <f>IF(Table1[[#This Row],[Team]]="BRE",1,0)</f>
        <v>0</v>
      </c>
      <c r="K57">
        <v>7.3</v>
      </c>
      <c r="L57">
        <v>257</v>
      </c>
      <c r="M57">
        <v>3.69762457410329</v>
      </c>
      <c r="N57">
        <v>0</v>
      </c>
      <c r="O57">
        <v>0</v>
      </c>
    </row>
    <row r="58" spans="1:15" hidden="1" x14ac:dyDescent="0.3">
      <c r="A58" t="s">
        <v>55</v>
      </c>
      <c r="B58" t="s">
        <v>135</v>
      </c>
      <c r="C58" t="s">
        <v>135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132</v>
      </c>
      <c r="J58">
        <f>IF(Table1[[#This Row],[Team]]="BRE",1,0)</f>
        <v>0</v>
      </c>
      <c r="K58">
        <v>11.9</v>
      </c>
      <c r="L58">
        <v>258</v>
      </c>
      <c r="M58">
        <v>4.0933681679682703</v>
      </c>
      <c r="N58">
        <v>0</v>
      </c>
      <c r="O58">
        <v>0</v>
      </c>
    </row>
    <row r="59" spans="1:15" hidden="1" x14ac:dyDescent="0.3">
      <c r="A59" t="s">
        <v>136</v>
      </c>
      <c r="B59" t="s">
        <v>137</v>
      </c>
      <c r="C59" t="s">
        <v>137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132</v>
      </c>
      <c r="J59">
        <f>IF(Table1[[#This Row],[Team]]="BRE",1,0)</f>
        <v>0</v>
      </c>
      <c r="K59">
        <v>8.6</v>
      </c>
      <c r="L59">
        <v>260</v>
      </c>
      <c r="M59">
        <v>4.1371729049769801</v>
      </c>
      <c r="N59">
        <v>0</v>
      </c>
      <c r="O59">
        <v>0</v>
      </c>
    </row>
    <row r="60" spans="1:15" x14ac:dyDescent="0.3">
      <c r="A60" t="s">
        <v>181</v>
      </c>
      <c r="B60" t="s">
        <v>182</v>
      </c>
      <c r="C60" t="s">
        <v>182</v>
      </c>
      <c r="D60" t="s">
        <v>5</v>
      </c>
      <c r="E60">
        <v>0</v>
      </c>
      <c r="F60">
        <v>1</v>
      </c>
      <c r="G60">
        <v>0</v>
      </c>
      <c r="H60">
        <v>0</v>
      </c>
      <c r="I60" t="s">
        <v>178</v>
      </c>
      <c r="J60">
        <f>IF(Table1[[#This Row],[Team]]="BRE",1,0)</f>
        <v>0</v>
      </c>
      <c r="K60">
        <v>4.3</v>
      </c>
      <c r="L60">
        <v>-1</v>
      </c>
      <c r="M60">
        <v>4.6088081446062104</v>
      </c>
      <c r="N60">
        <v>1</v>
      </c>
      <c r="O60">
        <v>1</v>
      </c>
    </row>
    <row r="61" spans="1:15" hidden="1" x14ac:dyDescent="0.3">
      <c r="A61" t="s">
        <v>140</v>
      </c>
      <c r="B61" t="s">
        <v>141</v>
      </c>
      <c r="C61" t="s">
        <v>141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132</v>
      </c>
      <c r="J61">
        <f>IF(Table1[[#This Row],[Team]]="BRE",1,0)</f>
        <v>0</v>
      </c>
      <c r="K61">
        <v>6.9</v>
      </c>
      <c r="L61">
        <v>262</v>
      </c>
      <c r="M61">
        <v>3.9111848943099998</v>
      </c>
      <c r="N61">
        <v>0</v>
      </c>
      <c r="O61">
        <v>0</v>
      </c>
    </row>
    <row r="62" spans="1:15" hidden="1" x14ac:dyDescent="0.3">
      <c r="A62" t="s">
        <v>142</v>
      </c>
      <c r="B62" t="s">
        <v>143</v>
      </c>
      <c r="C62" t="s">
        <v>142</v>
      </c>
      <c r="D62" t="s">
        <v>4</v>
      </c>
      <c r="E62">
        <v>1</v>
      </c>
      <c r="F62">
        <v>0</v>
      </c>
      <c r="G62">
        <v>0</v>
      </c>
      <c r="H62">
        <v>0</v>
      </c>
      <c r="I62" t="s">
        <v>132</v>
      </c>
      <c r="J62">
        <f>IF(Table1[[#This Row],[Team]]="BRE",1,0)</f>
        <v>0</v>
      </c>
      <c r="K62">
        <v>6</v>
      </c>
      <c r="L62">
        <v>263</v>
      </c>
      <c r="M62">
        <v>4.0082561129416696</v>
      </c>
      <c r="N62">
        <v>0</v>
      </c>
      <c r="O62">
        <v>0</v>
      </c>
    </row>
    <row r="63" spans="1:15" hidden="1" x14ac:dyDescent="0.3">
      <c r="A63" t="s">
        <v>144</v>
      </c>
      <c r="B63" t="s">
        <v>145</v>
      </c>
      <c r="C63" t="s">
        <v>145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132</v>
      </c>
      <c r="J63">
        <f>IF(Table1[[#This Row],[Team]]="BRE",1,0)</f>
        <v>0</v>
      </c>
      <c r="K63">
        <v>5.5</v>
      </c>
      <c r="L63">
        <v>265</v>
      </c>
      <c r="M63">
        <v>2.6504339208649901</v>
      </c>
      <c r="N63">
        <v>0</v>
      </c>
      <c r="O63">
        <v>0</v>
      </c>
    </row>
    <row r="64" spans="1:15" hidden="1" x14ac:dyDescent="0.3">
      <c r="A64" t="s">
        <v>146</v>
      </c>
      <c r="B64" t="s">
        <v>147</v>
      </c>
      <c r="C64" t="s">
        <v>148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132</v>
      </c>
      <c r="J64">
        <f>IF(Table1[[#This Row],[Team]]="BRE",1,0)</f>
        <v>0</v>
      </c>
      <c r="K64">
        <v>7.6</v>
      </c>
      <c r="L64">
        <v>267</v>
      </c>
      <c r="M64">
        <v>4.5974870912456902</v>
      </c>
      <c r="N64">
        <v>0</v>
      </c>
      <c r="O64">
        <v>0</v>
      </c>
    </row>
    <row r="65" spans="1:15" x14ac:dyDescent="0.3">
      <c r="A65" t="s">
        <v>149</v>
      </c>
      <c r="B65" t="s">
        <v>150</v>
      </c>
      <c r="C65" t="s">
        <v>151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132</v>
      </c>
      <c r="J65">
        <f>IF(Table1[[#This Row],[Team]]="BRE",1,0)</f>
        <v>0</v>
      </c>
      <c r="K65">
        <v>6.2</v>
      </c>
      <c r="L65">
        <v>268</v>
      </c>
      <c r="M65">
        <v>4.5907158112336504</v>
      </c>
      <c r="N65">
        <v>1</v>
      </c>
      <c r="O65">
        <v>1</v>
      </c>
    </row>
    <row r="66" spans="1:15" hidden="1" x14ac:dyDescent="0.3">
      <c r="A66" t="s">
        <v>152</v>
      </c>
      <c r="B66" t="s">
        <v>153</v>
      </c>
      <c r="C66" t="s">
        <v>154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132</v>
      </c>
      <c r="J66">
        <f>IF(Table1[[#This Row],[Team]]="BRE",1,0)</f>
        <v>0</v>
      </c>
      <c r="K66">
        <v>8.6999999999999993</v>
      </c>
      <c r="L66">
        <v>269</v>
      </c>
      <c r="M66">
        <v>3.7760616010440402</v>
      </c>
      <c r="N66">
        <v>0</v>
      </c>
      <c r="O66">
        <v>0</v>
      </c>
    </row>
    <row r="67" spans="1:15" hidden="1" x14ac:dyDescent="0.3">
      <c r="A67" t="s">
        <v>53</v>
      </c>
      <c r="B67" t="s">
        <v>155</v>
      </c>
      <c r="C67" t="s">
        <v>155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132</v>
      </c>
      <c r="J67">
        <f>IF(Table1[[#This Row],[Team]]="BRE",1,0)</f>
        <v>0</v>
      </c>
      <c r="K67">
        <v>8.1</v>
      </c>
      <c r="L67">
        <v>271</v>
      </c>
      <c r="M67">
        <v>3.11539620300108</v>
      </c>
      <c r="N67">
        <v>0</v>
      </c>
      <c r="O67">
        <v>0</v>
      </c>
    </row>
    <row r="68" spans="1:15" hidden="1" x14ac:dyDescent="0.3">
      <c r="A68" t="s">
        <v>156</v>
      </c>
      <c r="B68" t="s">
        <v>157</v>
      </c>
      <c r="C68" t="s">
        <v>156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132</v>
      </c>
      <c r="J68">
        <f>IF(Table1[[#This Row],[Team]]="BRE",1,0)</f>
        <v>0</v>
      </c>
      <c r="K68">
        <v>5.5</v>
      </c>
      <c r="L68">
        <v>272</v>
      </c>
      <c r="M68">
        <v>2.63315658586933</v>
      </c>
      <c r="N68">
        <v>0</v>
      </c>
      <c r="O68">
        <v>0</v>
      </c>
    </row>
    <row r="69" spans="1:15" hidden="1" x14ac:dyDescent="0.3">
      <c r="A69" t="s">
        <v>159</v>
      </c>
      <c r="B69" t="s">
        <v>160</v>
      </c>
      <c r="C69" t="s">
        <v>160</v>
      </c>
      <c r="D69" t="s">
        <v>4</v>
      </c>
      <c r="E69">
        <v>1</v>
      </c>
      <c r="F69">
        <v>0</v>
      </c>
      <c r="G69">
        <v>0</v>
      </c>
      <c r="H69">
        <v>0</v>
      </c>
      <c r="I69" t="s">
        <v>158</v>
      </c>
      <c r="J69">
        <f>IF(Table1[[#This Row],[Team]]="BRE",1,0)</f>
        <v>0</v>
      </c>
      <c r="K69">
        <v>5.0999999999999996</v>
      </c>
      <c r="L69">
        <v>285</v>
      </c>
      <c r="M69">
        <v>3.5254400001695001</v>
      </c>
      <c r="N69">
        <v>0</v>
      </c>
      <c r="O69">
        <v>0</v>
      </c>
    </row>
    <row r="70" spans="1:15" hidden="1" x14ac:dyDescent="0.3">
      <c r="A70" t="s">
        <v>101</v>
      </c>
      <c r="B70" t="s">
        <v>161</v>
      </c>
      <c r="C70" t="s">
        <v>161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158</v>
      </c>
      <c r="J70">
        <f>IF(Table1[[#This Row],[Team]]="BRE",1,0)</f>
        <v>0</v>
      </c>
      <c r="K70">
        <v>5.4</v>
      </c>
      <c r="L70">
        <v>287</v>
      </c>
      <c r="M70">
        <v>3.3504202370390401</v>
      </c>
      <c r="N70">
        <v>0</v>
      </c>
      <c r="O70">
        <v>0</v>
      </c>
    </row>
    <row r="71" spans="1:15" hidden="1" x14ac:dyDescent="0.3">
      <c r="A71" t="s">
        <v>162</v>
      </c>
      <c r="B71" t="s">
        <v>163</v>
      </c>
      <c r="C71" t="s">
        <v>164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158</v>
      </c>
      <c r="J71">
        <f>IF(Table1[[#This Row],[Team]]="BRE",1,0)</f>
        <v>0</v>
      </c>
      <c r="K71">
        <v>5</v>
      </c>
      <c r="L71">
        <v>288</v>
      </c>
      <c r="M71">
        <v>2.2224884910310601</v>
      </c>
      <c r="N71">
        <v>0</v>
      </c>
      <c r="O71">
        <v>0</v>
      </c>
    </row>
    <row r="72" spans="1:15" hidden="1" x14ac:dyDescent="0.3">
      <c r="A72" t="s">
        <v>165</v>
      </c>
      <c r="B72" t="s">
        <v>166</v>
      </c>
      <c r="C72" t="s">
        <v>167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158</v>
      </c>
      <c r="J72">
        <f>IF(Table1[[#This Row],[Team]]="BRE",1,0)</f>
        <v>0</v>
      </c>
      <c r="K72">
        <v>11.6</v>
      </c>
      <c r="L72">
        <v>291</v>
      </c>
      <c r="M72">
        <v>0</v>
      </c>
      <c r="N72">
        <v>1</v>
      </c>
      <c r="O72">
        <v>0</v>
      </c>
    </row>
    <row r="73" spans="1:15" hidden="1" x14ac:dyDescent="0.3">
      <c r="A73" t="s">
        <v>168</v>
      </c>
      <c r="B73" t="s">
        <v>169</v>
      </c>
      <c r="C73" t="s">
        <v>169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158</v>
      </c>
      <c r="J73">
        <f>IF(Table1[[#This Row],[Team]]="BRE",1,0)</f>
        <v>0</v>
      </c>
      <c r="K73">
        <v>4.8</v>
      </c>
      <c r="L73">
        <v>297</v>
      </c>
      <c r="M73">
        <v>3.01666720743696</v>
      </c>
      <c r="N73">
        <v>0</v>
      </c>
      <c r="O73">
        <v>0</v>
      </c>
    </row>
    <row r="74" spans="1:15" hidden="1" x14ac:dyDescent="0.3">
      <c r="A74" t="s">
        <v>68</v>
      </c>
      <c r="B74" t="s">
        <v>115</v>
      </c>
      <c r="C74" t="s">
        <v>115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158</v>
      </c>
      <c r="J74">
        <f>IF(Table1[[#This Row],[Team]]="BRE",1,0)</f>
        <v>0</v>
      </c>
      <c r="K74">
        <v>7.2</v>
      </c>
      <c r="L74">
        <v>301</v>
      </c>
      <c r="M74">
        <v>3.5525548007548302</v>
      </c>
      <c r="N74">
        <v>0</v>
      </c>
      <c r="O74">
        <v>0</v>
      </c>
    </row>
    <row r="75" spans="1:15" hidden="1" x14ac:dyDescent="0.3">
      <c r="A75" t="s">
        <v>172</v>
      </c>
      <c r="B75" t="s">
        <v>173</v>
      </c>
      <c r="C75" t="s">
        <v>173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171</v>
      </c>
      <c r="J75">
        <f>IF(Table1[[#This Row],[Team]]="BRE",1,0)</f>
        <v>0</v>
      </c>
      <c r="K75">
        <v>7.4</v>
      </c>
      <c r="L75">
        <v>316</v>
      </c>
      <c r="M75">
        <v>3.2267803952806902</v>
      </c>
      <c r="N75">
        <v>0</v>
      </c>
      <c r="O75">
        <v>0</v>
      </c>
    </row>
    <row r="76" spans="1:15" hidden="1" x14ac:dyDescent="0.3">
      <c r="A76" t="s">
        <v>95</v>
      </c>
      <c r="B76" t="s">
        <v>174</v>
      </c>
      <c r="C76" t="s">
        <v>174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171</v>
      </c>
      <c r="J76">
        <f>IF(Table1[[#This Row],[Team]]="BRE",1,0)</f>
        <v>0</v>
      </c>
      <c r="K76">
        <v>6.6</v>
      </c>
      <c r="L76">
        <v>323</v>
      </c>
      <c r="M76">
        <v>3.0993564425937401</v>
      </c>
      <c r="N76">
        <v>0</v>
      </c>
      <c r="O76">
        <v>0</v>
      </c>
    </row>
    <row r="77" spans="1:15" hidden="1" x14ac:dyDescent="0.3">
      <c r="A77" t="s">
        <v>175</v>
      </c>
      <c r="B77" t="s">
        <v>176</v>
      </c>
      <c r="C77" t="s">
        <v>177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171</v>
      </c>
      <c r="J77">
        <f>IF(Table1[[#This Row],[Team]]="BRE",1,0)</f>
        <v>0</v>
      </c>
      <c r="K77">
        <v>5.8</v>
      </c>
      <c r="L77">
        <v>326</v>
      </c>
      <c r="M77">
        <v>3.1933054309525399</v>
      </c>
      <c r="N77">
        <v>0</v>
      </c>
      <c r="O77">
        <v>0</v>
      </c>
    </row>
    <row r="78" spans="1:15" hidden="1" x14ac:dyDescent="0.3">
      <c r="A78" t="s">
        <v>179</v>
      </c>
      <c r="B78" t="s">
        <v>180</v>
      </c>
      <c r="C78" t="s">
        <v>180</v>
      </c>
      <c r="D78" t="s">
        <v>7</v>
      </c>
      <c r="E78">
        <v>0</v>
      </c>
      <c r="F78">
        <v>0</v>
      </c>
      <c r="G78">
        <v>0</v>
      </c>
      <c r="H78">
        <v>1</v>
      </c>
      <c r="I78" t="s">
        <v>178</v>
      </c>
      <c r="J78">
        <f>IF(Table1[[#This Row],[Team]]="BRE",1,0)</f>
        <v>0</v>
      </c>
      <c r="K78">
        <v>5.9</v>
      </c>
      <c r="L78">
        <v>334</v>
      </c>
      <c r="M78">
        <v>3.4264296888607602</v>
      </c>
      <c r="N78">
        <v>0</v>
      </c>
      <c r="O78">
        <v>0</v>
      </c>
    </row>
    <row r="79" spans="1:15" hidden="1" x14ac:dyDescent="0.3">
      <c r="A79" t="s">
        <v>36</v>
      </c>
      <c r="B79" t="s">
        <v>184</v>
      </c>
      <c r="C79" t="s">
        <v>184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183</v>
      </c>
      <c r="J79">
        <f>IF(Table1[[#This Row],[Team]]="BRE",1,0)</f>
        <v>0</v>
      </c>
      <c r="K79">
        <v>5.9</v>
      </c>
      <c r="L79">
        <v>353</v>
      </c>
      <c r="M79">
        <v>2.69959512941056</v>
      </c>
      <c r="N79">
        <v>0</v>
      </c>
      <c r="O79">
        <v>0</v>
      </c>
    </row>
    <row r="80" spans="1:15" hidden="1" x14ac:dyDescent="0.3">
      <c r="A80" t="s">
        <v>50</v>
      </c>
      <c r="B80" t="s">
        <v>185</v>
      </c>
      <c r="C80" t="s">
        <v>185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183</v>
      </c>
      <c r="J80">
        <f>IF(Table1[[#This Row],[Team]]="BRE",1,0)</f>
        <v>0</v>
      </c>
      <c r="K80">
        <v>6.3</v>
      </c>
      <c r="L80">
        <v>355</v>
      </c>
      <c r="M80">
        <v>4.5675940533984596</v>
      </c>
      <c r="N80">
        <v>0</v>
      </c>
      <c r="O80">
        <v>0</v>
      </c>
    </row>
    <row r="81" spans="1:15" hidden="1" x14ac:dyDescent="0.3">
      <c r="A81" t="s">
        <v>33</v>
      </c>
      <c r="B81" t="s">
        <v>186</v>
      </c>
      <c r="C81" t="s">
        <v>186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183</v>
      </c>
      <c r="J81">
        <f>IF(Table1[[#This Row],[Team]]="BRE",1,0)</f>
        <v>0</v>
      </c>
      <c r="K81">
        <v>4.4000000000000004</v>
      </c>
      <c r="L81">
        <v>357</v>
      </c>
      <c r="M81">
        <v>2.8755028590819101</v>
      </c>
      <c r="N81">
        <v>0</v>
      </c>
      <c r="O81">
        <v>0</v>
      </c>
    </row>
    <row r="82" spans="1:15" hidden="1" x14ac:dyDescent="0.3">
      <c r="A82" t="s">
        <v>187</v>
      </c>
      <c r="B82" t="s">
        <v>188</v>
      </c>
      <c r="C82" t="s">
        <v>188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183</v>
      </c>
      <c r="J82">
        <f>IF(Table1[[#This Row],[Team]]="BRE",1,0)</f>
        <v>0</v>
      </c>
      <c r="K82">
        <v>4.5</v>
      </c>
      <c r="L82">
        <v>362</v>
      </c>
      <c r="M82">
        <v>2.5534138249012202</v>
      </c>
      <c r="N82">
        <v>0</v>
      </c>
      <c r="O82">
        <v>0</v>
      </c>
    </row>
    <row r="83" spans="1:15" hidden="1" x14ac:dyDescent="0.3">
      <c r="A83" t="s">
        <v>189</v>
      </c>
      <c r="B83" t="s">
        <v>190</v>
      </c>
      <c r="C83" t="s">
        <v>190</v>
      </c>
      <c r="D83" t="s">
        <v>4</v>
      </c>
      <c r="E83">
        <v>1</v>
      </c>
      <c r="F83">
        <v>0</v>
      </c>
      <c r="G83">
        <v>0</v>
      </c>
      <c r="H83">
        <v>0</v>
      </c>
      <c r="I83" t="s">
        <v>191</v>
      </c>
      <c r="J83">
        <f>IF(Table1[[#This Row],[Team]]="BRE",1,0)</f>
        <v>0</v>
      </c>
      <c r="K83">
        <v>5.4</v>
      </c>
      <c r="L83">
        <v>373</v>
      </c>
      <c r="M83">
        <v>4.2715842737998901</v>
      </c>
      <c r="N83">
        <v>0</v>
      </c>
      <c r="O83">
        <v>0</v>
      </c>
    </row>
    <row r="84" spans="1:15" hidden="1" x14ac:dyDescent="0.3">
      <c r="A84" t="s">
        <v>101</v>
      </c>
      <c r="B84" t="s">
        <v>192</v>
      </c>
      <c r="C84" t="s">
        <v>192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191</v>
      </c>
      <c r="J84">
        <f>IF(Table1[[#This Row],[Team]]="BRE",1,0)</f>
        <v>0</v>
      </c>
      <c r="K84">
        <v>12.1</v>
      </c>
      <c r="L84">
        <v>374</v>
      </c>
      <c r="M84">
        <v>4.8013267326038704</v>
      </c>
      <c r="N84">
        <v>0</v>
      </c>
      <c r="O84">
        <v>0</v>
      </c>
    </row>
    <row r="85" spans="1:15" hidden="1" x14ac:dyDescent="0.3">
      <c r="A85" t="s">
        <v>193</v>
      </c>
      <c r="B85" t="s">
        <v>194</v>
      </c>
      <c r="C85" t="s">
        <v>194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191</v>
      </c>
      <c r="J85">
        <f>IF(Table1[[#This Row],[Team]]="BRE",1,0)</f>
        <v>0</v>
      </c>
      <c r="K85">
        <v>10.5</v>
      </c>
      <c r="L85">
        <v>375</v>
      </c>
      <c r="M85">
        <v>5.5529850484105303</v>
      </c>
      <c r="N85">
        <v>0</v>
      </c>
      <c r="O85">
        <v>0</v>
      </c>
    </row>
    <row r="86" spans="1:15" x14ac:dyDescent="0.3">
      <c r="A86" t="s">
        <v>48</v>
      </c>
      <c r="B86" t="s">
        <v>49</v>
      </c>
      <c r="C86" t="s">
        <v>49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37</v>
      </c>
      <c r="J86">
        <f>IF(Table1[[#This Row],[Team]]="BRE",1,0)</f>
        <v>0</v>
      </c>
      <c r="K86">
        <v>4.5</v>
      </c>
      <c r="L86">
        <v>86</v>
      </c>
      <c r="M86">
        <v>4.2276648067573701</v>
      </c>
      <c r="N86">
        <v>0</v>
      </c>
      <c r="O86">
        <v>1</v>
      </c>
    </row>
    <row r="87" spans="1:15" hidden="1" x14ac:dyDescent="0.3">
      <c r="A87" t="s">
        <v>91</v>
      </c>
      <c r="B87" t="s">
        <v>196</v>
      </c>
      <c r="C87" t="s">
        <v>197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191</v>
      </c>
      <c r="J87">
        <f>IF(Table1[[#This Row],[Team]]="BRE",1,0)</f>
        <v>0</v>
      </c>
      <c r="K87">
        <v>6.4</v>
      </c>
      <c r="L87">
        <v>378</v>
      </c>
      <c r="M87">
        <v>2.9818031214890999</v>
      </c>
      <c r="N87">
        <v>0</v>
      </c>
      <c r="O87">
        <v>0</v>
      </c>
    </row>
    <row r="88" spans="1:15" hidden="1" x14ac:dyDescent="0.3">
      <c r="A88" t="s">
        <v>198</v>
      </c>
      <c r="B88" t="s">
        <v>199</v>
      </c>
      <c r="C88" t="s">
        <v>199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191</v>
      </c>
      <c r="J88">
        <f>IF(Table1[[#This Row],[Team]]="BRE",1,0)</f>
        <v>0</v>
      </c>
      <c r="K88">
        <v>5</v>
      </c>
      <c r="L88">
        <v>381</v>
      </c>
      <c r="M88">
        <v>3.0678787669890299</v>
      </c>
      <c r="N88">
        <v>0</v>
      </c>
      <c r="O88">
        <v>0</v>
      </c>
    </row>
    <row r="89" spans="1:15" hidden="1" x14ac:dyDescent="0.3">
      <c r="A89" t="s">
        <v>200</v>
      </c>
      <c r="B89" t="s">
        <v>47</v>
      </c>
      <c r="C89" t="s">
        <v>47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191</v>
      </c>
      <c r="J89">
        <f>IF(Table1[[#This Row],[Team]]="BRE",1,0)</f>
        <v>0</v>
      </c>
      <c r="K89">
        <v>4.5</v>
      </c>
      <c r="L89">
        <v>383</v>
      </c>
      <c r="M89">
        <v>2.5237718304399501</v>
      </c>
      <c r="N89">
        <v>0</v>
      </c>
      <c r="O89">
        <v>0</v>
      </c>
    </row>
    <row r="90" spans="1:15" hidden="1" x14ac:dyDescent="0.3">
      <c r="A90" t="s">
        <v>201</v>
      </c>
      <c r="B90" t="s">
        <v>202</v>
      </c>
      <c r="C90" t="s">
        <v>202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191</v>
      </c>
      <c r="J90">
        <f>IF(Table1[[#This Row],[Team]]="BRE",1,0)</f>
        <v>0</v>
      </c>
      <c r="K90">
        <v>5.3</v>
      </c>
      <c r="L90">
        <v>385</v>
      </c>
      <c r="M90">
        <v>4.48817790384361</v>
      </c>
      <c r="N90">
        <v>0</v>
      </c>
      <c r="O90">
        <v>0</v>
      </c>
    </row>
    <row r="91" spans="1:15" x14ac:dyDescent="0.3">
      <c r="A91" t="s">
        <v>170</v>
      </c>
      <c r="B91" t="s">
        <v>195</v>
      </c>
      <c r="C91" t="s">
        <v>195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191</v>
      </c>
      <c r="J91">
        <f>IF(Table1[[#This Row],[Team]]="BRE",1,0)</f>
        <v>0</v>
      </c>
      <c r="K91">
        <v>4.5999999999999996</v>
      </c>
      <c r="L91">
        <v>377</v>
      </c>
      <c r="M91">
        <v>3.8224522900056499</v>
      </c>
      <c r="N91">
        <v>0</v>
      </c>
      <c r="O91">
        <v>1</v>
      </c>
    </row>
    <row r="92" spans="1:15" hidden="1" x14ac:dyDescent="0.3">
      <c r="A92" t="s">
        <v>206</v>
      </c>
      <c r="B92" t="s">
        <v>207</v>
      </c>
      <c r="C92" t="s">
        <v>207</v>
      </c>
      <c r="D92" t="s">
        <v>7</v>
      </c>
      <c r="E92">
        <v>0</v>
      </c>
      <c r="F92">
        <v>0</v>
      </c>
      <c r="G92">
        <v>0</v>
      </c>
      <c r="H92">
        <v>1</v>
      </c>
      <c r="I92" t="s">
        <v>203</v>
      </c>
      <c r="J92">
        <f>IF(Table1[[#This Row],[Team]]="BRE",1,0)</f>
        <v>0</v>
      </c>
      <c r="K92">
        <v>5.8</v>
      </c>
      <c r="L92">
        <v>412</v>
      </c>
      <c r="M92">
        <v>2.9879215667250101</v>
      </c>
      <c r="N92">
        <v>0</v>
      </c>
      <c r="O92">
        <v>0</v>
      </c>
    </row>
    <row r="93" spans="1:15" hidden="1" x14ac:dyDescent="0.3">
      <c r="A93" t="s">
        <v>209</v>
      </c>
      <c r="B93" t="s">
        <v>210</v>
      </c>
      <c r="C93" t="s">
        <v>210</v>
      </c>
      <c r="D93" t="s">
        <v>4</v>
      </c>
      <c r="E93">
        <v>1</v>
      </c>
      <c r="F93">
        <v>0</v>
      </c>
      <c r="G93">
        <v>0</v>
      </c>
      <c r="H93">
        <v>0</v>
      </c>
      <c r="I93" t="s">
        <v>208</v>
      </c>
      <c r="J93">
        <f>IF(Table1[[#This Row],[Team]]="BRE",1,0)</f>
        <v>0</v>
      </c>
      <c r="K93">
        <v>5</v>
      </c>
      <c r="L93">
        <v>421</v>
      </c>
      <c r="M93">
        <v>3.0003182754486399</v>
      </c>
      <c r="N93">
        <v>0</v>
      </c>
      <c r="O93">
        <v>0</v>
      </c>
    </row>
    <row r="94" spans="1:15" hidden="1" x14ac:dyDescent="0.3">
      <c r="A94" t="s">
        <v>211</v>
      </c>
      <c r="B94" t="s">
        <v>212</v>
      </c>
      <c r="C94" t="s">
        <v>212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208</v>
      </c>
      <c r="J94">
        <f>IF(Table1[[#This Row],[Team]]="BRE",1,0)</f>
        <v>0</v>
      </c>
      <c r="K94">
        <v>5.9</v>
      </c>
      <c r="L94">
        <v>428</v>
      </c>
      <c r="M94">
        <v>4.4190146860066601</v>
      </c>
      <c r="N94">
        <v>0</v>
      </c>
      <c r="O94">
        <v>0</v>
      </c>
    </row>
    <row r="95" spans="1:15" hidden="1" x14ac:dyDescent="0.3">
      <c r="A95" t="s">
        <v>213</v>
      </c>
      <c r="B95" t="s">
        <v>214</v>
      </c>
      <c r="C95" t="s">
        <v>214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208</v>
      </c>
      <c r="J95">
        <f>IF(Table1[[#This Row],[Team]]="BRE",1,0)</f>
        <v>0</v>
      </c>
      <c r="K95">
        <v>6.5</v>
      </c>
      <c r="L95">
        <v>429</v>
      </c>
      <c r="M95">
        <v>4.42880005463876</v>
      </c>
      <c r="N95">
        <v>0</v>
      </c>
      <c r="O95">
        <v>0</v>
      </c>
    </row>
    <row r="96" spans="1:15" hidden="1" x14ac:dyDescent="0.3">
      <c r="A96" t="s">
        <v>215</v>
      </c>
      <c r="B96" t="s">
        <v>216</v>
      </c>
      <c r="C96" t="s">
        <v>216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208</v>
      </c>
      <c r="J96">
        <f>IF(Table1[[#This Row],[Team]]="BRE",1,0)</f>
        <v>0</v>
      </c>
      <c r="K96">
        <v>5.0999999999999996</v>
      </c>
      <c r="L96">
        <v>430</v>
      </c>
      <c r="M96">
        <v>3.6786907181041002</v>
      </c>
      <c r="N96">
        <v>0</v>
      </c>
      <c r="O96">
        <v>0</v>
      </c>
    </row>
    <row r="97" spans="1:15" hidden="1" x14ac:dyDescent="0.3">
      <c r="A97" t="s">
        <v>217</v>
      </c>
      <c r="B97" t="s">
        <v>218</v>
      </c>
      <c r="C97" t="s">
        <v>218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208</v>
      </c>
      <c r="J97">
        <f>IF(Table1[[#This Row],[Team]]="BRE",1,0)</f>
        <v>0</v>
      </c>
      <c r="K97">
        <v>5.7</v>
      </c>
      <c r="L97">
        <v>431</v>
      </c>
      <c r="M97">
        <v>4.0441918823907903</v>
      </c>
      <c r="N97">
        <v>0</v>
      </c>
      <c r="O97">
        <v>0</v>
      </c>
    </row>
    <row r="98" spans="1:15" hidden="1" x14ac:dyDescent="0.3">
      <c r="A98" t="s">
        <v>219</v>
      </c>
      <c r="B98" t="s">
        <v>220</v>
      </c>
      <c r="C98" t="s">
        <v>220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208</v>
      </c>
      <c r="J98">
        <f>IF(Table1[[#This Row],[Team]]="BRE",1,0)</f>
        <v>0</v>
      </c>
      <c r="K98">
        <v>6</v>
      </c>
      <c r="L98">
        <v>432</v>
      </c>
      <c r="M98">
        <v>4.0046192316032299</v>
      </c>
      <c r="N98">
        <v>0</v>
      </c>
      <c r="O98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2021-12-28T00:14:31Z</dcterms:created>
  <dcterms:modified xsi:type="dcterms:W3CDTF">2021-12-28T00:42:23Z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8f2eca46-1852-4f19-9d0d-ee9896680d14</vt:lpwstr>
  </property>
</Properties>
</file>