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rridg\Dropbox\JavaScript\AI\PremierLeaguePredictor\Predictions\2021-22\"/>
    </mc:Choice>
  </mc:AlternateContent>
  <xr:revisionPtr revIDLastSave="0" documentId="8_{0DB1FEE0-9BB3-4A51-A176-414BDFC882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sformed by Data.Page" sheetId="2" r:id="rId1"/>
  </sheets>
  <definedNames>
    <definedName name="solver_adj" localSheetId="0" hidden="1">'Transformed by Data.Page'!$Q$2:$Q$141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'Transformed by Data.Page'!$Q$2:$Q$141</definedName>
    <definedName name="solver_lhs2" localSheetId="0" hidden="1">'Transformed by Data.Page'!$T$18</definedName>
    <definedName name="solver_lhs3" localSheetId="0" hidden="1">'Transformed by Data.Page'!$T$4</definedName>
    <definedName name="solver_lhs4" localSheetId="0" hidden="1">'Transformed by Data.Page'!$T$6:$T$9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'Transformed by Data.Page'!$T$16</definedName>
    <definedName name="solver_pre" localSheetId="0" hidden="1">0.000001</definedName>
    <definedName name="solver_rbv" localSheetId="0" hidden="1">2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'Transformed by Data.Page'!$U$18</definedName>
    <definedName name="solver_rhs3" localSheetId="0" hidden="1">'Transformed by Data.Page'!$U$4</definedName>
    <definedName name="solver_rhs4" localSheetId="0" hidden="1">'Transformed by Data.Page'!$U$6:$U$9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" i="2" l="1"/>
  <c r="J3" i="2"/>
  <c r="J4" i="2"/>
  <c r="J5" i="2"/>
  <c r="J6" i="2"/>
  <c r="J54" i="2"/>
  <c r="J8" i="2"/>
  <c r="J7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77" i="2"/>
  <c r="J31" i="2"/>
  <c r="J32" i="2"/>
  <c r="J33" i="2"/>
  <c r="J34" i="2"/>
  <c r="J35" i="2"/>
  <c r="J36" i="2"/>
  <c r="J102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140" i="2"/>
  <c r="J55" i="2"/>
  <c r="J56" i="2"/>
  <c r="J57" i="2"/>
  <c r="J58" i="2"/>
  <c r="J59" i="2"/>
  <c r="J60" i="2"/>
  <c r="J61" i="2"/>
  <c r="J62" i="2"/>
  <c r="J63" i="2"/>
  <c r="J99" i="2"/>
  <c r="J65" i="2"/>
  <c r="J66" i="2"/>
  <c r="J67" i="2"/>
  <c r="J68" i="2"/>
  <c r="J69" i="2"/>
  <c r="J70" i="2"/>
  <c r="J71" i="2"/>
  <c r="J72" i="2"/>
  <c r="J73" i="2"/>
  <c r="J74" i="2"/>
  <c r="J75" i="2"/>
  <c r="J76" i="2"/>
  <c r="J9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30" i="2"/>
  <c r="J100" i="2"/>
  <c r="J101" i="2"/>
  <c r="J64" i="2"/>
  <c r="J103" i="2"/>
  <c r="J104" i="2"/>
  <c r="J105" i="2"/>
  <c r="J106" i="2"/>
  <c r="J107" i="2"/>
  <c r="J108" i="2"/>
  <c r="J109" i="2"/>
  <c r="J110" i="2"/>
  <c r="J111" i="2"/>
  <c r="J112" i="2"/>
  <c r="J37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37" i="2"/>
  <c r="J127" i="2"/>
  <c r="J128" i="2"/>
  <c r="J129" i="2"/>
  <c r="J130" i="2"/>
  <c r="J131" i="2"/>
  <c r="J132" i="2"/>
  <c r="J133" i="2"/>
  <c r="J134" i="2"/>
  <c r="J135" i="2"/>
  <c r="J136" i="2"/>
  <c r="J126" i="2"/>
  <c r="J138" i="2"/>
  <c r="J139" i="2"/>
  <c r="J113" i="2"/>
  <c r="J141" i="2"/>
  <c r="T11" i="2" a="1"/>
  <c r="T11" i="2" s="1"/>
  <c r="T14" i="2" s="1"/>
  <c r="T9" i="2"/>
  <c r="T8" i="2"/>
  <c r="T7" i="2"/>
  <c r="T6" i="2"/>
  <c r="U4" i="2"/>
  <c r="T4" i="2"/>
  <c r="T2" i="2"/>
  <c r="T18" i="2" l="1"/>
  <c r="T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<sst xmlns="http://schemas.openxmlformats.org/spreadsheetml/2006/main" count="722" uniqueCount="314">
  <si>
    <t>First Name</t>
  </si>
  <si>
    <t>Surname</t>
  </si>
  <si>
    <t>Web Name</t>
  </si>
  <si>
    <t>Position</t>
  </si>
  <si>
    <t>GKP</t>
  </si>
  <si>
    <t>DEF</t>
  </si>
  <si>
    <t>MID</t>
  </si>
  <si>
    <t>FWD</t>
  </si>
  <si>
    <t>Team</t>
  </si>
  <si>
    <t>Cost</t>
  </si>
  <si>
    <t>ID</t>
  </si>
  <si>
    <t>ARIMA</t>
  </si>
  <si>
    <t>LSTM</t>
  </si>
  <si>
    <t>PPG</t>
  </si>
  <si>
    <t>PREV</t>
  </si>
  <si>
    <t>Selected</t>
  </si>
  <si>
    <t>ARS</t>
  </si>
  <si>
    <t>Alexandre</t>
  </si>
  <si>
    <t>Lacazette</t>
  </si>
  <si>
    <t>Emile</t>
  </si>
  <si>
    <t>Smith Rowe</t>
  </si>
  <si>
    <t>Bukayo</t>
  </si>
  <si>
    <t>Saka</t>
  </si>
  <si>
    <t>Gabriel</t>
  </si>
  <si>
    <t>Magalhães</t>
  </si>
  <si>
    <t>Gabriel Teodoro</t>
  </si>
  <si>
    <t>Martinelli Silva</t>
  </si>
  <si>
    <t>Martinelli</t>
  </si>
  <si>
    <t>Ben</t>
  </si>
  <si>
    <t>White</t>
  </si>
  <si>
    <t>Tavares</t>
  </si>
  <si>
    <t>Martin</t>
  </si>
  <si>
    <t>Ødegaard</t>
  </si>
  <si>
    <t>Aaron</t>
  </si>
  <si>
    <t>Ramsdale</t>
  </si>
  <si>
    <t>AVL</t>
  </si>
  <si>
    <t>John</t>
  </si>
  <si>
    <t>Watkins</t>
  </si>
  <si>
    <t>Matthew</t>
  </si>
  <si>
    <t>Ashley</t>
  </si>
  <si>
    <t>Lucas</t>
  </si>
  <si>
    <t>Tim</t>
  </si>
  <si>
    <t>Pontus</t>
  </si>
  <si>
    <t>Jansson</t>
  </si>
  <si>
    <t>BRE</t>
  </si>
  <si>
    <t>Christian</t>
  </si>
  <si>
    <t>Nørgaard</t>
  </si>
  <si>
    <t>Ivan</t>
  </si>
  <si>
    <t>Toney</t>
  </si>
  <si>
    <t>David</t>
  </si>
  <si>
    <t>Raya Martin</t>
  </si>
  <si>
    <t>Raya</t>
  </si>
  <si>
    <t>Sergi</t>
  </si>
  <si>
    <t>Canós</t>
  </si>
  <si>
    <t>Rico</t>
  </si>
  <si>
    <t>Henry</t>
  </si>
  <si>
    <t>Vitaly</t>
  </si>
  <si>
    <t>Janelt</t>
  </si>
  <si>
    <t>Ethan</t>
  </si>
  <si>
    <t>Pinnock</t>
  </si>
  <si>
    <t>Bryan</t>
  </si>
  <si>
    <t>Mbeumo</t>
  </si>
  <si>
    <t>Kristoffer</t>
  </si>
  <si>
    <t>Ajer</t>
  </si>
  <si>
    <t>Nathan</t>
  </si>
  <si>
    <t>BHA</t>
  </si>
  <si>
    <t>Lewis</t>
  </si>
  <si>
    <t>Dunk</t>
  </si>
  <si>
    <t>Neal</t>
  </si>
  <si>
    <t>Maupay</t>
  </si>
  <si>
    <t>Leandro</t>
  </si>
  <si>
    <t>Trossard</t>
  </si>
  <si>
    <t>Robert</t>
  </si>
  <si>
    <t>Sánchez</t>
  </si>
  <si>
    <t>Alexis</t>
  </si>
  <si>
    <t>Mac Allister</t>
  </si>
  <si>
    <t>Marc</t>
  </si>
  <si>
    <t>James</t>
  </si>
  <si>
    <t>Tarkowski</t>
  </si>
  <si>
    <t>BUR</t>
  </si>
  <si>
    <t>Phil</t>
  </si>
  <si>
    <t>Jack</t>
  </si>
  <si>
    <t>Kevin</t>
  </si>
  <si>
    <t>Barnes</t>
  </si>
  <si>
    <t>Westwood</t>
  </si>
  <si>
    <t>Lowton</t>
  </si>
  <si>
    <t>Nick</t>
  </si>
  <si>
    <t>Pope</t>
  </si>
  <si>
    <t>Dwight</t>
  </si>
  <si>
    <t>McNeil</t>
  </si>
  <si>
    <t>César</t>
  </si>
  <si>
    <t>Azpilicueta</t>
  </si>
  <si>
    <t>CHE</t>
  </si>
  <si>
    <t>Thiago</t>
  </si>
  <si>
    <t>Emiliano da Silva</t>
  </si>
  <si>
    <t>Thiago Silva</t>
  </si>
  <si>
    <t>Marcos</t>
  </si>
  <si>
    <t>Alonso</t>
  </si>
  <si>
    <t>Jorge Luiz</t>
  </si>
  <si>
    <t>Frello Filho</t>
  </si>
  <si>
    <t>Jorginho</t>
  </si>
  <si>
    <t>Mateo</t>
  </si>
  <si>
    <t>Kovacic</t>
  </si>
  <si>
    <t>Antonio</t>
  </si>
  <si>
    <t>Rüdiger</t>
  </si>
  <si>
    <t>N'Golo</t>
  </si>
  <si>
    <t>Kanté</t>
  </si>
  <si>
    <t>Andreas</t>
  </si>
  <si>
    <t>Christensen</t>
  </si>
  <si>
    <t>Mason</t>
  </si>
  <si>
    <t>Mount</t>
  </si>
  <si>
    <t>Kai</t>
  </si>
  <si>
    <t>Havertz</t>
  </si>
  <si>
    <t>Reece</t>
  </si>
  <si>
    <t>Edouard</t>
  </si>
  <si>
    <t>Mendy</t>
  </si>
  <si>
    <t>Sarr</t>
  </si>
  <si>
    <t>Trevoh</t>
  </si>
  <si>
    <t>Chalobah</t>
  </si>
  <si>
    <t>Harvey</t>
  </si>
  <si>
    <t>Conor</t>
  </si>
  <si>
    <t>Gallagher</t>
  </si>
  <si>
    <t>CRY</t>
  </si>
  <si>
    <t>Vicente</t>
  </si>
  <si>
    <t>Guaita</t>
  </si>
  <si>
    <t>Cheikhou</t>
  </si>
  <si>
    <t>Kouyaté</t>
  </si>
  <si>
    <t>Jordan</t>
  </si>
  <si>
    <t>Ayew</t>
  </si>
  <si>
    <t>Wilfried</t>
  </si>
  <si>
    <t>Zaha</t>
  </si>
  <si>
    <t>Jeffrey</t>
  </si>
  <si>
    <t>Schlupp</t>
  </si>
  <si>
    <t>Tyrick</t>
  </si>
  <si>
    <t>Mitchell</t>
  </si>
  <si>
    <t>Joel</t>
  </si>
  <si>
    <t>Guéhi</t>
  </si>
  <si>
    <t>Joachim</t>
  </si>
  <si>
    <t>Andersen</t>
  </si>
  <si>
    <t>Odsonne</t>
  </si>
  <si>
    <t>EVE</t>
  </si>
  <si>
    <t>Fabian</t>
  </si>
  <si>
    <t>Seamus</t>
  </si>
  <si>
    <t>Coleman</t>
  </si>
  <si>
    <t>Michael</t>
  </si>
  <si>
    <t>Keane</t>
  </si>
  <si>
    <t>Pickford</t>
  </si>
  <si>
    <t>Allan</t>
  </si>
  <si>
    <t>Abdoulaye</t>
  </si>
  <si>
    <t>Doucouré</t>
  </si>
  <si>
    <t>Richarlison</t>
  </si>
  <si>
    <t>de Andrade</t>
  </si>
  <si>
    <t>Demarai</t>
  </si>
  <si>
    <t>Gray</t>
  </si>
  <si>
    <t>Kenny</t>
  </si>
  <si>
    <t>Anthony</t>
  </si>
  <si>
    <t>Gordon</t>
  </si>
  <si>
    <t>Harry</t>
  </si>
  <si>
    <t>Kasper</t>
  </si>
  <si>
    <t>Schmeichel</t>
  </si>
  <si>
    <t>LEI</t>
  </si>
  <si>
    <t>Youri</t>
  </si>
  <si>
    <t>Tielemans</t>
  </si>
  <si>
    <t>Maddison</t>
  </si>
  <si>
    <t>Kelechi</t>
  </si>
  <si>
    <t>Iheanacho</t>
  </si>
  <si>
    <t>Ademola</t>
  </si>
  <si>
    <t>Lookman</t>
  </si>
  <si>
    <t>Rodrigo</t>
  </si>
  <si>
    <t>Cresswell</t>
  </si>
  <si>
    <t>LIV</t>
  </si>
  <si>
    <t>Henderson</t>
  </si>
  <si>
    <t>Matip</t>
  </si>
  <si>
    <t>Virgil</t>
  </si>
  <si>
    <t>van Dijk</t>
  </si>
  <si>
    <t>Sadio</t>
  </si>
  <si>
    <t>Mané</t>
  </si>
  <si>
    <t>Alisson</t>
  </si>
  <si>
    <t>Ramses Becker</t>
  </si>
  <si>
    <t>Fabio Henrique</t>
  </si>
  <si>
    <t>Fabinho</t>
  </si>
  <si>
    <t>Mohamed</t>
  </si>
  <si>
    <t>Salah</t>
  </si>
  <si>
    <t>Andrew</t>
  </si>
  <si>
    <t>Robertson</t>
  </si>
  <si>
    <t>Trent</t>
  </si>
  <si>
    <t>Alexander-Arnold</t>
  </si>
  <si>
    <t>Diogo</t>
  </si>
  <si>
    <t>Jota</t>
  </si>
  <si>
    <t>Grealish</t>
  </si>
  <si>
    <t>MCI</t>
  </si>
  <si>
    <t>Kyle</t>
  </si>
  <si>
    <t>Walker</t>
  </si>
  <si>
    <t>Ilkay</t>
  </si>
  <si>
    <t>Gündogan</t>
  </si>
  <si>
    <t>De Bruyne</t>
  </si>
  <si>
    <t>Stones</t>
  </si>
  <si>
    <t>Riyad</t>
  </si>
  <si>
    <t>Mahrez</t>
  </si>
  <si>
    <t>Raheem</t>
  </si>
  <si>
    <t>Sterling</t>
  </si>
  <si>
    <t>João Pedro Cavaco</t>
  </si>
  <si>
    <t>Cancelo</t>
  </si>
  <si>
    <t>Ederson</t>
  </si>
  <si>
    <t>Santana de Moraes</t>
  </si>
  <si>
    <t>Aymeric</t>
  </si>
  <si>
    <t>Laporte</t>
  </si>
  <si>
    <t>Bernardo Mota</t>
  </si>
  <si>
    <t>Veiga de Carvalho e Silva</t>
  </si>
  <si>
    <t>Bernardo</t>
  </si>
  <si>
    <t>Gabriel Fernando</t>
  </si>
  <si>
    <t>de Jesus</t>
  </si>
  <si>
    <t>Jesus</t>
  </si>
  <si>
    <t>Foden</t>
  </si>
  <si>
    <t>Hernandez</t>
  </si>
  <si>
    <t>Joshua</t>
  </si>
  <si>
    <t>de Gea</t>
  </si>
  <si>
    <t>MUN</t>
  </si>
  <si>
    <t>Paul</t>
  </si>
  <si>
    <t>Pogba</t>
  </si>
  <si>
    <t>Maguire</t>
  </si>
  <si>
    <t>Frederico</t>
  </si>
  <si>
    <t>Rodrigues de Paula Santos</t>
  </si>
  <si>
    <t>Fred</t>
  </si>
  <si>
    <t>Bruno Miguel</t>
  </si>
  <si>
    <t>Borges Fernandes</t>
  </si>
  <si>
    <t>Fernandes</t>
  </si>
  <si>
    <t>Eric</t>
  </si>
  <si>
    <t>Jadon</t>
  </si>
  <si>
    <t>Sancho</t>
  </si>
  <si>
    <t>Cristiano Ronaldo</t>
  </si>
  <si>
    <t>dos Santos Aveiro</t>
  </si>
  <si>
    <t>Ronaldo</t>
  </si>
  <si>
    <t>Matt</t>
  </si>
  <si>
    <t>Targett</t>
  </si>
  <si>
    <t>NEW</t>
  </si>
  <si>
    <t>Dan</t>
  </si>
  <si>
    <t>Burn</t>
  </si>
  <si>
    <t>Chris</t>
  </si>
  <si>
    <t>Wood</t>
  </si>
  <si>
    <t>Dubravka</t>
  </si>
  <si>
    <t>Ryan</t>
  </si>
  <si>
    <t>Fraser</t>
  </si>
  <si>
    <t>Schär</t>
  </si>
  <si>
    <t>Saint-Maximin</t>
  </si>
  <si>
    <t>NOR</t>
  </si>
  <si>
    <t>Krul</t>
  </si>
  <si>
    <t>Teemu</t>
  </si>
  <si>
    <t>Pukki</t>
  </si>
  <si>
    <t>McLean</t>
  </si>
  <si>
    <t>Grant</t>
  </si>
  <si>
    <t>Hanley</t>
  </si>
  <si>
    <t>SOU</t>
  </si>
  <si>
    <t>Oriol</t>
  </si>
  <si>
    <t>Romeu Vidal</t>
  </si>
  <si>
    <t>Romeu</t>
  </si>
  <si>
    <t>Redmond</t>
  </si>
  <si>
    <t>Ward-Prowse</t>
  </si>
  <si>
    <t>Walker-Peters</t>
  </si>
  <si>
    <t>Jan</t>
  </si>
  <si>
    <t>Bednarek</t>
  </si>
  <si>
    <t>Che</t>
  </si>
  <si>
    <t>Adams</t>
  </si>
  <si>
    <t>Moussa</t>
  </si>
  <si>
    <t>Tino</t>
  </si>
  <si>
    <t>Livramento</t>
  </si>
  <si>
    <t>Elyounoussi</t>
  </si>
  <si>
    <t>Hugo</t>
  </si>
  <si>
    <t>Lloris</t>
  </si>
  <si>
    <t>TOT</t>
  </si>
  <si>
    <t>Kane</t>
  </si>
  <si>
    <t>Heung-Min</t>
  </si>
  <si>
    <t>Son</t>
  </si>
  <si>
    <t>Doherty</t>
  </si>
  <si>
    <t>Dier</t>
  </si>
  <si>
    <t>Rodrigues Moura da Silva</t>
  </si>
  <si>
    <t>Lucas Moura</t>
  </si>
  <si>
    <t>Davies</t>
  </si>
  <si>
    <t>Pierre-Emile</t>
  </si>
  <si>
    <t>Højbjerg</t>
  </si>
  <si>
    <t>Davinson</t>
  </si>
  <si>
    <t>Emerson Aparecido</t>
  </si>
  <si>
    <t>Leite de Souza Junior</t>
  </si>
  <si>
    <t>Emerson Royal</t>
  </si>
  <si>
    <t>Sissoko</t>
  </si>
  <si>
    <t>WAT</t>
  </si>
  <si>
    <t>Craig</t>
  </si>
  <si>
    <t>Ismaila</t>
  </si>
  <si>
    <t>Emmanuel</t>
  </si>
  <si>
    <t>Dennis</t>
  </si>
  <si>
    <t>King</t>
  </si>
  <si>
    <t>WHU</t>
  </si>
  <si>
    <t>Lukasz</t>
  </si>
  <si>
    <t>Fabianski</t>
  </si>
  <si>
    <t>Michail</t>
  </si>
  <si>
    <t>Dawson</t>
  </si>
  <si>
    <t>Saïd</t>
  </si>
  <si>
    <t>Benrahma</t>
  </si>
  <si>
    <t>Jarrod</t>
  </si>
  <si>
    <t>Bowen</t>
  </si>
  <si>
    <t>Declan</t>
  </si>
  <si>
    <t>Rice</t>
  </si>
  <si>
    <t>Tomas</t>
  </si>
  <si>
    <t>Soucek</t>
  </si>
  <si>
    <t>Pablo</t>
  </si>
  <si>
    <t>Fornals</t>
  </si>
  <si>
    <t>WOL</t>
  </si>
  <si>
    <t>Coady</t>
  </si>
  <si>
    <t>Total Points</t>
  </si>
  <si>
    <t>Total Cost</t>
  </si>
  <si>
    <t>Transfers</t>
  </si>
  <si>
    <t>Free</t>
  </si>
  <si>
    <t>Profit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</si>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</sst>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1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AEB00F-35E4-47BA-91FE-53B3C7F74BEE}" name="Table1" displayName="Table1" ref="A1:Q141" totalsRowShown="0">
  <autoFilter ref="A1:Q141" xr:uid="{94AEB00F-35E4-47BA-91FE-53B3C7F74BEE}">
    <filterColumn colId="16">
      <filters>
        <filter val="1"/>
      </filters>
    </filterColumn>
  </autoFilter>
  <sortState xmlns:xlrd2="http://schemas.microsoft.com/office/spreadsheetml/2017/richdata2" ref="A5:Q140">
    <sortCondition descending="1" ref="O1:O141"/>
  </sortState>
  <tableColumns count="17">
    <tableColumn id="1" xr3:uid="{EFF1A123-41F9-4C86-A776-B9A1B28D2E03}" name="First Name"/>
    <tableColumn id="2" xr3:uid="{2B5BB33D-6D86-4C11-9830-C8CBF4FCFF0B}" name="Surname"/>
    <tableColumn id="3" xr3:uid="{25DE568E-E6A0-4AE7-9376-B8659EA57FCC}" name="Web Name"/>
    <tableColumn id="4" xr3:uid="{D89192F6-66CD-4D5A-825F-52F49C9DD778}" name="Position"/>
    <tableColumn id="5" xr3:uid="{40AA4952-C185-4F96-8293-0AAD071F6E2E}" name="GKP"/>
    <tableColumn id="6" xr3:uid="{C3EEC455-450F-4EC2-9156-9A5191F22540}" name="DEF"/>
    <tableColumn id="7" xr3:uid="{58837F72-A36A-4AE9-9DDD-C7CC2C7E480F}" name="MID"/>
    <tableColumn id="8" xr3:uid="{EC4C49A8-54C7-43E0-A165-DDF0194D0822}" name="FWD"/>
    <tableColumn id="9" xr3:uid="{E9029DEF-CA3B-4014-89B8-36B0417E2F61}" name="Team"/>
    <tableColumn id="17" xr3:uid="{C7D05425-E686-4E43-A855-7BDF2F0BE6BD}" name="ARS" dataDxfId="0">
      <calculatedColumnFormula>IF(Table1[[#This Row],[Team]]="ARS",1,0)</calculatedColumnFormula>
    </tableColumn>
    <tableColumn id="10" xr3:uid="{CA4C13FC-100F-44F6-AB11-ADDDA1C8ABE3}" name="Cost"/>
    <tableColumn id="11" xr3:uid="{BD1CAEA4-1DFF-4588-AFC1-C2DFD8541D1E}" name="ID"/>
    <tableColumn id="12" xr3:uid="{BC7D455A-0F7A-49F5-AD07-8BD176967A52}" name="ARIMA"/>
    <tableColumn id="13" xr3:uid="{E8E03751-6535-4837-858B-E86020F0E545}" name="LSTM"/>
    <tableColumn id="14" xr3:uid="{F00FC3E7-C043-4F4F-9CF7-7CF21AA30082}" name="PPG"/>
    <tableColumn id="15" xr3:uid="{4F309B9F-BBBA-4EAC-838B-4E7C58E78882}" name="PREV"/>
    <tableColumn id="16" xr3:uid="{9DC61680-90A0-4EC8-9020-6011E51C9306}" name="Selec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workbookViewId="0">
      <selection activeCell="C126" sqref="C126"/>
    </sheetView>
  </sheetViews>
  <sheetFormatPr defaultRowHeight="14.4" x14ac:dyDescent="0.3"/>
  <cols>
    <col min="1" max="1" width="11.77734375" customWidth="1"/>
    <col min="2" max="2" width="10.44140625" customWidth="1"/>
    <col min="3" max="3" width="12.21875" customWidth="1"/>
    <col min="4" max="4" width="9.6640625" customWidth="1"/>
    <col min="10" max="10" width="8.88671875" style="1"/>
    <col min="17" max="17" width="1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16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21" hidden="1" x14ac:dyDescent="0.3">
      <c r="A2" t="s">
        <v>17</v>
      </c>
      <c r="B2" t="s">
        <v>18</v>
      </c>
      <c r="C2" t="s">
        <v>18</v>
      </c>
      <c r="D2" t="s">
        <v>7</v>
      </c>
      <c r="E2">
        <v>0</v>
      </c>
      <c r="F2">
        <v>0</v>
      </c>
      <c r="G2">
        <v>0</v>
      </c>
      <c r="H2">
        <v>1</v>
      </c>
      <c r="I2" t="s">
        <v>16</v>
      </c>
      <c r="J2" s="1">
        <f>IF(Table1[[#This Row],[Team]]="ARS",1,0)</f>
        <v>1</v>
      </c>
      <c r="K2">
        <v>8.4</v>
      </c>
      <c r="L2">
        <v>3</v>
      </c>
      <c r="M2">
        <v>5.5044815320649301</v>
      </c>
      <c r="N2">
        <v>8.4236953850324294</v>
      </c>
      <c r="O2">
        <v>6.98623110332771</v>
      </c>
      <c r="P2">
        <v>0</v>
      </c>
      <c r="Q2">
        <v>0</v>
      </c>
      <c r="S2" s="2" t="s">
        <v>308</v>
      </c>
      <c r="T2">
        <f>SUMPRODUCT(Table1[Selected],Table1[PPG])</f>
        <v>97.997159078742953</v>
      </c>
    </row>
    <row r="3" spans="1:21" hidden="1" x14ac:dyDescent="0.3">
      <c r="A3" t="s">
        <v>19</v>
      </c>
      <c r="B3" t="s">
        <v>20</v>
      </c>
      <c r="C3" t="s">
        <v>20</v>
      </c>
      <c r="D3" t="s">
        <v>6</v>
      </c>
      <c r="E3">
        <v>0</v>
      </c>
      <c r="F3">
        <v>0</v>
      </c>
      <c r="G3">
        <v>1</v>
      </c>
      <c r="H3">
        <v>0</v>
      </c>
      <c r="I3" t="s">
        <v>16</v>
      </c>
      <c r="J3" s="1">
        <f>IF(Table1[[#This Row],[Team]]="ARS",1,0)</f>
        <v>1</v>
      </c>
      <c r="K3">
        <v>5.7</v>
      </c>
      <c r="L3">
        <v>8</v>
      </c>
      <c r="M3">
        <v>6.5555555628250204</v>
      </c>
      <c r="N3">
        <v>8.8275731766870997</v>
      </c>
      <c r="O3">
        <v>7.6551839704741704</v>
      </c>
      <c r="P3">
        <v>0</v>
      </c>
      <c r="Q3">
        <v>0</v>
      </c>
      <c r="S3" s="2"/>
    </row>
    <row r="4" spans="1:21" hidden="1" x14ac:dyDescent="0.3">
      <c r="A4" t="s">
        <v>21</v>
      </c>
      <c r="B4" t="s">
        <v>22</v>
      </c>
      <c r="C4" t="s">
        <v>22</v>
      </c>
      <c r="D4" t="s">
        <v>6</v>
      </c>
      <c r="E4">
        <v>0</v>
      </c>
      <c r="F4">
        <v>0</v>
      </c>
      <c r="G4">
        <v>1</v>
      </c>
      <c r="H4">
        <v>0</v>
      </c>
      <c r="I4" t="s">
        <v>16</v>
      </c>
      <c r="J4" s="1">
        <f>IF(Table1[[#This Row],[Team]]="ARS",1,0)</f>
        <v>1</v>
      </c>
      <c r="K4">
        <v>6.8</v>
      </c>
      <c r="L4">
        <v>9</v>
      </c>
      <c r="M4">
        <v>7.8888888888888804</v>
      </c>
      <c r="N4">
        <v>11.095671730968</v>
      </c>
      <c r="O4">
        <v>9.4731224153663103</v>
      </c>
      <c r="P4">
        <v>0</v>
      </c>
      <c r="Q4">
        <v>0</v>
      </c>
      <c r="S4" s="2" t="s">
        <v>309</v>
      </c>
      <c r="T4">
        <f>SUMPRODUCT(Table1[Selected],Table1[Cost])</f>
        <v>93.899999999999991</v>
      </c>
      <c r="U4">
        <f>86.2+11.4-0.1</f>
        <v>97.500000000000014</v>
      </c>
    </row>
    <row r="5" spans="1:21" x14ac:dyDescent="0.3">
      <c r="A5" t="s">
        <v>23</v>
      </c>
      <c r="B5" t="s">
        <v>24</v>
      </c>
      <c r="C5" t="s">
        <v>23</v>
      </c>
      <c r="D5" t="s">
        <v>5</v>
      </c>
      <c r="E5">
        <v>0</v>
      </c>
      <c r="F5">
        <v>1</v>
      </c>
      <c r="G5">
        <v>0</v>
      </c>
      <c r="H5">
        <v>0</v>
      </c>
      <c r="I5" t="s">
        <v>16</v>
      </c>
      <c r="J5" s="1">
        <f>IF(Table1[[#This Row],[Team]]="ARS",1,0)</f>
        <v>1</v>
      </c>
      <c r="K5">
        <v>5.4</v>
      </c>
      <c r="L5">
        <v>10</v>
      </c>
      <c r="M5">
        <v>8.0854445708451994</v>
      </c>
      <c r="N5">
        <v>10.413573823677901</v>
      </c>
      <c r="O5">
        <v>9.1799408578183499</v>
      </c>
      <c r="P5">
        <v>1</v>
      </c>
      <c r="Q5">
        <v>1</v>
      </c>
      <c r="S5" s="2"/>
    </row>
    <row r="6" spans="1:21" hidden="1" x14ac:dyDescent="0.3">
      <c r="A6" t="s">
        <v>25</v>
      </c>
      <c r="B6" t="s">
        <v>26</v>
      </c>
      <c r="C6" t="s">
        <v>27</v>
      </c>
      <c r="D6" t="s">
        <v>6</v>
      </c>
      <c r="E6">
        <v>0</v>
      </c>
      <c r="F6">
        <v>0</v>
      </c>
      <c r="G6">
        <v>1</v>
      </c>
      <c r="H6">
        <v>0</v>
      </c>
      <c r="I6" t="s">
        <v>16</v>
      </c>
      <c r="J6" s="1">
        <f>IF(Table1[[#This Row],[Team]]="ARS",1,0)</f>
        <v>1</v>
      </c>
      <c r="K6">
        <v>5.3</v>
      </c>
      <c r="L6">
        <v>11</v>
      </c>
      <c r="M6">
        <v>5.5</v>
      </c>
      <c r="N6">
        <v>8.3164627511213105</v>
      </c>
      <c r="O6">
        <v>6.9251272673702697</v>
      </c>
      <c r="P6">
        <v>0</v>
      </c>
      <c r="Q6">
        <v>0</v>
      </c>
      <c r="S6" s="2" t="s">
        <v>4</v>
      </c>
      <c r="T6">
        <f>SUMPRODUCT(Table1[Selected],Table1[GKP])</f>
        <v>2</v>
      </c>
      <c r="U6">
        <v>2</v>
      </c>
    </row>
    <row r="7" spans="1:21" x14ac:dyDescent="0.3">
      <c r="A7" t="s">
        <v>33</v>
      </c>
      <c r="B7" t="s">
        <v>34</v>
      </c>
      <c r="C7" t="s">
        <v>34</v>
      </c>
      <c r="D7" t="s">
        <v>4</v>
      </c>
      <c r="E7">
        <v>1</v>
      </c>
      <c r="F7">
        <v>0</v>
      </c>
      <c r="G7">
        <v>0</v>
      </c>
      <c r="H7">
        <v>0</v>
      </c>
      <c r="I7" t="s">
        <v>16</v>
      </c>
      <c r="J7" s="1">
        <f>IF(Table1[[#This Row],[Team]]="ARS",1,0)</f>
        <v>1</v>
      </c>
      <c r="K7">
        <v>5.0999999999999996</v>
      </c>
      <c r="L7">
        <v>16</v>
      </c>
      <c r="M7">
        <v>8.4444444385709492</v>
      </c>
      <c r="N7">
        <v>9.8251742781340603</v>
      </c>
      <c r="O7">
        <v>9.0074151802228801</v>
      </c>
      <c r="P7">
        <v>0</v>
      </c>
      <c r="Q7">
        <v>1</v>
      </c>
      <c r="S7" s="2" t="s">
        <v>5</v>
      </c>
      <c r="T7">
        <f>SUMPRODUCT(Table1[Selected],Table1[DEF])</f>
        <v>5</v>
      </c>
      <c r="U7">
        <v>5</v>
      </c>
    </row>
    <row r="8" spans="1:21" hidden="1" x14ac:dyDescent="0.3">
      <c r="A8" t="s">
        <v>31</v>
      </c>
      <c r="B8" t="s">
        <v>32</v>
      </c>
      <c r="C8" t="s">
        <v>32</v>
      </c>
      <c r="D8" t="s">
        <v>6</v>
      </c>
      <c r="E8">
        <v>0</v>
      </c>
      <c r="F8">
        <v>0</v>
      </c>
      <c r="G8">
        <v>1</v>
      </c>
      <c r="H8">
        <v>0</v>
      </c>
      <c r="I8" t="s">
        <v>16</v>
      </c>
      <c r="J8" s="1">
        <f>IF(Table1[[#This Row],[Team]]="ARS",1,0)</f>
        <v>1</v>
      </c>
      <c r="K8">
        <v>5.5</v>
      </c>
      <c r="L8">
        <v>15</v>
      </c>
      <c r="M8">
        <v>6.8333333333333304</v>
      </c>
      <c r="N8">
        <v>9.2444074095956097</v>
      </c>
      <c r="O8">
        <v>8.0031771712940607</v>
      </c>
      <c r="P8">
        <v>0</v>
      </c>
      <c r="Q8">
        <v>0</v>
      </c>
      <c r="S8" s="2" t="s">
        <v>6</v>
      </c>
      <c r="T8">
        <f>SUMPRODUCT(Table1[Selected],Table1[MID])</f>
        <v>5</v>
      </c>
      <c r="U8">
        <v>5</v>
      </c>
    </row>
    <row r="9" spans="1:21" x14ac:dyDescent="0.3">
      <c r="A9" t="s">
        <v>185</v>
      </c>
      <c r="B9" t="s">
        <v>186</v>
      </c>
      <c r="C9" t="s">
        <v>186</v>
      </c>
      <c r="D9" t="s">
        <v>5</v>
      </c>
      <c r="E9">
        <v>0</v>
      </c>
      <c r="F9">
        <v>1</v>
      </c>
      <c r="G9">
        <v>0</v>
      </c>
      <c r="H9">
        <v>0</v>
      </c>
      <c r="I9" t="s">
        <v>170</v>
      </c>
      <c r="J9" s="1">
        <f>IF(Table1[[#This Row],[Team]]="ARS",1,0)</f>
        <v>0</v>
      </c>
      <c r="K9">
        <v>8.4</v>
      </c>
      <c r="L9">
        <v>275</v>
      </c>
      <c r="M9">
        <v>7.91724361120888</v>
      </c>
      <c r="N9">
        <v>7.67794224183785</v>
      </c>
      <c r="O9">
        <v>8.8471491732495409</v>
      </c>
      <c r="P9">
        <v>0</v>
      </c>
      <c r="Q9">
        <v>1</v>
      </c>
      <c r="S9" s="2" t="s">
        <v>7</v>
      </c>
      <c r="T9">
        <f>SUMPRODUCT(Table1[Selected],Table1[FWD])</f>
        <v>3</v>
      </c>
      <c r="U9">
        <v>3</v>
      </c>
    </row>
    <row r="10" spans="1:21" hidden="1" x14ac:dyDescent="0.3">
      <c r="A10" t="s">
        <v>42</v>
      </c>
      <c r="B10" t="s">
        <v>43</v>
      </c>
      <c r="C10" t="s">
        <v>43</v>
      </c>
      <c r="D10" t="s">
        <v>5</v>
      </c>
      <c r="E10">
        <v>0</v>
      </c>
      <c r="F10">
        <v>1</v>
      </c>
      <c r="G10">
        <v>0</v>
      </c>
      <c r="H10">
        <v>0</v>
      </c>
      <c r="I10" t="s">
        <v>44</v>
      </c>
      <c r="J10" s="1">
        <f>IF(Table1[[#This Row],[Team]]="ARS",1,0)</f>
        <v>0</v>
      </c>
      <c r="K10">
        <v>4.4000000000000004</v>
      </c>
      <c r="L10">
        <v>55</v>
      </c>
      <c r="M10">
        <v>2.3779635597383502</v>
      </c>
      <c r="N10">
        <v>4.4465643509173098</v>
      </c>
      <c r="O10">
        <v>1.65715253914688</v>
      </c>
      <c r="P10">
        <v>0</v>
      </c>
      <c r="Q10">
        <v>0</v>
      </c>
      <c r="S10" s="2"/>
    </row>
    <row r="11" spans="1:21" hidden="1" x14ac:dyDescent="0.3">
      <c r="A11" t="s">
        <v>45</v>
      </c>
      <c r="B11" t="s">
        <v>46</v>
      </c>
      <c r="C11" t="s">
        <v>46</v>
      </c>
      <c r="D11" t="s">
        <v>6</v>
      </c>
      <c r="E11">
        <v>0</v>
      </c>
      <c r="F11">
        <v>0</v>
      </c>
      <c r="G11">
        <v>1</v>
      </c>
      <c r="H11">
        <v>0</v>
      </c>
      <c r="I11" t="s">
        <v>44</v>
      </c>
      <c r="J11" s="1">
        <f>IF(Table1[[#This Row],[Team]]="ARS",1,0)</f>
        <v>0</v>
      </c>
      <c r="K11">
        <v>5</v>
      </c>
      <c r="L11">
        <v>56</v>
      </c>
      <c r="M11">
        <v>2.61192861202034</v>
      </c>
      <c r="N11">
        <v>4.5518583877752601</v>
      </c>
      <c r="O11">
        <v>1.6963936850667001</v>
      </c>
      <c r="P11">
        <v>0</v>
      </c>
      <c r="Q11">
        <v>0</v>
      </c>
      <c r="S11" s="2" t="s">
        <v>310</v>
      </c>
      <c r="T11" cm="1">
        <f t="array" ref="T11">SUMPRODUCT(Table1[Selected], -- (Table1[PREV] = 0))</f>
        <v>5</v>
      </c>
    </row>
    <row r="12" spans="1:21" hidden="1" x14ac:dyDescent="0.3">
      <c r="A12" t="s">
        <v>47</v>
      </c>
      <c r="B12" t="s">
        <v>48</v>
      </c>
      <c r="C12" t="s">
        <v>48</v>
      </c>
      <c r="D12" t="s">
        <v>7</v>
      </c>
      <c r="E12">
        <v>0</v>
      </c>
      <c r="F12">
        <v>0</v>
      </c>
      <c r="G12">
        <v>0</v>
      </c>
      <c r="H12">
        <v>1</v>
      </c>
      <c r="I12" t="s">
        <v>44</v>
      </c>
      <c r="J12" s="1">
        <f>IF(Table1[[#This Row],[Team]]="ARS",1,0)</f>
        <v>0</v>
      </c>
      <c r="K12">
        <v>6.9</v>
      </c>
      <c r="L12">
        <v>57</v>
      </c>
      <c r="M12">
        <v>7.2790807249098002</v>
      </c>
      <c r="N12">
        <v>5.11639159312596</v>
      </c>
      <c r="O12">
        <v>1.90678480073483</v>
      </c>
      <c r="P12">
        <v>0</v>
      </c>
      <c r="Q12">
        <v>0</v>
      </c>
      <c r="S12" s="2" t="s">
        <v>311</v>
      </c>
      <c r="T12">
        <v>1</v>
      </c>
    </row>
    <row r="13" spans="1:21" hidden="1" x14ac:dyDescent="0.3">
      <c r="A13" t="s">
        <v>49</v>
      </c>
      <c r="B13" t="s">
        <v>50</v>
      </c>
      <c r="C13" t="s">
        <v>51</v>
      </c>
      <c r="D13" t="s">
        <v>4</v>
      </c>
      <c r="E13">
        <v>1</v>
      </c>
      <c r="F13">
        <v>0</v>
      </c>
      <c r="G13">
        <v>0</v>
      </c>
      <c r="H13">
        <v>0</v>
      </c>
      <c r="I13" t="s">
        <v>44</v>
      </c>
      <c r="J13" s="1">
        <f>IF(Table1[[#This Row],[Team]]="ARS",1,0)</f>
        <v>0</v>
      </c>
      <c r="K13">
        <v>4.3</v>
      </c>
      <c r="L13">
        <v>59</v>
      </c>
      <c r="M13">
        <v>4.6198100800680004</v>
      </c>
      <c r="N13">
        <v>4.7989563854583901</v>
      </c>
      <c r="O13">
        <v>1.7884825523276</v>
      </c>
      <c r="P13">
        <v>0</v>
      </c>
      <c r="Q13">
        <v>0</v>
      </c>
      <c r="S13" s="2"/>
    </row>
    <row r="14" spans="1:21" hidden="1" x14ac:dyDescent="0.3">
      <c r="A14" t="s">
        <v>52</v>
      </c>
      <c r="B14" t="s">
        <v>53</v>
      </c>
      <c r="C14" t="s">
        <v>53</v>
      </c>
      <c r="D14" t="s">
        <v>6</v>
      </c>
      <c r="E14">
        <v>0</v>
      </c>
      <c r="F14">
        <v>0</v>
      </c>
      <c r="G14">
        <v>1</v>
      </c>
      <c r="H14">
        <v>0</v>
      </c>
      <c r="I14" t="s">
        <v>44</v>
      </c>
      <c r="J14" s="1">
        <f>IF(Table1[[#This Row],[Team]]="ARS",1,0)</f>
        <v>0</v>
      </c>
      <c r="K14">
        <v>5.5</v>
      </c>
      <c r="L14">
        <v>60</v>
      </c>
      <c r="M14">
        <v>2.6286383411724001</v>
      </c>
      <c r="N14">
        <v>4.0212413826849396</v>
      </c>
      <c r="O14">
        <v>1.49864251182245</v>
      </c>
      <c r="P14">
        <v>0</v>
      </c>
      <c r="Q14">
        <v>0</v>
      </c>
      <c r="S14" s="2" t="s">
        <v>9</v>
      </c>
      <c r="T14">
        <f>(T11-T12)*4</f>
        <v>16</v>
      </c>
    </row>
    <row r="15" spans="1:21" hidden="1" x14ac:dyDescent="0.3">
      <c r="A15" t="s">
        <v>54</v>
      </c>
      <c r="B15" t="s">
        <v>55</v>
      </c>
      <c r="C15" t="s">
        <v>55</v>
      </c>
      <c r="D15" t="s">
        <v>5</v>
      </c>
      <c r="E15">
        <v>0</v>
      </c>
      <c r="F15">
        <v>1</v>
      </c>
      <c r="G15">
        <v>0</v>
      </c>
      <c r="H15">
        <v>0</v>
      </c>
      <c r="I15" t="s">
        <v>44</v>
      </c>
      <c r="J15" s="1">
        <f>IF(Table1[[#This Row],[Team]]="ARS",1,0)</f>
        <v>0</v>
      </c>
      <c r="K15">
        <v>4.5</v>
      </c>
      <c r="L15">
        <v>61</v>
      </c>
      <c r="M15">
        <v>4.0388092422199202</v>
      </c>
      <c r="N15">
        <v>4.7624207839797297</v>
      </c>
      <c r="O15">
        <v>1.7748664073713001</v>
      </c>
      <c r="P15">
        <v>0</v>
      </c>
      <c r="Q15">
        <v>0</v>
      </c>
      <c r="S15" s="2"/>
    </row>
    <row r="16" spans="1:21" hidden="1" x14ac:dyDescent="0.3">
      <c r="A16" t="s">
        <v>56</v>
      </c>
      <c r="B16" t="s">
        <v>57</v>
      </c>
      <c r="C16" t="s">
        <v>57</v>
      </c>
      <c r="D16" t="s">
        <v>6</v>
      </c>
      <c r="E16">
        <v>0</v>
      </c>
      <c r="F16">
        <v>0</v>
      </c>
      <c r="G16">
        <v>1</v>
      </c>
      <c r="H16">
        <v>0</v>
      </c>
      <c r="I16" t="s">
        <v>44</v>
      </c>
      <c r="J16" s="1">
        <f>IF(Table1[[#This Row],[Team]]="ARS",1,0)</f>
        <v>0</v>
      </c>
      <c r="K16">
        <v>4.9000000000000004</v>
      </c>
      <c r="L16">
        <v>62</v>
      </c>
      <c r="M16">
        <v>0.41985770144273199</v>
      </c>
      <c r="N16">
        <v>4.4187935596082504</v>
      </c>
      <c r="O16">
        <v>1.6468028773181</v>
      </c>
      <c r="P16">
        <v>0</v>
      </c>
      <c r="Q16">
        <v>0</v>
      </c>
      <c r="S16" s="2" t="s">
        <v>312</v>
      </c>
      <c r="T16">
        <f>T2-T14</f>
        <v>81.997159078742953</v>
      </c>
    </row>
    <row r="17" spans="1:21" hidden="1" x14ac:dyDescent="0.3">
      <c r="A17" t="s">
        <v>58</v>
      </c>
      <c r="B17" t="s">
        <v>59</v>
      </c>
      <c r="C17" t="s">
        <v>59</v>
      </c>
      <c r="D17" t="s">
        <v>5</v>
      </c>
      <c r="E17">
        <v>0</v>
      </c>
      <c r="F17">
        <v>1</v>
      </c>
      <c r="G17">
        <v>0</v>
      </c>
      <c r="H17">
        <v>0</v>
      </c>
      <c r="I17" t="s">
        <v>44</v>
      </c>
      <c r="J17" s="1">
        <f>IF(Table1[[#This Row],[Team]]="ARS",1,0)</f>
        <v>0</v>
      </c>
      <c r="K17">
        <v>4.4000000000000004</v>
      </c>
      <c r="L17">
        <v>67</v>
      </c>
      <c r="M17">
        <v>3.3183172475573302</v>
      </c>
      <c r="N17">
        <v>4.5519449675702504</v>
      </c>
      <c r="O17">
        <v>1.69642595175976</v>
      </c>
      <c r="P17">
        <v>0</v>
      </c>
      <c r="Q17">
        <v>0</v>
      </c>
    </row>
    <row r="18" spans="1:21" hidden="1" x14ac:dyDescent="0.3">
      <c r="A18" t="s">
        <v>60</v>
      </c>
      <c r="B18" t="s">
        <v>61</v>
      </c>
      <c r="C18" t="s">
        <v>61</v>
      </c>
      <c r="D18" t="s">
        <v>6</v>
      </c>
      <c r="E18">
        <v>0</v>
      </c>
      <c r="F18">
        <v>0</v>
      </c>
      <c r="G18">
        <v>1</v>
      </c>
      <c r="H18">
        <v>0</v>
      </c>
      <c r="I18" t="s">
        <v>44</v>
      </c>
      <c r="J18" s="1">
        <f>IF(Table1[[#This Row],[Team]]="ARS",1,0)</f>
        <v>0</v>
      </c>
      <c r="K18">
        <v>5.2</v>
      </c>
      <c r="L18">
        <v>68</v>
      </c>
      <c r="M18">
        <v>3.4333333294677701</v>
      </c>
      <c r="N18">
        <v>5.0047920995414099</v>
      </c>
      <c r="O18">
        <v>1.8651937273653401</v>
      </c>
      <c r="P18">
        <v>0</v>
      </c>
      <c r="Q18">
        <v>0</v>
      </c>
      <c r="S18" t="s">
        <v>16</v>
      </c>
      <c r="T18">
        <f>SUMPRODUCT(Table1[Selected],Table1[ARS])</f>
        <v>3</v>
      </c>
      <c r="U18">
        <v>3</v>
      </c>
    </row>
    <row r="19" spans="1:21" hidden="1" x14ac:dyDescent="0.3">
      <c r="A19" t="s">
        <v>62</v>
      </c>
      <c r="B19" t="s">
        <v>63</v>
      </c>
      <c r="C19" t="s">
        <v>63</v>
      </c>
      <c r="D19" t="s">
        <v>5</v>
      </c>
      <c r="E19">
        <v>0</v>
      </c>
      <c r="F19">
        <v>1</v>
      </c>
      <c r="G19">
        <v>0</v>
      </c>
      <c r="H19">
        <v>0</v>
      </c>
      <c r="I19" t="s">
        <v>44</v>
      </c>
      <c r="J19" s="1">
        <f>IF(Table1[[#This Row],[Team]]="ARS",1,0)</f>
        <v>0</v>
      </c>
      <c r="K19">
        <v>4.4000000000000004</v>
      </c>
      <c r="L19">
        <v>69</v>
      </c>
      <c r="M19">
        <v>3.52221000922495</v>
      </c>
      <c r="N19">
        <v>3.7626752635001801</v>
      </c>
      <c r="O19">
        <v>1.40227968714951</v>
      </c>
      <c r="P19">
        <v>0</v>
      </c>
      <c r="Q19">
        <v>0</v>
      </c>
    </row>
    <row r="20" spans="1:21" s="1" customFormat="1" hidden="1" x14ac:dyDescent="0.3">
      <c r="C20" s="1" t="s">
        <v>307</v>
      </c>
      <c r="D20" s="1" t="s">
        <v>5</v>
      </c>
      <c r="E20" s="1">
        <v>0</v>
      </c>
      <c r="F20" s="1">
        <v>1</v>
      </c>
      <c r="G20" s="1">
        <v>0</v>
      </c>
      <c r="H20" s="1">
        <v>0</v>
      </c>
      <c r="I20" s="1" t="s">
        <v>306</v>
      </c>
      <c r="J20" s="1">
        <f>IF(Table1[[#This Row],[Team]]="ARS",1,0)</f>
        <v>0</v>
      </c>
      <c r="K20" s="1">
        <v>4.9000000000000004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</row>
    <row r="21" spans="1:21" s="1" customFormat="1" hidden="1" x14ac:dyDescent="0.3">
      <c r="C21" s="1" t="s">
        <v>313</v>
      </c>
      <c r="D21" s="1" t="s">
        <v>4</v>
      </c>
      <c r="E21" s="1">
        <v>1</v>
      </c>
      <c r="F21" s="1">
        <v>0</v>
      </c>
      <c r="G21" s="1">
        <v>0</v>
      </c>
      <c r="H21" s="1">
        <v>0</v>
      </c>
      <c r="I21" s="1" t="s">
        <v>306</v>
      </c>
      <c r="J21" s="1">
        <f>IF(Table1[[#This Row],[Team]]="ARS",1,0)</f>
        <v>0</v>
      </c>
      <c r="K21" s="1">
        <v>5.3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</row>
    <row r="22" spans="1:21" hidden="1" x14ac:dyDescent="0.3">
      <c r="A22" t="s">
        <v>66</v>
      </c>
      <c r="B22" t="s">
        <v>67</v>
      </c>
      <c r="C22" t="s">
        <v>67</v>
      </c>
      <c r="D22" t="s">
        <v>5</v>
      </c>
      <c r="E22">
        <v>0</v>
      </c>
      <c r="F22">
        <v>1</v>
      </c>
      <c r="G22">
        <v>0</v>
      </c>
      <c r="H22">
        <v>0</v>
      </c>
      <c r="I22" t="s">
        <v>65</v>
      </c>
      <c r="J22" s="1">
        <f>IF(Table1[[#This Row],[Team]]="ARS",1,0)</f>
        <v>0</v>
      </c>
      <c r="K22">
        <v>4.8</v>
      </c>
      <c r="L22">
        <v>87</v>
      </c>
      <c r="M22">
        <v>5.1111111121406196</v>
      </c>
      <c r="N22">
        <v>6.9431439599232299</v>
      </c>
      <c r="O22">
        <v>5.4300597928640899</v>
      </c>
      <c r="P22">
        <v>0</v>
      </c>
      <c r="Q22">
        <v>0</v>
      </c>
    </row>
    <row r="23" spans="1:21" hidden="1" x14ac:dyDescent="0.3">
      <c r="A23" t="s">
        <v>68</v>
      </c>
      <c r="B23" t="s">
        <v>69</v>
      </c>
      <c r="C23" t="s">
        <v>69</v>
      </c>
      <c r="D23" t="s">
        <v>7</v>
      </c>
      <c r="E23">
        <v>0</v>
      </c>
      <c r="F23">
        <v>0</v>
      </c>
      <c r="G23">
        <v>0</v>
      </c>
      <c r="H23">
        <v>1</v>
      </c>
      <c r="I23" t="s">
        <v>65</v>
      </c>
      <c r="J23" s="1">
        <f>IF(Table1[[#This Row],[Team]]="ARS",1,0)</f>
        <v>0</v>
      </c>
      <c r="K23">
        <v>6.4</v>
      </c>
      <c r="L23">
        <v>90</v>
      </c>
      <c r="M23">
        <v>4.9999999940395297</v>
      </c>
      <c r="N23">
        <v>7.5124128120853797</v>
      </c>
      <c r="O23">
        <v>5.6814307688985402</v>
      </c>
      <c r="P23">
        <v>0</v>
      </c>
      <c r="Q23">
        <v>0</v>
      </c>
    </row>
    <row r="24" spans="1:21" hidden="1" x14ac:dyDescent="0.3">
      <c r="A24" t="s">
        <v>70</v>
      </c>
      <c r="B24" t="s">
        <v>71</v>
      </c>
      <c r="C24" t="s">
        <v>71</v>
      </c>
      <c r="D24" t="s">
        <v>6</v>
      </c>
      <c r="E24">
        <v>0</v>
      </c>
      <c r="F24">
        <v>0</v>
      </c>
      <c r="G24">
        <v>1</v>
      </c>
      <c r="H24">
        <v>0</v>
      </c>
      <c r="I24" t="s">
        <v>65</v>
      </c>
      <c r="J24" s="1">
        <f>IF(Table1[[#This Row],[Team]]="ARS",1,0)</f>
        <v>0</v>
      </c>
      <c r="K24">
        <v>5.8</v>
      </c>
      <c r="L24">
        <v>91</v>
      </c>
      <c r="M24">
        <v>6.3888888981215697</v>
      </c>
      <c r="N24">
        <v>9.0836089512610396</v>
      </c>
      <c r="O24">
        <v>6.9951468009348403</v>
      </c>
      <c r="P24">
        <v>0</v>
      </c>
      <c r="Q24">
        <v>0</v>
      </c>
    </row>
    <row r="25" spans="1:21" hidden="1" x14ac:dyDescent="0.3">
      <c r="A25" t="s">
        <v>72</v>
      </c>
      <c r="B25" t="s">
        <v>73</v>
      </c>
      <c r="C25" t="s">
        <v>73</v>
      </c>
      <c r="D25" t="s">
        <v>4</v>
      </c>
      <c r="E25">
        <v>1</v>
      </c>
      <c r="F25">
        <v>0</v>
      </c>
      <c r="G25">
        <v>0</v>
      </c>
      <c r="H25">
        <v>0</v>
      </c>
      <c r="I25" t="s">
        <v>65</v>
      </c>
      <c r="J25" s="1">
        <f>IF(Table1[[#This Row],[Team]]="ARS",1,0)</f>
        <v>0</v>
      </c>
      <c r="K25">
        <v>4.5999999999999996</v>
      </c>
      <c r="L25">
        <v>92</v>
      </c>
      <c r="M25">
        <v>6.4444444444444402</v>
      </c>
      <c r="N25">
        <v>8.5318612454326299</v>
      </c>
      <c r="O25">
        <v>6.7324508562026697</v>
      </c>
      <c r="P25">
        <v>0</v>
      </c>
      <c r="Q25">
        <v>0</v>
      </c>
    </row>
    <row r="26" spans="1:21" hidden="1" x14ac:dyDescent="0.3">
      <c r="A26" t="s">
        <v>74</v>
      </c>
      <c r="B26" t="s">
        <v>75</v>
      </c>
      <c r="C26" t="s">
        <v>75</v>
      </c>
      <c r="D26" t="s">
        <v>6</v>
      </c>
      <c r="E26">
        <v>0</v>
      </c>
      <c r="F26">
        <v>0</v>
      </c>
      <c r="G26">
        <v>1</v>
      </c>
      <c r="H26">
        <v>0</v>
      </c>
      <c r="I26" t="s">
        <v>65</v>
      </c>
      <c r="J26" s="1">
        <f>IF(Table1[[#This Row],[Team]]="ARS",1,0)</f>
        <v>0</v>
      </c>
      <c r="K26">
        <v>5.0999999999999996</v>
      </c>
      <c r="L26">
        <v>96</v>
      </c>
      <c r="M26">
        <v>4.2777777777777697</v>
      </c>
      <c r="N26">
        <v>7.6440825501713796</v>
      </c>
      <c r="O26">
        <v>5.4849110197290099</v>
      </c>
      <c r="P26">
        <v>0</v>
      </c>
      <c r="Q26">
        <v>0</v>
      </c>
    </row>
    <row r="27" spans="1:21" hidden="1" x14ac:dyDescent="0.3">
      <c r="A27" t="s">
        <v>77</v>
      </c>
      <c r="B27" t="s">
        <v>78</v>
      </c>
      <c r="C27" t="s">
        <v>78</v>
      </c>
      <c r="D27" t="s">
        <v>5</v>
      </c>
      <c r="E27">
        <v>0</v>
      </c>
      <c r="F27">
        <v>1</v>
      </c>
      <c r="G27">
        <v>0</v>
      </c>
      <c r="H27">
        <v>0</v>
      </c>
      <c r="I27" t="s">
        <v>79</v>
      </c>
      <c r="J27" s="1">
        <f>IF(Table1[[#This Row],[Team]]="ARS",1,0)</f>
        <v>0</v>
      </c>
      <c r="K27">
        <v>4.9000000000000004</v>
      </c>
      <c r="L27">
        <v>107</v>
      </c>
      <c r="M27">
        <v>5.3474632109384599</v>
      </c>
      <c r="N27">
        <v>7.7488011195697801</v>
      </c>
      <c r="O27">
        <v>6.1644250434926802</v>
      </c>
      <c r="P27">
        <v>0</v>
      </c>
      <c r="Q27">
        <v>0</v>
      </c>
    </row>
    <row r="28" spans="1:21" hidden="1" x14ac:dyDescent="0.3">
      <c r="A28" t="s">
        <v>39</v>
      </c>
      <c r="B28" t="s">
        <v>84</v>
      </c>
      <c r="C28" t="s">
        <v>84</v>
      </c>
      <c r="D28" t="s">
        <v>6</v>
      </c>
      <c r="E28">
        <v>0</v>
      </c>
      <c r="F28">
        <v>0</v>
      </c>
      <c r="G28">
        <v>1</v>
      </c>
      <c r="H28">
        <v>0</v>
      </c>
      <c r="I28" t="s">
        <v>79</v>
      </c>
      <c r="J28" s="1">
        <f>IF(Table1[[#This Row],[Team]]="ARS",1,0)</f>
        <v>0</v>
      </c>
      <c r="K28">
        <v>5.2</v>
      </c>
      <c r="L28">
        <v>114</v>
      </c>
      <c r="M28">
        <v>5.16666665513028</v>
      </c>
      <c r="N28">
        <v>7.8199435336394503</v>
      </c>
      <c r="O28">
        <v>6.1329324767384898</v>
      </c>
      <c r="P28">
        <v>0</v>
      </c>
      <c r="Q28">
        <v>0</v>
      </c>
    </row>
    <row r="29" spans="1:21" hidden="1" x14ac:dyDescent="0.3">
      <c r="A29" t="s">
        <v>38</v>
      </c>
      <c r="B29" t="s">
        <v>85</v>
      </c>
      <c r="C29" t="s">
        <v>85</v>
      </c>
      <c r="D29" t="s">
        <v>5</v>
      </c>
      <c r="E29">
        <v>0</v>
      </c>
      <c r="F29">
        <v>1</v>
      </c>
      <c r="G29">
        <v>0</v>
      </c>
      <c r="H29">
        <v>0</v>
      </c>
      <c r="I29" t="s">
        <v>79</v>
      </c>
      <c r="J29" s="1">
        <f>IF(Table1[[#This Row],[Team]]="ARS",1,0)</f>
        <v>0</v>
      </c>
      <c r="K29">
        <v>4.4000000000000004</v>
      </c>
      <c r="L29">
        <v>115</v>
      </c>
      <c r="M29">
        <v>4.3333333333333304</v>
      </c>
      <c r="N29">
        <v>7.2554045329891999</v>
      </c>
      <c r="O29">
        <v>5.5137920808229701</v>
      </c>
      <c r="P29">
        <v>0</v>
      </c>
      <c r="Q29">
        <v>0</v>
      </c>
    </row>
    <row r="30" spans="1:21" x14ac:dyDescent="0.3">
      <c r="A30" t="s">
        <v>230</v>
      </c>
      <c r="B30" t="s">
        <v>231</v>
      </c>
      <c r="C30" t="s">
        <v>232</v>
      </c>
      <c r="D30" t="s">
        <v>7</v>
      </c>
      <c r="E30">
        <v>0</v>
      </c>
      <c r="F30">
        <v>0</v>
      </c>
      <c r="G30">
        <v>0</v>
      </c>
      <c r="H30">
        <v>1</v>
      </c>
      <c r="I30" t="s">
        <v>217</v>
      </c>
      <c r="J30" s="1">
        <f>IF(Table1[[#This Row],[Team]]="ARS",1,0)</f>
        <v>0</v>
      </c>
      <c r="K30">
        <v>12.2</v>
      </c>
      <c r="L30">
        <v>337</v>
      </c>
      <c r="M30">
        <v>9.6661569016242606</v>
      </c>
      <c r="N30">
        <v>11.5807366073316</v>
      </c>
      <c r="O30">
        <v>8.78097100531404</v>
      </c>
      <c r="P30">
        <v>0</v>
      </c>
      <c r="Q30">
        <v>1</v>
      </c>
    </row>
    <row r="31" spans="1:21" hidden="1" x14ac:dyDescent="0.3">
      <c r="A31" t="s">
        <v>88</v>
      </c>
      <c r="B31" t="s">
        <v>89</v>
      </c>
      <c r="C31" t="s">
        <v>89</v>
      </c>
      <c r="D31" t="s">
        <v>6</v>
      </c>
      <c r="E31">
        <v>0</v>
      </c>
      <c r="F31">
        <v>0</v>
      </c>
      <c r="G31">
        <v>1</v>
      </c>
      <c r="H31">
        <v>0</v>
      </c>
      <c r="I31" t="s">
        <v>79</v>
      </c>
      <c r="J31" s="1">
        <f>IF(Table1[[#This Row],[Team]]="ARS",1,0)</f>
        <v>0</v>
      </c>
      <c r="K31">
        <v>5.6</v>
      </c>
      <c r="L31">
        <v>121</v>
      </c>
      <c r="M31">
        <v>5.1668708294193699</v>
      </c>
      <c r="N31">
        <v>7.9109568485742896</v>
      </c>
      <c r="O31">
        <v>6.1813482049605399</v>
      </c>
      <c r="P31">
        <v>0</v>
      </c>
      <c r="Q31">
        <v>0</v>
      </c>
    </row>
    <row r="32" spans="1:21" hidden="1" x14ac:dyDescent="0.3">
      <c r="A32" t="s">
        <v>90</v>
      </c>
      <c r="B32" t="s">
        <v>91</v>
      </c>
      <c r="C32" t="s">
        <v>91</v>
      </c>
      <c r="D32" t="s">
        <v>5</v>
      </c>
      <c r="E32">
        <v>0</v>
      </c>
      <c r="F32">
        <v>1</v>
      </c>
      <c r="G32">
        <v>0</v>
      </c>
      <c r="H32">
        <v>0</v>
      </c>
      <c r="I32" t="s">
        <v>92</v>
      </c>
      <c r="J32" s="1">
        <f>IF(Table1[[#This Row],[Team]]="ARS",1,0)</f>
        <v>0</v>
      </c>
      <c r="K32">
        <v>5.6</v>
      </c>
      <c r="L32">
        <v>132</v>
      </c>
      <c r="M32">
        <v>2.3628531941470401</v>
      </c>
      <c r="N32">
        <v>3.7339818989151499</v>
      </c>
      <c r="O32">
        <v>3.3496536394809699</v>
      </c>
      <c r="P32">
        <v>0</v>
      </c>
      <c r="Q32">
        <v>0</v>
      </c>
    </row>
    <row r="33" spans="1:17" hidden="1" x14ac:dyDescent="0.3">
      <c r="A33" t="s">
        <v>93</v>
      </c>
      <c r="B33" t="s">
        <v>94</v>
      </c>
      <c r="C33" t="s">
        <v>95</v>
      </c>
      <c r="D33" t="s">
        <v>5</v>
      </c>
      <c r="E33">
        <v>0</v>
      </c>
      <c r="F33">
        <v>1</v>
      </c>
      <c r="G33">
        <v>0</v>
      </c>
      <c r="H33">
        <v>0</v>
      </c>
      <c r="I33" t="s">
        <v>92</v>
      </c>
      <c r="J33" s="1">
        <f>IF(Table1[[#This Row],[Team]]="ARS",1,0)</f>
        <v>0</v>
      </c>
      <c r="K33">
        <v>5.6</v>
      </c>
      <c r="L33">
        <v>133</v>
      </c>
      <c r="M33">
        <v>3.7857142857142798</v>
      </c>
      <c r="N33">
        <v>6.52377680441223</v>
      </c>
      <c r="O33">
        <v>5.7063952488991996</v>
      </c>
      <c r="P33">
        <v>0</v>
      </c>
      <c r="Q33">
        <v>0</v>
      </c>
    </row>
    <row r="34" spans="1:17" hidden="1" x14ac:dyDescent="0.3">
      <c r="A34" t="s">
        <v>96</v>
      </c>
      <c r="B34" t="s">
        <v>97</v>
      </c>
      <c r="C34" t="s">
        <v>97</v>
      </c>
      <c r="D34" t="s">
        <v>5</v>
      </c>
      <c r="E34">
        <v>0</v>
      </c>
      <c r="F34">
        <v>1</v>
      </c>
      <c r="G34">
        <v>0</v>
      </c>
      <c r="H34">
        <v>0</v>
      </c>
      <c r="I34" t="s">
        <v>92</v>
      </c>
      <c r="J34" s="1">
        <f>IF(Table1[[#This Row],[Team]]="ARS",1,0)</f>
        <v>0</v>
      </c>
      <c r="K34">
        <v>5.5</v>
      </c>
      <c r="L34">
        <v>134</v>
      </c>
      <c r="M34">
        <v>2.7777777817777798</v>
      </c>
      <c r="N34">
        <v>4.2514150810198803</v>
      </c>
      <c r="O34">
        <v>3.85110067465531</v>
      </c>
      <c r="P34">
        <v>0</v>
      </c>
      <c r="Q34">
        <v>0</v>
      </c>
    </row>
    <row r="35" spans="1:17" hidden="1" x14ac:dyDescent="0.3">
      <c r="A35" t="s">
        <v>98</v>
      </c>
      <c r="B35" t="s">
        <v>99</v>
      </c>
      <c r="C35" t="s">
        <v>100</v>
      </c>
      <c r="D35" t="s">
        <v>6</v>
      </c>
      <c r="E35">
        <v>0</v>
      </c>
      <c r="F35">
        <v>0</v>
      </c>
      <c r="G35">
        <v>1</v>
      </c>
      <c r="H35">
        <v>0</v>
      </c>
      <c r="I35" t="s">
        <v>92</v>
      </c>
      <c r="J35" s="1">
        <f>IF(Table1[[#This Row],[Team]]="ARS",1,0)</f>
        <v>0</v>
      </c>
      <c r="K35">
        <v>5.7</v>
      </c>
      <c r="L35">
        <v>135</v>
      </c>
      <c r="M35">
        <v>6.5319347949364097</v>
      </c>
      <c r="N35">
        <v>4.96965855994151</v>
      </c>
      <c r="O35">
        <v>5.9010404375229601</v>
      </c>
      <c r="P35">
        <v>0</v>
      </c>
      <c r="Q35">
        <v>0</v>
      </c>
    </row>
    <row r="36" spans="1:17" hidden="1" x14ac:dyDescent="0.3">
      <c r="A36" t="s">
        <v>101</v>
      </c>
      <c r="B36" t="s">
        <v>102</v>
      </c>
      <c r="C36" t="s">
        <v>102</v>
      </c>
      <c r="D36" t="s">
        <v>6</v>
      </c>
      <c r="E36">
        <v>0</v>
      </c>
      <c r="F36">
        <v>0</v>
      </c>
      <c r="G36">
        <v>1</v>
      </c>
      <c r="H36">
        <v>0</v>
      </c>
      <c r="I36" t="s">
        <v>92</v>
      </c>
      <c r="J36" s="1">
        <f>IF(Table1[[#This Row],[Team]]="ARS",1,0)</f>
        <v>0</v>
      </c>
      <c r="K36">
        <v>4.9000000000000004</v>
      </c>
      <c r="L36">
        <v>137</v>
      </c>
      <c r="M36">
        <v>2.05555555555555</v>
      </c>
      <c r="N36">
        <v>3.6580109014430802</v>
      </c>
      <c r="O36">
        <v>3.1710752917936298</v>
      </c>
      <c r="P36">
        <v>0</v>
      </c>
      <c r="Q36">
        <v>0</v>
      </c>
    </row>
    <row r="37" spans="1:17" x14ac:dyDescent="0.3">
      <c r="A37" t="s">
        <v>77</v>
      </c>
      <c r="B37" t="s">
        <v>257</v>
      </c>
      <c r="C37" t="s">
        <v>257</v>
      </c>
      <c r="D37" t="s">
        <v>6</v>
      </c>
      <c r="E37">
        <v>0</v>
      </c>
      <c r="F37">
        <v>0</v>
      </c>
      <c r="G37">
        <v>1</v>
      </c>
      <c r="H37">
        <v>0</v>
      </c>
      <c r="I37" t="s">
        <v>252</v>
      </c>
      <c r="J37" s="1">
        <f>IF(Table1[[#This Row],[Team]]="ARS",1,0)</f>
        <v>0</v>
      </c>
      <c r="K37">
        <v>6.4</v>
      </c>
      <c r="L37">
        <v>392</v>
      </c>
      <c r="M37">
        <v>7.5210618260313504</v>
      </c>
      <c r="N37">
        <v>10.995547479050799</v>
      </c>
      <c r="O37">
        <v>8.2602516452632795</v>
      </c>
      <c r="P37">
        <v>0</v>
      </c>
      <c r="Q37">
        <v>1</v>
      </c>
    </row>
    <row r="38" spans="1:17" hidden="1" x14ac:dyDescent="0.3">
      <c r="A38" t="s">
        <v>105</v>
      </c>
      <c r="B38" t="s">
        <v>106</v>
      </c>
      <c r="C38" t="s">
        <v>106</v>
      </c>
      <c r="D38" t="s">
        <v>6</v>
      </c>
      <c r="E38">
        <v>0</v>
      </c>
      <c r="F38">
        <v>0</v>
      </c>
      <c r="G38">
        <v>1</v>
      </c>
      <c r="H38">
        <v>0</v>
      </c>
      <c r="I38" t="s">
        <v>92</v>
      </c>
      <c r="J38" s="1">
        <f>IF(Table1[[#This Row],[Team]]="ARS",1,0)</f>
        <v>0</v>
      </c>
      <c r="K38">
        <v>4.9000000000000004</v>
      </c>
      <c r="L38">
        <v>140</v>
      </c>
      <c r="M38">
        <v>2.08983260853541</v>
      </c>
      <c r="N38">
        <v>3.4989793378070599</v>
      </c>
      <c r="O38">
        <v>3.08588359931555</v>
      </c>
      <c r="P38">
        <v>0</v>
      </c>
      <c r="Q38">
        <v>0</v>
      </c>
    </row>
    <row r="39" spans="1:17" hidden="1" x14ac:dyDescent="0.3">
      <c r="A39" t="s">
        <v>107</v>
      </c>
      <c r="B39" t="s">
        <v>108</v>
      </c>
      <c r="C39" t="s">
        <v>108</v>
      </c>
      <c r="D39" t="s">
        <v>5</v>
      </c>
      <c r="E39">
        <v>0</v>
      </c>
      <c r="F39">
        <v>1</v>
      </c>
      <c r="G39">
        <v>0</v>
      </c>
      <c r="H39">
        <v>0</v>
      </c>
      <c r="I39" t="s">
        <v>92</v>
      </c>
      <c r="J39" s="1">
        <f>IF(Table1[[#This Row],[Team]]="ARS",1,0)</f>
        <v>0</v>
      </c>
      <c r="K39">
        <v>4.5999999999999996</v>
      </c>
      <c r="L39">
        <v>142</v>
      </c>
      <c r="M39">
        <v>2.4722222222222201</v>
      </c>
      <c r="N39">
        <v>3.7943150469828901</v>
      </c>
      <c r="O39">
        <v>3.43410332664754</v>
      </c>
      <c r="P39">
        <v>0</v>
      </c>
      <c r="Q39">
        <v>0</v>
      </c>
    </row>
    <row r="40" spans="1:17" hidden="1" x14ac:dyDescent="0.3">
      <c r="A40" t="s">
        <v>109</v>
      </c>
      <c r="B40" t="s">
        <v>110</v>
      </c>
      <c r="C40" t="s">
        <v>110</v>
      </c>
      <c r="D40" t="s">
        <v>6</v>
      </c>
      <c r="E40">
        <v>0</v>
      </c>
      <c r="F40">
        <v>0</v>
      </c>
      <c r="G40">
        <v>1</v>
      </c>
      <c r="H40">
        <v>0</v>
      </c>
      <c r="I40" t="s">
        <v>92</v>
      </c>
      <c r="J40" s="1">
        <f>IF(Table1[[#This Row],[Team]]="ARS",1,0)</f>
        <v>0</v>
      </c>
      <c r="K40">
        <v>7.5</v>
      </c>
      <c r="L40">
        <v>145</v>
      </c>
      <c r="M40">
        <v>2.16560322080693</v>
      </c>
      <c r="N40">
        <v>6.1463207739238097</v>
      </c>
      <c r="O40">
        <v>4.7793862837898597</v>
      </c>
      <c r="P40">
        <v>0</v>
      </c>
      <c r="Q40">
        <v>0</v>
      </c>
    </row>
    <row r="41" spans="1:17" hidden="1" x14ac:dyDescent="0.3">
      <c r="A41" t="s">
        <v>111</v>
      </c>
      <c r="B41" t="s">
        <v>112</v>
      </c>
      <c r="C41" t="s">
        <v>112</v>
      </c>
      <c r="D41" t="s">
        <v>6</v>
      </c>
      <c r="E41">
        <v>0</v>
      </c>
      <c r="F41">
        <v>0</v>
      </c>
      <c r="G41">
        <v>1</v>
      </c>
      <c r="H41">
        <v>0</v>
      </c>
      <c r="I41" t="s">
        <v>92</v>
      </c>
      <c r="J41" s="1">
        <f>IF(Table1[[#This Row],[Team]]="ARS",1,0)</f>
        <v>0</v>
      </c>
      <c r="K41">
        <v>7.9</v>
      </c>
      <c r="L41">
        <v>146</v>
      </c>
      <c r="M41">
        <v>3.7904437326905001</v>
      </c>
      <c r="N41">
        <v>4.77432261577336</v>
      </c>
      <c r="O41">
        <v>4.6106153299724397</v>
      </c>
      <c r="P41">
        <v>0</v>
      </c>
      <c r="Q41">
        <v>0</v>
      </c>
    </row>
    <row r="42" spans="1:17" hidden="1" x14ac:dyDescent="0.3">
      <c r="A42" t="s">
        <v>113</v>
      </c>
      <c r="B42" t="s">
        <v>77</v>
      </c>
      <c r="C42" t="s">
        <v>77</v>
      </c>
      <c r="D42" t="s">
        <v>5</v>
      </c>
      <c r="E42">
        <v>0</v>
      </c>
      <c r="F42">
        <v>1</v>
      </c>
      <c r="G42">
        <v>0</v>
      </c>
      <c r="H42">
        <v>0</v>
      </c>
      <c r="I42" t="s">
        <v>92</v>
      </c>
      <c r="J42" s="1">
        <f>IF(Table1[[#This Row],[Team]]="ARS",1,0)</f>
        <v>0</v>
      </c>
      <c r="K42">
        <v>6.3</v>
      </c>
      <c r="L42">
        <v>147</v>
      </c>
      <c r="M42">
        <v>2.7783197478036499</v>
      </c>
      <c r="N42">
        <v>4.1051555272920197</v>
      </c>
      <c r="O42">
        <v>3.75955266428593</v>
      </c>
      <c r="P42">
        <v>0</v>
      </c>
      <c r="Q42">
        <v>0</v>
      </c>
    </row>
    <row r="43" spans="1:17" hidden="1" x14ac:dyDescent="0.3">
      <c r="A43" t="s">
        <v>114</v>
      </c>
      <c r="B43" t="s">
        <v>115</v>
      </c>
      <c r="C43" t="s">
        <v>115</v>
      </c>
      <c r="D43" t="s">
        <v>4</v>
      </c>
      <c r="E43">
        <v>1</v>
      </c>
      <c r="F43">
        <v>0</v>
      </c>
      <c r="G43">
        <v>0</v>
      </c>
      <c r="H43">
        <v>0</v>
      </c>
      <c r="I43" t="s">
        <v>92</v>
      </c>
      <c r="J43" s="1">
        <f>IF(Table1[[#This Row],[Team]]="ARS",1,0)</f>
        <v>0</v>
      </c>
      <c r="K43">
        <v>6.1</v>
      </c>
      <c r="L43">
        <v>148</v>
      </c>
      <c r="M43">
        <v>3.0693672473359901</v>
      </c>
      <c r="N43">
        <v>4.7162885025307997</v>
      </c>
      <c r="O43">
        <v>4.26702644714985</v>
      </c>
      <c r="P43">
        <v>0</v>
      </c>
      <c r="Q43">
        <v>0</v>
      </c>
    </row>
    <row r="44" spans="1:17" hidden="1" x14ac:dyDescent="0.3">
      <c r="A44" t="s">
        <v>117</v>
      </c>
      <c r="B44" t="s">
        <v>118</v>
      </c>
      <c r="C44" t="s">
        <v>118</v>
      </c>
      <c r="D44" t="s">
        <v>5</v>
      </c>
      <c r="E44">
        <v>0</v>
      </c>
      <c r="F44">
        <v>1</v>
      </c>
      <c r="G44">
        <v>0</v>
      </c>
      <c r="H44">
        <v>0</v>
      </c>
      <c r="I44" t="s">
        <v>92</v>
      </c>
      <c r="J44" s="1">
        <f>IF(Table1[[#This Row],[Team]]="ARS",1,0)</f>
        <v>0</v>
      </c>
      <c r="K44">
        <v>4.7</v>
      </c>
      <c r="L44">
        <v>150</v>
      </c>
      <c r="M44">
        <v>2.8782382487343101</v>
      </c>
      <c r="N44">
        <v>4.2302417583583196</v>
      </c>
      <c r="O44">
        <v>3.8806095202654598</v>
      </c>
      <c r="P44">
        <v>0</v>
      </c>
      <c r="Q44">
        <v>0</v>
      </c>
    </row>
    <row r="45" spans="1:17" hidden="1" x14ac:dyDescent="0.3">
      <c r="A45" t="s">
        <v>120</v>
      </c>
      <c r="B45" t="s">
        <v>121</v>
      </c>
      <c r="C45" t="s">
        <v>121</v>
      </c>
      <c r="D45" t="s">
        <v>6</v>
      </c>
      <c r="E45">
        <v>0</v>
      </c>
      <c r="F45">
        <v>0</v>
      </c>
      <c r="G45">
        <v>1</v>
      </c>
      <c r="H45">
        <v>0</v>
      </c>
      <c r="I45" t="s">
        <v>122</v>
      </c>
      <c r="J45" s="1">
        <f>IF(Table1[[#This Row],[Team]]="ARS",1,0)</f>
        <v>0</v>
      </c>
      <c r="K45">
        <v>6.1</v>
      </c>
      <c r="L45">
        <v>156</v>
      </c>
      <c r="M45">
        <v>3.75</v>
      </c>
      <c r="N45">
        <v>4.7434281447557698</v>
      </c>
      <c r="O45">
        <v>3.6179051425523601</v>
      </c>
      <c r="P45">
        <v>0</v>
      </c>
      <c r="Q45">
        <v>0</v>
      </c>
    </row>
    <row r="46" spans="1:17" hidden="1" x14ac:dyDescent="0.3">
      <c r="A46" t="s">
        <v>123</v>
      </c>
      <c r="B46" t="s">
        <v>124</v>
      </c>
      <c r="C46" t="s">
        <v>124</v>
      </c>
      <c r="D46" t="s">
        <v>4</v>
      </c>
      <c r="E46">
        <v>1</v>
      </c>
      <c r="F46">
        <v>0</v>
      </c>
      <c r="G46">
        <v>0</v>
      </c>
      <c r="H46">
        <v>0</v>
      </c>
      <c r="I46" t="s">
        <v>122</v>
      </c>
      <c r="J46" s="1">
        <f>IF(Table1[[#This Row],[Team]]="ARS",1,0)</f>
        <v>0</v>
      </c>
      <c r="K46">
        <v>4.5999999999999996</v>
      </c>
      <c r="L46">
        <v>157</v>
      </c>
      <c r="M46">
        <v>2.8611111111111098</v>
      </c>
      <c r="N46">
        <v>4.3871658118335697</v>
      </c>
      <c r="O46">
        <v>3.12384003044775</v>
      </c>
      <c r="P46">
        <v>0</v>
      </c>
      <c r="Q46">
        <v>0</v>
      </c>
    </row>
    <row r="47" spans="1:17" hidden="1" x14ac:dyDescent="0.3">
      <c r="A47" t="s">
        <v>125</v>
      </c>
      <c r="B47" t="s">
        <v>126</v>
      </c>
      <c r="C47" t="s">
        <v>126</v>
      </c>
      <c r="D47" t="s">
        <v>5</v>
      </c>
      <c r="E47">
        <v>0</v>
      </c>
      <c r="F47">
        <v>1</v>
      </c>
      <c r="G47">
        <v>0</v>
      </c>
      <c r="H47">
        <v>0</v>
      </c>
      <c r="I47" t="s">
        <v>122</v>
      </c>
      <c r="J47" s="1">
        <f>IF(Table1[[#This Row],[Team]]="ARS",1,0)</f>
        <v>0</v>
      </c>
      <c r="K47">
        <v>4.5</v>
      </c>
      <c r="L47">
        <v>161</v>
      </c>
      <c r="M47">
        <v>2.2222222215516698</v>
      </c>
      <c r="N47">
        <v>3.7853052026331002</v>
      </c>
      <c r="O47">
        <v>2.6050794264733201</v>
      </c>
      <c r="P47">
        <v>0</v>
      </c>
      <c r="Q47">
        <v>0</v>
      </c>
    </row>
    <row r="48" spans="1:17" hidden="1" x14ac:dyDescent="0.3">
      <c r="A48" t="s">
        <v>127</v>
      </c>
      <c r="B48" t="s">
        <v>128</v>
      </c>
      <c r="C48" t="s">
        <v>128</v>
      </c>
      <c r="D48" t="s">
        <v>7</v>
      </c>
      <c r="E48">
        <v>0</v>
      </c>
      <c r="F48">
        <v>0</v>
      </c>
      <c r="G48">
        <v>0</v>
      </c>
      <c r="H48">
        <v>1</v>
      </c>
      <c r="I48" t="s">
        <v>122</v>
      </c>
      <c r="J48" s="1">
        <f>IF(Table1[[#This Row],[Team]]="ARS",1,0)</f>
        <v>0</v>
      </c>
      <c r="K48">
        <v>5.8</v>
      </c>
      <c r="L48">
        <v>164</v>
      </c>
      <c r="M48">
        <v>1.7201033921273901</v>
      </c>
      <c r="N48">
        <v>3.5591559877150201</v>
      </c>
      <c r="O48">
        <v>2.3142048233246899</v>
      </c>
      <c r="P48">
        <v>0</v>
      </c>
      <c r="Q48">
        <v>0</v>
      </c>
    </row>
    <row r="49" spans="1:17" hidden="1" x14ac:dyDescent="0.3">
      <c r="A49" t="s">
        <v>129</v>
      </c>
      <c r="B49" t="s">
        <v>130</v>
      </c>
      <c r="C49" t="s">
        <v>130</v>
      </c>
      <c r="D49" t="s">
        <v>6</v>
      </c>
      <c r="E49">
        <v>0</v>
      </c>
      <c r="F49">
        <v>0</v>
      </c>
      <c r="G49">
        <v>1</v>
      </c>
      <c r="H49">
        <v>0</v>
      </c>
      <c r="I49" t="s">
        <v>122</v>
      </c>
      <c r="J49" s="1">
        <f>IF(Table1[[#This Row],[Team]]="ARS",1,0)</f>
        <v>0</v>
      </c>
      <c r="K49">
        <v>6.8</v>
      </c>
      <c r="L49">
        <v>165</v>
      </c>
      <c r="M49">
        <v>3.63888888574292</v>
      </c>
      <c r="N49">
        <v>5.5220903367762704</v>
      </c>
      <c r="O49">
        <v>3.94573080584308</v>
      </c>
      <c r="P49">
        <v>0</v>
      </c>
      <c r="Q49">
        <v>0</v>
      </c>
    </row>
    <row r="50" spans="1:17" hidden="1" x14ac:dyDescent="0.3">
      <c r="A50" t="s">
        <v>131</v>
      </c>
      <c r="B50" t="s">
        <v>132</v>
      </c>
      <c r="C50" t="s">
        <v>132</v>
      </c>
      <c r="D50" t="s">
        <v>6</v>
      </c>
      <c r="E50">
        <v>0</v>
      </c>
      <c r="F50">
        <v>0</v>
      </c>
      <c r="G50">
        <v>1</v>
      </c>
      <c r="H50">
        <v>0</v>
      </c>
      <c r="I50" t="s">
        <v>122</v>
      </c>
      <c r="J50" s="1">
        <f>IF(Table1[[#This Row],[Team]]="ARS",1,0)</f>
        <v>0</v>
      </c>
      <c r="K50">
        <v>5.4</v>
      </c>
      <c r="L50">
        <v>166</v>
      </c>
      <c r="M50">
        <v>2.2713463423951898</v>
      </c>
      <c r="N50">
        <v>3.6783830794260499</v>
      </c>
      <c r="O50">
        <v>2.5724641366978398</v>
      </c>
      <c r="P50">
        <v>0</v>
      </c>
      <c r="Q50">
        <v>0</v>
      </c>
    </row>
    <row r="51" spans="1:17" hidden="1" x14ac:dyDescent="0.3">
      <c r="A51" t="s">
        <v>133</v>
      </c>
      <c r="B51" t="s">
        <v>134</v>
      </c>
      <c r="C51" t="s">
        <v>134</v>
      </c>
      <c r="D51" t="s">
        <v>5</v>
      </c>
      <c r="E51">
        <v>0</v>
      </c>
      <c r="F51">
        <v>1</v>
      </c>
      <c r="G51">
        <v>0</v>
      </c>
      <c r="H51">
        <v>0</v>
      </c>
      <c r="I51" t="s">
        <v>122</v>
      </c>
      <c r="J51" s="1">
        <f>IF(Table1[[#This Row],[Team]]="ARS",1,0)</f>
        <v>0</v>
      </c>
      <c r="K51">
        <v>4.5</v>
      </c>
      <c r="L51">
        <v>172</v>
      </c>
      <c r="M51">
        <v>1.7084443951144099</v>
      </c>
      <c r="N51">
        <v>5.3659852233041203</v>
      </c>
      <c r="O51">
        <v>3.16503276705809</v>
      </c>
      <c r="P51">
        <v>0</v>
      </c>
      <c r="Q51">
        <v>0</v>
      </c>
    </row>
    <row r="52" spans="1:17" hidden="1" x14ac:dyDescent="0.3">
      <c r="A52" t="s">
        <v>76</v>
      </c>
      <c r="B52" t="s">
        <v>136</v>
      </c>
      <c r="C52" t="s">
        <v>136</v>
      </c>
      <c r="D52" t="s">
        <v>5</v>
      </c>
      <c r="E52">
        <v>0</v>
      </c>
      <c r="F52">
        <v>1</v>
      </c>
      <c r="G52">
        <v>0</v>
      </c>
      <c r="H52">
        <v>0</v>
      </c>
      <c r="I52" t="s">
        <v>122</v>
      </c>
      <c r="J52" s="1">
        <f>IF(Table1[[#This Row],[Team]]="ARS",1,0)</f>
        <v>0</v>
      </c>
      <c r="K52">
        <v>4.5</v>
      </c>
      <c r="L52">
        <v>175</v>
      </c>
      <c r="M52">
        <v>3.1666666619610302</v>
      </c>
      <c r="N52">
        <v>4.9863770211357004</v>
      </c>
      <c r="O52">
        <v>3.5192988959249401</v>
      </c>
      <c r="P52">
        <v>0</v>
      </c>
      <c r="Q52">
        <v>0</v>
      </c>
    </row>
    <row r="53" spans="1:17" hidden="1" x14ac:dyDescent="0.3">
      <c r="A53" t="s">
        <v>137</v>
      </c>
      <c r="B53" t="s">
        <v>138</v>
      </c>
      <c r="C53" t="s">
        <v>138</v>
      </c>
      <c r="D53" t="s">
        <v>5</v>
      </c>
      <c r="E53">
        <v>0</v>
      </c>
      <c r="F53">
        <v>1</v>
      </c>
      <c r="G53">
        <v>0</v>
      </c>
      <c r="H53">
        <v>0</v>
      </c>
      <c r="I53" t="s">
        <v>122</v>
      </c>
      <c r="J53" s="1">
        <f>IF(Table1[[#This Row],[Team]]="ARS",1,0)</f>
        <v>0</v>
      </c>
      <c r="K53">
        <v>4.5999999999999996</v>
      </c>
      <c r="L53">
        <v>176</v>
      </c>
      <c r="M53">
        <v>2.75</v>
      </c>
      <c r="N53">
        <v>4.7040955507508304</v>
      </c>
      <c r="O53">
        <v>3.2331470099678601</v>
      </c>
      <c r="P53">
        <v>0</v>
      </c>
      <c r="Q53">
        <v>0</v>
      </c>
    </row>
    <row r="54" spans="1:17" x14ac:dyDescent="0.3">
      <c r="A54" t="s">
        <v>28</v>
      </c>
      <c r="B54" t="s">
        <v>29</v>
      </c>
      <c r="C54" t="s">
        <v>29</v>
      </c>
      <c r="D54" t="s">
        <v>5</v>
      </c>
      <c r="E54">
        <v>0</v>
      </c>
      <c r="F54">
        <v>1</v>
      </c>
      <c r="G54">
        <v>0</v>
      </c>
      <c r="H54">
        <v>0</v>
      </c>
      <c r="I54" t="s">
        <v>16</v>
      </c>
      <c r="J54" s="1">
        <f>IF(Table1[[#This Row],[Team]]="ARS",1,0)</f>
        <v>1</v>
      </c>
      <c r="K54">
        <v>4.5999999999999996</v>
      </c>
      <c r="L54">
        <v>12</v>
      </c>
      <c r="M54">
        <v>6.5555555641425798</v>
      </c>
      <c r="N54">
        <v>9.7187113564431407</v>
      </c>
      <c r="O54">
        <v>8.1471744300638402</v>
      </c>
      <c r="P54">
        <v>1</v>
      </c>
      <c r="Q54">
        <v>1</v>
      </c>
    </row>
    <row r="55" spans="1:17" s="1" customFormat="1" hidden="1" x14ac:dyDescent="0.3">
      <c r="C55" s="1" t="s">
        <v>37</v>
      </c>
      <c r="D55" s="1" t="s">
        <v>7</v>
      </c>
      <c r="E55" s="1">
        <v>0</v>
      </c>
      <c r="F55" s="1">
        <v>0</v>
      </c>
      <c r="G55" s="1">
        <v>0</v>
      </c>
      <c r="H55" s="1">
        <v>1</v>
      </c>
      <c r="I55" s="1" t="s">
        <v>35</v>
      </c>
      <c r="J55" s="1">
        <f>IF(Table1[[#This Row],[Team]]="ARS",1,0)</f>
        <v>0</v>
      </c>
      <c r="K55" s="1">
        <v>7.4</v>
      </c>
      <c r="L55" s="1">
        <v>0</v>
      </c>
      <c r="M55" s="1">
        <v>0</v>
      </c>
      <c r="N55" s="1">
        <v>0</v>
      </c>
      <c r="O55" s="1">
        <v>0</v>
      </c>
      <c r="P55" s="1">
        <v>1</v>
      </c>
      <c r="Q55" s="1">
        <v>0</v>
      </c>
    </row>
    <row r="56" spans="1:17" hidden="1" x14ac:dyDescent="0.3">
      <c r="A56" t="s">
        <v>142</v>
      </c>
      <c r="B56" t="s">
        <v>143</v>
      </c>
      <c r="C56" t="s">
        <v>143</v>
      </c>
      <c r="D56" t="s">
        <v>5</v>
      </c>
      <c r="E56">
        <v>0</v>
      </c>
      <c r="F56">
        <v>1</v>
      </c>
      <c r="G56">
        <v>0</v>
      </c>
      <c r="H56">
        <v>0</v>
      </c>
      <c r="I56" t="s">
        <v>140</v>
      </c>
      <c r="J56" s="1">
        <f>IF(Table1[[#This Row],[Team]]="ARS",1,0)</f>
        <v>0</v>
      </c>
      <c r="K56">
        <v>4.9000000000000004</v>
      </c>
      <c r="L56">
        <v>186</v>
      </c>
      <c r="M56">
        <v>2.8131988989290799</v>
      </c>
      <c r="N56">
        <v>3.98144254284859</v>
      </c>
      <c r="O56">
        <v>3.0381341943552398</v>
      </c>
      <c r="P56">
        <v>0</v>
      </c>
      <c r="Q56">
        <v>0</v>
      </c>
    </row>
    <row r="57" spans="1:17" hidden="1" x14ac:dyDescent="0.3">
      <c r="A57" t="s">
        <v>144</v>
      </c>
      <c r="B57" t="s">
        <v>145</v>
      </c>
      <c r="C57" t="s">
        <v>145</v>
      </c>
      <c r="D57" t="s">
        <v>5</v>
      </c>
      <c r="E57">
        <v>0</v>
      </c>
      <c r="F57">
        <v>1</v>
      </c>
      <c r="G57">
        <v>0</v>
      </c>
      <c r="H57">
        <v>0</v>
      </c>
      <c r="I57" t="s">
        <v>140</v>
      </c>
      <c r="J57" s="1">
        <f>IF(Table1[[#This Row],[Team]]="ARS",1,0)</f>
        <v>0</v>
      </c>
      <c r="K57">
        <v>4.7</v>
      </c>
      <c r="L57">
        <v>187</v>
      </c>
      <c r="M57">
        <v>2.75</v>
      </c>
      <c r="N57">
        <v>3.8667456858989002</v>
      </c>
      <c r="O57">
        <v>2.9571204452122202</v>
      </c>
      <c r="P57">
        <v>0</v>
      </c>
      <c r="Q57">
        <v>0</v>
      </c>
    </row>
    <row r="58" spans="1:17" hidden="1" x14ac:dyDescent="0.3">
      <c r="A58" t="s">
        <v>127</v>
      </c>
      <c r="B58" t="s">
        <v>146</v>
      </c>
      <c r="C58" t="s">
        <v>146</v>
      </c>
      <c r="D58" t="s">
        <v>4</v>
      </c>
      <c r="E58">
        <v>1</v>
      </c>
      <c r="F58">
        <v>0</v>
      </c>
      <c r="G58">
        <v>0</v>
      </c>
      <c r="H58">
        <v>0</v>
      </c>
      <c r="I58" t="s">
        <v>140</v>
      </c>
      <c r="J58" s="1">
        <f>IF(Table1[[#This Row],[Team]]="ARS",1,0)</f>
        <v>0</v>
      </c>
      <c r="K58">
        <v>4.9000000000000004</v>
      </c>
      <c r="L58">
        <v>188</v>
      </c>
      <c r="M58">
        <v>2.4646877834810299</v>
      </c>
      <c r="N58">
        <v>4.7340794482398403</v>
      </c>
      <c r="O58">
        <v>3.2913571795649998</v>
      </c>
      <c r="P58">
        <v>0</v>
      </c>
      <c r="Q58">
        <v>0</v>
      </c>
    </row>
    <row r="59" spans="1:17" hidden="1" x14ac:dyDescent="0.3">
      <c r="A59" t="s">
        <v>148</v>
      </c>
      <c r="B59" t="s">
        <v>149</v>
      </c>
      <c r="C59" t="s">
        <v>149</v>
      </c>
      <c r="D59" t="s">
        <v>6</v>
      </c>
      <c r="E59">
        <v>0</v>
      </c>
      <c r="F59">
        <v>0</v>
      </c>
      <c r="G59">
        <v>1</v>
      </c>
      <c r="H59">
        <v>0</v>
      </c>
      <c r="I59" t="s">
        <v>140</v>
      </c>
      <c r="J59" s="1">
        <f>IF(Table1[[#This Row],[Team]]="ARS",1,0)</f>
        <v>0</v>
      </c>
      <c r="K59">
        <v>5.3</v>
      </c>
      <c r="L59">
        <v>190</v>
      </c>
      <c r="M59">
        <v>1.6196785280313499</v>
      </c>
      <c r="N59">
        <v>3.5954846055897698</v>
      </c>
      <c r="O59">
        <v>2.4077516449502601</v>
      </c>
      <c r="P59">
        <v>0</v>
      </c>
      <c r="Q59">
        <v>0</v>
      </c>
    </row>
    <row r="60" spans="1:17" hidden="1" x14ac:dyDescent="0.3">
      <c r="A60" t="s">
        <v>150</v>
      </c>
      <c r="B60" t="s">
        <v>151</v>
      </c>
      <c r="C60" t="s">
        <v>150</v>
      </c>
      <c r="D60" t="s">
        <v>7</v>
      </c>
      <c r="E60">
        <v>0</v>
      </c>
      <c r="F60">
        <v>0</v>
      </c>
      <c r="G60">
        <v>0</v>
      </c>
      <c r="H60">
        <v>1</v>
      </c>
      <c r="I60" t="s">
        <v>140</v>
      </c>
      <c r="J60" s="1">
        <f>IF(Table1[[#This Row],[Team]]="ARS",1,0)</f>
        <v>0</v>
      </c>
      <c r="K60">
        <v>7.5</v>
      </c>
      <c r="L60">
        <v>195</v>
      </c>
      <c r="M60">
        <v>2.8611111156223599</v>
      </c>
      <c r="N60">
        <v>3.9462137161866102</v>
      </c>
      <c r="O60">
        <v>3.0378074924345002</v>
      </c>
      <c r="P60">
        <v>1</v>
      </c>
      <c r="Q60">
        <v>0</v>
      </c>
    </row>
    <row r="61" spans="1:17" hidden="1" x14ac:dyDescent="0.3">
      <c r="A61" t="s">
        <v>152</v>
      </c>
      <c r="B61" t="s">
        <v>153</v>
      </c>
      <c r="C61" t="s">
        <v>153</v>
      </c>
      <c r="D61" t="s">
        <v>6</v>
      </c>
      <c r="E61">
        <v>0</v>
      </c>
      <c r="F61">
        <v>0</v>
      </c>
      <c r="G61">
        <v>1</v>
      </c>
      <c r="H61">
        <v>0</v>
      </c>
      <c r="I61" t="s">
        <v>140</v>
      </c>
      <c r="J61" s="1">
        <f>IF(Table1[[#This Row],[Team]]="ARS",1,0)</f>
        <v>0</v>
      </c>
      <c r="K61">
        <v>5.5</v>
      </c>
      <c r="L61">
        <v>198</v>
      </c>
      <c r="M61">
        <v>1.99020862131712</v>
      </c>
      <c r="N61">
        <v>3.7385681008413898</v>
      </c>
      <c r="O61">
        <v>2.61521035419748</v>
      </c>
      <c r="P61">
        <v>0</v>
      </c>
      <c r="Q61">
        <v>0</v>
      </c>
    </row>
    <row r="62" spans="1:17" hidden="1" x14ac:dyDescent="0.3">
      <c r="A62" t="s">
        <v>155</v>
      </c>
      <c r="B62" t="s">
        <v>156</v>
      </c>
      <c r="C62" t="s">
        <v>156</v>
      </c>
      <c r="D62" t="s">
        <v>6</v>
      </c>
      <c r="E62">
        <v>0</v>
      </c>
      <c r="F62">
        <v>0</v>
      </c>
      <c r="G62">
        <v>1</v>
      </c>
      <c r="H62">
        <v>0</v>
      </c>
      <c r="I62" t="s">
        <v>140</v>
      </c>
      <c r="J62" s="1">
        <f>IF(Table1[[#This Row],[Team]]="ARS",1,0)</f>
        <v>0</v>
      </c>
      <c r="K62">
        <v>4.5999999999999996</v>
      </c>
      <c r="L62">
        <v>200</v>
      </c>
      <c r="M62">
        <v>1.7908586725978599</v>
      </c>
      <c r="N62">
        <v>4.2426137178766297</v>
      </c>
      <c r="O62">
        <v>2.7972152282420799</v>
      </c>
      <c r="P62">
        <v>0</v>
      </c>
      <c r="Q62">
        <v>0</v>
      </c>
    </row>
    <row r="63" spans="1:17" hidden="1" x14ac:dyDescent="0.3">
      <c r="A63" t="s">
        <v>158</v>
      </c>
      <c r="B63" t="s">
        <v>159</v>
      </c>
      <c r="C63" t="s">
        <v>159</v>
      </c>
      <c r="D63" t="s">
        <v>4</v>
      </c>
      <c r="E63">
        <v>1</v>
      </c>
      <c r="F63">
        <v>0</v>
      </c>
      <c r="G63">
        <v>0</v>
      </c>
      <c r="H63">
        <v>0</v>
      </c>
      <c r="I63" t="s">
        <v>160</v>
      </c>
      <c r="J63" s="1">
        <f>IF(Table1[[#This Row],[Team]]="ARS",1,0)</f>
        <v>0</v>
      </c>
      <c r="K63">
        <v>4.9000000000000004</v>
      </c>
      <c r="L63">
        <v>212</v>
      </c>
      <c r="M63">
        <v>6.55555555555555</v>
      </c>
      <c r="N63">
        <v>10.6629205886628</v>
      </c>
      <c r="O63">
        <v>6.5495374505030899</v>
      </c>
      <c r="P63">
        <v>0</v>
      </c>
      <c r="Q63">
        <v>0</v>
      </c>
    </row>
    <row r="64" spans="1:17" x14ac:dyDescent="0.3">
      <c r="A64" t="s">
        <v>238</v>
      </c>
      <c r="B64" t="s">
        <v>239</v>
      </c>
      <c r="C64" t="s">
        <v>239</v>
      </c>
      <c r="D64" t="s">
        <v>7</v>
      </c>
      <c r="E64">
        <v>0</v>
      </c>
      <c r="F64">
        <v>0</v>
      </c>
      <c r="G64">
        <v>0</v>
      </c>
      <c r="H64">
        <v>1</v>
      </c>
      <c r="I64" t="s">
        <v>235</v>
      </c>
      <c r="J64" s="1">
        <f>IF(Table1[[#This Row],[Team]]="ARS",1,0)</f>
        <v>0</v>
      </c>
      <c r="K64">
        <v>6.7</v>
      </c>
      <c r="L64">
        <v>342</v>
      </c>
      <c r="M64">
        <v>7.80242711698458</v>
      </c>
      <c r="N64">
        <v>9.2725149147003005</v>
      </c>
      <c r="O64">
        <v>7.2968375557182599</v>
      </c>
      <c r="P64">
        <v>0</v>
      </c>
      <c r="Q64">
        <v>1</v>
      </c>
    </row>
    <row r="65" spans="1:17" hidden="1" x14ac:dyDescent="0.3">
      <c r="A65" t="s">
        <v>77</v>
      </c>
      <c r="B65" t="s">
        <v>163</v>
      </c>
      <c r="C65" t="s">
        <v>163</v>
      </c>
      <c r="D65" t="s">
        <v>6</v>
      </c>
      <c r="E65">
        <v>0</v>
      </c>
      <c r="F65">
        <v>0</v>
      </c>
      <c r="G65">
        <v>1</v>
      </c>
      <c r="H65">
        <v>0</v>
      </c>
      <c r="I65" t="s">
        <v>160</v>
      </c>
      <c r="J65" s="1">
        <f>IF(Table1[[#This Row],[Team]]="ARS",1,0)</f>
        <v>0</v>
      </c>
      <c r="K65">
        <v>7</v>
      </c>
      <c r="L65">
        <v>220</v>
      </c>
      <c r="M65">
        <v>6.81999123022677</v>
      </c>
      <c r="N65">
        <v>10.809358522153699</v>
      </c>
      <c r="O65">
        <v>6.6934980088239504</v>
      </c>
      <c r="P65">
        <v>0</v>
      </c>
      <c r="Q65">
        <v>0</v>
      </c>
    </row>
    <row r="66" spans="1:17" hidden="1" x14ac:dyDescent="0.3">
      <c r="A66" t="s">
        <v>164</v>
      </c>
      <c r="B66" t="s">
        <v>165</v>
      </c>
      <c r="C66" t="s">
        <v>165</v>
      </c>
      <c r="D66" t="s">
        <v>7</v>
      </c>
      <c r="E66">
        <v>0</v>
      </c>
      <c r="F66">
        <v>0</v>
      </c>
      <c r="G66">
        <v>0</v>
      </c>
      <c r="H66">
        <v>1</v>
      </c>
      <c r="I66" t="s">
        <v>160</v>
      </c>
      <c r="J66" s="1">
        <f>IF(Table1[[#This Row],[Team]]="ARS",1,0)</f>
        <v>0</v>
      </c>
      <c r="K66">
        <v>7.1</v>
      </c>
      <c r="L66">
        <v>221</v>
      </c>
      <c r="M66">
        <v>6</v>
      </c>
      <c r="N66">
        <v>9.1182699160169296</v>
      </c>
      <c r="O66">
        <v>5.7228098315600997</v>
      </c>
      <c r="P66">
        <v>0</v>
      </c>
      <c r="Q66">
        <v>0</v>
      </c>
    </row>
    <row r="67" spans="1:17" hidden="1" x14ac:dyDescent="0.3">
      <c r="A67" t="s">
        <v>119</v>
      </c>
      <c r="B67" t="s">
        <v>83</v>
      </c>
      <c r="C67" t="s">
        <v>83</v>
      </c>
      <c r="D67" t="s">
        <v>6</v>
      </c>
      <c r="E67">
        <v>0</v>
      </c>
      <c r="F67">
        <v>0</v>
      </c>
      <c r="G67">
        <v>1</v>
      </c>
      <c r="H67">
        <v>0</v>
      </c>
      <c r="I67" t="s">
        <v>160</v>
      </c>
      <c r="J67" s="1">
        <f>IF(Table1[[#This Row],[Team]]="ARS",1,0)</f>
        <v>0</v>
      </c>
      <c r="K67">
        <v>6.6</v>
      </c>
      <c r="L67">
        <v>223</v>
      </c>
      <c r="M67">
        <v>4.4667157786074299</v>
      </c>
      <c r="N67">
        <v>8.0534215852299909</v>
      </c>
      <c r="O67">
        <v>4.7966363371109999</v>
      </c>
      <c r="P67">
        <v>0</v>
      </c>
      <c r="Q67">
        <v>0</v>
      </c>
    </row>
    <row r="68" spans="1:17" hidden="1" x14ac:dyDescent="0.3">
      <c r="A68" t="s">
        <v>166</v>
      </c>
      <c r="B68" t="s">
        <v>167</v>
      </c>
      <c r="C68" t="s">
        <v>167</v>
      </c>
      <c r="D68" t="s">
        <v>6</v>
      </c>
      <c r="E68">
        <v>0</v>
      </c>
      <c r="F68">
        <v>0</v>
      </c>
      <c r="G68">
        <v>1</v>
      </c>
      <c r="H68">
        <v>0</v>
      </c>
      <c r="I68" t="s">
        <v>160</v>
      </c>
      <c r="J68" s="1">
        <f>IF(Table1[[#This Row],[Team]]="ARS",1,0)</f>
        <v>0</v>
      </c>
      <c r="K68">
        <v>5.9</v>
      </c>
      <c r="L68">
        <v>232</v>
      </c>
      <c r="M68">
        <v>4.3888888888888804</v>
      </c>
      <c r="N68">
        <v>7.6782395738328297</v>
      </c>
      <c r="O68">
        <v>4.6135192250940102</v>
      </c>
      <c r="P68">
        <v>0</v>
      </c>
      <c r="Q68">
        <v>0</v>
      </c>
    </row>
    <row r="69" spans="1:17" hidden="1" x14ac:dyDescent="0.3">
      <c r="A69" t="s">
        <v>127</v>
      </c>
      <c r="B69" t="s">
        <v>171</v>
      </c>
      <c r="C69" t="s">
        <v>171</v>
      </c>
      <c r="D69" t="s">
        <v>6</v>
      </c>
      <c r="E69">
        <v>0</v>
      </c>
      <c r="F69">
        <v>0</v>
      </c>
      <c r="G69">
        <v>1</v>
      </c>
      <c r="H69">
        <v>0</v>
      </c>
      <c r="I69" t="s">
        <v>170</v>
      </c>
      <c r="J69" s="1">
        <f>IF(Table1[[#This Row],[Team]]="ARS",1,0)</f>
        <v>0</v>
      </c>
      <c r="K69">
        <v>4.9000000000000004</v>
      </c>
      <c r="L69">
        <v>261</v>
      </c>
      <c r="M69">
        <v>2.2290098022257698</v>
      </c>
      <c r="N69">
        <v>4.0744130204006703</v>
      </c>
      <c r="O69">
        <v>3.8540356161567799</v>
      </c>
      <c r="P69">
        <v>0</v>
      </c>
      <c r="Q69">
        <v>0</v>
      </c>
    </row>
    <row r="70" spans="1:17" hidden="1" x14ac:dyDescent="0.3">
      <c r="A70" t="s">
        <v>135</v>
      </c>
      <c r="B70" t="s">
        <v>172</v>
      </c>
      <c r="C70" t="s">
        <v>172</v>
      </c>
      <c r="D70" t="s">
        <v>5</v>
      </c>
      <c r="E70">
        <v>0</v>
      </c>
      <c r="F70">
        <v>1</v>
      </c>
      <c r="G70">
        <v>0</v>
      </c>
      <c r="H70">
        <v>0</v>
      </c>
      <c r="I70" t="s">
        <v>170</v>
      </c>
      <c r="J70" s="1">
        <f>IF(Table1[[#This Row],[Team]]="ARS",1,0)</f>
        <v>0</v>
      </c>
      <c r="K70">
        <v>5</v>
      </c>
      <c r="L70">
        <v>263</v>
      </c>
      <c r="M70">
        <v>2.5426456093863701</v>
      </c>
      <c r="N70">
        <v>4.8641963527966796</v>
      </c>
      <c r="O70">
        <v>4.55061200067267</v>
      </c>
      <c r="P70">
        <v>0</v>
      </c>
      <c r="Q70">
        <v>0</v>
      </c>
    </row>
    <row r="71" spans="1:17" hidden="1" x14ac:dyDescent="0.3">
      <c r="A71" t="s">
        <v>173</v>
      </c>
      <c r="B71" t="s">
        <v>174</v>
      </c>
      <c r="C71" t="s">
        <v>174</v>
      </c>
      <c r="D71" t="s">
        <v>5</v>
      </c>
      <c r="E71">
        <v>0</v>
      </c>
      <c r="F71">
        <v>1</v>
      </c>
      <c r="G71">
        <v>0</v>
      </c>
      <c r="H71">
        <v>0</v>
      </c>
      <c r="I71" t="s">
        <v>170</v>
      </c>
      <c r="J71" s="1">
        <f>IF(Table1[[#This Row],[Team]]="ARS",1,0)</f>
        <v>0</v>
      </c>
      <c r="K71">
        <v>6.8</v>
      </c>
      <c r="L71">
        <v>267</v>
      </c>
      <c r="M71">
        <v>3.2203929423802902</v>
      </c>
      <c r="N71">
        <v>5.4824700450905199</v>
      </c>
      <c r="O71">
        <v>5.28017610281983</v>
      </c>
      <c r="P71">
        <v>0</v>
      </c>
      <c r="Q71">
        <v>0</v>
      </c>
    </row>
    <row r="72" spans="1:17" hidden="1" x14ac:dyDescent="0.3">
      <c r="A72" t="s">
        <v>175</v>
      </c>
      <c r="B72" t="s">
        <v>176</v>
      </c>
      <c r="C72" t="s">
        <v>176</v>
      </c>
      <c r="D72" t="s">
        <v>6</v>
      </c>
      <c r="E72">
        <v>0</v>
      </c>
      <c r="F72">
        <v>0</v>
      </c>
      <c r="G72">
        <v>1</v>
      </c>
      <c r="H72">
        <v>0</v>
      </c>
      <c r="I72" t="s">
        <v>170</v>
      </c>
      <c r="J72" s="1">
        <f>IF(Table1[[#This Row],[Team]]="ARS",1,0)</f>
        <v>0</v>
      </c>
      <c r="K72">
        <v>11.7</v>
      </c>
      <c r="L72">
        <v>268</v>
      </c>
      <c r="M72">
        <v>4.7599515287503902</v>
      </c>
      <c r="N72">
        <v>5.3386587161408601</v>
      </c>
      <c r="O72">
        <v>5.8339994050511601</v>
      </c>
      <c r="P72">
        <v>0</v>
      </c>
      <c r="Q72">
        <v>0</v>
      </c>
    </row>
    <row r="73" spans="1:17" hidden="1" x14ac:dyDescent="0.3">
      <c r="A73" t="s">
        <v>177</v>
      </c>
      <c r="B73" t="s">
        <v>178</v>
      </c>
      <c r="C73" t="s">
        <v>177</v>
      </c>
      <c r="D73" t="s">
        <v>4</v>
      </c>
      <c r="E73">
        <v>1</v>
      </c>
      <c r="F73">
        <v>0</v>
      </c>
      <c r="G73">
        <v>0</v>
      </c>
      <c r="H73">
        <v>0</v>
      </c>
      <c r="I73" t="s">
        <v>170</v>
      </c>
      <c r="J73" s="1">
        <f>IF(Table1[[#This Row],[Team]]="ARS",1,0)</f>
        <v>0</v>
      </c>
      <c r="K73">
        <v>6</v>
      </c>
      <c r="L73">
        <v>269</v>
      </c>
      <c r="M73">
        <v>4.55555555555555</v>
      </c>
      <c r="N73">
        <v>5.22823900501455</v>
      </c>
      <c r="O73">
        <v>5.6681697032622296</v>
      </c>
      <c r="P73">
        <v>0</v>
      </c>
      <c r="Q73">
        <v>0</v>
      </c>
    </row>
    <row r="74" spans="1:17" hidden="1" x14ac:dyDescent="0.3">
      <c r="A74" t="s">
        <v>179</v>
      </c>
      <c r="B74" t="s">
        <v>30</v>
      </c>
      <c r="C74" t="s">
        <v>180</v>
      </c>
      <c r="D74" t="s">
        <v>6</v>
      </c>
      <c r="E74">
        <v>0</v>
      </c>
      <c r="F74">
        <v>0</v>
      </c>
      <c r="G74">
        <v>1</v>
      </c>
      <c r="H74">
        <v>0</v>
      </c>
      <c r="I74" t="s">
        <v>170</v>
      </c>
      <c r="J74" s="1">
        <f>IF(Table1[[#This Row],[Team]]="ARS",1,0)</f>
        <v>0</v>
      </c>
      <c r="K74">
        <v>5.4</v>
      </c>
      <c r="L74">
        <v>270</v>
      </c>
      <c r="M74">
        <v>2.37265312966997</v>
      </c>
      <c r="N74">
        <v>4.9387748544290799</v>
      </c>
      <c r="O74">
        <v>4.53129545981208</v>
      </c>
      <c r="P74">
        <v>0</v>
      </c>
      <c r="Q74">
        <v>0</v>
      </c>
    </row>
    <row r="75" spans="1:17" hidden="1" x14ac:dyDescent="0.3">
      <c r="A75" t="s">
        <v>181</v>
      </c>
      <c r="B75" t="s">
        <v>182</v>
      </c>
      <c r="C75" t="s">
        <v>182</v>
      </c>
      <c r="D75" t="s">
        <v>6</v>
      </c>
      <c r="E75">
        <v>0</v>
      </c>
      <c r="F75">
        <v>0</v>
      </c>
      <c r="G75">
        <v>1</v>
      </c>
      <c r="H75">
        <v>0</v>
      </c>
      <c r="I75" t="s">
        <v>170</v>
      </c>
      <c r="J75" s="1">
        <f>IF(Table1[[#This Row],[Team]]="ARS",1,0)</f>
        <v>0</v>
      </c>
      <c r="K75">
        <v>13.2</v>
      </c>
      <c r="L75">
        <v>271</v>
      </c>
      <c r="M75">
        <v>7.1111111098760604</v>
      </c>
      <c r="N75">
        <v>6.9719982365462698</v>
      </c>
      <c r="O75">
        <v>8.0003722439773508</v>
      </c>
      <c r="P75">
        <v>0</v>
      </c>
      <c r="Q75">
        <v>0</v>
      </c>
    </row>
    <row r="76" spans="1:17" hidden="1" x14ac:dyDescent="0.3">
      <c r="A76" t="s">
        <v>183</v>
      </c>
      <c r="B76" t="s">
        <v>184</v>
      </c>
      <c r="C76" t="s">
        <v>184</v>
      </c>
      <c r="D76" t="s">
        <v>5</v>
      </c>
      <c r="E76">
        <v>0</v>
      </c>
      <c r="F76">
        <v>1</v>
      </c>
      <c r="G76">
        <v>0</v>
      </c>
      <c r="H76">
        <v>0</v>
      </c>
      <c r="I76" t="s">
        <v>170</v>
      </c>
      <c r="J76" s="1">
        <f>IF(Table1[[#This Row],[Team]]="ARS",1,0)</f>
        <v>0</v>
      </c>
      <c r="K76">
        <v>7.3</v>
      </c>
      <c r="L76">
        <v>272</v>
      </c>
      <c r="M76">
        <v>4.6498402786951196</v>
      </c>
      <c r="N76">
        <v>6.4839854152546401</v>
      </c>
      <c r="O76">
        <v>6.6033248449384798</v>
      </c>
      <c r="P76">
        <v>0</v>
      </c>
      <c r="Q76">
        <v>0</v>
      </c>
    </row>
    <row r="77" spans="1:17" x14ac:dyDescent="0.3">
      <c r="A77" t="s">
        <v>86</v>
      </c>
      <c r="B77" t="s">
        <v>87</v>
      </c>
      <c r="C77" t="s">
        <v>87</v>
      </c>
      <c r="D77" t="s">
        <v>4</v>
      </c>
      <c r="E77">
        <v>1</v>
      </c>
      <c r="F77">
        <v>0</v>
      </c>
      <c r="G77">
        <v>0</v>
      </c>
      <c r="H77">
        <v>0</v>
      </c>
      <c r="I77" t="s">
        <v>79</v>
      </c>
      <c r="J77" s="1">
        <f>IF(Table1[[#This Row],[Team]]="ARS",1,0)</f>
        <v>0</v>
      </c>
      <c r="K77">
        <v>5.4</v>
      </c>
      <c r="L77">
        <v>117</v>
      </c>
      <c r="M77">
        <v>5.22222221651539</v>
      </c>
      <c r="N77">
        <v>8.3505177303961098</v>
      </c>
      <c r="O77">
        <v>6.4360097633004498</v>
      </c>
      <c r="P77">
        <v>1</v>
      </c>
      <c r="Q77">
        <v>1</v>
      </c>
    </row>
    <row r="78" spans="1:17" hidden="1" x14ac:dyDescent="0.3">
      <c r="A78" t="s">
        <v>187</v>
      </c>
      <c r="B78" t="s">
        <v>188</v>
      </c>
      <c r="C78" t="s">
        <v>188</v>
      </c>
      <c r="D78" t="s">
        <v>6</v>
      </c>
      <c r="E78">
        <v>0</v>
      </c>
      <c r="F78">
        <v>0</v>
      </c>
      <c r="G78">
        <v>1</v>
      </c>
      <c r="H78">
        <v>0</v>
      </c>
      <c r="I78" t="s">
        <v>170</v>
      </c>
      <c r="J78" s="1">
        <f>IF(Table1[[#This Row],[Team]]="ARS",1,0)</f>
        <v>0</v>
      </c>
      <c r="K78">
        <v>8.3000000000000007</v>
      </c>
      <c r="L78">
        <v>278</v>
      </c>
      <c r="M78">
        <v>1.0783511394507399</v>
      </c>
      <c r="N78">
        <v>6.1499196399149296</v>
      </c>
      <c r="O78">
        <v>4.8427063296374602</v>
      </c>
      <c r="P78">
        <v>0</v>
      </c>
      <c r="Q78">
        <v>0</v>
      </c>
    </row>
    <row r="79" spans="1:17" hidden="1" x14ac:dyDescent="0.3">
      <c r="A79" t="s">
        <v>81</v>
      </c>
      <c r="B79" t="s">
        <v>189</v>
      </c>
      <c r="C79" t="s">
        <v>189</v>
      </c>
      <c r="D79" t="s">
        <v>6</v>
      </c>
      <c r="E79">
        <v>0</v>
      </c>
      <c r="F79">
        <v>0</v>
      </c>
      <c r="G79">
        <v>1</v>
      </c>
      <c r="H79">
        <v>0</v>
      </c>
      <c r="I79" t="s">
        <v>190</v>
      </c>
      <c r="J79" s="1">
        <f>IF(Table1[[#This Row],[Team]]="ARS",1,0)</f>
        <v>0</v>
      </c>
      <c r="K79">
        <v>7.5</v>
      </c>
      <c r="L79">
        <v>291</v>
      </c>
      <c r="M79">
        <v>1.9444444392404401</v>
      </c>
      <c r="N79">
        <v>3.6948039303086402</v>
      </c>
      <c r="O79">
        <v>3.8102117505108701</v>
      </c>
      <c r="P79">
        <v>0</v>
      </c>
      <c r="Q79">
        <v>0</v>
      </c>
    </row>
    <row r="80" spans="1:17" hidden="1" x14ac:dyDescent="0.3">
      <c r="A80" t="s">
        <v>191</v>
      </c>
      <c r="B80" t="s">
        <v>192</v>
      </c>
      <c r="C80" t="s">
        <v>192</v>
      </c>
      <c r="D80" t="s">
        <v>5</v>
      </c>
      <c r="E80">
        <v>0</v>
      </c>
      <c r="F80">
        <v>1</v>
      </c>
      <c r="G80">
        <v>0</v>
      </c>
      <c r="H80">
        <v>0</v>
      </c>
      <c r="I80" t="s">
        <v>190</v>
      </c>
      <c r="J80" s="1">
        <f>IF(Table1[[#This Row],[Team]]="ARS",1,0)</f>
        <v>0</v>
      </c>
      <c r="K80">
        <v>5.4</v>
      </c>
      <c r="L80">
        <v>292</v>
      </c>
      <c r="M80">
        <v>2.4444444444444402</v>
      </c>
      <c r="N80">
        <v>3.5862212584373001</v>
      </c>
      <c r="O80">
        <v>3.9494309454734302</v>
      </c>
      <c r="P80">
        <v>0</v>
      </c>
      <c r="Q80">
        <v>0</v>
      </c>
    </row>
    <row r="81" spans="1:17" hidden="1" x14ac:dyDescent="0.3">
      <c r="A81" t="s">
        <v>193</v>
      </c>
      <c r="B81" t="s">
        <v>194</v>
      </c>
      <c r="C81" t="s">
        <v>194</v>
      </c>
      <c r="D81" t="s">
        <v>6</v>
      </c>
      <c r="E81">
        <v>0</v>
      </c>
      <c r="F81">
        <v>0</v>
      </c>
      <c r="G81">
        <v>1</v>
      </c>
      <c r="H81">
        <v>0</v>
      </c>
      <c r="I81" t="s">
        <v>190</v>
      </c>
      <c r="J81" s="1">
        <f>IF(Table1[[#This Row],[Team]]="ARS",1,0)</f>
        <v>0</v>
      </c>
      <c r="K81">
        <v>7.1</v>
      </c>
      <c r="L81">
        <v>293</v>
      </c>
      <c r="M81">
        <v>3.7327239831599801</v>
      </c>
      <c r="N81">
        <v>4.2972006743754498</v>
      </c>
      <c r="O81">
        <v>5.0947561687682903</v>
      </c>
      <c r="P81">
        <v>0</v>
      </c>
      <c r="Q81">
        <v>0</v>
      </c>
    </row>
    <row r="82" spans="1:17" hidden="1" x14ac:dyDescent="0.3">
      <c r="A82" t="s">
        <v>82</v>
      </c>
      <c r="B82" t="s">
        <v>195</v>
      </c>
      <c r="C82" t="s">
        <v>195</v>
      </c>
      <c r="D82" t="s">
        <v>6</v>
      </c>
      <c r="E82">
        <v>0</v>
      </c>
      <c r="F82">
        <v>0</v>
      </c>
      <c r="G82">
        <v>1</v>
      </c>
      <c r="H82">
        <v>0</v>
      </c>
      <c r="I82" t="s">
        <v>190</v>
      </c>
      <c r="J82" s="1">
        <f>IF(Table1[[#This Row],[Team]]="ARS",1,0)</f>
        <v>0</v>
      </c>
      <c r="K82">
        <v>11.8</v>
      </c>
      <c r="L82">
        <v>294</v>
      </c>
      <c r="M82">
        <v>2.9451702077220498</v>
      </c>
      <c r="N82">
        <v>5.29141203477245</v>
      </c>
      <c r="O82">
        <v>5.5290475230037304</v>
      </c>
      <c r="P82">
        <v>0</v>
      </c>
      <c r="Q82">
        <v>0</v>
      </c>
    </row>
    <row r="83" spans="1:17" hidden="1" x14ac:dyDescent="0.3">
      <c r="A83" t="s">
        <v>36</v>
      </c>
      <c r="B83" t="s">
        <v>196</v>
      </c>
      <c r="C83" t="s">
        <v>196</v>
      </c>
      <c r="D83" t="s">
        <v>5</v>
      </c>
      <c r="E83">
        <v>0</v>
      </c>
      <c r="F83">
        <v>1</v>
      </c>
      <c r="G83">
        <v>0</v>
      </c>
      <c r="H83">
        <v>0</v>
      </c>
      <c r="I83" t="s">
        <v>190</v>
      </c>
      <c r="J83" s="1">
        <f>IF(Table1[[#This Row],[Team]]="ARS",1,0)</f>
        <v>0</v>
      </c>
      <c r="K83">
        <v>5.2</v>
      </c>
      <c r="L83">
        <v>295</v>
      </c>
      <c r="M83">
        <v>1.34568858435608</v>
      </c>
      <c r="N83">
        <v>3.6574340939033099</v>
      </c>
      <c r="O83">
        <v>3.5105865310860702</v>
      </c>
      <c r="P83">
        <v>0</v>
      </c>
      <c r="Q83">
        <v>0</v>
      </c>
    </row>
    <row r="84" spans="1:17" hidden="1" x14ac:dyDescent="0.3">
      <c r="A84" t="s">
        <v>197</v>
      </c>
      <c r="B84" t="s">
        <v>198</v>
      </c>
      <c r="C84" t="s">
        <v>198</v>
      </c>
      <c r="D84" t="s">
        <v>6</v>
      </c>
      <c r="E84">
        <v>0</v>
      </c>
      <c r="F84">
        <v>0</v>
      </c>
      <c r="G84">
        <v>1</v>
      </c>
      <c r="H84">
        <v>0</v>
      </c>
      <c r="I84" t="s">
        <v>190</v>
      </c>
      <c r="J84" s="1">
        <f>IF(Table1[[#This Row],[Team]]="ARS",1,0)</f>
        <v>0</v>
      </c>
      <c r="K84">
        <v>8.6</v>
      </c>
      <c r="L84">
        <v>296</v>
      </c>
      <c r="M84">
        <v>3.3888888857566899</v>
      </c>
      <c r="N84">
        <v>4.7603819612964999</v>
      </c>
      <c r="O84">
        <v>5.3074838553319399</v>
      </c>
      <c r="P84">
        <v>0</v>
      </c>
      <c r="Q84">
        <v>0</v>
      </c>
    </row>
    <row r="85" spans="1:17" hidden="1" x14ac:dyDescent="0.3">
      <c r="A85" t="s">
        <v>199</v>
      </c>
      <c r="B85" t="s">
        <v>200</v>
      </c>
      <c r="C85" t="s">
        <v>200</v>
      </c>
      <c r="D85" t="s">
        <v>6</v>
      </c>
      <c r="E85">
        <v>0</v>
      </c>
      <c r="F85">
        <v>0</v>
      </c>
      <c r="G85">
        <v>1</v>
      </c>
      <c r="H85">
        <v>0</v>
      </c>
      <c r="I85" t="s">
        <v>190</v>
      </c>
      <c r="J85" s="1">
        <f>IF(Table1[[#This Row],[Team]]="ARS",1,0)</f>
        <v>0</v>
      </c>
      <c r="K85">
        <v>10.5</v>
      </c>
      <c r="L85">
        <v>297</v>
      </c>
      <c r="M85">
        <v>3.80555555555555</v>
      </c>
      <c r="N85">
        <v>4.7837854841003304</v>
      </c>
      <c r="O85">
        <v>5.5139236411430597</v>
      </c>
      <c r="P85">
        <v>0</v>
      </c>
      <c r="Q85">
        <v>0</v>
      </c>
    </row>
    <row r="86" spans="1:17" hidden="1" x14ac:dyDescent="0.3">
      <c r="A86" t="s">
        <v>201</v>
      </c>
      <c r="B86" t="s">
        <v>202</v>
      </c>
      <c r="C86" t="s">
        <v>202</v>
      </c>
      <c r="D86" t="s">
        <v>5</v>
      </c>
      <c r="E86">
        <v>0</v>
      </c>
      <c r="F86">
        <v>1</v>
      </c>
      <c r="G86">
        <v>0</v>
      </c>
      <c r="H86">
        <v>0</v>
      </c>
      <c r="I86" t="s">
        <v>190</v>
      </c>
      <c r="J86" s="1">
        <f>IF(Table1[[#This Row],[Team]]="ARS",1,0)</f>
        <v>0</v>
      </c>
      <c r="K86">
        <v>7</v>
      </c>
      <c r="L86">
        <v>298</v>
      </c>
      <c r="M86">
        <v>6.0134986469718097</v>
      </c>
      <c r="N86">
        <v>6.8308191102043097</v>
      </c>
      <c r="O86">
        <v>8.1346666267195999</v>
      </c>
      <c r="P86">
        <v>0</v>
      </c>
      <c r="Q86">
        <v>0</v>
      </c>
    </row>
    <row r="87" spans="1:17" hidden="1" x14ac:dyDescent="0.3">
      <c r="A87" t="s">
        <v>203</v>
      </c>
      <c r="B87" t="s">
        <v>204</v>
      </c>
      <c r="C87" t="s">
        <v>203</v>
      </c>
      <c r="D87" t="s">
        <v>4</v>
      </c>
      <c r="E87">
        <v>1</v>
      </c>
      <c r="F87">
        <v>0</v>
      </c>
      <c r="G87">
        <v>0</v>
      </c>
      <c r="H87">
        <v>0</v>
      </c>
      <c r="I87" t="s">
        <v>190</v>
      </c>
      <c r="J87" s="1">
        <f>IF(Table1[[#This Row],[Team]]="ARS",1,0)</f>
        <v>0</v>
      </c>
      <c r="K87">
        <v>6.1</v>
      </c>
      <c r="L87">
        <v>299</v>
      </c>
      <c r="M87">
        <v>3.9722222203465498</v>
      </c>
      <c r="N87">
        <v>5.0518790169454002</v>
      </c>
      <c r="O87">
        <v>5.8019234525616099</v>
      </c>
      <c r="P87">
        <v>0</v>
      </c>
      <c r="Q87">
        <v>0</v>
      </c>
    </row>
    <row r="88" spans="1:17" hidden="1" x14ac:dyDescent="0.3">
      <c r="A88" t="s">
        <v>205</v>
      </c>
      <c r="B88" t="s">
        <v>206</v>
      </c>
      <c r="C88" t="s">
        <v>206</v>
      </c>
      <c r="D88" t="s">
        <v>5</v>
      </c>
      <c r="E88">
        <v>0</v>
      </c>
      <c r="F88">
        <v>1</v>
      </c>
      <c r="G88">
        <v>0</v>
      </c>
      <c r="H88">
        <v>0</v>
      </c>
      <c r="I88" t="s">
        <v>190</v>
      </c>
      <c r="J88" s="1">
        <f>IF(Table1[[#This Row],[Team]]="ARS",1,0)</f>
        <v>0</v>
      </c>
      <c r="K88">
        <v>5.8</v>
      </c>
      <c r="L88">
        <v>301</v>
      </c>
      <c r="M88">
        <v>3.8333333333333299</v>
      </c>
      <c r="N88">
        <v>5.5247784859812397</v>
      </c>
      <c r="O88">
        <v>6.1147690240180799</v>
      </c>
      <c r="P88">
        <v>0</v>
      </c>
      <c r="Q88">
        <v>0</v>
      </c>
    </row>
    <row r="89" spans="1:17" hidden="1" x14ac:dyDescent="0.3">
      <c r="A89" t="s">
        <v>207</v>
      </c>
      <c r="B89" t="s">
        <v>208</v>
      </c>
      <c r="C89" t="s">
        <v>209</v>
      </c>
      <c r="D89" t="s">
        <v>6</v>
      </c>
      <c r="E89">
        <v>0</v>
      </c>
      <c r="F89">
        <v>0</v>
      </c>
      <c r="G89">
        <v>1</v>
      </c>
      <c r="H89">
        <v>0</v>
      </c>
      <c r="I89" t="s">
        <v>190</v>
      </c>
      <c r="J89" s="1">
        <f>IF(Table1[[#This Row],[Team]]="ARS",1,0)</f>
        <v>0</v>
      </c>
      <c r="K89">
        <v>7</v>
      </c>
      <c r="L89">
        <v>303</v>
      </c>
      <c r="M89">
        <v>4.9456229292262499</v>
      </c>
      <c r="N89">
        <v>5.4211267800362801</v>
      </c>
      <c r="O89">
        <v>6.5339599717884997</v>
      </c>
      <c r="P89">
        <v>0</v>
      </c>
      <c r="Q89">
        <v>0</v>
      </c>
    </row>
    <row r="90" spans="1:17" hidden="1" x14ac:dyDescent="0.3">
      <c r="A90" t="s">
        <v>210</v>
      </c>
      <c r="B90" t="s">
        <v>211</v>
      </c>
      <c r="C90" t="s">
        <v>212</v>
      </c>
      <c r="D90" t="s">
        <v>7</v>
      </c>
      <c r="E90">
        <v>0</v>
      </c>
      <c r="F90">
        <v>0</v>
      </c>
      <c r="G90">
        <v>0</v>
      </c>
      <c r="H90">
        <v>1</v>
      </c>
      <c r="I90" t="s">
        <v>190</v>
      </c>
      <c r="J90" s="1">
        <f>IF(Table1[[#This Row],[Team]]="ARS",1,0)</f>
        <v>0</v>
      </c>
      <c r="K90">
        <v>8.4</v>
      </c>
      <c r="L90">
        <v>304</v>
      </c>
      <c r="M90">
        <v>4.0058967699267303</v>
      </c>
      <c r="N90">
        <v>3.9399068716110199</v>
      </c>
      <c r="O90">
        <v>4.9342405012100903</v>
      </c>
      <c r="P90">
        <v>0</v>
      </c>
      <c r="Q90">
        <v>0</v>
      </c>
    </row>
    <row r="91" spans="1:17" hidden="1" x14ac:dyDescent="0.3">
      <c r="A91" t="s">
        <v>80</v>
      </c>
      <c r="B91" t="s">
        <v>213</v>
      </c>
      <c r="C91" t="s">
        <v>213</v>
      </c>
      <c r="D91" t="s">
        <v>6</v>
      </c>
      <c r="E91">
        <v>0</v>
      </c>
      <c r="F91">
        <v>0</v>
      </c>
      <c r="G91">
        <v>1</v>
      </c>
      <c r="H91">
        <v>0</v>
      </c>
      <c r="I91" t="s">
        <v>190</v>
      </c>
      <c r="J91" s="1">
        <f>IF(Table1[[#This Row],[Team]]="ARS",1,0)</f>
        <v>0</v>
      </c>
      <c r="K91">
        <v>7.8</v>
      </c>
      <c r="L91">
        <v>306</v>
      </c>
      <c r="M91">
        <v>3.5555555584666001</v>
      </c>
      <c r="N91">
        <v>4.3268974315372501</v>
      </c>
      <c r="O91">
        <v>5.0384561986199499</v>
      </c>
      <c r="P91">
        <v>0</v>
      </c>
      <c r="Q91">
        <v>0</v>
      </c>
    </row>
    <row r="92" spans="1:17" hidden="1" x14ac:dyDescent="0.3">
      <c r="A92" t="s">
        <v>168</v>
      </c>
      <c r="B92" t="s">
        <v>214</v>
      </c>
      <c r="C92" t="s">
        <v>168</v>
      </c>
      <c r="D92" t="s">
        <v>6</v>
      </c>
      <c r="E92">
        <v>0</v>
      </c>
      <c r="F92">
        <v>0</v>
      </c>
      <c r="G92">
        <v>1</v>
      </c>
      <c r="H92">
        <v>0</v>
      </c>
      <c r="I92" t="s">
        <v>190</v>
      </c>
      <c r="J92" s="1">
        <f>IF(Table1[[#This Row],[Team]]="ARS",1,0)</f>
        <v>0</v>
      </c>
      <c r="K92">
        <v>5.5</v>
      </c>
      <c r="L92">
        <v>307</v>
      </c>
      <c r="M92">
        <v>3.8743600456893401</v>
      </c>
      <c r="N92">
        <v>3.8631319433050102</v>
      </c>
      <c r="O92">
        <v>4.81397938226233</v>
      </c>
      <c r="P92">
        <v>0</v>
      </c>
      <c r="Q92">
        <v>0</v>
      </c>
    </row>
    <row r="93" spans="1:17" hidden="1" x14ac:dyDescent="0.3">
      <c r="A93" t="s">
        <v>49</v>
      </c>
      <c r="B93" t="s">
        <v>216</v>
      </c>
      <c r="C93" t="s">
        <v>216</v>
      </c>
      <c r="D93" t="s">
        <v>4</v>
      </c>
      <c r="E93">
        <v>1</v>
      </c>
      <c r="F93">
        <v>0</v>
      </c>
      <c r="G93">
        <v>0</v>
      </c>
      <c r="H93">
        <v>0</v>
      </c>
      <c r="I93" t="s">
        <v>217</v>
      </c>
      <c r="J93" s="1">
        <f>IF(Table1[[#This Row],[Team]]="ARS",1,0)</f>
        <v>0</v>
      </c>
      <c r="K93">
        <v>5.0999999999999996</v>
      </c>
      <c r="L93">
        <v>319</v>
      </c>
      <c r="M93">
        <v>5.2501594734390098</v>
      </c>
      <c r="N93">
        <v>8.9927758734992498</v>
      </c>
      <c r="O93">
        <v>5.9518159691855299</v>
      </c>
      <c r="P93">
        <v>0</v>
      </c>
      <c r="Q93">
        <v>0</v>
      </c>
    </row>
    <row r="94" spans="1:17" hidden="1" x14ac:dyDescent="0.3">
      <c r="A94" t="s">
        <v>218</v>
      </c>
      <c r="B94" t="s">
        <v>219</v>
      </c>
      <c r="C94" t="s">
        <v>219</v>
      </c>
      <c r="D94" t="s">
        <v>6</v>
      </c>
      <c r="E94">
        <v>0</v>
      </c>
      <c r="F94">
        <v>0</v>
      </c>
      <c r="G94">
        <v>1</v>
      </c>
      <c r="H94">
        <v>0</v>
      </c>
      <c r="I94" t="s">
        <v>217</v>
      </c>
      <c r="J94" s="1">
        <f>IF(Table1[[#This Row],[Team]]="ARS",1,0)</f>
        <v>0</v>
      </c>
      <c r="K94">
        <v>7.4</v>
      </c>
      <c r="L94">
        <v>321</v>
      </c>
      <c r="M94">
        <v>4.6111111111111098</v>
      </c>
      <c r="N94">
        <v>8.0762820964887592</v>
      </c>
      <c r="O94">
        <v>5.3052835037435599</v>
      </c>
      <c r="P94">
        <v>0</v>
      </c>
      <c r="Q94">
        <v>0</v>
      </c>
    </row>
    <row r="95" spans="1:17" hidden="1" x14ac:dyDescent="0.3">
      <c r="A95" t="s">
        <v>157</v>
      </c>
      <c r="B95" t="s">
        <v>220</v>
      </c>
      <c r="C95" t="s">
        <v>220</v>
      </c>
      <c r="D95" t="s">
        <v>5</v>
      </c>
      <c r="E95">
        <v>0</v>
      </c>
      <c r="F95">
        <v>1</v>
      </c>
      <c r="G95">
        <v>0</v>
      </c>
      <c r="H95">
        <v>0</v>
      </c>
      <c r="I95" t="s">
        <v>217</v>
      </c>
      <c r="J95" s="1">
        <f>IF(Table1[[#This Row],[Team]]="ARS",1,0)</f>
        <v>0</v>
      </c>
      <c r="K95">
        <v>5.4</v>
      </c>
      <c r="L95">
        <v>322</v>
      </c>
      <c r="M95">
        <v>4.4161667557638298</v>
      </c>
      <c r="N95">
        <v>7.2945150737274096</v>
      </c>
      <c r="O95">
        <v>4.8883482379116696</v>
      </c>
      <c r="P95">
        <v>0</v>
      </c>
      <c r="Q95">
        <v>0</v>
      </c>
    </row>
    <row r="96" spans="1:17" hidden="1" x14ac:dyDescent="0.3">
      <c r="A96" t="s">
        <v>221</v>
      </c>
      <c r="B96" t="s">
        <v>222</v>
      </c>
      <c r="C96" t="s">
        <v>223</v>
      </c>
      <c r="D96" t="s">
        <v>6</v>
      </c>
      <c r="E96">
        <v>0</v>
      </c>
      <c r="F96">
        <v>0</v>
      </c>
      <c r="G96">
        <v>1</v>
      </c>
      <c r="H96">
        <v>0</v>
      </c>
      <c r="I96" t="s">
        <v>217</v>
      </c>
      <c r="J96" s="1">
        <f>IF(Table1[[#This Row],[Team]]="ARS",1,0)</f>
        <v>0</v>
      </c>
      <c r="K96">
        <v>4.9000000000000004</v>
      </c>
      <c r="L96">
        <v>323</v>
      </c>
      <c r="M96">
        <v>5.7777777678148601</v>
      </c>
      <c r="N96">
        <v>8.7305990617154592</v>
      </c>
      <c r="O96">
        <v>6.0398586406186299</v>
      </c>
      <c r="P96">
        <v>0</v>
      </c>
      <c r="Q96">
        <v>0</v>
      </c>
    </row>
    <row r="97" spans="1:17" hidden="1" x14ac:dyDescent="0.3">
      <c r="A97" t="s">
        <v>224</v>
      </c>
      <c r="B97" t="s">
        <v>225</v>
      </c>
      <c r="C97" t="s">
        <v>226</v>
      </c>
      <c r="D97" t="s">
        <v>6</v>
      </c>
      <c r="E97">
        <v>0</v>
      </c>
      <c r="F97">
        <v>0</v>
      </c>
      <c r="G97">
        <v>1</v>
      </c>
      <c r="H97">
        <v>0</v>
      </c>
      <c r="I97" t="s">
        <v>217</v>
      </c>
      <c r="J97" s="1">
        <f>IF(Table1[[#This Row],[Team]]="ARS",1,0)</f>
        <v>0</v>
      </c>
      <c r="K97">
        <v>11.6</v>
      </c>
      <c r="L97">
        <v>325</v>
      </c>
      <c r="M97">
        <v>8.9142674236225403</v>
      </c>
      <c r="N97">
        <v>10.4140994778656</v>
      </c>
      <c r="O97">
        <v>7.9816392879466704</v>
      </c>
      <c r="P97">
        <v>0</v>
      </c>
      <c r="Q97">
        <v>0</v>
      </c>
    </row>
    <row r="98" spans="1:17" hidden="1" x14ac:dyDescent="0.3">
      <c r="A98" t="s">
        <v>228</v>
      </c>
      <c r="B98" t="s">
        <v>229</v>
      </c>
      <c r="C98" t="s">
        <v>229</v>
      </c>
      <c r="D98" t="s">
        <v>6</v>
      </c>
      <c r="E98">
        <v>0</v>
      </c>
      <c r="F98">
        <v>0</v>
      </c>
      <c r="G98">
        <v>1</v>
      </c>
      <c r="H98">
        <v>0</v>
      </c>
      <c r="I98" t="s">
        <v>217</v>
      </c>
      <c r="J98" s="1">
        <f>IF(Table1[[#This Row],[Team]]="ARS",1,0)</f>
        <v>0</v>
      </c>
      <c r="K98">
        <v>8.9</v>
      </c>
      <c r="L98">
        <v>333</v>
      </c>
      <c r="M98">
        <v>5.2865837276892602</v>
      </c>
      <c r="N98">
        <v>10.4994434617146</v>
      </c>
      <c r="O98">
        <v>6.6249830277951602</v>
      </c>
      <c r="P98">
        <v>0</v>
      </c>
      <c r="Q98">
        <v>0</v>
      </c>
    </row>
    <row r="99" spans="1:17" x14ac:dyDescent="0.3">
      <c r="A99" t="s">
        <v>161</v>
      </c>
      <c r="B99" t="s">
        <v>162</v>
      </c>
      <c r="C99" t="s">
        <v>162</v>
      </c>
      <c r="D99" t="s">
        <v>6</v>
      </c>
      <c r="E99">
        <v>0</v>
      </c>
      <c r="F99">
        <v>0</v>
      </c>
      <c r="G99">
        <v>1</v>
      </c>
      <c r="H99">
        <v>0</v>
      </c>
      <c r="I99" t="s">
        <v>160</v>
      </c>
      <c r="J99" s="1">
        <f>IF(Table1[[#This Row],[Team]]="ARS",1,0)</f>
        <v>0</v>
      </c>
      <c r="K99">
        <v>6.4</v>
      </c>
      <c r="L99">
        <v>219</v>
      </c>
      <c r="M99">
        <v>8.9253887144730299</v>
      </c>
      <c r="N99">
        <v>8.6140389231262198</v>
      </c>
      <c r="O99">
        <v>6.4150903344896504</v>
      </c>
      <c r="P99">
        <v>1</v>
      </c>
      <c r="Q99">
        <v>1</v>
      </c>
    </row>
    <row r="100" spans="1:17" hidden="1" x14ac:dyDescent="0.3">
      <c r="A100" t="s">
        <v>233</v>
      </c>
      <c r="B100" t="s">
        <v>234</v>
      </c>
      <c r="C100" t="s">
        <v>234</v>
      </c>
      <c r="D100" t="s">
        <v>5</v>
      </c>
      <c r="E100">
        <v>0</v>
      </c>
      <c r="F100">
        <v>1</v>
      </c>
      <c r="G100">
        <v>0</v>
      </c>
      <c r="H100">
        <v>0</v>
      </c>
      <c r="I100" t="s">
        <v>235</v>
      </c>
      <c r="J100" s="1">
        <f>IF(Table1[[#This Row],[Team]]="ARS",1,0)</f>
        <v>0</v>
      </c>
      <c r="K100">
        <v>4.7</v>
      </c>
      <c r="L100">
        <v>340</v>
      </c>
      <c r="M100">
        <v>4.3315235957471696</v>
      </c>
      <c r="N100">
        <v>7.8059968179891399</v>
      </c>
      <c r="O100">
        <v>5.3811636079219598</v>
      </c>
      <c r="P100">
        <v>0</v>
      </c>
      <c r="Q100">
        <v>0</v>
      </c>
    </row>
    <row r="101" spans="1:17" hidden="1" x14ac:dyDescent="0.3">
      <c r="A101" t="s">
        <v>236</v>
      </c>
      <c r="B101" t="s">
        <v>237</v>
      </c>
      <c r="C101" t="s">
        <v>237</v>
      </c>
      <c r="D101" t="s">
        <v>5</v>
      </c>
      <c r="E101">
        <v>0</v>
      </c>
      <c r="F101">
        <v>1</v>
      </c>
      <c r="G101">
        <v>0</v>
      </c>
      <c r="H101">
        <v>0</v>
      </c>
      <c r="I101" t="s">
        <v>235</v>
      </c>
      <c r="J101" s="1">
        <f>IF(Table1[[#This Row],[Team]]="ARS",1,0)</f>
        <v>0</v>
      </c>
      <c r="K101">
        <v>4.4000000000000004</v>
      </c>
      <c r="L101">
        <v>341</v>
      </c>
      <c r="M101">
        <v>4.6666666541255104</v>
      </c>
      <c r="N101">
        <v>7.2293527047269501</v>
      </c>
      <c r="O101">
        <v>5.2067044529470197</v>
      </c>
      <c r="P101">
        <v>0</v>
      </c>
      <c r="Q101">
        <v>0</v>
      </c>
    </row>
    <row r="102" spans="1:17" x14ac:dyDescent="0.3">
      <c r="A102" t="s">
        <v>103</v>
      </c>
      <c r="B102" t="s">
        <v>104</v>
      </c>
      <c r="C102" t="s">
        <v>104</v>
      </c>
      <c r="D102" t="s">
        <v>5</v>
      </c>
      <c r="E102">
        <v>0</v>
      </c>
      <c r="F102">
        <v>1</v>
      </c>
      <c r="G102">
        <v>0</v>
      </c>
      <c r="H102">
        <v>0</v>
      </c>
      <c r="I102" t="s">
        <v>92</v>
      </c>
      <c r="J102" s="1">
        <f>IF(Table1[[#This Row],[Team]]="ARS",1,0)</f>
        <v>0</v>
      </c>
      <c r="K102">
        <v>6.2</v>
      </c>
      <c r="L102">
        <v>138</v>
      </c>
      <c r="M102">
        <v>4.30555555555555</v>
      </c>
      <c r="N102">
        <v>5.9186741913147403</v>
      </c>
      <c r="O102">
        <v>5.5481368572527501</v>
      </c>
      <c r="P102">
        <v>1</v>
      </c>
      <c r="Q102">
        <v>1</v>
      </c>
    </row>
    <row r="103" spans="1:17" hidden="1" x14ac:dyDescent="0.3">
      <c r="A103" t="s">
        <v>31</v>
      </c>
      <c r="B103" t="s">
        <v>240</v>
      </c>
      <c r="C103" t="s">
        <v>240</v>
      </c>
      <c r="D103" t="s">
        <v>4</v>
      </c>
      <c r="E103">
        <v>1</v>
      </c>
      <c r="F103">
        <v>0</v>
      </c>
      <c r="G103">
        <v>0</v>
      </c>
      <c r="H103">
        <v>0</v>
      </c>
      <c r="I103" t="s">
        <v>235</v>
      </c>
      <c r="J103" s="1">
        <f>IF(Table1[[#This Row],[Team]]="ARS",1,0)</f>
        <v>0</v>
      </c>
      <c r="K103">
        <v>4.4000000000000004</v>
      </c>
      <c r="L103">
        <v>346</v>
      </c>
      <c r="M103">
        <v>4.5</v>
      </c>
      <c r="N103">
        <v>8.2353314168910003</v>
      </c>
      <c r="O103">
        <v>5.6533787640680604</v>
      </c>
      <c r="P103">
        <v>0</v>
      </c>
      <c r="Q103">
        <v>0</v>
      </c>
    </row>
    <row r="104" spans="1:17" hidden="1" x14ac:dyDescent="0.3">
      <c r="A104" t="s">
        <v>241</v>
      </c>
      <c r="B104" t="s">
        <v>242</v>
      </c>
      <c r="C104" t="s">
        <v>242</v>
      </c>
      <c r="D104" t="s">
        <v>6</v>
      </c>
      <c r="E104">
        <v>0</v>
      </c>
      <c r="F104">
        <v>0</v>
      </c>
      <c r="G104">
        <v>1</v>
      </c>
      <c r="H104">
        <v>0</v>
      </c>
      <c r="I104" t="s">
        <v>235</v>
      </c>
      <c r="J104" s="1">
        <f>IF(Table1[[#This Row],[Team]]="ARS",1,0)</f>
        <v>0</v>
      </c>
      <c r="K104">
        <v>5.3</v>
      </c>
      <c r="L104">
        <v>347</v>
      </c>
      <c r="M104">
        <v>3.0351708836264799</v>
      </c>
      <c r="N104">
        <v>7.7086583161988296</v>
      </c>
      <c r="O104">
        <v>4.8910660204880303</v>
      </c>
      <c r="P104">
        <v>0</v>
      </c>
      <c r="Q104">
        <v>0</v>
      </c>
    </row>
    <row r="105" spans="1:17" hidden="1" x14ac:dyDescent="0.3">
      <c r="A105" t="s">
        <v>141</v>
      </c>
      <c r="B105" t="s">
        <v>243</v>
      </c>
      <c r="C105" t="s">
        <v>243</v>
      </c>
      <c r="D105" t="s">
        <v>5</v>
      </c>
      <c r="E105">
        <v>0</v>
      </c>
      <c r="F105">
        <v>1</v>
      </c>
      <c r="G105">
        <v>0</v>
      </c>
      <c r="H105">
        <v>0</v>
      </c>
      <c r="I105" t="s">
        <v>235</v>
      </c>
      <c r="J105" s="1">
        <f>IF(Table1[[#This Row],[Team]]="ARS",1,0)</f>
        <v>0</v>
      </c>
      <c r="K105">
        <v>4.4000000000000004</v>
      </c>
      <c r="L105">
        <v>354</v>
      </c>
      <c r="M105">
        <v>2.7874376314659801</v>
      </c>
      <c r="N105">
        <v>7.8105660661627896</v>
      </c>
      <c r="O105">
        <v>4.8577146272978</v>
      </c>
      <c r="P105">
        <v>0</v>
      </c>
      <c r="Q105">
        <v>0</v>
      </c>
    </row>
    <row r="106" spans="1:17" hidden="1" x14ac:dyDescent="0.3">
      <c r="A106" t="s">
        <v>147</v>
      </c>
      <c r="B106" t="s">
        <v>244</v>
      </c>
      <c r="C106" t="s">
        <v>244</v>
      </c>
      <c r="D106" t="s">
        <v>7</v>
      </c>
      <c r="E106">
        <v>0</v>
      </c>
      <c r="F106">
        <v>0</v>
      </c>
      <c r="G106">
        <v>0</v>
      </c>
      <c r="H106">
        <v>1</v>
      </c>
      <c r="I106" t="s">
        <v>235</v>
      </c>
      <c r="J106" s="1">
        <f>IF(Table1[[#This Row],[Team]]="ARS",1,0)</f>
        <v>0</v>
      </c>
      <c r="K106">
        <v>6.8</v>
      </c>
      <c r="L106">
        <v>355</v>
      </c>
      <c r="M106">
        <v>6.5071753888516204</v>
      </c>
      <c r="N106">
        <v>8.3044452499566006</v>
      </c>
      <c r="O106">
        <v>6.3713751805395402</v>
      </c>
      <c r="P106">
        <v>0</v>
      </c>
      <c r="Q106">
        <v>0</v>
      </c>
    </row>
    <row r="107" spans="1:17" hidden="1" x14ac:dyDescent="0.3">
      <c r="A107" t="s">
        <v>41</v>
      </c>
      <c r="B107" t="s">
        <v>246</v>
      </c>
      <c r="C107" t="s">
        <v>246</v>
      </c>
      <c r="D107" t="s">
        <v>4</v>
      </c>
      <c r="E107">
        <v>1</v>
      </c>
      <c r="F107">
        <v>0</v>
      </c>
      <c r="G107">
        <v>0</v>
      </c>
      <c r="H107">
        <v>0</v>
      </c>
      <c r="I107" t="s">
        <v>245</v>
      </c>
      <c r="J107" s="1">
        <f>IF(Table1[[#This Row],[Team]]="ARS",1,0)</f>
        <v>0</v>
      </c>
      <c r="K107">
        <v>4.5</v>
      </c>
      <c r="L107">
        <v>365</v>
      </c>
      <c r="M107">
        <v>4.03882811488642</v>
      </c>
      <c r="N107">
        <v>5.5012577582726596</v>
      </c>
      <c r="O107">
        <v>2.76433493006158</v>
      </c>
      <c r="P107">
        <v>0</v>
      </c>
      <c r="Q107">
        <v>0</v>
      </c>
    </row>
    <row r="108" spans="1:17" hidden="1" x14ac:dyDescent="0.3">
      <c r="A108" t="s">
        <v>247</v>
      </c>
      <c r="B108" t="s">
        <v>248</v>
      </c>
      <c r="C108" t="s">
        <v>248</v>
      </c>
      <c r="D108" t="s">
        <v>7</v>
      </c>
      <c r="E108">
        <v>0</v>
      </c>
      <c r="F108">
        <v>0</v>
      </c>
      <c r="G108">
        <v>0</v>
      </c>
      <c r="H108">
        <v>1</v>
      </c>
      <c r="I108" t="s">
        <v>245</v>
      </c>
      <c r="J108" s="1">
        <f>IF(Table1[[#This Row],[Team]]="ARS",1,0)</f>
        <v>0</v>
      </c>
      <c r="K108">
        <v>5.9</v>
      </c>
      <c r="L108">
        <v>366</v>
      </c>
      <c r="M108">
        <v>3.5666666666666602</v>
      </c>
      <c r="N108">
        <v>5.3366671290120804</v>
      </c>
      <c r="O108">
        <v>2.5772175848985301</v>
      </c>
      <c r="P108">
        <v>0</v>
      </c>
      <c r="Q108">
        <v>0</v>
      </c>
    </row>
    <row r="109" spans="1:17" hidden="1" x14ac:dyDescent="0.3">
      <c r="A109" t="s">
        <v>154</v>
      </c>
      <c r="B109" t="s">
        <v>249</v>
      </c>
      <c r="C109" t="s">
        <v>249</v>
      </c>
      <c r="D109" t="s">
        <v>6</v>
      </c>
      <c r="E109">
        <v>0</v>
      </c>
      <c r="F109">
        <v>0</v>
      </c>
      <c r="G109">
        <v>1</v>
      </c>
      <c r="H109">
        <v>0</v>
      </c>
      <c r="I109" t="s">
        <v>245</v>
      </c>
      <c r="J109" s="1">
        <f>IF(Table1[[#This Row],[Team]]="ARS",1,0)</f>
        <v>0</v>
      </c>
      <c r="K109">
        <v>4.9000000000000004</v>
      </c>
      <c r="L109">
        <v>367</v>
      </c>
      <c r="M109">
        <v>2.1585545710048102</v>
      </c>
      <c r="N109">
        <v>4.3156937123356904</v>
      </c>
      <c r="O109">
        <v>1.86846956525874</v>
      </c>
      <c r="P109">
        <v>0</v>
      </c>
      <c r="Q109">
        <v>0</v>
      </c>
    </row>
    <row r="110" spans="1:17" hidden="1" x14ac:dyDescent="0.3">
      <c r="A110" t="s">
        <v>250</v>
      </c>
      <c r="B110" t="s">
        <v>251</v>
      </c>
      <c r="C110" t="s">
        <v>251</v>
      </c>
      <c r="D110" t="s">
        <v>5</v>
      </c>
      <c r="E110">
        <v>0</v>
      </c>
      <c r="F110">
        <v>1</v>
      </c>
      <c r="G110">
        <v>0</v>
      </c>
      <c r="H110">
        <v>0</v>
      </c>
      <c r="I110" t="s">
        <v>245</v>
      </c>
      <c r="J110" s="1">
        <f>IF(Table1[[#This Row],[Team]]="ARS",1,0)</f>
        <v>0</v>
      </c>
      <c r="K110">
        <v>4.4000000000000004</v>
      </c>
      <c r="L110">
        <v>368</v>
      </c>
      <c r="M110">
        <v>3.4235373856746598</v>
      </c>
      <c r="N110">
        <v>4.3560989767195704</v>
      </c>
      <c r="O110">
        <v>2.2559033137144202</v>
      </c>
      <c r="P110">
        <v>0</v>
      </c>
      <c r="Q110">
        <v>0</v>
      </c>
    </row>
    <row r="111" spans="1:17" hidden="1" x14ac:dyDescent="0.3">
      <c r="A111" t="s">
        <v>253</v>
      </c>
      <c r="B111" t="s">
        <v>254</v>
      </c>
      <c r="C111" t="s">
        <v>255</v>
      </c>
      <c r="D111" t="s">
        <v>6</v>
      </c>
      <c r="E111">
        <v>0</v>
      </c>
      <c r="F111">
        <v>0</v>
      </c>
      <c r="G111">
        <v>1</v>
      </c>
      <c r="H111">
        <v>0</v>
      </c>
      <c r="I111" t="s">
        <v>252</v>
      </c>
      <c r="J111" s="1">
        <f>IF(Table1[[#This Row],[Team]]="ARS",1,0)</f>
        <v>0</v>
      </c>
      <c r="K111">
        <v>4.5</v>
      </c>
      <c r="L111">
        <v>388</v>
      </c>
      <c r="M111">
        <v>3.3038752183922</v>
      </c>
      <c r="N111">
        <v>7.1700439067671198</v>
      </c>
      <c r="O111">
        <v>4.7514372671626797</v>
      </c>
      <c r="P111">
        <v>0</v>
      </c>
      <c r="Q111">
        <v>0</v>
      </c>
    </row>
    <row r="112" spans="1:17" hidden="1" x14ac:dyDescent="0.3">
      <c r="A112" t="s">
        <v>64</v>
      </c>
      <c r="B112" t="s">
        <v>256</v>
      </c>
      <c r="C112" t="s">
        <v>256</v>
      </c>
      <c r="D112" t="s">
        <v>6</v>
      </c>
      <c r="E112">
        <v>0</v>
      </c>
      <c r="F112">
        <v>0</v>
      </c>
      <c r="G112">
        <v>1</v>
      </c>
      <c r="H112">
        <v>0</v>
      </c>
      <c r="I112" t="s">
        <v>252</v>
      </c>
      <c r="J112" s="1">
        <f>IF(Table1[[#This Row],[Team]]="ARS",1,0)</f>
        <v>0</v>
      </c>
      <c r="K112">
        <v>5.9</v>
      </c>
      <c r="L112">
        <v>389</v>
      </c>
      <c r="M112">
        <v>3.4859059126782901</v>
      </c>
      <c r="N112">
        <v>7.2385200523942199</v>
      </c>
      <c r="O112">
        <v>4.8565130221526296</v>
      </c>
      <c r="P112">
        <v>0</v>
      </c>
      <c r="Q112">
        <v>0</v>
      </c>
    </row>
    <row r="113" spans="1:17" x14ac:dyDescent="0.3">
      <c r="A113" t="s">
        <v>302</v>
      </c>
      <c r="B113" t="s">
        <v>303</v>
      </c>
      <c r="C113" t="s">
        <v>303</v>
      </c>
      <c r="D113" t="s">
        <v>6</v>
      </c>
      <c r="E113">
        <v>0</v>
      </c>
      <c r="F113">
        <v>0</v>
      </c>
      <c r="G113">
        <v>1</v>
      </c>
      <c r="H113">
        <v>0</v>
      </c>
      <c r="I113" t="s">
        <v>291</v>
      </c>
      <c r="J113" s="1">
        <f>IF(Table1[[#This Row],[Team]]="ARS",1,0)</f>
        <v>0</v>
      </c>
      <c r="K113">
        <v>5.7</v>
      </c>
      <c r="L113">
        <v>477</v>
      </c>
      <c r="M113">
        <v>4.2112954115569901</v>
      </c>
      <c r="N113">
        <v>4.6668491786824102</v>
      </c>
      <c r="O113">
        <v>4.7040814428681603</v>
      </c>
      <c r="P113">
        <v>1</v>
      </c>
      <c r="Q113">
        <v>1</v>
      </c>
    </row>
    <row r="114" spans="1:17" hidden="1" x14ac:dyDescent="0.3">
      <c r="A114" t="s">
        <v>191</v>
      </c>
      <c r="B114" t="s">
        <v>258</v>
      </c>
      <c r="C114" t="s">
        <v>258</v>
      </c>
      <c r="D114" t="s">
        <v>5</v>
      </c>
      <c r="E114">
        <v>0</v>
      </c>
      <c r="F114">
        <v>1</v>
      </c>
      <c r="G114">
        <v>0</v>
      </c>
      <c r="H114">
        <v>0</v>
      </c>
      <c r="I114" t="s">
        <v>252</v>
      </c>
      <c r="J114" s="1">
        <f>IF(Table1[[#This Row],[Team]]="ARS",1,0)</f>
        <v>0</v>
      </c>
      <c r="K114">
        <v>4.8</v>
      </c>
      <c r="L114">
        <v>393</v>
      </c>
      <c r="M114">
        <v>4.55555555555555</v>
      </c>
      <c r="N114">
        <v>9.0704304440003192</v>
      </c>
      <c r="O114">
        <v>6.1599530241937099</v>
      </c>
      <c r="P114">
        <v>0</v>
      </c>
      <c r="Q114">
        <v>0</v>
      </c>
    </row>
    <row r="115" spans="1:17" hidden="1" x14ac:dyDescent="0.3">
      <c r="A115" t="s">
        <v>259</v>
      </c>
      <c r="B115" t="s">
        <v>260</v>
      </c>
      <c r="C115" t="s">
        <v>260</v>
      </c>
      <c r="D115" t="s">
        <v>5</v>
      </c>
      <c r="E115">
        <v>0</v>
      </c>
      <c r="F115">
        <v>1</v>
      </c>
      <c r="G115">
        <v>0</v>
      </c>
      <c r="H115">
        <v>0</v>
      </c>
      <c r="I115" t="s">
        <v>252</v>
      </c>
      <c r="J115" s="1">
        <f>IF(Table1[[#This Row],[Team]]="ARS",1,0)</f>
        <v>0</v>
      </c>
      <c r="K115">
        <v>4.4000000000000004</v>
      </c>
      <c r="L115">
        <v>394</v>
      </c>
      <c r="M115">
        <v>4.5</v>
      </c>
      <c r="N115">
        <v>7.4759347491878501</v>
      </c>
      <c r="O115">
        <v>5.37275712076418</v>
      </c>
      <c r="P115">
        <v>0</v>
      </c>
      <c r="Q115">
        <v>0</v>
      </c>
    </row>
    <row r="116" spans="1:17" hidden="1" x14ac:dyDescent="0.3">
      <c r="A116" t="s">
        <v>261</v>
      </c>
      <c r="B116" t="s">
        <v>262</v>
      </c>
      <c r="C116" t="s">
        <v>262</v>
      </c>
      <c r="D116" t="s">
        <v>7</v>
      </c>
      <c r="E116">
        <v>0</v>
      </c>
      <c r="F116">
        <v>0</v>
      </c>
      <c r="G116">
        <v>0</v>
      </c>
      <c r="H116">
        <v>1</v>
      </c>
      <c r="I116" t="s">
        <v>252</v>
      </c>
      <c r="J116" s="1">
        <f>IF(Table1[[#This Row],[Team]]="ARS",1,0)</f>
        <v>0</v>
      </c>
      <c r="K116">
        <v>6.8</v>
      </c>
      <c r="L116">
        <v>395</v>
      </c>
      <c r="M116">
        <v>6.66666665884377</v>
      </c>
      <c r="N116">
        <v>8.8896941136163008</v>
      </c>
      <c r="O116">
        <v>6.9107503125141099</v>
      </c>
      <c r="P116">
        <v>0</v>
      </c>
      <c r="Q116">
        <v>0</v>
      </c>
    </row>
    <row r="117" spans="1:17" hidden="1" x14ac:dyDescent="0.3">
      <c r="A117" t="s">
        <v>264</v>
      </c>
      <c r="B117" t="s">
        <v>265</v>
      </c>
      <c r="C117" t="s">
        <v>265</v>
      </c>
      <c r="D117" t="s">
        <v>5</v>
      </c>
      <c r="E117">
        <v>0</v>
      </c>
      <c r="F117">
        <v>1</v>
      </c>
      <c r="G117">
        <v>0</v>
      </c>
      <c r="H117">
        <v>0</v>
      </c>
      <c r="I117" t="s">
        <v>252</v>
      </c>
      <c r="J117" s="1">
        <f>IF(Table1[[#This Row],[Team]]="ARS",1,0)</f>
        <v>0</v>
      </c>
      <c r="K117">
        <v>4.3</v>
      </c>
      <c r="L117">
        <v>402</v>
      </c>
      <c r="M117">
        <v>2.8662122878702201</v>
      </c>
      <c r="N117">
        <v>8.8142029677478497</v>
      </c>
      <c r="O117">
        <v>5.3667938257261101</v>
      </c>
      <c r="P117">
        <v>0</v>
      </c>
      <c r="Q117">
        <v>0</v>
      </c>
    </row>
    <row r="118" spans="1:17" hidden="1" x14ac:dyDescent="0.3">
      <c r="A118" t="s">
        <v>181</v>
      </c>
      <c r="B118" t="s">
        <v>266</v>
      </c>
      <c r="C118" t="s">
        <v>266</v>
      </c>
      <c r="D118" t="s">
        <v>6</v>
      </c>
      <c r="E118">
        <v>0</v>
      </c>
      <c r="F118">
        <v>0</v>
      </c>
      <c r="G118">
        <v>1</v>
      </c>
      <c r="H118">
        <v>0</v>
      </c>
      <c r="I118" t="s">
        <v>252</v>
      </c>
      <c r="J118" s="1">
        <f>IF(Table1[[#This Row],[Team]]="ARS",1,0)</f>
        <v>0</v>
      </c>
      <c r="K118">
        <v>5.4</v>
      </c>
      <c r="L118">
        <v>403</v>
      </c>
      <c r="M118">
        <v>4.9970546782721001</v>
      </c>
      <c r="N118">
        <v>8.8211067887945198</v>
      </c>
      <c r="O118">
        <v>6.2154624568577104</v>
      </c>
      <c r="P118">
        <v>0</v>
      </c>
      <c r="Q118">
        <v>0</v>
      </c>
    </row>
    <row r="119" spans="1:17" hidden="1" x14ac:dyDescent="0.3">
      <c r="A119" t="s">
        <v>267</v>
      </c>
      <c r="B119" t="s">
        <v>268</v>
      </c>
      <c r="C119" t="s">
        <v>268</v>
      </c>
      <c r="D119" t="s">
        <v>4</v>
      </c>
      <c r="E119">
        <v>1</v>
      </c>
      <c r="F119">
        <v>0</v>
      </c>
      <c r="G119">
        <v>0</v>
      </c>
      <c r="H119">
        <v>0</v>
      </c>
      <c r="I119" t="s">
        <v>269</v>
      </c>
      <c r="J119" s="1">
        <f>IF(Table1[[#This Row],[Team]]="ARS",1,0)</f>
        <v>0</v>
      </c>
      <c r="K119">
        <v>5.4</v>
      </c>
      <c r="L119">
        <v>410</v>
      </c>
      <c r="M119">
        <v>4.1388888888888804</v>
      </c>
      <c r="N119">
        <v>5.5740599485028604</v>
      </c>
      <c r="O119">
        <v>4.9331939276909198</v>
      </c>
      <c r="P119">
        <v>0</v>
      </c>
      <c r="Q119">
        <v>0</v>
      </c>
    </row>
    <row r="120" spans="1:17" hidden="1" x14ac:dyDescent="0.3">
      <c r="A120" t="s">
        <v>157</v>
      </c>
      <c r="B120" t="s">
        <v>270</v>
      </c>
      <c r="C120" t="s">
        <v>270</v>
      </c>
      <c r="D120" t="s">
        <v>7</v>
      </c>
      <c r="E120">
        <v>0</v>
      </c>
      <c r="F120">
        <v>0</v>
      </c>
      <c r="G120">
        <v>0</v>
      </c>
      <c r="H120">
        <v>1</v>
      </c>
      <c r="I120" t="s">
        <v>269</v>
      </c>
      <c r="J120" s="1">
        <f>IF(Table1[[#This Row],[Team]]="ARS",1,0)</f>
        <v>0</v>
      </c>
      <c r="K120">
        <v>12.6</v>
      </c>
      <c r="L120">
        <v>411</v>
      </c>
      <c r="M120">
        <v>5.7437447540059301</v>
      </c>
      <c r="N120">
        <v>7.0922744711926997</v>
      </c>
      <c r="O120">
        <v>6.4857854748667503</v>
      </c>
      <c r="P120">
        <v>0</v>
      </c>
      <c r="Q120">
        <v>0</v>
      </c>
    </row>
    <row r="121" spans="1:17" hidden="1" x14ac:dyDescent="0.3">
      <c r="A121" t="s">
        <v>271</v>
      </c>
      <c r="B121" t="s">
        <v>272</v>
      </c>
      <c r="C121" t="s">
        <v>272</v>
      </c>
      <c r="D121" t="s">
        <v>6</v>
      </c>
      <c r="E121">
        <v>0</v>
      </c>
      <c r="F121">
        <v>0</v>
      </c>
      <c r="G121">
        <v>1</v>
      </c>
      <c r="H121">
        <v>0</v>
      </c>
      <c r="I121" t="s">
        <v>269</v>
      </c>
      <c r="J121" s="1">
        <f>IF(Table1[[#This Row],[Team]]="ARS",1,0)</f>
        <v>0</v>
      </c>
      <c r="K121">
        <v>11.1</v>
      </c>
      <c r="L121">
        <v>412</v>
      </c>
      <c r="M121">
        <v>8.1029977040215595</v>
      </c>
      <c r="N121">
        <v>6.35272987132943</v>
      </c>
      <c r="O121">
        <v>7.10372610194608</v>
      </c>
      <c r="P121">
        <v>0</v>
      </c>
      <c r="Q121">
        <v>0</v>
      </c>
    </row>
    <row r="122" spans="1:17" hidden="1" x14ac:dyDescent="0.3">
      <c r="A122" t="s">
        <v>233</v>
      </c>
      <c r="B122" t="s">
        <v>273</v>
      </c>
      <c r="C122" t="s">
        <v>273</v>
      </c>
      <c r="D122" t="s">
        <v>5</v>
      </c>
      <c r="E122">
        <v>0</v>
      </c>
      <c r="F122">
        <v>1</v>
      </c>
      <c r="G122">
        <v>0</v>
      </c>
      <c r="H122">
        <v>0</v>
      </c>
      <c r="I122" t="s">
        <v>269</v>
      </c>
      <c r="J122" s="1">
        <f>IF(Table1[[#This Row],[Team]]="ARS",1,0)</f>
        <v>0</v>
      </c>
      <c r="K122">
        <v>4.9000000000000004</v>
      </c>
      <c r="L122">
        <v>413</v>
      </c>
      <c r="M122">
        <v>1.29999940443451</v>
      </c>
      <c r="N122">
        <v>5.6147748664631898</v>
      </c>
      <c r="O122">
        <v>3.7139483119622101</v>
      </c>
      <c r="P122">
        <v>0</v>
      </c>
      <c r="Q122">
        <v>0</v>
      </c>
    </row>
    <row r="123" spans="1:17" x14ac:dyDescent="0.3">
      <c r="A123" t="s">
        <v>227</v>
      </c>
      <c r="B123" t="s">
        <v>274</v>
      </c>
      <c r="C123" t="s">
        <v>274</v>
      </c>
      <c r="D123" t="s">
        <v>5</v>
      </c>
      <c r="E123">
        <v>0</v>
      </c>
      <c r="F123">
        <v>1</v>
      </c>
      <c r="G123">
        <v>0</v>
      </c>
      <c r="H123">
        <v>0</v>
      </c>
      <c r="I123" t="s">
        <v>269</v>
      </c>
      <c r="J123" s="1">
        <f>IF(Table1[[#This Row],[Team]]="ARS",1,0)</f>
        <v>0</v>
      </c>
      <c r="K123">
        <v>4.5999999999999996</v>
      </c>
      <c r="L123">
        <v>414</v>
      </c>
      <c r="M123">
        <v>4.0261723697143497</v>
      </c>
      <c r="N123">
        <v>4.3511185341686298</v>
      </c>
      <c r="O123">
        <v>4.19883416840905</v>
      </c>
      <c r="P123">
        <v>1</v>
      </c>
      <c r="Q123">
        <v>1</v>
      </c>
    </row>
    <row r="124" spans="1:17" hidden="1" x14ac:dyDescent="0.3">
      <c r="A124" t="s">
        <v>40</v>
      </c>
      <c r="B124" t="s">
        <v>275</v>
      </c>
      <c r="C124" t="s">
        <v>276</v>
      </c>
      <c r="D124" t="s">
        <v>6</v>
      </c>
      <c r="E124">
        <v>0</v>
      </c>
      <c r="F124">
        <v>0</v>
      </c>
      <c r="G124">
        <v>1</v>
      </c>
      <c r="H124">
        <v>0</v>
      </c>
      <c r="I124" t="s">
        <v>269</v>
      </c>
      <c r="J124" s="1">
        <f>IF(Table1[[#This Row],[Team]]="ARS",1,0)</f>
        <v>0</v>
      </c>
      <c r="K124">
        <v>6</v>
      </c>
      <c r="L124">
        <v>415</v>
      </c>
      <c r="M124">
        <v>2.4166666612497099</v>
      </c>
      <c r="N124">
        <v>3.93482373938811</v>
      </c>
      <c r="O124">
        <v>3.2614613140671702</v>
      </c>
      <c r="P124">
        <v>0</v>
      </c>
      <c r="Q124">
        <v>0</v>
      </c>
    </row>
    <row r="125" spans="1:17" hidden="1" x14ac:dyDescent="0.3">
      <c r="A125" t="s">
        <v>28</v>
      </c>
      <c r="B125" t="s">
        <v>277</v>
      </c>
      <c r="C125" t="s">
        <v>277</v>
      </c>
      <c r="D125" t="s">
        <v>5</v>
      </c>
      <c r="E125">
        <v>0</v>
      </c>
      <c r="F125">
        <v>1</v>
      </c>
      <c r="G125">
        <v>0</v>
      </c>
      <c r="H125">
        <v>0</v>
      </c>
      <c r="I125" t="s">
        <v>269</v>
      </c>
      <c r="J125" s="1">
        <f>IF(Table1[[#This Row],[Team]]="ARS",1,0)</f>
        <v>0</v>
      </c>
      <c r="K125">
        <v>4.4000000000000004</v>
      </c>
      <c r="L125">
        <v>416</v>
      </c>
      <c r="M125">
        <v>1.6505041149144699</v>
      </c>
      <c r="N125">
        <v>3.2213996091627899</v>
      </c>
      <c r="O125">
        <v>2.52662207097783</v>
      </c>
      <c r="P125">
        <v>0</v>
      </c>
      <c r="Q125">
        <v>0</v>
      </c>
    </row>
    <row r="126" spans="1:17" x14ac:dyDescent="0.3">
      <c r="A126" t="s">
        <v>296</v>
      </c>
      <c r="B126" t="s">
        <v>297</v>
      </c>
      <c r="C126" t="s">
        <v>297</v>
      </c>
      <c r="D126" t="s">
        <v>6</v>
      </c>
      <c r="E126">
        <v>0</v>
      </c>
      <c r="F126">
        <v>0</v>
      </c>
      <c r="G126">
        <v>1</v>
      </c>
      <c r="H126">
        <v>0</v>
      </c>
      <c r="I126" t="s">
        <v>291</v>
      </c>
      <c r="J126" s="1">
        <f>IF(Table1[[#This Row],[Team]]="ARS",1,0)</f>
        <v>0</v>
      </c>
      <c r="K126">
        <v>5.9</v>
      </c>
      <c r="L126">
        <v>474</v>
      </c>
      <c r="M126">
        <v>3.1019208188974501</v>
      </c>
      <c r="N126">
        <v>4.6739538655575297</v>
      </c>
      <c r="O126">
        <v>4.0398484439546403</v>
      </c>
      <c r="P126">
        <v>1</v>
      </c>
      <c r="Q126">
        <v>1</v>
      </c>
    </row>
    <row r="127" spans="1:17" hidden="1" x14ac:dyDescent="0.3">
      <c r="A127" t="s">
        <v>280</v>
      </c>
      <c r="B127" t="s">
        <v>73</v>
      </c>
      <c r="C127" t="s">
        <v>73</v>
      </c>
      <c r="D127" t="s">
        <v>5</v>
      </c>
      <c r="E127">
        <v>0</v>
      </c>
      <c r="F127">
        <v>1</v>
      </c>
      <c r="G127">
        <v>0</v>
      </c>
      <c r="H127">
        <v>0</v>
      </c>
      <c r="I127" t="s">
        <v>269</v>
      </c>
      <c r="J127" s="1">
        <f>IF(Table1[[#This Row],[Team]]="ARS",1,0)</f>
        <v>0</v>
      </c>
      <c r="K127">
        <v>4.3</v>
      </c>
      <c r="L127">
        <v>419</v>
      </c>
      <c r="M127">
        <v>1.86111111104727</v>
      </c>
      <c r="N127">
        <v>3.51914908133709</v>
      </c>
      <c r="O127">
        <v>2.7855532860720702</v>
      </c>
      <c r="P127">
        <v>0</v>
      </c>
      <c r="Q127">
        <v>0</v>
      </c>
    </row>
    <row r="128" spans="1:17" hidden="1" x14ac:dyDescent="0.3">
      <c r="A128" t="s">
        <v>281</v>
      </c>
      <c r="B128" t="s">
        <v>282</v>
      </c>
      <c r="C128" t="s">
        <v>283</v>
      </c>
      <c r="D128" t="s">
        <v>5</v>
      </c>
      <c r="E128">
        <v>0</v>
      </c>
      <c r="F128">
        <v>1</v>
      </c>
      <c r="G128">
        <v>0</v>
      </c>
      <c r="H128">
        <v>0</v>
      </c>
      <c r="I128" t="s">
        <v>269</v>
      </c>
      <c r="J128" s="1">
        <f>IF(Table1[[#This Row],[Team]]="ARS",1,0)</f>
        <v>0</v>
      </c>
      <c r="K128">
        <v>4.5</v>
      </c>
      <c r="L128">
        <v>425</v>
      </c>
      <c r="M128">
        <v>2.1070738539859799</v>
      </c>
      <c r="N128">
        <v>5.1946031288841299</v>
      </c>
      <c r="O128">
        <v>3.8316902482726398</v>
      </c>
      <c r="P128">
        <v>0</v>
      </c>
      <c r="Q128">
        <v>0</v>
      </c>
    </row>
    <row r="129" spans="1:17" hidden="1" x14ac:dyDescent="0.3">
      <c r="A129" t="s">
        <v>263</v>
      </c>
      <c r="B129" t="s">
        <v>284</v>
      </c>
      <c r="C129" t="s">
        <v>284</v>
      </c>
      <c r="D129" t="s">
        <v>6</v>
      </c>
      <c r="E129">
        <v>0</v>
      </c>
      <c r="F129">
        <v>0</v>
      </c>
      <c r="G129">
        <v>1</v>
      </c>
      <c r="H129">
        <v>0</v>
      </c>
      <c r="I129" t="s">
        <v>285</v>
      </c>
      <c r="J129" s="1">
        <f>IF(Table1[[#This Row],[Team]]="ARS",1,0)</f>
        <v>0</v>
      </c>
      <c r="K129">
        <v>4.4000000000000004</v>
      </c>
      <c r="L129">
        <v>433</v>
      </c>
      <c r="M129">
        <v>1.61587299356057</v>
      </c>
      <c r="N129">
        <v>3.9923009159329501</v>
      </c>
      <c r="O129">
        <v>1.71640889417993</v>
      </c>
      <c r="P129">
        <v>0</v>
      </c>
      <c r="Q129">
        <v>0</v>
      </c>
    </row>
    <row r="130" spans="1:17" hidden="1" x14ac:dyDescent="0.3">
      <c r="A130" t="s">
        <v>287</v>
      </c>
      <c r="B130" t="s">
        <v>116</v>
      </c>
      <c r="C130" t="s">
        <v>116</v>
      </c>
      <c r="D130" t="s">
        <v>6</v>
      </c>
      <c r="E130">
        <v>0</v>
      </c>
      <c r="F130">
        <v>0</v>
      </c>
      <c r="G130">
        <v>1</v>
      </c>
      <c r="H130">
        <v>0</v>
      </c>
      <c r="I130" t="s">
        <v>285</v>
      </c>
      <c r="J130" s="1">
        <f>IF(Table1[[#This Row],[Team]]="ARS",1,0)</f>
        <v>0</v>
      </c>
      <c r="K130">
        <v>5.7</v>
      </c>
      <c r="L130">
        <v>445</v>
      </c>
      <c r="M130">
        <v>0.90332692834003303</v>
      </c>
      <c r="N130">
        <v>4.0573544284463896</v>
      </c>
      <c r="O130">
        <v>1.47592671067919</v>
      </c>
      <c r="P130">
        <v>0</v>
      </c>
      <c r="Q130">
        <v>0</v>
      </c>
    </row>
    <row r="131" spans="1:17" hidden="1" x14ac:dyDescent="0.3">
      <c r="A131" t="s">
        <v>288</v>
      </c>
      <c r="B131" t="s">
        <v>289</v>
      </c>
      <c r="C131" t="s">
        <v>289</v>
      </c>
      <c r="D131" t="s">
        <v>7</v>
      </c>
      <c r="E131">
        <v>0</v>
      </c>
      <c r="F131">
        <v>0</v>
      </c>
      <c r="G131">
        <v>0</v>
      </c>
      <c r="H131">
        <v>1</v>
      </c>
      <c r="I131" t="s">
        <v>285</v>
      </c>
      <c r="J131" s="1">
        <f>IF(Table1[[#This Row],[Team]]="ARS",1,0)</f>
        <v>0</v>
      </c>
      <c r="K131">
        <v>5.8</v>
      </c>
      <c r="L131">
        <v>450</v>
      </c>
      <c r="M131">
        <v>3.3893291583398701</v>
      </c>
      <c r="N131">
        <v>5.0750289855959201</v>
      </c>
      <c r="O131">
        <v>2.6670235756157399</v>
      </c>
      <c r="P131">
        <v>0</v>
      </c>
      <c r="Q131">
        <v>0</v>
      </c>
    </row>
    <row r="132" spans="1:17" hidden="1" x14ac:dyDescent="0.3">
      <c r="A132" t="s">
        <v>215</v>
      </c>
      <c r="B132" t="s">
        <v>290</v>
      </c>
      <c r="C132" t="s">
        <v>290</v>
      </c>
      <c r="D132" t="s">
        <v>7</v>
      </c>
      <c r="E132">
        <v>0</v>
      </c>
      <c r="F132">
        <v>0</v>
      </c>
      <c r="G132">
        <v>0</v>
      </c>
      <c r="H132">
        <v>1</v>
      </c>
      <c r="I132" t="s">
        <v>285</v>
      </c>
      <c r="J132" s="1">
        <f>IF(Table1[[#This Row],[Team]]="ARS",1,0)</f>
        <v>0</v>
      </c>
      <c r="K132">
        <v>5.6</v>
      </c>
      <c r="L132">
        <v>452</v>
      </c>
      <c r="M132">
        <v>2.1944444444444402</v>
      </c>
      <c r="N132">
        <v>3.9923433270083901</v>
      </c>
      <c r="O132">
        <v>1.92662910458467</v>
      </c>
      <c r="P132">
        <v>0</v>
      </c>
      <c r="Q132">
        <v>0</v>
      </c>
    </row>
    <row r="133" spans="1:17" hidden="1" x14ac:dyDescent="0.3">
      <c r="A133" t="s">
        <v>292</v>
      </c>
      <c r="B133" t="s">
        <v>293</v>
      </c>
      <c r="C133" t="s">
        <v>293</v>
      </c>
      <c r="D133" t="s">
        <v>4</v>
      </c>
      <c r="E133">
        <v>1</v>
      </c>
      <c r="F133">
        <v>0</v>
      </c>
      <c r="G133">
        <v>0</v>
      </c>
      <c r="H133">
        <v>0</v>
      </c>
      <c r="I133" t="s">
        <v>291</v>
      </c>
      <c r="J133" s="1">
        <f>IF(Table1[[#This Row],[Team]]="ARS",1,0)</f>
        <v>0</v>
      </c>
      <c r="K133">
        <v>5</v>
      </c>
      <c r="L133">
        <v>466</v>
      </c>
      <c r="M133">
        <v>2.9335393497931199</v>
      </c>
      <c r="N133">
        <v>4.3326718579932697</v>
      </c>
      <c r="O133">
        <v>3.7798360458728899</v>
      </c>
      <c r="P133">
        <v>0</v>
      </c>
      <c r="Q133">
        <v>0</v>
      </c>
    </row>
    <row r="134" spans="1:17" hidden="1" x14ac:dyDescent="0.3">
      <c r="A134" t="s">
        <v>33</v>
      </c>
      <c r="B134" t="s">
        <v>169</v>
      </c>
      <c r="C134" t="s">
        <v>169</v>
      </c>
      <c r="D134" t="s">
        <v>5</v>
      </c>
      <c r="E134">
        <v>0</v>
      </c>
      <c r="F134">
        <v>1</v>
      </c>
      <c r="G134">
        <v>0</v>
      </c>
      <c r="H134">
        <v>0</v>
      </c>
      <c r="I134" t="s">
        <v>291</v>
      </c>
      <c r="J134" s="1">
        <f>IF(Table1[[#This Row],[Team]]="ARS",1,0)</f>
        <v>0</v>
      </c>
      <c r="K134">
        <v>5.5</v>
      </c>
      <c r="L134">
        <v>467</v>
      </c>
      <c r="M134">
        <v>3.1666666666666599</v>
      </c>
      <c r="N134">
        <v>5.0751720988605298</v>
      </c>
      <c r="O134">
        <v>4.2653707196797601</v>
      </c>
      <c r="P134">
        <v>0</v>
      </c>
      <c r="Q134">
        <v>0</v>
      </c>
    </row>
    <row r="135" spans="1:17" hidden="1" x14ac:dyDescent="0.3">
      <c r="A135" t="s">
        <v>294</v>
      </c>
      <c r="B135" t="s">
        <v>103</v>
      </c>
      <c r="C135" t="s">
        <v>103</v>
      </c>
      <c r="D135" t="s">
        <v>7</v>
      </c>
      <c r="E135">
        <v>0</v>
      </c>
      <c r="F135">
        <v>0</v>
      </c>
      <c r="G135">
        <v>0</v>
      </c>
      <c r="H135">
        <v>1</v>
      </c>
      <c r="I135" t="s">
        <v>291</v>
      </c>
      <c r="J135" s="1">
        <f>IF(Table1[[#This Row],[Team]]="ARS",1,0)</f>
        <v>0</v>
      </c>
      <c r="K135">
        <v>7.5</v>
      </c>
      <c r="L135">
        <v>469</v>
      </c>
      <c r="M135">
        <v>4.43207824320812</v>
      </c>
      <c r="N135">
        <v>4.8479284974954302</v>
      </c>
      <c r="O135">
        <v>4.9211320299060501</v>
      </c>
      <c r="P135">
        <v>0</v>
      </c>
      <c r="Q135">
        <v>0</v>
      </c>
    </row>
    <row r="136" spans="1:17" hidden="1" x14ac:dyDescent="0.3">
      <c r="A136" t="s">
        <v>286</v>
      </c>
      <c r="B136" t="s">
        <v>295</v>
      </c>
      <c r="C136" t="s">
        <v>295</v>
      </c>
      <c r="D136" t="s">
        <v>5</v>
      </c>
      <c r="E136">
        <v>0</v>
      </c>
      <c r="F136">
        <v>1</v>
      </c>
      <c r="G136">
        <v>0</v>
      </c>
      <c r="H136">
        <v>0</v>
      </c>
      <c r="I136" t="s">
        <v>291</v>
      </c>
      <c r="J136" s="1">
        <f>IF(Table1[[#This Row],[Team]]="ARS",1,0)</f>
        <v>0</v>
      </c>
      <c r="K136">
        <v>4.9000000000000004</v>
      </c>
      <c r="L136">
        <v>470</v>
      </c>
      <c r="M136">
        <v>1.8139759811549701</v>
      </c>
      <c r="N136">
        <v>3.5625472780761198</v>
      </c>
      <c r="O136">
        <v>2.7480669915335501</v>
      </c>
      <c r="P136">
        <v>0</v>
      </c>
      <c r="Q136">
        <v>0</v>
      </c>
    </row>
    <row r="137" spans="1:17" x14ac:dyDescent="0.3">
      <c r="A137" t="s">
        <v>278</v>
      </c>
      <c r="B137" t="s">
        <v>279</v>
      </c>
      <c r="C137" t="s">
        <v>279</v>
      </c>
      <c r="D137" t="s">
        <v>6</v>
      </c>
      <c r="E137">
        <v>0</v>
      </c>
      <c r="F137">
        <v>0</v>
      </c>
      <c r="G137">
        <v>1</v>
      </c>
      <c r="H137">
        <v>0</v>
      </c>
      <c r="I137" t="s">
        <v>269</v>
      </c>
      <c r="J137" s="1">
        <f>IF(Table1[[#This Row],[Team]]="ARS",1,0)</f>
        <v>0</v>
      </c>
      <c r="K137">
        <v>4.8</v>
      </c>
      <c r="L137">
        <v>417</v>
      </c>
      <c r="M137">
        <v>3.1388888888419602</v>
      </c>
      <c r="N137">
        <v>4.1287874376023996</v>
      </c>
      <c r="O137">
        <v>3.6860943128953099</v>
      </c>
      <c r="P137">
        <v>1</v>
      </c>
      <c r="Q137">
        <v>1</v>
      </c>
    </row>
    <row r="138" spans="1:17" hidden="1" x14ac:dyDescent="0.3">
      <c r="A138" t="s">
        <v>298</v>
      </c>
      <c r="B138" t="s">
        <v>299</v>
      </c>
      <c r="C138" t="s">
        <v>299</v>
      </c>
      <c r="D138" t="s">
        <v>6</v>
      </c>
      <c r="E138">
        <v>0</v>
      </c>
      <c r="F138">
        <v>0</v>
      </c>
      <c r="G138">
        <v>1</v>
      </c>
      <c r="H138">
        <v>0</v>
      </c>
      <c r="I138" t="s">
        <v>291</v>
      </c>
      <c r="J138" s="1">
        <f>IF(Table1[[#This Row],[Team]]="ARS",1,0)</f>
        <v>0</v>
      </c>
      <c r="K138">
        <v>6.9</v>
      </c>
      <c r="L138">
        <v>475</v>
      </c>
      <c r="M138">
        <v>2.3901317201268202</v>
      </c>
      <c r="N138">
        <v>5.5303532845963197</v>
      </c>
      <c r="O138">
        <v>4.0097670096240199</v>
      </c>
      <c r="P138">
        <v>0</v>
      </c>
      <c r="Q138">
        <v>0</v>
      </c>
    </row>
    <row r="139" spans="1:17" hidden="1" x14ac:dyDescent="0.3">
      <c r="A139" t="s">
        <v>300</v>
      </c>
      <c r="B139" t="s">
        <v>301</v>
      </c>
      <c r="C139" t="s">
        <v>301</v>
      </c>
      <c r="D139" t="s">
        <v>6</v>
      </c>
      <c r="E139">
        <v>0</v>
      </c>
      <c r="F139">
        <v>0</v>
      </c>
      <c r="G139">
        <v>1</v>
      </c>
      <c r="H139">
        <v>0</v>
      </c>
      <c r="I139" t="s">
        <v>291</v>
      </c>
      <c r="J139" s="1">
        <f>IF(Table1[[#This Row],[Team]]="ARS",1,0)</f>
        <v>0</v>
      </c>
      <c r="K139">
        <v>5</v>
      </c>
      <c r="L139">
        <v>476</v>
      </c>
      <c r="M139">
        <v>2.25</v>
      </c>
      <c r="N139">
        <v>3.8510227830576298</v>
      </c>
      <c r="O139">
        <v>3.1445715766181301</v>
      </c>
      <c r="P139">
        <v>0</v>
      </c>
      <c r="Q139">
        <v>0</v>
      </c>
    </row>
    <row r="140" spans="1:17" x14ac:dyDescent="0.3">
      <c r="A140" t="s">
        <v>139</v>
      </c>
      <c r="B140" t="s">
        <v>114</v>
      </c>
      <c r="C140" t="s">
        <v>114</v>
      </c>
      <c r="D140" t="s">
        <v>7</v>
      </c>
      <c r="E140">
        <v>0</v>
      </c>
      <c r="F140">
        <v>0</v>
      </c>
      <c r="G140">
        <v>0</v>
      </c>
      <c r="H140">
        <v>1</v>
      </c>
      <c r="I140" t="s">
        <v>122</v>
      </c>
      <c r="J140" s="1">
        <f>IF(Table1[[#This Row],[Team]]="ARS",1,0)</f>
        <v>0</v>
      </c>
      <c r="K140">
        <v>6.1</v>
      </c>
      <c r="L140">
        <v>182</v>
      </c>
      <c r="M140">
        <v>2.8301638541774601</v>
      </c>
      <c r="N140">
        <v>5.0988597577464096</v>
      </c>
      <c r="O140">
        <v>3.4493239079227598</v>
      </c>
      <c r="P140">
        <v>1</v>
      </c>
      <c r="Q140">
        <v>1</v>
      </c>
    </row>
    <row r="141" spans="1:17" hidden="1" x14ac:dyDescent="0.3">
      <c r="A141" t="s">
        <v>304</v>
      </c>
      <c r="B141" t="s">
        <v>305</v>
      </c>
      <c r="C141" t="s">
        <v>305</v>
      </c>
      <c r="D141" t="s">
        <v>6</v>
      </c>
      <c r="E141">
        <v>0</v>
      </c>
      <c r="F141">
        <v>0</v>
      </c>
      <c r="G141">
        <v>1</v>
      </c>
      <c r="H141">
        <v>0</v>
      </c>
      <c r="I141" t="s">
        <v>291</v>
      </c>
      <c r="J141" s="1">
        <f>IF(Table1[[#This Row],[Team]]="ARS",1,0)</f>
        <v>0</v>
      </c>
      <c r="K141">
        <v>6</v>
      </c>
      <c r="L141">
        <v>478</v>
      </c>
      <c r="M141">
        <v>2.2669180258402499</v>
      </c>
      <c r="N141">
        <v>4.2519057145281298</v>
      </c>
      <c r="O141">
        <v>3.3411588214864198</v>
      </c>
      <c r="P141">
        <v>1</v>
      </c>
      <c r="Q141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Data.Page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Corridore, Gabe</cp:lastModifiedBy>
  <dcterms:created xsi:type="dcterms:W3CDTF">2022-04-15T13:47:06Z</dcterms:created>
  <dcterms:modified xsi:type="dcterms:W3CDTF">2022-04-15T14:02:08Z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4aa615c3-d3bb-4a90-ae72-1e5e90198e8b</vt:lpwstr>
  </property>
</Properties>
</file>