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DC75DBD6-53F9-4C8E-911A-9D7657CC6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Data.Page'!$S$2:$S$160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Data.Page'!$S$2:$S$160</definedName>
    <definedName name="solver_lhs2" localSheetId="0" hidden="1">'Transformed by Data.Page'!$V$18</definedName>
    <definedName name="solver_lhs3" localSheetId="0" hidden="1">'Transformed by Data.Page'!$V$19</definedName>
    <definedName name="solver_lhs4" localSheetId="0" hidden="1">'Transformed by Data.Page'!$V$20</definedName>
    <definedName name="solver_lhs5" localSheetId="0" hidden="1">'Transformed by Data.Page'!$V$4</definedName>
    <definedName name="solver_lhs6" localSheetId="0" hidden="1">'Transformed by Data.Page'!$V$6:$V$9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'Transformed by Data.Page'!$V$16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"binary"</definedName>
    <definedName name="solver_rhs2" localSheetId="0" hidden="1">'Transformed by Data.Page'!$W$18</definedName>
    <definedName name="solver_rhs3" localSheetId="0" hidden="1">'Transformed by Data.Page'!$W$19</definedName>
    <definedName name="solver_rhs4" localSheetId="0" hidden="1">'Transformed by Data.Page'!$W$20</definedName>
    <definedName name="solver_rhs5" localSheetId="0" hidden="1">'Transformed by Data.Page'!$W$4</definedName>
    <definedName name="solver_rhs6" localSheetId="0" hidden="1">'Transformed by Data.Page'!$W$6:$W$9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100" i="2"/>
  <c r="J5" i="2"/>
  <c r="J133" i="2"/>
  <c r="J7" i="2"/>
  <c r="J103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93" i="2"/>
  <c r="J42" i="2"/>
  <c r="J43" i="2"/>
  <c r="J44" i="2"/>
  <c r="J45" i="2"/>
  <c r="J46" i="2"/>
  <c r="J63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142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41" i="2"/>
  <c r="J90" i="2"/>
  <c r="J91" i="2"/>
  <c r="J92" i="2"/>
  <c r="J4" i="2"/>
  <c r="J94" i="2"/>
  <c r="J95" i="2"/>
  <c r="J96" i="2"/>
  <c r="J97" i="2"/>
  <c r="J98" i="2"/>
  <c r="J99" i="2"/>
  <c r="J8" i="2"/>
  <c r="J101" i="2"/>
  <c r="J102" i="2"/>
  <c r="J47" i="2"/>
  <c r="J104" i="2"/>
  <c r="J105" i="2"/>
  <c r="J106" i="2"/>
  <c r="J89" i="2"/>
  <c r="J108" i="2"/>
  <c r="J109" i="2"/>
  <c r="J110" i="2"/>
  <c r="J111" i="2"/>
  <c r="J112" i="2"/>
  <c r="J113" i="2"/>
  <c r="J114" i="2"/>
  <c r="J137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6" i="2"/>
  <c r="J134" i="2"/>
  <c r="J135" i="2"/>
  <c r="J136" i="2"/>
  <c r="J107" i="2"/>
  <c r="J138" i="2"/>
  <c r="J139" i="2"/>
  <c r="J140" i="2"/>
  <c r="J141" i="2"/>
  <c r="J115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K2" i="2"/>
  <c r="K3" i="2"/>
  <c r="K100" i="2"/>
  <c r="K5" i="2"/>
  <c r="K133" i="2"/>
  <c r="K7" i="2"/>
  <c r="K103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93" i="2"/>
  <c r="K42" i="2"/>
  <c r="K43" i="2"/>
  <c r="K44" i="2"/>
  <c r="K45" i="2"/>
  <c r="K46" i="2"/>
  <c r="K63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142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41" i="2"/>
  <c r="K90" i="2"/>
  <c r="K91" i="2"/>
  <c r="K92" i="2"/>
  <c r="K4" i="2"/>
  <c r="K94" i="2"/>
  <c r="K95" i="2"/>
  <c r="K96" i="2"/>
  <c r="K97" i="2"/>
  <c r="K98" i="2"/>
  <c r="K99" i="2"/>
  <c r="K8" i="2"/>
  <c r="K101" i="2"/>
  <c r="K102" i="2"/>
  <c r="K47" i="2"/>
  <c r="K104" i="2"/>
  <c r="K105" i="2"/>
  <c r="K106" i="2"/>
  <c r="K89" i="2"/>
  <c r="K108" i="2"/>
  <c r="K109" i="2"/>
  <c r="K110" i="2"/>
  <c r="K111" i="2"/>
  <c r="K112" i="2"/>
  <c r="K113" i="2"/>
  <c r="K114" i="2"/>
  <c r="K137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6" i="2"/>
  <c r="K134" i="2"/>
  <c r="K135" i="2"/>
  <c r="K136" i="2"/>
  <c r="K107" i="2"/>
  <c r="K138" i="2"/>
  <c r="K139" i="2"/>
  <c r="K140" i="2"/>
  <c r="K141" i="2"/>
  <c r="K115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L2" i="2"/>
  <c r="L3" i="2"/>
  <c r="L100" i="2"/>
  <c r="L5" i="2"/>
  <c r="L133" i="2"/>
  <c r="L7" i="2"/>
  <c r="L103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93" i="2"/>
  <c r="L42" i="2"/>
  <c r="L43" i="2"/>
  <c r="L44" i="2"/>
  <c r="L45" i="2"/>
  <c r="L46" i="2"/>
  <c r="L63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142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41" i="2"/>
  <c r="L90" i="2"/>
  <c r="L91" i="2"/>
  <c r="L92" i="2"/>
  <c r="L4" i="2"/>
  <c r="L94" i="2"/>
  <c r="L95" i="2"/>
  <c r="L96" i="2"/>
  <c r="L97" i="2"/>
  <c r="L98" i="2"/>
  <c r="L99" i="2"/>
  <c r="L8" i="2"/>
  <c r="L101" i="2"/>
  <c r="L102" i="2"/>
  <c r="L47" i="2"/>
  <c r="L104" i="2"/>
  <c r="L105" i="2"/>
  <c r="L106" i="2"/>
  <c r="L89" i="2"/>
  <c r="L108" i="2"/>
  <c r="L109" i="2"/>
  <c r="L110" i="2"/>
  <c r="L111" i="2"/>
  <c r="L112" i="2"/>
  <c r="L113" i="2"/>
  <c r="L114" i="2"/>
  <c r="L137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6" i="2"/>
  <c r="L134" i="2"/>
  <c r="L135" i="2"/>
  <c r="L136" i="2"/>
  <c r="L107" i="2"/>
  <c r="L138" i="2"/>
  <c r="L139" i="2"/>
  <c r="L140" i="2"/>
  <c r="L141" i="2"/>
  <c r="L115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Q43" i="2"/>
  <c r="Q133" i="2"/>
  <c r="V2" i="2" s="1"/>
  <c r="W4" i="2"/>
  <c r="V11" i="2" a="1"/>
  <c r="V11" i="2" s="1"/>
  <c r="V14" i="2" s="1"/>
  <c r="V9" i="2"/>
  <c r="V8" i="2"/>
  <c r="V7" i="2"/>
  <c r="V6" i="2"/>
  <c r="V4" i="2"/>
  <c r="V20" i="2" l="1"/>
  <c r="V19" i="2"/>
  <c r="V18" i="2"/>
  <c r="V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<sst xmlns="http://schemas.openxmlformats.org/spreadsheetml/2006/main" count="827" uniqueCount="358">
  <si>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</si>
  <si>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</si>
  <si>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</si>
  <si>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</si>
  <si>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</si>
  <si>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</si>
  <si>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</si>
  <si>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</si>
  <si>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</si>
  <si>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</si>
  <si>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</si>
  <si>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</si>
  <si>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</si>
  <si>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</si>
  <si>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</si>
  <si>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</si>
  <si>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</si>
  <si>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</si>
  <si>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</si>
  <si>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Emile</t>
  </si>
  <si>
    <t>Smith Rowe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</si>
  <si>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</si>
  <si>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</si>
  <si>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</si>
  <si>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</si>
  <si>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</si>
  <si>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</si>
  <si>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</si>
  <si>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</si>
  <si>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</si>
  <si>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</si>
  <si>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</si>
  <si>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</si>
  <si>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Takehiro</t>
  </si>
  <si>
    <t>Tomiyasu</t>
  </si>
  <si>
    <t>Charlie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</si>
  <si>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</si>
  <si>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</si>
  <si>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</si>
  <si>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</si>
  <si>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</si>
  <si>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</si>
  <si>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</si>
  <si>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</si>
  <si>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</si>
  <si>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</si>
  <si>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</si>
  <si>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</si>
  <si>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</si>
  <si>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</si>
  <si>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</si>
  <si>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</si>
  <si>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</si>
  <si>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</si>
  <si>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</si>
  <si>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</si>
  <si>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Danny</t>
  </si>
  <si>
    <t>Ings</t>
  </si>
  <si>
    <t>Tim</t>
  </si>
  <si>
    <t>Josh</t>
  </si>
  <si>
    <t>Pontus</t>
  </si>
  <si>
    <t>Jansson</t>
  </si>
  <si>
    <t>BRE</t>
  </si>
  <si>
    <t>Ivan</t>
  </si>
  <si>
    <t>Toney</t>
  </si>
  <si>
    <t>David</t>
  </si>
  <si>
    <t>Raya Martin</t>
  </si>
  <si>
    <t>Raya</t>
  </si>
  <si>
    <t>Rico</t>
  </si>
  <si>
    <t>Henry</t>
  </si>
  <si>
    <t>Vitaly</t>
  </si>
  <si>
    <t>Janelt</t>
  </si>
  <si>
    <t>Bryan</t>
  </si>
  <si>
    <t>Mbeumo</t>
  </si>
  <si>
    <t>Kristoffer</t>
  </si>
  <si>
    <t>Ajer</t>
  </si>
  <si>
    <t>BHA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</si>
  <si>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</si>
  <si>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</si>
  <si>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</si>
  <si>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</si>
  <si>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</si>
  <si>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</si>
  <si>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</si>
  <si>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</si>
  <si>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</si>
  <si>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</si>
  <si>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</si>
  <si>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</si>
  <si>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Marc</t>
  </si>
  <si>
    <t>Cucurella</t>
  </si>
  <si>
    <t>James</t>
  </si>
  <si>
    <t>Tarkowski</t>
  </si>
  <si>
    <t>BUR</t>
  </si>
  <si>
    <t>Phil</t>
  </si>
  <si>
    <t>Jack</t>
  </si>
  <si>
    <t>Kevin</t>
  </si>
  <si>
    <t>Barnes</t>
  </si>
  <si>
    <t>Lowton</t>
  </si>
  <si>
    <t>Nick</t>
  </si>
  <si>
    <t>Pope</t>
  </si>
  <si>
    <t>Taylor</t>
  </si>
  <si>
    <t>Brownhill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</si>
  <si>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</si>
  <si>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</si>
  <si>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</si>
  <si>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</si>
  <si>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</si>
  <si>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</si>
  <si>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</si>
  <si>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</si>
  <si>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</si>
  <si>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</si>
  <si>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</si>
  <si>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</si>
  <si>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</si>
  <si>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Antonio</t>
  </si>
  <si>
    <t>Rüdiger</t>
  </si>
  <si>
    <t>N'Golo</t>
  </si>
  <si>
    <t>Kanté</t>
  </si>
  <si>
    <t>Hakim</t>
  </si>
  <si>
    <t>Ziyech</t>
  </si>
  <si>
    <t>Mason</t>
  </si>
  <si>
    <t>Mount</t>
  </si>
  <si>
    <t>Kai</t>
  </si>
  <si>
    <t>Havertz</t>
  </si>
  <si>
    <t>Reece</t>
  </si>
  <si>
    <t>Edouard</t>
  </si>
  <si>
    <t>Mendy</t>
  </si>
  <si>
    <t>Sarr</t>
  </si>
  <si>
    <t>Trevoh</t>
  </si>
  <si>
    <t>Chalobah</t>
  </si>
  <si>
    <t>Romelu</t>
  </si>
  <si>
    <t>Lukaku</t>
  </si>
  <si>
    <t>Harvey</t>
  </si>
  <si>
    <t>Conor</t>
  </si>
  <si>
    <t>Gallagher</t>
  </si>
  <si>
    <t>CRY</t>
  </si>
  <si>
    <t>Vicente</t>
  </si>
  <si>
    <t>Guaita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</si>
  <si>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</si>
  <si>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</si>
  <si>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</si>
  <si>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</si>
  <si>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</si>
  <si>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</si>
  <si>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</si>
  <si>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</si>
  <si>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Tyrick</t>
  </si>
  <si>
    <t>Mitchell</t>
  </si>
  <si>
    <t>Michael</t>
  </si>
  <si>
    <t>Olise</t>
  </si>
  <si>
    <t>Joel</t>
  </si>
  <si>
    <t>Guéhi</t>
  </si>
  <si>
    <t>Joachim</t>
  </si>
  <si>
    <t>Andersen</t>
  </si>
  <si>
    <t>Odsonne</t>
  </si>
  <si>
    <t>EVE</t>
  </si>
  <si>
    <t>Fabian</t>
  </si>
  <si>
    <t>Seamus</t>
  </si>
  <si>
    <t>Coleman</t>
  </si>
  <si>
    <t>Keane</t>
  </si>
  <si>
    <t>Pickford</t>
  </si>
  <si>
    <t>Allan</t>
  </si>
  <si>
    <t>Abdoulaye</t>
  </si>
  <si>
    <t>Doucouré</t>
  </si>
  <si>
    <t>Richarlison</t>
  </si>
  <si>
    <t>de Andrade</t>
  </si>
  <si>
    <t>Demarai</t>
  </si>
  <si>
    <t>Gray</t>
  </si>
  <si>
    <t>Kenny</t>
  </si>
  <si>
    <t>Anthony</t>
  </si>
  <si>
    <t>Gordon</t>
  </si>
  <si>
    <t>Harry</t>
  </si>
  <si>
    <t>Kasper</t>
  </si>
  <si>
    <t>Schmeichel</t>
  </si>
  <si>
    <t>LEI</t>
  </si>
  <si>
    <t>Jamie</t>
  </si>
  <si>
    <t>Vardy</t>
  </si>
  <si>
    <t>Daniel</t>
  </si>
  <si>
    <t>Youri</t>
  </si>
  <si>
    <t>Tielemans</t>
  </si>
  <si>
    <t>Maddison</t>
  </si>
  <si>
    <t>Kelechi</t>
  </si>
  <si>
    <t>Iheanacho</t>
  </si>
  <si>
    <t>Çaglar</t>
  </si>
  <si>
    <t>Söyüncü</t>
  </si>
  <si>
    <t>Ademola</t>
  </si>
  <si>
    <t>Lookman</t>
  </si>
  <si>
    <t>LEE</t>
  </si>
  <si>
    <t>Rodrigo</t>
  </si>
  <si>
    <t>Moreno</t>
  </si>
  <si>
    <t>Stuart</t>
  </si>
  <si>
    <t>Dallas</t>
  </si>
  <si>
    <t>Raphael</t>
  </si>
  <si>
    <t>Dias Belloli</t>
  </si>
  <si>
    <t>Raphinha</t>
  </si>
  <si>
    <t>Illan</t>
  </si>
  <si>
    <t>Meslier</t>
  </si>
  <si>
    <t>Harrison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</si>
  <si>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</si>
  <si>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</si>
  <si>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</si>
  <si>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</si>
  <si>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</si>
  <si>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</si>
  <si>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</si>
  <si>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</si>
  <si>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</si>
  <si>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</si>
  <si>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</si>
  <si>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</si>
  <si>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</si>
  <si>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</si>
  <si>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</si>
  <si>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</si>
  <si>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</si>
  <si>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</si>
  <si>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Joseph</t>
  </si>
  <si>
    <t>Diogo</t>
  </si>
  <si>
    <t>Jota</t>
  </si>
  <si>
    <t>Grealish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</si>
  <si>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</si>
  <si>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</si>
  <si>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</si>
  <si>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</si>
  <si>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</si>
  <si>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</si>
  <si>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</si>
  <si>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</si>
  <si>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</si>
  <si>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</si>
  <si>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</si>
  <si>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</si>
  <si>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</si>
  <si>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</si>
  <si>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</si>
  <si>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</si>
  <si>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</si>
  <si>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</si>
  <si>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</si>
  <si>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</si>
  <si>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</si>
  <si>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</si>
  <si>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</si>
  <si>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</si>
  <si>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</si>
  <si>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Fernando</t>
  </si>
  <si>
    <t>Joshua</t>
  </si>
  <si>
    <t>de Gea</t>
  </si>
  <si>
    <t>MUN</t>
  </si>
  <si>
    <t>Bruno Miguel</t>
  </si>
  <si>
    <t>Borges Fernandes</t>
  </si>
  <si>
    <t>Fernandes</t>
  </si>
  <si>
    <t>Eric</t>
  </si>
  <si>
    <t>Raphaël</t>
  </si>
  <si>
    <t>Varane</t>
  </si>
  <si>
    <t>Cristiano Ronaldo</t>
  </si>
  <si>
    <t>dos Santos Aveiro</t>
  </si>
  <si>
    <t>Ronaldo</t>
  </si>
  <si>
    <t>Willock</t>
  </si>
  <si>
    <t>NEW</t>
  </si>
  <si>
    <t>Matt</t>
  </si>
  <si>
    <t>Targett</t>
  </si>
  <si>
    <t>Dan</t>
  </si>
  <si>
    <t>Burn</t>
  </si>
  <si>
    <t>Chris</t>
  </si>
  <si>
    <t>Wood</t>
  </si>
  <si>
    <t>Dubravka</t>
  </si>
  <si>
    <t>Schär</t>
  </si>
  <si>
    <t>Saint-Maximin</t>
  </si>
  <si>
    <t>Joelinton Cássio</t>
  </si>
  <si>
    <t>Apolinário de Lira</t>
  </si>
  <si>
    <t>Joelinton</t>
  </si>
  <si>
    <t>Lucas</t>
  </si>
  <si>
    <t>NOR</t>
  </si>
  <si>
    <t>Krul</t>
  </si>
  <si>
    <t>Teemu</t>
  </si>
  <si>
    <t>Pukki</t>
  </si>
  <si>
    <t>McLean</t>
  </si>
  <si>
    <t>Grant</t>
  </si>
  <si>
    <t>Hanley</t>
  </si>
  <si>
    <t>SOU</t>
  </si>
  <si>
    <t>Oriol</t>
  </si>
  <si>
    <t>Romeu Vidal</t>
  </si>
  <si>
    <t>Romeu</t>
  </si>
  <si>
    <t>Ward-Prowse</t>
  </si>
  <si>
    <t>Kyle</t>
  </si>
  <si>
    <t>Walker-Peters</t>
  </si>
  <si>
    <t>Jan</t>
  </si>
  <si>
    <t>Bednarek</t>
  </si>
  <si>
    <t>Che</t>
  </si>
  <si>
    <t>Adams</t>
  </si>
  <si>
    <t>Moussa</t>
  </si>
  <si>
    <t>Romain</t>
  </si>
  <si>
    <t>Elyounoussi</t>
  </si>
  <si>
    <t>Armando</t>
  </si>
  <si>
    <t>Broja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</si>
  <si>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</si>
  <si>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</si>
  <si>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</si>
  <si>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</si>
  <si>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</si>
  <si>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</si>
  <si>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</si>
  <si>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</si>
  <si>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</si>
  <si>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Davies</t>
  </si>
  <si>
    <t>Pierre-Emile</t>
  </si>
  <si>
    <t>Højbjerg</t>
  </si>
  <si>
    <t>Davinson</t>
  </si>
  <si>
    <t>Emerson Aparecido</t>
  </si>
  <si>
    <t>Leite de Souza Junior</t>
  </si>
  <si>
    <t>Emerson Royal</t>
  </si>
  <si>
    <t>Sissoko</t>
  </si>
  <si>
    <t>WAT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</si>
  <si>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</si>
  <si>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</si>
  <si>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</si>
  <si>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</si>
  <si>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</si>
  <si>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</si>
  <si>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</si>
  <si>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</si>
  <si>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</si>
  <si>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</si>
  <si>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</si>
  <si>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</si>
  <si>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</si>
  <si>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</si>
  <si>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</si>
  <si>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</si>
  <si>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</si>
  <si>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</si>
  <si>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</si>
  <si>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</si>
  <si>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</si>
  <si>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</si>
  <si>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</si>
  <si>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</si>
  <si>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</si>
  <si>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Saïss</t>
  </si>
  <si>
    <t>Marçal</t>
  </si>
  <si>
    <t>Nélson</t>
  </si>
  <si>
    <t>Cabral Semedo</t>
  </si>
  <si>
    <t>Semedo</t>
  </si>
  <si>
    <t>Rayan</t>
  </si>
  <si>
    <t>Ait Nouri</t>
  </si>
  <si>
    <t>José</t>
  </si>
  <si>
    <t>Malheiro de Sá</t>
  </si>
  <si>
    <t>Sá</t>
  </si>
  <si>
    <t>Hee-Chan</t>
  </si>
  <si>
    <t>Hwang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</si>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</sst>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2E032-98C3-429B-87DF-7084ADDA7017}" name="Table1" displayName="Table1" ref="A1:S160" totalsRowShown="0">
  <autoFilter ref="A1:S160" xr:uid="{CC02E032-98C3-429B-87DF-7084ADDA7017}">
    <filterColumn colId="18">
      <filters>
        <filter val="1"/>
      </filters>
    </filterColumn>
  </autoFilter>
  <sortState xmlns:xlrd2="http://schemas.microsoft.com/office/spreadsheetml/2017/richdata2" ref="A4:S142">
    <sortCondition descending="1" ref="Q1:Q160"/>
  </sortState>
  <tableColumns count="19">
    <tableColumn id="1" xr3:uid="{50A24496-642F-48D7-9A55-BC1422B734E2}" name="First Name"/>
    <tableColumn id="2" xr3:uid="{EE923386-1715-4DE3-B684-8F3677B8D41B}" name="Surname"/>
    <tableColumn id="3" xr3:uid="{36873AED-D1A3-44BA-9826-2253B662C840}" name="Web Name"/>
    <tableColumn id="4" xr3:uid="{66DA1B04-34CA-4A22-8DCC-BEEEAD26708C}" name="Position"/>
    <tableColumn id="5" xr3:uid="{B8BEAE97-32EE-4E1D-AE18-323D677D2199}" name="GKP"/>
    <tableColumn id="6" xr3:uid="{D739218D-D56F-4358-8BDC-33374747C623}" name="DEF"/>
    <tableColumn id="7" xr3:uid="{EDC127CA-7829-4ACA-8211-1BEA29EFF4F6}" name="MID"/>
    <tableColumn id="8" xr3:uid="{58ED15CC-3C5F-4F99-9093-67C163C22B37}" name="FWD"/>
    <tableColumn id="9" xr3:uid="{3AFFBE39-FA5D-48C7-BF0C-CEF40C19E7CC}" name="Team"/>
    <tableColumn id="19" xr3:uid="{B09F4DB7-0E91-4AEC-A2FF-FFD950E3C6F1}" name="ARS" dataDxfId="0">
      <calculatedColumnFormula>IF(Table1[[#This Row],[Team]]="ARS",1,0)</calculatedColumnFormula>
    </tableColumn>
    <tableColumn id="18" xr3:uid="{9686755F-E45A-4242-A1C0-D61254B136B0}" name="MCI" dataDxfId="1">
      <calculatedColumnFormula>IF(Table1[[#This Row],[Team]]="MCI",1,0)</calculatedColumnFormula>
    </tableColumn>
    <tableColumn id="17" xr3:uid="{902A8254-41A7-44AE-A137-710F4E4CD5BE}" name="LIV" dataDxfId="2">
      <calculatedColumnFormula>IF(Table1[[#This Row],[Team]]="LIV",1,0)</calculatedColumnFormula>
    </tableColumn>
    <tableColumn id="10" xr3:uid="{3AF68CE7-9037-4D26-BA3B-16A9C327C08A}" name="Cost"/>
    <tableColumn id="11" xr3:uid="{F6242246-4B88-4704-A185-0D72EE246C7C}" name="ID"/>
    <tableColumn id="12" xr3:uid="{0F846DA7-EC6D-4FAB-B713-EDFBE1378283}" name="ARIMA"/>
    <tableColumn id="13" xr3:uid="{01897845-87A8-456E-81CA-A007F36C6FCA}" name="LSTM"/>
    <tableColumn id="14" xr3:uid="{2FBA1BD9-4214-445E-B3BE-8DCF2CF91D82}" name="PPG"/>
    <tableColumn id="15" xr3:uid="{0F1DE13B-0B4A-43FD-BB2A-ED6D5F287424}" name="PREV"/>
    <tableColumn id="16" xr3:uid="{D297E626-921A-417A-8543-3D3CC658D52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0"/>
  <sheetViews>
    <sheetView tabSelected="1" workbookViewId="0">
      <selection activeCell="C4" sqref="C4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9" max="19" width="10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222</v>
      </c>
      <c r="L1" t="s">
        <v>201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3" hidden="1" x14ac:dyDescent="0.3">
      <c r="A2" t="s">
        <v>17</v>
      </c>
      <c r="B2" t="s">
        <v>18</v>
      </c>
      <c r="C2" t="s">
        <v>18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16</v>
      </c>
      <c r="J2">
        <f>IF(Table1[[#This Row],[Team]]="ARS",1,0)</f>
        <v>1</v>
      </c>
      <c r="K2">
        <f>IF(Table1[[#This Row],[Team]]="MCI",1,0)</f>
        <v>0</v>
      </c>
      <c r="L2">
        <f>IF(Table1[[#This Row],[Team]]="LIV",1,0)</f>
        <v>0</v>
      </c>
      <c r="M2">
        <v>8.1999999999999993</v>
      </c>
      <c r="N2">
        <v>3</v>
      </c>
      <c r="O2">
        <v>1.67980386741909</v>
      </c>
      <c r="P2">
        <v>8.1142408940673594</v>
      </c>
      <c r="Q2">
        <v>5.1925570581725502</v>
      </c>
      <c r="R2">
        <v>0</v>
      </c>
      <c r="S2">
        <v>0</v>
      </c>
      <c r="U2" s="1" t="s">
        <v>353</v>
      </c>
      <c r="V2">
        <f>SUMPRODUCT(Table1[Selected],Table1[PPG])</f>
        <v>139.8087916432944</v>
      </c>
    </row>
    <row r="3" spans="1:23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f>IF(Table1[[#This Row],[Team]]="ARS",1,0)</f>
        <v>1</v>
      </c>
      <c r="K3">
        <f>IF(Table1[[#This Row],[Team]]="MCI",1,0)</f>
        <v>0</v>
      </c>
      <c r="L3">
        <f>IF(Table1[[#This Row],[Team]]="LIV",1,0)</f>
        <v>0</v>
      </c>
      <c r="M3">
        <v>5.7</v>
      </c>
      <c r="N3">
        <v>9</v>
      </c>
      <c r="O3">
        <v>7.1252066354199801</v>
      </c>
      <c r="P3">
        <v>8.3449142066801105</v>
      </c>
      <c r="Q3">
        <v>7.6304170239540303</v>
      </c>
      <c r="R3">
        <v>0</v>
      </c>
      <c r="S3">
        <v>0</v>
      </c>
      <c r="U3" s="1"/>
    </row>
    <row r="4" spans="1:23" x14ac:dyDescent="0.3">
      <c r="A4" t="s">
        <v>216</v>
      </c>
      <c r="B4" t="s">
        <v>217</v>
      </c>
      <c r="C4" t="s">
        <v>217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201</v>
      </c>
      <c r="J4">
        <f>IF(Table1[[#This Row],[Team]]="ARS",1,0)</f>
        <v>0</v>
      </c>
      <c r="K4">
        <f>IF(Table1[[#This Row],[Team]]="MCI",1,0)</f>
        <v>0</v>
      </c>
      <c r="L4">
        <f>IF(Table1[[#This Row],[Team]]="LIV",1,0)</f>
        <v>1</v>
      </c>
      <c r="M4">
        <v>8.4</v>
      </c>
      <c r="N4">
        <v>272</v>
      </c>
      <c r="O4">
        <v>12.1666666666666</v>
      </c>
      <c r="P4">
        <v>12.8989933859099</v>
      </c>
      <c r="Q4">
        <v>14.3796913039507</v>
      </c>
      <c r="R4">
        <v>1</v>
      </c>
      <c r="S4">
        <v>1</v>
      </c>
      <c r="U4" s="1" t="s">
        <v>354</v>
      </c>
      <c r="V4">
        <f>SUMPRODUCT(Table1[Selected],Table1[Cost])</f>
        <v>96.699999999999989</v>
      </c>
      <c r="W4">
        <f>97+0.3-0.1</f>
        <v>97.2</v>
      </c>
    </row>
    <row r="5" spans="1:23" hidden="1" x14ac:dyDescent="0.3">
      <c r="A5" t="s">
        <v>23</v>
      </c>
      <c r="B5" t="s">
        <v>24</v>
      </c>
      <c r="C5" t="s">
        <v>25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16</v>
      </c>
      <c r="J5">
        <f>IF(Table1[[#This Row],[Team]]="ARS",1,0)</f>
        <v>1</v>
      </c>
      <c r="K5">
        <f>IF(Table1[[#This Row],[Team]]="MCI",1,0)</f>
        <v>0</v>
      </c>
      <c r="L5">
        <f>IF(Table1[[#This Row],[Team]]="LIV",1,0)</f>
        <v>0</v>
      </c>
      <c r="M5">
        <v>5.3</v>
      </c>
      <c r="N5">
        <v>11</v>
      </c>
      <c r="O5">
        <v>5.3888888898694098</v>
      </c>
      <c r="P5">
        <v>8.18228035855177</v>
      </c>
      <c r="Q5">
        <v>6.8039013061444598</v>
      </c>
      <c r="R5">
        <v>0</v>
      </c>
      <c r="S5">
        <v>0</v>
      </c>
      <c r="U5" s="1"/>
    </row>
    <row r="6" spans="1:23" x14ac:dyDescent="0.3">
      <c r="A6" t="s">
        <v>302</v>
      </c>
      <c r="B6" t="s">
        <v>303</v>
      </c>
      <c r="C6" t="s">
        <v>303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300</v>
      </c>
      <c r="J6">
        <f>IF(Table1[[#This Row],[Team]]="ARS",1,0)</f>
        <v>0</v>
      </c>
      <c r="K6">
        <f>IF(Table1[[#This Row],[Team]]="MCI",1,0)</f>
        <v>0</v>
      </c>
      <c r="L6">
        <f>IF(Table1[[#This Row],[Team]]="LIV",1,0)</f>
        <v>0</v>
      </c>
      <c r="M6">
        <v>11</v>
      </c>
      <c r="N6">
        <v>413</v>
      </c>
      <c r="O6">
        <v>13.0555555499559</v>
      </c>
      <c r="P6">
        <v>15.4083492229742</v>
      </c>
      <c r="Q6">
        <v>14.3431469136201</v>
      </c>
      <c r="R6">
        <v>0</v>
      </c>
      <c r="S6">
        <v>1</v>
      </c>
      <c r="U6" s="1" t="s">
        <v>4</v>
      </c>
      <c r="V6">
        <f>SUMPRODUCT(Table1[Selected],Table1[GKP])</f>
        <v>2</v>
      </c>
      <c r="W6">
        <v>2</v>
      </c>
    </row>
    <row r="7" spans="1:23" hidden="1" x14ac:dyDescent="0.3">
      <c r="A7" t="s">
        <v>29</v>
      </c>
      <c r="B7" t="s">
        <v>30</v>
      </c>
      <c r="C7" t="s">
        <v>30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16</v>
      </c>
      <c r="J7">
        <f>IF(Table1[[#This Row],[Team]]="ARS",1,0)</f>
        <v>1</v>
      </c>
      <c r="K7">
        <f>IF(Table1[[#This Row],[Team]]="MCI",1,0)</f>
        <v>0</v>
      </c>
      <c r="L7">
        <f>IF(Table1[[#This Row],[Team]]="LIV",1,0)</f>
        <v>0</v>
      </c>
      <c r="M7">
        <v>5.6</v>
      </c>
      <c r="N7">
        <v>15</v>
      </c>
      <c r="O7">
        <v>7.1111111111111098</v>
      </c>
      <c r="P7">
        <v>8.3958033414498594</v>
      </c>
      <c r="Q7">
        <v>7.6525317299761202</v>
      </c>
      <c r="R7">
        <v>0</v>
      </c>
      <c r="S7">
        <v>0</v>
      </c>
      <c r="U7" s="1" t="s">
        <v>5</v>
      </c>
      <c r="V7">
        <f>SUMPRODUCT(Table1[Selected],Table1[DEF])</f>
        <v>5</v>
      </c>
      <c r="W7">
        <v>5</v>
      </c>
    </row>
    <row r="8" spans="1:23" x14ac:dyDescent="0.3">
      <c r="A8" t="s">
        <v>230</v>
      </c>
      <c r="B8" t="s">
        <v>231</v>
      </c>
      <c r="C8" t="s">
        <v>231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222</v>
      </c>
      <c r="J8">
        <f>IF(Table1[[#This Row],[Team]]="ARS",1,0)</f>
        <v>0</v>
      </c>
      <c r="K8">
        <f>IF(Table1[[#This Row],[Team]]="MCI",1,0)</f>
        <v>1</v>
      </c>
      <c r="L8">
        <f>IF(Table1[[#This Row],[Team]]="LIV",1,0)</f>
        <v>0</v>
      </c>
      <c r="M8">
        <v>7.2</v>
      </c>
      <c r="N8">
        <v>292</v>
      </c>
      <c r="O8">
        <v>10.738083479811401</v>
      </c>
      <c r="P8">
        <v>11.946235920013001</v>
      </c>
      <c r="Q8">
        <v>14.326246812331499</v>
      </c>
      <c r="R8">
        <v>1</v>
      </c>
      <c r="S8">
        <v>1</v>
      </c>
      <c r="U8" s="1" t="s">
        <v>6</v>
      </c>
      <c r="V8">
        <f>SUMPRODUCT(Table1[Selected],Table1[MID])</f>
        <v>5</v>
      </c>
      <c r="W8">
        <v>5</v>
      </c>
    </row>
    <row r="9" spans="1:23" hidden="1" x14ac:dyDescent="0.3">
      <c r="A9" t="s">
        <v>33</v>
      </c>
      <c r="B9" t="s">
        <v>34</v>
      </c>
      <c r="C9" t="s">
        <v>34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16</v>
      </c>
      <c r="J9">
        <f>IF(Table1[[#This Row],[Team]]="ARS",1,0)</f>
        <v>1</v>
      </c>
      <c r="K9">
        <f>IF(Table1[[#This Row],[Team]]="MCI",1,0)</f>
        <v>0</v>
      </c>
      <c r="L9">
        <f>IF(Table1[[#This Row],[Team]]="LIV",1,0)</f>
        <v>0</v>
      </c>
      <c r="M9">
        <v>4.5</v>
      </c>
      <c r="N9">
        <v>18</v>
      </c>
      <c r="O9">
        <v>3.7391505358842099</v>
      </c>
      <c r="P9">
        <v>8.4257079345218102</v>
      </c>
      <c r="Q9">
        <v>6.2383049384442604</v>
      </c>
      <c r="R9">
        <v>0</v>
      </c>
      <c r="S9">
        <v>0</v>
      </c>
      <c r="U9" s="1" t="s">
        <v>7</v>
      </c>
      <c r="V9">
        <f>SUMPRODUCT(Table1[Selected],Table1[FWD])</f>
        <v>3</v>
      </c>
      <c r="W9">
        <v>3</v>
      </c>
    </row>
    <row r="10" spans="1:23" hidden="1" x14ac:dyDescent="0.3">
      <c r="A10" t="s">
        <v>37</v>
      </c>
      <c r="B10" t="s">
        <v>38</v>
      </c>
      <c r="C10" t="s">
        <v>38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36</v>
      </c>
      <c r="J10">
        <f>IF(Table1[[#This Row],[Team]]="ARS",1,0)</f>
        <v>0</v>
      </c>
      <c r="K10">
        <f>IF(Table1[[#This Row],[Team]]="MCI",1,0)</f>
        <v>0</v>
      </c>
      <c r="L10">
        <f>IF(Table1[[#This Row],[Team]]="LIV",1,0)</f>
        <v>0</v>
      </c>
      <c r="M10">
        <v>5.5</v>
      </c>
      <c r="N10">
        <v>30</v>
      </c>
      <c r="O10">
        <v>7.1666666666666599</v>
      </c>
      <c r="P10">
        <v>8.7112413366247292</v>
      </c>
      <c r="Q10">
        <v>6.0907934572316798</v>
      </c>
      <c r="R10">
        <v>0</v>
      </c>
      <c r="S10">
        <v>0</v>
      </c>
      <c r="U10" s="1"/>
    </row>
    <row r="11" spans="1:23" hidden="1" x14ac:dyDescent="0.3">
      <c r="A11" t="s">
        <v>39</v>
      </c>
      <c r="B11" t="s">
        <v>40</v>
      </c>
      <c r="C11" t="s">
        <v>40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36</v>
      </c>
      <c r="J11">
        <f>IF(Table1[[#This Row],[Team]]="ARS",1,0)</f>
        <v>0</v>
      </c>
      <c r="K11">
        <f>IF(Table1[[#This Row],[Team]]="MCI",1,0)</f>
        <v>0</v>
      </c>
      <c r="L11">
        <f>IF(Table1[[#This Row],[Team]]="LIV",1,0)</f>
        <v>0</v>
      </c>
      <c r="M11">
        <v>5.6</v>
      </c>
      <c r="N11">
        <v>32</v>
      </c>
      <c r="O11">
        <v>5.4444444413422302</v>
      </c>
      <c r="P11">
        <v>8.1637390881490095</v>
      </c>
      <c r="Q11">
        <v>5.27483090543641</v>
      </c>
      <c r="R11">
        <v>0</v>
      </c>
      <c r="S11">
        <v>0</v>
      </c>
      <c r="U11" s="1" t="s">
        <v>355</v>
      </c>
      <c r="V11" cm="1">
        <f t="array" ref="V11">SUMPRODUCT(Table1[Selected], -- (Table1[PREV] = 0))</f>
        <v>5</v>
      </c>
    </row>
    <row r="12" spans="1:23" hidden="1" x14ac:dyDescent="0.3">
      <c r="A12" t="s">
        <v>41</v>
      </c>
      <c r="B12" t="s">
        <v>42</v>
      </c>
      <c r="C12" t="s">
        <v>42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36</v>
      </c>
      <c r="J12">
        <f>IF(Table1[[#This Row],[Team]]="ARS",1,0)</f>
        <v>0</v>
      </c>
      <c r="K12">
        <f>IF(Table1[[#This Row],[Team]]="MCI",1,0)</f>
        <v>0</v>
      </c>
      <c r="L12">
        <f>IF(Table1[[#This Row],[Team]]="LIV",1,0)</f>
        <v>0</v>
      </c>
      <c r="M12">
        <v>5</v>
      </c>
      <c r="N12">
        <v>33</v>
      </c>
      <c r="O12">
        <v>4.38769079364332</v>
      </c>
      <c r="P12">
        <v>8.2636784945459301</v>
      </c>
      <c r="Q12">
        <v>4.9567894722336199</v>
      </c>
      <c r="R12">
        <v>0</v>
      </c>
      <c r="S12">
        <v>0</v>
      </c>
      <c r="U12" s="1" t="s">
        <v>356</v>
      </c>
      <c r="V12">
        <v>1</v>
      </c>
    </row>
    <row r="13" spans="1:23" hidden="1" x14ac:dyDescent="0.3">
      <c r="A13" t="s">
        <v>43</v>
      </c>
      <c r="B13" t="s">
        <v>44</v>
      </c>
      <c r="C13" t="s">
        <v>44</v>
      </c>
      <c r="D13" t="s">
        <v>7</v>
      </c>
      <c r="E13">
        <v>0</v>
      </c>
      <c r="F13">
        <v>0</v>
      </c>
      <c r="G13">
        <v>0</v>
      </c>
      <c r="H13">
        <v>1</v>
      </c>
      <c r="I13" t="s">
        <v>36</v>
      </c>
      <c r="J13">
        <f>IF(Table1[[#This Row],[Team]]="ARS",1,0)</f>
        <v>0</v>
      </c>
      <c r="K13">
        <f>IF(Table1[[#This Row],[Team]]="MCI",1,0)</f>
        <v>0</v>
      </c>
      <c r="L13">
        <f>IF(Table1[[#This Row],[Team]]="LIV",1,0)</f>
        <v>0</v>
      </c>
      <c r="M13">
        <v>7.5</v>
      </c>
      <c r="N13">
        <v>34</v>
      </c>
      <c r="O13">
        <v>5.8653169020137099</v>
      </c>
      <c r="P13">
        <v>9.8349550665720997</v>
      </c>
      <c r="Q13">
        <v>6.1183980855041797</v>
      </c>
      <c r="R13">
        <v>0</v>
      </c>
      <c r="S13">
        <v>0</v>
      </c>
      <c r="U13" s="1"/>
    </row>
    <row r="14" spans="1:23" hidden="1" x14ac:dyDescent="0.3">
      <c r="A14" t="s">
        <v>37</v>
      </c>
      <c r="B14" t="s">
        <v>45</v>
      </c>
      <c r="C14" t="s">
        <v>46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36</v>
      </c>
      <c r="J14">
        <f>IF(Table1[[#This Row],[Team]]="ARS",1,0)</f>
        <v>0</v>
      </c>
      <c r="K14">
        <f>IF(Table1[[#This Row],[Team]]="MCI",1,0)</f>
        <v>0</v>
      </c>
      <c r="L14">
        <f>IF(Table1[[#This Row],[Team]]="LIV",1,0)</f>
        <v>0</v>
      </c>
      <c r="M14">
        <v>6.1</v>
      </c>
      <c r="N14">
        <v>36</v>
      </c>
      <c r="O14">
        <v>5.0625</v>
      </c>
      <c r="P14">
        <v>7.72017418735593</v>
      </c>
      <c r="Q14">
        <v>4.9588965146220199</v>
      </c>
      <c r="R14">
        <v>0</v>
      </c>
      <c r="S14">
        <v>0</v>
      </c>
      <c r="U14" s="1" t="s">
        <v>9</v>
      </c>
      <c r="V14">
        <f>(V11-V12)*4</f>
        <v>16</v>
      </c>
    </row>
    <row r="15" spans="1:23" hidden="1" x14ac:dyDescent="0.3">
      <c r="A15" t="s">
        <v>47</v>
      </c>
      <c r="B15" t="s">
        <v>48</v>
      </c>
      <c r="C15" t="s">
        <v>48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36</v>
      </c>
      <c r="J15">
        <f>IF(Table1[[#This Row],[Team]]="ARS",1,0)</f>
        <v>0</v>
      </c>
      <c r="K15">
        <f>IF(Table1[[#This Row],[Team]]="MCI",1,0)</f>
        <v>0</v>
      </c>
      <c r="L15">
        <f>IF(Table1[[#This Row],[Team]]="LIV",1,0)</f>
        <v>0</v>
      </c>
      <c r="M15">
        <v>5.3</v>
      </c>
      <c r="N15">
        <v>37</v>
      </c>
      <c r="O15">
        <v>7.4587297160950996</v>
      </c>
      <c r="P15">
        <v>9.6219720260182093</v>
      </c>
      <c r="Q15">
        <v>6.5718536876610099</v>
      </c>
      <c r="R15">
        <v>0</v>
      </c>
      <c r="S15">
        <v>0</v>
      </c>
      <c r="U15" s="1"/>
    </row>
    <row r="16" spans="1:23" hidden="1" x14ac:dyDescent="0.3">
      <c r="A16" t="s">
        <v>49</v>
      </c>
      <c r="B16" t="s">
        <v>50</v>
      </c>
      <c r="C16" t="s">
        <v>51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36</v>
      </c>
      <c r="J16">
        <f>IF(Table1[[#This Row],[Team]]="ARS",1,0)</f>
        <v>0</v>
      </c>
      <c r="K16">
        <f>IF(Table1[[#This Row],[Team]]="MCI",1,0)</f>
        <v>0</v>
      </c>
      <c r="L16">
        <f>IF(Table1[[#This Row],[Team]]="LIV",1,0)</f>
        <v>0</v>
      </c>
      <c r="M16">
        <v>4.9000000000000004</v>
      </c>
      <c r="N16">
        <v>38</v>
      </c>
      <c r="O16">
        <v>4.7777777777777697</v>
      </c>
      <c r="P16">
        <v>7.5798698238019897</v>
      </c>
      <c r="Q16">
        <v>4.8031379805408001</v>
      </c>
      <c r="R16">
        <v>0</v>
      </c>
      <c r="S16">
        <v>0</v>
      </c>
      <c r="U16" s="1" t="s">
        <v>357</v>
      </c>
      <c r="V16">
        <f>V2-V14</f>
        <v>123.8087916432944</v>
      </c>
    </row>
    <row r="17" spans="1:23" hidden="1" x14ac:dyDescent="0.3">
      <c r="A17" t="s">
        <v>52</v>
      </c>
      <c r="B17" t="s">
        <v>53</v>
      </c>
      <c r="C17" t="s">
        <v>52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36</v>
      </c>
      <c r="J17">
        <f>IF(Table1[[#This Row],[Team]]="ARS",1,0)</f>
        <v>0</v>
      </c>
      <c r="K17">
        <f>IF(Table1[[#This Row],[Team]]="MCI",1,0)</f>
        <v>0</v>
      </c>
      <c r="L17">
        <f>IF(Table1[[#This Row],[Team]]="LIV",1,0)</f>
        <v>0</v>
      </c>
      <c r="M17">
        <v>4.3</v>
      </c>
      <c r="N17">
        <v>39</v>
      </c>
      <c r="O17">
        <v>3.5328219858838801</v>
      </c>
      <c r="P17">
        <v>6.9412145992837004</v>
      </c>
      <c r="Q17">
        <v>4.11153326910134</v>
      </c>
      <c r="R17">
        <v>0</v>
      </c>
      <c r="S17">
        <v>0</v>
      </c>
    </row>
    <row r="18" spans="1:23" hidden="1" x14ac:dyDescent="0.3">
      <c r="A18" t="s">
        <v>54</v>
      </c>
      <c r="B18" t="s">
        <v>55</v>
      </c>
      <c r="C18" t="s">
        <v>55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36</v>
      </c>
      <c r="J18">
        <f>IF(Table1[[#This Row],[Team]]="ARS",1,0)</f>
        <v>0</v>
      </c>
      <c r="K18">
        <f>IF(Table1[[#This Row],[Team]]="MCI",1,0)</f>
        <v>0</v>
      </c>
      <c r="L18">
        <f>IF(Table1[[#This Row],[Team]]="LIV",1,0)</f>
        <v>0</v>
      </c>
      <c r="M18">
        <v>4.7</v>
      </c>
      <c r="N18">
        <v>40</v>
      </c>
      <c r="O18">
        <v>5.4677599763965796</v>
      </c>
      <c r="P18">
        <v>8.5374962446560705</v>
      </c>
      <c r="Q18">
        <v>5.4393726390543504</v>
      </c>
      <c r="R18">
        <v>0</v>
      </c>
      <c r="S18">
        <v>0</v>
      </c>
      <c r="U18" t="s">
        <v>201</v>
      </c>
      <c r="V18">
        <f>SUMPRODUCT(Table1[Selected],Table1[LIV])</f>
        <v>2</v>
      </c>
      <c r="W18">
        <v>3</v>
      </c>
    </row>
    <row r="19" spans="1:23" hidden="1" x14ac:dyDescent="0.3">
      <c r="A19" t="s">
        <v>56</v>
      </c>
      <c r="B19" t="s">
        <v>57</v>
      </c>
      <c r="C19" t="s">
        <v>57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36</v>
      </c>
      <c r="J19">
        <f>IF(Table1[[#This Row],[Team]]="ARS",1,0)</f>
        <v>0</v>
      </c>
      <c r="K19">
        <f>IF(Table1[[#This Row],[Team]]="MCI",1,0)</f>
        <v>0</v>
      </c>
      <c r="L19">
        <f>IF(Table1[[#This Row],[Team]]="LIV",1,0)</f>
        <v>0</v>
      </c>
      <c r="M19">
        <v>7.7</v>
      </c>
      <c r="N19">
        <v>42</v>
      </c>
      <c r="O19">
        <v>5.4042830778192403</v>
      </c>
      <c r="P19">
        <v>7.65924813569465</v>
      </c>
      <c r="Q19">
        <v>5.0497754712475098</v>
      </c>
      <c r="R19">
        <v>0</v>
      </c>
      <c r="S19">
        <v>0</v>
      </c>
      <c r="U19" t="s">
        <v>222</v>
      </c>
      <c r="V19">
        <f>SUMPRODUCT(Table1[Selected],Table1[MCI])</f>
        <v>3</v>
      </c>
      <c r="W19">
        <v>3</v>
      </c>
    </row>
    <row r="20" spans="1:23" hidden="1" x14ac:dyDescent="0.3">
      <c r="A20" t="s">
        <v>60</v>
      </c>
      <c r="B20" t="s">
        <v>61</v>
      </c>
      <c r="C20" t="s">
        <v>61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62</v>
      </c>
      <c r="J20">
        <f>IF(Table1[[#This Row],[Team]]="ARS",1,0)</f>
        <v>0</v>
      </c>
      <c r="K20">
        <f>IF(Table1[[#This Row],[Team]]="MCI",1,0)</f>
        <v>0</v>
      </c>
      <c r="L20">
        <f>IF(Table1[[#This Row],[Team]]="LIV",1,0)</f>
        <v>0</v>
      </c>
      <c r="M20">
        <v>4.4000000000000004</v>
      </c>
      <c r="N20">
        <v>54</v>
      </c>
      <c r="O20">
        <v>2.69814577201209</v>
      </c>
      <c r="P20">
        <v>4.3368351851121396</v>
      </c>
      <c r="Q20">
        <v>1.61625850245202</v>
      </c>
      <c r="R20">
        <v>0</v>
      </c>
      <c r="S20">
        <v>0</v>
      </c>
      <c r="U20" t="s">
        <v>16</v>
      </c>
      <c r="V20">
        <f>SUMPRODUCT(Table1[Selected],Table1[ARS])</f>
        <v>3</v>
      </c>
      <c r="W20">
        <v>3</v>
      </c>
    </row>
    <row r="21" spans="1:23" hidden="1" x14ac:dyDescent="0.3">
      <c r="A21" t="s">
        <v>63</v>
      </c>
      <c r="B21" t="s">
        <v>64</v>
      </c>
      <c r="C21" t="s">
        <v>64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62</v>
      </c>
      <c r="J21">
        <f>IF(Table1[[#This Row],[Team]]="ARS",1,0)</f>
        <v>0</v>
      </c>
      <c r="K21">
        <f>IF(Table1[[#This Row],[Team]]="MCI",1,0)</f>
        <v>0</v>
      </c>
      <c r="L21">
        <f>IF(Table1[[#This Row],[Team]]="LIV",1,0)</f>
        <v>0</v>
      </c>
      <c r="M21">
        <v>6.9</v>
      </c>
      <c r="N21">
        <v>55</v>
      </c>
      <c r="O21">
        <v>3.1967737437704402</v>
      </c>
      <c r="P21">
        <v>5.9168899444633096</v>
      </c>
      <c r="Q21">
        <v>2.2051157751258601</v>
      </c>
      <c r="R21">
        <v>0</v>
      </c>
      <c r="S21">
        <v>0</v>
      </c>
    </row>
    <row r="22" spans="1:23" hidden="1" x14ac:dyDescent="0.3">
      <c r="A22" t="s">
        <v>65</v>
      </c>
      <c r="B22" t="s">
        <v>66</v>
      </c>
      <c r="C22" t="s">
        <v>67</v>
      </c>
      <c r="D22" t="s">
        <v>4</v>
      </c>
      <c r="E22">
        <v>1</v>
      </c>
      <c r="F22">
        <v>0</v>
      </c>
      <c r="G22">
        <v>0</v>
      </c>
      <c r="H22">
        <v>0</v>
      </c>
      <c r="I22" t="s">
        <v>62</v>
      </c>
      <c r="J22">
        <f>IF(Table1[[#This Row],[Team]]="ARS",1,0)</f>
        <v>0</v>
      </c>
      <c r="K22">
        <f>IF(Table1[[#This Row],[Team]]="MCI",1,0)</f>
        <v>0</v>
      </c>
      <c r="L22">
        <f>IF(Table1[[#This Row],[Team]]="LIV",1,0)</f>
        <v>0</v>
      </c>
      <c r="M22">
        <v>4.3</v>
      </c>
      <c r="N22">
        <v>57</v>
      </c>
      <c r="O22">
        <v>3.4419132080085899</v>
      </c>
      <c r="P22">
        <v>3.2555797206942101</v>
      </c>
      <c r="Q22">
        <v>1.2132945291639701</v>
      </c>
      <c r="R22">
        <v>0</v>
      </c>
      <c r="S22">
        <v>0</v>
      </c>
    </row>
    <row r="23" spans="1:23" hidden="1" x14ac:dyDescent="0.3">
      <c r="A23" t="s">
        <v>68</v>
      </c>
      <c r="B23" t="s">
        <v>69</v>
      </c>
      <c r="C23" t="s">
        <v>69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62</v>
      </c>
      <c r="J23">
        <f>IF(Table1[[#This Row],[Team]]="ARS",1,0)</f>
        <v>0</v>
      </c>
      <c r="K23">
        <f>IF(Table1[[#This Row],[Team]]="MCI",1,0)</f>
        <v>0</v>
      </c>
      <c r="L23">
        <f>IF(Table1[[#This Row],[Team]]="LIV",1,0)</f>
        <v>0</v>
      </c>
      <c r="M23">
        <v>4.5</v>
      </c>
      <c r="N23">
        <v>59</v>
      </c>
      <c r="O23">
        <v>2.7878787932237699</v>
      </c>
      <c r="P23">
        <v>4.2497161462494102</v>
      </c>
      <c r="Q23">
        <v>1.5837908431389001</v>
      </c>
      <c r="R23">
        <v>0</v>
      </c>
      <c r="S23">
        <v>0</v>
      </c>
    </row>
    <row r="24" spans="1:23" hidden="1" x14ac:dyDescent="0.3">
      <c r="A24" t="s">
        <v>70</v>
      </c>
      <c r="B24" t="s">
        <v>71</v>
      </c>
      <c r="C24" t="s">
        <v>71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62</v>
      </c>
      <c r="J24">
        <f>IF(Table1[[#This Row],[Team]]="ARS",1,0)</f>
        <v>0</v>
      </c>
      <c r="K24">
        <f>IF(Table1[[#This Row],[Team]]="MCI",1,0)</f>
        <v>0</v>
      </c>
      <c r="L24">
        <f>IF(Table1[[#This Row],[Team]]="LIV",1,0)</f>
        <v>0</v>
      </c>
      <c r="M24">
        <v>4.9000000000000004</v>
      </c>
      <c r="N24">
        <v>60</v>
      </c>
      <c r="O24">
        <v>1.5454834637860999</v>
      </c>
      <c r="P24">
        <v>4.6937722087826899</v>
      </c>
      <c r="Q24">
        <v>1.7492823492719001</v>
      </c>
      <c r="R24">
        <v>0</v>
      </c>
      <c r="S24">
        <v>0</v>
      </c>
    </row>
    <row r="25" spans="1:23" hidden="1" x14ac:dyDescent="0.3">
      <c r="A25" t="s">
        <v>72</v>
      </c>
      <c r="B25" t="s">
        <v>73</v>
      </c>
      <c r="C25" t="s">
        <v>73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62</v>
      </c>
      <c r="J25">
        <f>IF(Table1[[#This Row],[Team]]="ARS",1,0)</f>
        <v>0</v>
      </c>
      <c r="K25">
        <f>IF(Table1[[#This Row],[Team]]="MCI",1,0)</f>
        <v>0</v>
      </c>
      <c r="L25">
        <f>IF(Table1[[#This Row],[Team]]="LIV",1,0)</f>
        <v>0</v>
      </c>
      <c r="M25">
        <v>5.2</v>
      </c>
      <c r="N25">
        <v>64</v>
      </c>
      <c r="O25">
        <v>3.3333333333333299</v>
      </c>
      <c r="P25">
        <v>5.0228123253878696</v>
      </c>
      <c r="Q25">
        <v>1.8719095332461899</v>
      </c>
      <c r="R25">
        <v>0</v>
      </c>
      <c r="S25">
        <v>0</v>
      </c>
    </row>
    <row r="26" spans="1:23" hidden="1" x14ac:dyDescent="0.3">
      <c r="A26" t="s">
        <v>74</v>
      </c>
      <c r="B26" t="s">
        <v>75</v>
      </c>
      <c r="C26" t="s">
        <v>75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62</v>
      </c>
      <c r="J26">
        <f>IF(Table1[[#This Row],[Team]]="ARS",1,0)</f>
        <v>0</v>
      </c>
      <c r="K26">
        <f>IF(Table1[[#This Row],[Team]]="MCI",1,0)</f>
        <v>0</v>
      </c>
      <c r="L26">
        <f>IF(Table1[[#This Row],[Team]]="LIV",1,0)</f>
        <v>0</v>
      </c>
      <c r="M26">
        <v>4.4000000000000004</v>
      </c>
      <c r="N26">
        <v>65</v>
      </c>
      <c r="O26">
        <v>1.73435252718836</v>
      </c>
      <c r="P26">
        <v>3.5435188312875301</v>
      </c>
      <c r="Q26">
        <v>1.3206041260982799</v>
      </c>
      <c r="R26">
        <v>0</v>
      </c>
      <c r="S26">
        <v>0</v>
      </c>
    </row>
    <row r="27" spans="1:23" hidden="1" x14ac:dyDescent="0.3">
      <c r="A27" t="s">
        <v>77</v>
      </c>
      <c r="B27" t="s">
        <v>78</v>
      </c>
      <c r="C27" t="s">
        <v>78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76</v>
      </c>
      <c r="J27">
        <f>IF(Table1[[#This Row],[Team]]="ARS",1,0)</f>
        <v>0</v>
      </c>
      <c r="K27">
        <f>IF(Table1[[#This Row],[Team]]="MCI",1,0)</f>
        <v>0</v>
      </c>
      <c r="L27">
        <f>IF(Table1[[#This Row],[Team]]="LIV",1,0)</f>
        <v>0</v>
      </c>
      <c r="M27">
        <v>4.8</v>
      </c>
      <c r="N27">
        <v>82</v>
      </c>
      <c r="O27">
        <v>2.3333333391627402</v>
      </c>
      <c r="P27">
        <v>3.4917533408867398</v>
      </c>
      <c r="Q27">
        <v>2.6441331794106699</v>
      </c>
      <c r="R27">
        <v>0</v>
      </c>
      <c r="S27">
        <v>0</v>
      </c>
    </row>
    <row r="28" spans="1:23" hidden="1" x14ac:dyDescent="0.3">
      <c r="A28" t="s">
        <v>79</v>
      </c>
      <c r="B28" t="s">
        <v>80</v>
      </c>
      <c r="C28" t="s">
        <v>80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76</v>
      </c>
      <c r="J28">
        <f>IF(Table1[[#This Row],[Team]]="ARS",1,0)</f>
        <v>0</v>
      </c>
      <c r="K28">
        <f>IF(Table1[[#This Row],[Team]]="MCI",1,0)</f>
        <v>0</v>
      </c>
      <c r="L28">
        <f>IF(Table1[[#This Row],[Team]]="LIV",1,0)</f>
        <v>0</v>
      </c>
      <c r="M28">
        <v>4.2</v>
      </c>
      <c r="N28">
        <v>85</v>
      </c>
      <c r="O28">
        <v>1.3310836207289201</v>
      </c>
      <c r="P28">
        <v>3.6508516183640598</v>
      </c>
      <c r="Q28">
        <v>2.3592993819806201</v>
      </c>
      <c r="R28">
        <v>0</v>
      </c>
      <c r="S28">
        <v>0</v>
      </c>
    </row>
    <row r="29" spans="1:23" hidden="1" x14ac:dyDescent="0.3">
      <c r="A29" t="s">
        <v>81</v>
      </c>
      <c r="B29" t="s">
        <v>82</v>
      </c>
      <c r="C29" t="s">
        <v>82</v>
      </c>
      <c r="D29" t="s">
        <v>7</v>
      </c>
      <c r="E29">
        <v>0</v>
      </c>
      <c r="F29">
        <v>0</v>
      </c>
      <c r="G29">
        <v>0</v>
      </c>
      <c r="H29">
        <v>1</v>
      </c>
      <c r="I29" t="s">
        <v>76</v>
      </c>
      <c r="J29">
        <f>IF(Table1[[#This Row],[Team]]="ARS",1,0)</f>
        <v>0</v>
      </c>
      <c r="K29">
        <f>IF(Table1[[#This Row],[Team]]="MCI",1,0)</f>
        <v>0</v>
      </c>
      <c r="L29">
        <f>IF(Table1[[#This Row],[Team]]="LIV",1,0)</f>
        <v>0</v>
      </c>
      <c r="M29">
        <v>6.2</v>
      </c>
      <c r="N29">
        <v>86</v>
      </c>
      <c r="O29">
        <v>2.4444444413964699</v>
      </c>
      <c r="P29">
        <v>3.65783165001907</v>
      </c>
      <c r="Q29">
        <v>2.7699439201997</v>
      </c>
      <c r="R29">
        <v>0</v>
      </c>
      <c r="S29">
        <v>0</v>
      </c>
    </row>
    <row r="30" spans="1:23" hidden="1" x14ac:dyDescent="0.3">
      <c r="A30" t="s">
        <v>83</v>
      </c>
      <c r="B30" t="s">
        <v>84</v>
      </c>
      <c r="C30" t="s">
        <v>84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76</v>
      </c>
      <c r="J30">
        <f>IF(Table1[[#This Row],[Team]]="ARS",1,0)</f>
        <v>0</v>
      </c>
      <c r="K30">
        <f>IF(Table1[[#This Row],[Team]]="MCI",1,0)</f>
        <v>0</v>
      </c>
      <c r="L30">
        <f>IF(Table1[[#This Row],[Team]]="LIV",1,0)</f>
        <v>0</v>
      </c>
      <c r="M30">
        <v>5.8</v>
      </c>
      <c r="N30">
        <v>87</v>
      </c>
      <c r="O30">
        <v>5.4444444404311696</v>
      </c>
      <c r="P30">
        <v>4.6955961845613201</v>
      </c>
      <c r="Q30">
        <v>4.3990973161170803</v>
      </c>
      <c r="R30">
        <v>0</v>
      </c>
      <c r="S30">
        <v>0</v>
      </c>
    </row>
    <row r="31" spans="1:23" hidden="1" x14ac:dyDescent="0.3">
      <c r="A31" t="s">
        <v>85</v>
      </c>
      <c r="B31" t="s">
        <v>86</v>
      </c>
      <c r="C31" t="s">
        <v>86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76</v>
      </c>
      <c r="J31">
        <f>IF(Table1[[#This Row],[Team]]="ARS",1,0)</f>
        <v>0</v>
      </c>
      <c r="K31">
        <f>IF(Table1[[#This Row],[Team]]="MCI",1,0)</f>
        <v>0</v>
      </c>
      <c r="L31">
        <f>IF(Table1[[#This Row],[Team]]="LIV",1,0)</f>
        <v>0</v>
      </c>
      <c r="M31">
        <v>4.5</v>
      </c>
      <c r="N31">
        <v>88</v>
      </c>
      <c r="O31">
        <v>3</v>
      </c>
      <c r="P31">
        <v>4.0165445955469297</v>
      </c>
      <c r="Q31">
        <v>3.1570594709364799</v>
      </c>
      <c r="R31">
        <v>0</v>
      </c>
      <c r="S31">
        <v>0</v>
      </c>
    </row>
    <row r="32" spans="1:23" hidden="1" x14ac:dyDescent="0.3">
      <c r="A32" t="s">
        <v>87</v>
      </c>
      <c r="B32" t="s">
        <v>88</v>
      </c>
      <c r="C32" t="s">
        <v>88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76</v>
      </c>
      <c r="J32">
        <f>IF(Table1[[#This Row],[Team]]="ARS",1,0)</f>
        <v>0</v>
      </c>
      <c r="K32">
        <f>IF(Table1[[#This Row],[Team]]="MCI",1,0)</f>
        <v>0</v>
      </c>
      <c r="L32">
        <f>IF(Table1[[#This Row],[Team]]="LIV",1,0)</f>
        <v>0</v>
      </c>
      <c r="M32">
        <v>5.0999999999999996</v>
      </c>
      <c r="N32">
        <v>91</v>
      </c>
      <c r="O32">
        <v>2.2777777772190202</v>
      </c>
      <c r="P32">
        <v>3.84046595612344</v>
      </c>
      <c r="Q32">
        <v>2.8026863009249801</v>
      </c>
      <c r="R32">
        <v>0</v>
      </c>
      <c r="S32">
        <v>0</v>
      </c>
    </row>
    <row r="33" spans="1:19" hidden="1" x14ac:dyDescent="0.3">
      <c r="A33" t="s">
        <v>89</v>
      </c>
      <c r="B33" t="s">
        <v>90</v>
      </c>
      <c r="C33" t="s">
        <v>90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76</v>
      </c>
      <c r="J33">
        <f>IF(Table1[[#This Row],[Team]]="ARS",1,0)</f>
        <v>0</v>
      </c>
      <c r="K33">
        <f>IF(Table1[[#This Row],[Team]]="MCI",1,0)</f>
        <v>0</v>
      </c>
      <c r="L33">
        <f>IF(Table1[[#This Row],[Team]]="LIV",1,0)</f>
        <v>0</v>
      </c>
      <c r="M33">
        <v>4.9000000000000004</v>
      </c>
      <c r="N33">
        <v>96</v>
      </c>
      <c r="O33">
        <v>3.21428571428571</v>
      </c>
      <c r="P33">
        <v>4.7142118979261696</v>
      </c>
      <c r="Q33">
        <v>3.5932606788087398</v>
      </c>
      <c r="R33">
        <v>0</v>
      </c>
      <c r="S33">
        <v>0</v>
      </c>
    </row>
    <row r="34" spans="1:19" hidden="1" x14ac:dyDescent="0.3">
      <c r="A34" t="s">
        <v>91</v>
      </c>
      <c r="B34" t="s">
        <v>92</v>
      </c>
      <c r="C34" t="s">
        <v>92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93</v>
      </c>
      <c r="J34">
        <f>IF(Table1[[#This Row],[Team]]="ARS",1,0)</f>
        <v>0</v>
      </c>
      <c r="K34">
        <f>IF(Table1[[#This Row],[Team]]="MCI",1,0)</f>
        <v>0</v>
      </c>
      <c r="L34">
        <f>IF(Table1[[#This Row],[Team]]="LIV",1,0)</f>
        <v>0</v>
      </c>
      <c r="M34">
        <v>4.9000000000000004</v>
      </c>
      <c r="N34">
        <v>102</v>
      </c>
      <c r="O34">
        <v>3.21713232250743</v>
      </c>
      <c r="P34">
        <v>3.3125054020891498</v>
      </c>
      <c r="Q34">
        <v>2.9920050858519098</v>
      </c>
      <c r="R34">
        <v>0</v>
      </c>
      <c r="S34">
        <v>0</v>
      </c>
    </row>
    <row r="35" spans="1:19" hidden="1" x14ac:dyDescent="0.3">
      <c r="A35" t="s">
        <v>47</v>
      </c>
      <c r="B35" t="s">
        <v>98</v>
      </c>
      <c r="C35" t="s">
        <v>98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93</v>
      </c>
      <c r="J35">
        <f>IF(Table1[[#This Row],[Team]]="ARS",1,0)</f>
        <v>0</v>
      </c>
      <c r="K35">
        <f>IF(Table1[[#This Row],[Team]]="MCI",1,0)</f>
        <v>0</v>
      </c>
      <c r="L35">
        <f>IF(Table1[[#This Row],[Team]]="LIV",1,0)</f>
        <v>0</v>
      </c>
      <c r="M35">
        <v>4.4000000000000004</v>
      </c>
      <c r="N35">
        <v>108</v>
      </c>
      <c r="O35">
        <v>2.1111111306775201</v>
      </c>
      <c r="P35">
        <v>3.1918056826391998</v>
      </c>
      <c r="Q35">
        <v>2.5041023791349399</v>
      </c>
      <c r="R35">
        <v>0</v>
      </c>
      <c r="S35">
        <v>0</v>
      </c>
    </row>
    <row r="36" spans="1:19" hidden="1" x14ac:dyDescent="0.3">
      <c r="A36" t="s">
        <v>99</v>
      </c>
      <c r="B36" t="s">
        <v>100</v>
      </c>
      <c r="C36" t="s">
        <v>100</v>
      </c>
      <c r="D36" t="s">
        <v>4</v>
      </c>
      <c r="E36">
        <v>1</v>
      </c>
      <c r="F36">
        <v>0</v>
      </c>
      <c r="G36">
        <v>0</v>
      </c>
      <c r="H36">
        <v>0</v>
      </c>
      <c r="I36" t="s">
        <v>93</v>
      </c>
      <c r="J36">
        <f>IF(Table1[[#This Row],[Team]]="ARS",1,0)</f>
        <v>0</v>
      </c>
      <c r="K36">
        <f>IF(Table1[[#This Row],[Team]]="MCI",1,0)</f>
        <v>0</v>
      </c>
      <c r="L36">
        <f>IF(Table1[[#This Row],[Team]]="LIV",1,0)</f>
        <v>0</v>
      </c>
      <c r="M36">
        <v>5.4</v>
      </c>
      <c r="N36">
        <v>110</v>
      </c>
      <c r="O36">
        <v>2.2900351170536202</v>
      </c>
      <c r="P36">
        <v>5.2129635240945698</v>
      </c>
      <c r="Q36">
        <v>3.6461055023229498</v>
      </c>
      <c r="R36">
        <v>1</v>
      </c>
      <c r="S36">
        <v>0</v>
      </c>
    </row>
    <row r="37" spans="1:19" hidden="1" x14ac:dyDescent="0.3">
      <c r="A37" t="s">
        <v>35</v>
      </c>
      <c r="B37" t="s">
        <v>101</v>
      </c>
      <c r="C37" t="s">
        <v>101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93</v>
      </c>
      <c r="J37">
        <f>IF(Table1[[#This Row],[Team]]="ARS",1,0)</f>
        <v>0</v>
      </c>
      <c r="K37">
        <f>IF(Table1[[#This Row],[Team]]="MCI",1,0)</f>
        <v>0</v>
      </c>
      <c r="L37">
        <f>IF(Table1[[#This Row],[Team]]="LIV",1,0)</f>
        <v>0</v>
      </c>
      <c r="M37">
        <v>4.4000000000000004</v>
      </c>
      <c r="N37">
        <v>111</v>
      </c>
      <c r="O37">
        <v>2.3611111142666501</v>
      </c>
      <c r="P37">
        <v>3.8078361335200199</v>
      </c>
      <c r="Q37">
        <v>2.9270718485109</v>
      </c>
      <c r="R37">
        <v>0</v>
      </c>
      <c r="S37">
        <v>0</v>
      </c>
    </row>
    <row r="38" spans="1:19" hidden="1" x14ac:dyDescent="0.3">
      <c r="A38" t="s">
        <v>59</v>
      </c>
      <c r="B38" t="s">
        <v>102</v>
      </c>
      <c r="C38" t="s">
        <v>102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93</v>
      </c>
      <c r="J38">
        <f>IF(Table1[[#This Row],[Team]]="ARS",1,0)</f>
        <v>0</v>
      </c>
      <c r="K38">
        <f>IF(Table1[[#This Row],[Team]]="MCI",1,0)</f>
        <v>0</v>
      </c>
      <c r="L38">
        <f>IF(Table1[[#This Row],[Team]]="LIV",1,0)</f>
        <v>0</v>
      </c>
      <c r="M38">
        <v>4.3</v>
      </c>
      <c r="N38">
        <v>113</v>
      </c>
      <c r="O38">
        <v>2.4166666666666599</v>
      </c>
      <c r="P38">
        <v>3.4631352607528698</v>
      </c>
      <c r="Q38">
        <v>2.7652874420335798</v>
      </c>
      <c r="R38">
        <v>0</v>
      </c>
      <c r="S38">
        <v>0</v>
      </c>
    </row>
    <row r="39" spans="1:19" hidden="1" x14ac:dyDescent="0.3">
      <c r="A39" t="s">
        <v>103</v>
      </c>
      <c r="B39" t="s">
        <v>104</v>
      </c>
      <c r="C39" t="s">
        <v>104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93</v>
      </c>
      <c r="J39">
        <f>IF(Table1[[#This Row],[Team]]="ARS",1,0)</f>
        <v>0</v>
      </c>
      <c r="K39">
        <f>IF(Table1[[#This Row],[Team]]="MCI",1,0)</f>
        <v>0</v>
      </c>
      <c r="L39">
        <f>IF(Table1[[#This Row],[Team]]="LIV",1,0)</f>
        <v>0</v>
      </c>
      <c r="M39">
        <v>5.5</v>
      </c>
      <c r="N39">
        <v>114</v>
      </c>
      <c r="O39">
        <v>2.47222221773962</v>
      </c>
      <c r="P39">
        <v>3.6557205971108599</v>
      </c>
      <c r="Q39">
        <v>2.88885764374999</v>
      </c>
      <c r="R39">
        <v>0</v>
      </c>
      <c r="S39">
        <v>0</v>
      </c>
    </row>
    <row r="40" spans="1:19" hidden="1" x14ac:dyDescent="0.3">
      <c r="A40" t="s">
        <v>105</v>
      </c>
      <c r="B40" t="s">
        <v>106</v>
      </c>
      <c r="C40" t="s">
        <v>106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107</v>
      </c>
      <c r="J40">
        <f>IF(Table1[[#This Row],[Team]]="ARS",1,0)</f>
        <v>0</v>
      </c>
      <c r="K40">
        <f>IF(Table1[[#This Row],[Team]]="MCI",1,0)</f>
        <v>0</v>
      </c>
      <c r="L40">
        <f>IF(Table1[[#This Row],[Team]]="LIV",1,0)</f>
        <v>0</v>
      </c>
      <c r="M40">
        <v>5.6</v>
      </c>
      <c r="N40">
        <v>125</v>
      </c>
      <c r="O40">
        <v>4.6291529949711299</v>
      </c>
      <c r="P40">
        <v>7.0191759632239901</v>
      </c>
      <c r="Q40">
        <v>6.3765589301691801</v>
      </c>
      <c r="R40">
        <v>0</v>
      </c>
      <c r="S40">
        <v>0</v>
      </c>
    </row>
    <row r="41" spans="1:19" x14ac:dyDescent="0.3">
      <c r="A41" t="s">
        <v>208</v>
      </c>
      <c r="B41" t="s">
        <v>209</v>
      </c>
      <c r="C41" t="s">
        <v>208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201</v>
      </c>
      <c r="J41">
        <f>IF(Table1[[#This Row],[Team]]="ARS",1,0)</f>
        <v>0</v>
      </c>
      <c r="K41">
        <f>IF(Table1[[#This Row],[Team]]="MCI",1,0)</f>
        <v>0</v>
      </c>
      <c r="L41">
        <f>IF(Table1[[#This Row],[Team]]="LIV",1,0)</f>
        <v>1</v>
      </c>
      <c r="M41">
        <v>6</v>
      </c>
      <c r="N41">
        <v>266</v>
      </c>
      <c r="O41">
        <v>9.6111111056957697</v>
      </c>
      <c r="P41">
        <v>11.457034047049399</v>
      </c>
      <c r="Q41">
        <v>12.262579363554099</v>
      </c>
      <c r="R41">
        <v>0</v>
      </c>
      <c r="S41">
        <v>1</v>
      </c>
    </row>
    <row r="42" spans="1:19" hidden="1" x14ac:dyDescent="0.3">
      <c r="A42" t="s">
        <v>111</v>
      </c>
      <c r="B42" t="s">
        <v>112</v>
      </c>
      <c r="C42" t="s">
        <v>112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107</v>
      </c>
      <c r="J42">
        <f>IF(Table1[[#This Row],[Team]]="ARS",1,0)</f>
        <v>0</v>
      </c>
      <c r="K42">
        <f>IF(Table1[[#This Row],[Team]]="MCI",1,0)</f>
        <v>0</v>
      </c>
      <c r="L42">
        <f>IF(Table1[[#This Row],[Team]]="LIV",1,0)</f>
        <v>0</v>
      </c>
      <c r="M42">
        <v>5.7</v>
      </c>
      <c r="N42">
        <v>127</v>
      </c>
      <c r="O42">
        <v>6</v>
      </c>
      <c r="P42">
        <v>9.0442951680613994</v>
      </c>
      <c r="Q42">
        <v>8.23130370961292</v>
      </c>
      <c r="R42">
        <v>0</v>
      </c>
      <c r="S42">
        <v>0</v>
      </c>
    </row>
    <row r="43" spans="1:19" hidden="1" x14ac:dyDescent="0.3">
      <c r="A43" t="s">
        <v>113</v>
      </c>
      <c r="B43" t="s">
        <v>114</v>
      </c>
      <c r="C43" t="s">
        <v>115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107</v>
      </c>
      <c r="J43">
        <f>IF(Table1[[#This Row],[Team]]="ARS",1,0)</f>
        <v>0</v>
      </c>
      <c r="K43">
        <f>IF(Table1[[#This Row],[Team]]="MCI",1,0)</f>
        <v>0</v>
      </c>
      <c r="L43">
        <f>IF(Table1[[#This Row],[Team]]="LIV",1,0)</f>
        <v>0</v>
      </c>
      <c r="M43">
        <v>5.7</v>
      </c>
      <c r="N43">
        <v>128</v>
      </c>
      <c r="O43">
        <v>7.0595607261428199</v>
      </c>
      <c r="P43">
        <v>8.9073135072111196</v>
      </c>
      <c r="Q43">
        <f>8.59671007509039*0.25</f>
        <v>2.1491775187725977</v>
      </c>
      <c r="R43">
        <v>1</v>
      </c>
      <c r="S43">
        <v>0</v>
      </c>
    </row>
    <row r="44" spans="1:19" hidden="1" x14ac:dyDescent="0.3">
      <c r="A44" t="s">
        <v>116</v>
      </c>
      <c r="B44" t="s">
        <v>117</v>
      </c>
      <c r="C44" t="s">
        <v>117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107</v>
      </c>
      <c r="J44">
        <f>IF(Table1[[#This Row],[Team]]="ARS",1,0)</f>
        <v>0</v>
      </c>
      <c r="K44">
        <f>IF(Table1[[#This Row],[Team]]="MCI",1,0)</f>
        <v>0</v>
      </c>
      <c r="L44">
        <f>IF(Table1[[#This Row],[Team]]="LIV",1,0)</f>
        <v>0</v>
      </c>
      <c r="M44">
        <v>6.1</v>
      </c>
      <c r="N44">
        <v>129</v>
      </c>
      <c r="O44">
        <v>8.2777777723623895</v>
      </c>
      <c r="P44">
        <v>9.2293200189994309</v>
      </c>
      <c r="Q44">
        <v>9.3177208584237299</v>
      </c>
      <c r="R44">
        <v>0</v>
      </c>
      <c r="S44">
        <v>0</v>
      </c>
    </row>
    <row r="45" spans="1:19" hidden="1" x14ac:dyDescent="0.3">
      <c r="A45" t="s">
        <v>118</v>
      </c>
      <c r="B45" t="s">
        <v>119</v>
      </c>
      <c r="C45" t="s">
        <v>119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107</v>
      </c>
      <c r="J45">
        <f>IF(Table1[[#This Row],[Team]]="ARS",1,0)</f>
        <v>0</v>
      </c>
      <c r="K45">
        <f>IF(Table1[[#This Row],[Team]]="MCI",1,0)</f>
        <v>0</v>
      </c>
      <c r="L45">
        <f>IF(Table1[[#This Row],[Team]]="LIV",1,0)</f>
        <v>0</v>
      </c>
      <c r="M45">
        <v>4.9000000000000004</v>
      </c>
      <c r="N45">
        <v>131</v>
      </c>
      <c r="O45">
        <v>4</v>
      </c>
      <c r="P45">
        <v>7.36793451203775</v>
      </c>
      <c r="Q45">
        <v>6.3273938376263299</v>
      </c>
      <c r="R45">
        <v>0</v>
      </c>
      <c r="S45">
        <v>0</v>
      </c>
    </row>
    <row r="46" spans="1:19" hidden="1" x14ac:dyDescent="0.3">
      <c r="A46" t="s">
        <v>120</v>
      </c>
      <c r="B46" t="s">
        <v>121</v>
      </c>
      <c r="C46" t="s">
        <v>121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107</v>
      </c>
      <c r="J46">
        <f>IF(Table1[[#This Row],[Team]]="ARS",1,0)</f>
        <v>0</v>
      </c>
      <c r="K46">
        <f>IF(Table1[[#This Row],[Team]]="MCI",1,0)</f>
        <v>0</v>
      </c>
      <c r="L46">
        <f>IF(Table1[[#This Row],[Team]]="LIV",1,0)</f>
        <v>0</v>
      </c>
      <c r="M46">
        <v>7.3</v>
      </c>
      <c r="N46">
        <v>132</v>
      </c>
      <c r="O46">
        <v>4.0957331176021103</v>
      </c>
      <c r="P46">
        <v>7.1805140482233103</v>
      </c>
      <c r="Q46">
        <v>6.2505676425227898</v>
      </c>
      <c r="R46">
        <v>0</v>
      </c>
      <c r="S46">
        <v>0</v>
      </c>
    </row>
    <row r="47" spans="1:19" x14ac:dyDescent="0.3">
      <c r="A47" t="s">
        <v>236</v>
      </c>
      <c r="B47" t="s">
        <v>237</v>
      </c>
      <c r="C47" t="s">
        <v>238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222</v>
      </c>
      <c r="J47">
        <f>IF(Table1[[#This Row],[Team]]="ARS",1,0)</f>
        <v>0</v>
      </c>
      <c r="K47">
        <f>IF(Table1[[#This Row],[Team]]="MCI",1,0)</f>
        <v>1</v>
      </c>
      <c r="L47">
        <f>IF(Table1[[#This Row],[Team]]="LIV",1,0)</f>
        <v>0</v>
      </c>
      <c r="M47">
        <v>7</v>
      </c>
      <c r="N47">
        <v>297</v>
      </c>
      <c r="O47">
        <v>8.2777777777777697</v>
      </c>
      <c r="P47">
        <v>10.2969960036532</v>
      </c>
      <c r="Q47">
        <v>11.9075574191128</v>
      </c>
      <c r="R47">
        <v>0</v>
      </c>
      <c r="S47">
        <v>1</v>
      </c>
    </row>
    <row r="48" spans="1:19" hidden="1" x14ac:dyDescent="0.3">
      <c r="A48" t="s">
        <v>124</v>
      </c>
      <c r="B48" t="s">
        <v>125</v>
      </c>
      <c r="C48" t="s">
        <v>125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107</v>
      </c>
      <c r="J48">
        <f>IF(Table1[[#This Row],[Team]]="ARS",1,0)</f>
        <v>0</v>
      </c>
      <c r="K48">
        <f>IF(Table1[[#This Row],[Team]]="MCI",1,0)</f>
        <v>0</v>
      </c>
      <c r="L48">
        <f>IF(Table1[[#This Row],[Team]]="LIV",1,0)</f>
        <v>0</v>
      </c>
      <c r="M48">
        <v>7.9</v>
      </c>
      <c r="N48">
        <v>137</v>
      </c>
      <c r="O48">
        <v>5.94444444524055</v>
      </c>
      <c r="P48">
        <v>7.6222977656648299</v>
      </c>
      <c r="Q48">
        <v>7.3153243254776203</v>
      </c>
      <c r="R48">
        <v>0</v>
      </c>
      <c r="S48">
        <v>0</v>
      </c>
    </row>
    <row r="49" spans="1:19" hidden="1" x14ac:dyDescent="0.3">
      <c r="A49" t="s">
        <v>126</v>
      </c>
      <c r="B49" t="s">
        <v>91</v>
      </c>
      <c r="C49" t="s">
        <v>91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107</v>
      </c>
      <c r="J49">
        <f>IF(Table1[[#This Row],[Team]]="ARS",1,0)</f>
        <v>0</v>
      </c>
      <c r="K49">
        <f>IF(Table1[[#This Row],[Team]]="MCI",1,0)</f>
        <v>0</v>
      </c>
      <c r="L49">
        <f>IF(Table1[[#This Row],[Team]]="LIV",1,0)</f>
        <v>0</v>
      </c>
      <c r="M49">
        <v>6.4</v>
      </c>
      <c r="N49">
        <v>138</v>
      </c>
      <c r="O49">
        <v>5.9385279915728404</v>
      </c>
      <c r="P49">
        <v>7.6412867679202998</v>
      </c>
      <c r="Q49">
        <v>7.3247197000524302</v>
      </c>
      <c r="R49">
        <v>0</v>
      </c>
      <c r="S49">
        <v>0</v>
      </c>
    </row>
    <row r="50" spans="1:19" hidden="1" x14ac:dyDescent="0.3">
      <c r="A50" t="s">
        <v>127</v>
      </c>
      <c r="B50" t="s">
        <v>128</v>
      </c>
      <c r="C50" t="s">
        <v>128</v>
      </c>
      <c r="D50" t="s">
        <v>4</v>
      </c>
      <c r="E50">
        <v>1</v>
      </c>
      <c r="F50">
        <v>0</v>
      </c>
      <c r="G50">
        <v>0</v>
      </c>
      <c r="H50">
        <v>0</v>
      </c>
      <c r="I50" t="s">
        <v>107</v>
      </c>
      <c r="J50">
        <f>IF(Table1[[#This Row],[Team]]="ARS",1,0)</f>
        <v>0</v>
      </c>
      <c r="K50">
        <f>IF(Table1[[#This Row],[Team]]="MCI",1,0)</f>
        <v>0</v>
      </c>
      <c r="L50">
        <f>IF(Table1[[#This Row],[Team]]="LIV",1,0)</f>
        <v>0</v>
      </c>
      <c r="M50">
        <v>6.1</v>
      </c>
      <c r="N50">
        <v>139</v>
      </c>
      <c r="O50">
        <v>6.6666666577920903</v>
      </c>
      <c r="P50">
        <v>8.7689095771988903</v>
      </c>
      <c r="Q50">
        <v>8.3424913232630402</v>
      </c>
      <c r="R50">
        <v>0</v>
      </c>
      <c r="S50">
        <v>0</v>
      </c>
    </row>
    <row r="51" spans="1:19" hidden="1" x14ac:dyDescent="0.3">
      <c r="A51" t="s">
        <v>130</v>
      </c>
      <c r="B51" t="s">
        <v>131</v>
      </c>
      <c r="C51" t="s">
        <v>131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107</v>
      </c>
      <c r="J51">
        <f>IF(Table1[[#This Row],[Team]]="ARS",1,0)</f>
        <v>0</v>
      </c>
      <c r="K51">
        <f>IF(Table1[[#This Row],[Team]]="MCI",1,0)</f>
        <v>0</v>
      </c>
      <c r="L51">
        <f>IF(Table1[[#This Row],[Team]]="LIV",1,0)</f>
        <v>0</v>
      </c>
      <c r="M51">
        <v>4.7</v>
      </c>
      <c r="N51">
        <v>141</v>
      </c>
      <c r="O51">
        <v>4.3818023276875797</v>
      </c>
      <c r="P51">
        <v>7.6639602322499902</v>
      </c>
      <c r="Q51">
        <v>6.6757963731276897</v>
      </c>
      <c r="R51">
        <v>0</v>
      </c>
      <c r="S51">
        <v>0</v>
      </c>
    </row>
    <row r="52" spans="1:19" hidden="1" x14ac:dyDescent="0.3">
      <c r="A52" t="s">
        <v>132</v>
      </c>
      <c r="B52" t="s">
        <v>133</v>
      </c>
      <c r="C52" t="s">
        <v>133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107</v>
      </c>
      <c r="J52">
        <f>IF(Table1[[#This Row],[Team]]="ARS",1,0)</f>
        <v>0</v>
      </c>
      <c r="K52">
        <f>IF(Table1[[#This Row],[Team]]="MCI",1,0)</f>
        <v>0</v>
      </c>
      <c r="L52">
        <f>IF(Table1[[#This Row],[Team]]="LIV",1,0)</f>
        <v>0</v>
      </c>
      <c r="M52">
        <v>11.4</v>
      </c>
      <c r="N52">
        <v>142</v>
      </c>
      <c r="O52">
        <v>4.1290322706764702</v>
      </c>
      <c r="P52">
        <v>7.7360250109183299</v>
      </c>
      <c r="Q52">
        <v>6.6133397579351403</v>
      </c>
      <c r="R52">
        <v>0</v>
      </c>
      <c r="S52">
        <v>0</v>
      </c>
    </row>
    <row r="53" spans="1:19" hidden="1" x14ac:dyDescent="0.3">
      <c r="A53" t="s">
        <v>135</v>
      </c>
      <c r="B53" t="s">
        <v>136</v>
      </c>
      <c r="C53" t="s">
        <v>136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137</v>
      </c>
      <c r="J53">
        <f>IF(Table1[[#This Row],[Team]]="ARS",1,0)</f>
        <v>0</v>
      </c>
      <c r="K53">
        <f>IF(Table1[[#This Row],[Team]]="MCI",1,0)</f>
        <v>0</v>
      </c>
      <c r="L53">
        <f>IF(Table1[[#This Row],[Team]]="LIV",1,0)</f>
        <v>0</v>
      </c>
      <c r="M53">
        <v>6</v>
      </c>
      <c r="N53">
        <v>148</v>
      </c>
      <c r="O53">
        <v>3.8055555528426899</v>
      </c>
      <c r="P53">
        <v>4.9618304698309696</v>
      </c>
      <c r="Q53">
        <v>3.7416071543990101</v>
      </c>
      <c r="R53">
        <v>0</v>
      </c>
      <c r="S53">
        <v>0</v>
      </c>
    </row>
    <row r="54" spans="1:19" hidden="1" x14ac:dyDescent="0.3">
      <c r="A54" t="s">
        <v>138</v>
      </c>
      <c r="B54" t="s">
        <v>139</v>
      </c>
      <c r="C54" t="s">
        <v>139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137</v>
      </c>
      <c r="J54">
        <f>IF(Table1[[#This Row],[Team]]="ARS",1,0)</f>
        <v>0</v>
      </c>
      <c r="K54">
        <f>IF(Table1[[#This Row],[Team]]="MCI",1,0)</f>
        <v>0</v>
      </c>
      <c r="L54">
        <f>IF(Table1[[#This Row],[Team]]="LIV",1,0)</f>
        <v>0</v>
      </c>
      <c r="M54">
        <v>4.5999999999999996</v>
      </c>
      <c r="N54">
        <v>149</v>
      </c>
      <c r="O54">
        <v>3.0833333333333299</v>
      </c>
      <c r="P54">
        <v>5.0257254236616404</v>
      </c>
      <c r="Q54">
        <v>3.5074088815492499</v>
      </c>
      <c r="R54">
        <v>0</v>
      </c>
      <c r="S54">
        <v>0</v>
      </c>
    </row>
    <row r="55" spans="1:19" hidden="1" x14ac:dyDescent="0.3">
      <c r="A55" t="s">
        <v>140</v>
      </c>
      <c r="B55" t="s">
        <v>141</v>
      </c>
      <c r="C55" t="s">
        <v>141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137</v>
      </c>
      <c r="J55">
        <f>IF(Table1[[#This Row],[Team]]="ARS",1,0)</f>
        <v>0</v>
      </c>
      <c r="K55">
        <f>IF(Table1[[#This Row],[Team]]="MCI",1,0)</f>
        <v>0</v>
      </c>
      <c r="L55">
        <f>IF(Table1[[#This Row],[Team]]="LIV",1,0)</f>
        <v>0</v>
      </c>
      <c r="M55">
        <v>4.5</v>
      </c>
      <c r="N55">
        <v>153</v>
      </c>
      <c r="O55">
        <v>2.13888888923722</v>
      </c>
      <c r="P55">
        <v>3.2390628120508298</v>
      </c>
      <c r="Q55">
        <v>2.3160537466792999</v>
      </c>
      <c r="R55">
        <v>0</v>
      </c>
      <c r="S55">
        <v>0</v>
      </c>
    </row>
    <row r="56" spans="1:19" hidden="1" x14ac:dyDescent="0.3">
      <c r="A56" t="s">
        <v>142</v>
      </c>
      <c r="B56" t="s">
        <v>143</v>
      </c>
      <c r="C56" t="s">
        <v>143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137</v>
      </c>
      <c r="J56">
        <f>IF(Table1[[#This Row],[Team]]="ARS",1,0)</f>
        <v>0</v>
      </c>
      <c r="K56">
        <f>IF(Table1[[#This Row],[Team]]="MCI",1,0)</f>
        <v>0</v>
      </c>
      <c r="L56">
        <f>IF(Table1[[#This Row],[Team]]="LIV",1,0)</f>
        <v>0</v>
      </c>
      <c r="M56">
        <v>5.8</v>
      </c>
      <c r="N56">
        <v>156</v>
      </c>
      <c r="O56">
        <v>1.7676001425229699</v>
      </c>
      <c r="P56">
        <v>3.83595721162889</v>
      </c>
      <c r="Q56">
        <v>2.4625939154387</v>
      </c>
      <c r="R56">
        <v>0</v>
      </c>
      <c r="S56">
        <v>0</v>
      </c>
    </row>
    <row r="57" spans="1:19" hidden="1" x14ac:dyDescent="0.3">
      <c r="A57" t="s">
        <v>144</v>
      </c>
      <c r="B57" t="s">
        <v>145</v>
      </c>
      <c r="C57" t="s">
        <v>145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137</v>
      </c>
      <c r="J57">
        <f>IF(Table1[[#This Row],[Team]]="ARS",1,0)</f>
        <v>0</v>
      </c>
      <c r="K57">
        <f>IF(Table1[[#This Row],[Team]]="MCI",1,0)</f>
        <v>0</v>
      </c>
      <c r="L57">
        <f>IF(Table1[[#This Row],[Team]]="LIV",1,0)</f>
        <v>0</v>
      </c>
      <c r="M57">
        <v>6.8</v>
      </c>
      <c r="N57">
        <v>157</v>
      </c>
      <c r="O57">
        <v>3.6388888857227402</v>
      </c>
      <c r="P57">
        <v>4.3147070119451696</v>
      </c>
      <c r="Q57">
        <v>3.3743267068467002</v>
      </c>
      <c r="R57">
        <v>0</v>
      </c>
      <c r="S57">
        <v>0</v>
      </c>
    </row>
    <row r="58" spans="1:19" hidden="1" x14ac:dyDescent="0.3">
      <c r="A58" t="s">
        <v>146</v>
      </c>
      <c r="B58" t="s">
        <v>147</v>
      </c>
      <c r="C58" t="s">
        <v>147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137</v>
      </c>
      <c r="J58">
        <f>IF(Table1[[#This Row],[Team]]="ARS",1,0)</f>
        <v>0</v>
      </c>
      <c r="K58">
        <f>IF(Table1[[#This Row],[Team]]="MCI",1,0)</f>
        <v>0</v>
      </c>
      <c r="L58">
        <f>IF(Table1[[#This Row],[Team]]="LIV",1,0)</f>
        <v>0</v>
      </c>
      <c r="M58">
        <v>5.4</v>
      </c>
      <c r="N58">
        <v>158</v>
      </c>
      <c r="O58">
        <v>2.1717919780541601</v>
      </c>
      <c r="P58">
        <v>3.6385082662002701</v>
      </c>
      <c r="Q58">
        <v>2.5171418538516099</v>
      </c>
      <c r="R58">
        <v>0</v>
      </c>
      <c r="S58">
        <v>0</v>
      </c>
    </row>
    <row r="59" spans="1:19" hidden="1" x14ac:dyDescent="0.3">
      <c r="A59" t="s">
        <v>148</v>
      </c>
      <c r="B59" t="s">
        <v>149</v>
      </c>
      <c r="C59" t="s">
        <v>149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137</v>
      </c>
      <c r="J59">
        <f>IF(Table1[[#This Row],[Team]]="ARS",1,0)</f>
        <v>0</v>
      </c>
      <c r="K59">
        <f>IF(Table1[[#This Row],[Team]]="MCI",1,0)</f>
        <v>0</v>
      </c>
      <c r="L59">
        <f>IF(Table1[[#This Row],[Team]]="LIV",1,0)</f>
        <v>0</v>
      </c>
      <c r="M59">
        <v>4.5</v>
      </c>
      <c r="N59">
        <v>164</v>
      </c>
      <c r="O59">
        <v>3.1111110979112002</v>
      </c>
      <c r="P59">
        <v>4.4341150452155302</v>
      </c>
      <c r="Q59">
        <v>3.2375950515112102</v>
      </c>
      <c r="R59">
        <v>0</v>
      </c>
      <c r="S59">
        <v>0</v>
      </c>
    </row>
    <row r="60" spans="1:19" hidden="1" x14ac:dyDescent="0.3">
      <c r="A60" t="s">
        <v>150</v>
      </c>
      <c r="B60" t="s">
        <v>151</v>
      </c>
      <c r="C60" t="s">
        <v>151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137</v>
      </c>
      <c r="J60">
        <f>IF(Table1[[#This Row],[Team]]="ARS",1,0)</f>
        <v>0</v>
      </c>
      <c r="K60">
        <f>IF(Table1[[#This Row],[Team]]="MCI",1,0)</f>
        <v>0</v>
      </c>
      <c r="L60">
        <f>IF(Table1[[#This Row],[Team]]="LIV",1,0)</f>
        <v>0</v>
      </c>
      <c r="M60">
        <v>5.3</v>
      </c>
      <c r="N60">
        <v>166</v>
      </c>
      <c r="O60">
        <v>1.83946744709816</v>
      </c>
      <c r="P60">
        <v>3.7813246681459098</v>
      </c>
      <c r="Q60">
        <v>2.46305237227388</v>
      </c>
      <c r="R60">
        <v>0</v>
      </c>
      <c r="S60">
        <v>0</v>
      </c>
    </row>
    <row r="61" spans="1:19" hidden="1" x14ac:dyDescent="0.3">
      <c r="A61" t="s">
        <v>89</v>
      </c>
      <c r="B61" t="s">
        <v>153</v>
      </c>
      <c r="C61" t="s">
        <v>153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137</v>
      </c>
      <c r="J61">
        <f>IF(Table1[[#This Row],[Team]]="ARS",1,0)</f>
        <v>0</v>
      </c>
      <c r="K61">
        <f>IF(Table1[[#This Row],[Team]]="MCI",1,0)</f>
        <v>0</v>
      </c>
      <c r="L61">
        <f>IF(Table1[[#This Row],[Team]]="LIV",1,0)</f>
        <v>0</v>
      </c>
      <c r="M61">
        <v>4.5</v>
      </c>
      <c r="N61">
        <v>168</v>
      </c>
      <c r="O61">
        <v>3.21212120980169</v>
      </c>
      <c r="P61">
        <v>5.0795533104752204</v>
      </c>
      <c r="Q61">
        <v>3.5800382364332801</v>
      </c>
      <c r="R61">
        <v>0</v>
      </c>
      <c r="S61">
        <v>0</v>
      </c>
    </row>
    <row r="62" spans="1:19" hidden="1" x14ac:dyDescent="0.3">
      <c r="A62" t="s">
        <v>154</v>
      </c>
      <c r="B62" t="s">
        <v>155</v>
      </c>
      <c r="C62" t="s">
        <v>155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137</v>
      </c>
      <c r="J62">
        <f>IF(Table1[[#This Row],[Team]]="ARS",1,0)</f>
        <v>0</v>
      </c>
      <c r="K62">
        <f>IF(Table1[[#This Row],[Team]]="MCI",1,0)</f>
        <v>0</v>
      </c>
      <c r="L62">
        <f>IF(Table1[[#This Row],[Team]]="LIV",1,0)</f>
        <v>0</v>
      </c>
      <c r="M62">
        <v>4.5999999999999996</v>
      </c>
      <c r="N62">
        <v>169</v>
      </c>
      <c r="O62">
        <v>2.7911149849290098</v>
      </c>
      <c r="P62">
        <v>4.4367184758364298</v>
      </c>
      <c r="Q62">
        <v>3.1216625989282401</v>
      </c>
      <c r="R62">
        <v>0</v>
      </c>
      <c r="S62">
        <v>0</v>
      </c>
    </row>
    <row r="63" spans="1:19" x14ac:dyDescent="0.3">
      <c r="A63" t="s">
        <v>122</v>
      </c>
      <c r="B63" t="s">
        <v>123</v>
      </c>
      <c r="C63" t="s">
        <v>123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107</v>
      </c>
      <c r="J63">
        <f>IF(Table1[[#This Row],[Team]]="ARS",1,0)</f>
        <v>0</v>
      </c>
      <c r="K63">
        <f>IF(Table1[[#This Row],[Team]]="MCI",1,0)</f>
        <v>0</v>
      </c>
      <c r="L63">
        <f>IF(Table1[[#This Row],[Team]]="LIV",1,0)</f>
        <v>0</v>
      </c>
      <c r="M63">
        <v>7.7</v>
      </c>
      <c r="N63">
        <v>136</v>
      </c>
      <c r="O63">
        <v>7.6503403998983002</v>
      </c>
      <c r="P63">
        <v>11.9172083285371</v>
      </c>
      <c r="Q63">
        <v>10.737106732004801</v>
      </c>
      <c r="R63">
        <v>1</v>
      </c>
      <c r="S63">
        <v>1</v>
      </c>
    </row>
    <row r="64" spans="1:19" hidden="1" x14ac:dyDescent="0.3">
      <c r="A64" t="s">
        <v>159</v>
      </c>
      <c r="B64" t="s">
        <v>160</v>
      </c>
      <c r="C64" t="s">
        <v>160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157</v>
      </c>
      <c r="J64">
        <f>IF(Table1[[#This Row],[Team]]="ARS",1,0)</f>
        <v>0</v>
      </c>
      <c r="K64">
        <f>IF(Table1[[#This Row],[Team]]="MCI",1,0)</f>
        <v>0</v>
      </c>
      <c r="L64">
        <f>IF(Table1[[#This Row],[Team]]="LIV",1,0)</f>
        <v>0</v>
      </c>
      <c r="M64">
        <v>4.9000000000000004</v>
      </c>
      <c r="N64">
        <v>179</v>
      </c>
      <c r="O64">
        <v>4.7777777777777697</v>
      </c>
      <c r="P64">
        <v>7.6403256070284202</v>
      </c>
      <c r="Q64">
        <v>5.6037273869981403</v>
      </c>
      <c r="R64">
        <v>0</v>
      </c>
      <c r="S64">
        <v>0</v>
      </c>
    </row>
    <row r="65" spans="1:19" hidden="1" x14ac:dyDescent="0.3">
      <c r="A65" t="s">
        <v>150</v>
      </c>
      <c r="B65" t="s">
        <v>161</v>
      </c>
      <c r="C65" t="s">
        <v>161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157</v>
      </c>
      <c r="J65">
        <f>IF(Table1[[#This Row],[Team]]="ARS",1,0)</f>
        <v>0</v>
      </c>
      <c r="K65">
        <f>IF(Table1[[#This Row],[Team]]="MCI",1,0)</f>
        <v>0</v>
      </c>
      <c r="L65">
        <f>IF(Table1[[#This Row],[Team]]="LIV",1,0)</f>
        <v>0</v>
      </c>
      <c r="M65">
        <v>4.5999999999999996</v>
      </c>
      <c r="N65">
        <v>180</v>
      </c>
      <c r="O65">
        <v>5.1111111111111098</v>
      </c>
      <c r="P65">
        <v>7.2479889720726201</v>
      </c>
      <c r="Q65">
        <v>5.5270451685632498</v>
      </c>
      <c r="R65">
        <v>0</v>
      </c>
      <c r="S65">
        <v>0</v>
      </c>
    </row>
    <row r="66" spans="1:19" hidden="1" x14ac:dyDescent="0.3">
      <c r="A66" t="s">
        <v>142</v>
      </c>
      <c r="B66" t="s">
        <v>162</v>
      </c>
      <c r="C66" t="s">
        <v>162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157</v>
      </c>
      <c r="J66">
        <f>IF(Table1[[#This Row],[Team]]="ARS",1,0)</f>
        <v>0</v>
      </c>
      <c r="K66">
        <f>IF(Table1[[#This Row],[Team]]="MCI",1,0)</f>
        <v>0</v>
      </c>
      <c r="L66">
        <f>IF(Table1[[#This Row],[Team]]="LIV",1,0)</f>
        <v>0</v>
      </c>
      <c r="M66">
        <v>4.8</v>
      </c>
      <c r="N66">
        <v>181</v>
      </c>
      <c r="O66">
        <v>3.3649127251880202</v>
      </c>
      <c r="P66">
        <v>9.0210944586016009</v>
      </c>
      <c r="Q66">
        <v>5.7861495677985904</v>
      </c>
      <c r="R66">
        <v>0</v>
      </c>
      <c r="S66">
        <v>0</v>
      </c>
    </row>
    <row r="67" spans="1:19" hidden="1" x14ac:dyDescent="0.3">
      <c r="A67" t="s">
        <v>164</v>
      </c>
      <c r="B67" t="s">
        <v>165</v>
      </c>
      <c r="C67" t="s">
        <v>165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157</v>
      </c>
      <c r="J67">
        <f>IF(Table1[[#This Row],[Team]]="ARS",1,0)</f>
        <v>0</v>
      </c>
      <c r="K67">
        <f>IF(Table1[[#This Row],[Team]]="MCI",1,0)</f>
        <v>0</v>
      </c>
      <c r="L67">
        <f>IF(Table1[[#This Row],[Team]]="LIV",1,0)</f>
        <v>0</v>
      </c>
      <c r="M67">
        <v>5.3</v>
      </c>
      <c r="N67">
        <v>183</v>
      </c>
      <c r="O67">
        <v>4.3758018299117198</v>
      </c>
      <c r="P67">
        <v>7.2033214335763303</v>
      </c>
      <c r="Q67">
        <v>5.2362665924961096</v>
      </c>
      <c r="R67">
        <v>0</v>
      </c>
      <c r="S67">
        <v>0</v>
      </c>
    </row>
    <row r="68" spans="1:19" hidden="1" x14ac:dyDescent="0.3">
      <c r="A68" t="s">
        <v>166</v>
      </c>
      <c r="B68" t="s">
        <v>167</v>
      </c>
      <c r="C68" t="s">
        <v>166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157</v>
      </c>
      <c r="J68">
        <f>IF(Table1[[#This Row],[Team]]="ARS",1,0)</f>
        <v>0</v>
      </c>
      <c r="K68">
        <f>IF(Table1[[#This Row],[Team]]="MCI",1,0)</f>
        <v>0</v>
      </c>
      <c r="L68">
        <f>IF(Table1[[#This Row],[Team]]="LIV",1,0)</f>
        <v>0</v>
      </c>
      <c r="M68">
        <v>7.5</v>
      </c>
      <c r="N68">
        <v>188</v>
      </c>
      <c r="O68">
        <v>6.2777777777777697</v>
      </c>
      <c r="P68">
        <v>8.8032245830943694</v>
      </c>
      <c r="Q68">
        <v>6.7385245068793802</v>
      </c>
      <c r="R68">
        <v>0</v>
      </c>
      <c r="S68">
        <v>0</v>
      </c>
    </row>
    <row r="69" spans="1:19" hidden="1" x14ac:dyDescent="0.3">
      <c r="A69" t="s">
        <v>168</v>
      </c>
      <c r="B69" t="s">
        <v>169</v>
      </c>
      <c r="C69" t="s">
        <v>169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157</v>
      </c>
      <c r="J69">
        <f>IF(Table1[[#This Row],[Team]]="ARS",1,0)</f>
        <v>0</v>
      </c>
      <c r="K69">
        <f>IF(Table1[[#This Row],[Team]]="MCI",1,0)</f>
        <v>0</v>
      </c>
      <c r="L69">
        <f>IF(Table1[[#This Row],[Team]]="LIV",1,0)</f>
        <v>0</v>
      </c>
      <c r="M69">
        <v>5.4</v>
      </c>
      <c r="N69">
        <v>191</v>
      </c>
      <c r="O69">
        <v>8.0781166940265301</v>
      </c>
      <c r="P69">
        <v>7.5390640107731901</v>
      </c>
      <c r="Q69">
        <v>6.7563621301988697</v>
      </c>
      <c r="R69">
        <v>0</v>
      </c>
      <c r="S69">
        <v>0</v>
      </c>
    </row>
    <row r="70" spans="1:19" hidden="1" x14ac:dyDescent="0.3">
      <c r="A70" t="s">
        <v>171</v>
      </c>
      <c r="B70" t="s">
        <v>172</v>
      </c>
      <c r="C70" t="s">
        <v>172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157</v>
      </c>
      <c r="J70">
        <f>IF(Table1[[#This Row],[Team]]="ARS",1,0)</f>
        <v>0</v>
      </c>
      <c r="K70">
        <f>IF(Table1[[#This Row],[Team]]="MCI",1,0)</f>
        <v>0</v>
      </c>
      <c r="L70">
        <f>IF(Table1[[#This Row],[Team]]="LIV",1,0)</f>
        <v>0</v>
      </c>
      <c r="M70">
        <v>4.5999999999999996</v>
      </c>
      <c r="N70">
        <v>193</v>
      </c>
      <c r="O70">
        <v>4.04850585614889</v>
      </c>
      <c r="P70">
        <v>7.6842000604398599</v>
      </c>
      <c r="Q70">
        <v>5.3598954424318901</v>
      </c>
      <c r="R70">
        <v>0</v>
      </c>
      <c r="S70">
        <v>0</v>
      </c>
    </row>
    <row r="71" spans="1:19" hidden="1" x14ac:dyDescent="0.3">
      <c r="A71" t="s">
        <v>174</v>
      </c>
      <c r="B71" t="s">
        <v>175</v>
      </c>
      <c r="C71" t="s">
        <v>175</v>
      </c>
      <c r="D71" t="s">
        <v>4</v>
      </c>
      <c r="E71">
        <v>1</v>
      </c>
      <c r="F71">
        <v>0</v>
      </c>
      <c r="G71">
        <v>0</v>
      </c>
      <c r="H71">
        <v>0</v>
      </c>
      <c r="I71" t="s">
        <v>176</v>
      </c>
      <c r="J71">
        <f>IF(Table1[[#This Row],[Team]]="ARS",1,0)</f>
        <v>0</v>
      </c>
      <c r="K71">
        <f>IF(Table1[[#This Row],[Team]]="MCI",1,0)</f>
        <v>0</v>
      </c>
      <c r="L71">
        <f>IF(Table1[[#This Row],[Team]]="LIV",1,0)</f>
        <v>0</v>
      </c>
      <c r="M71">
        <v>4.9000000000000004</v>
      </c>
      <c r="N71">
        <v>205</v>
      </c>
      <c r="O71">
        <v>6.7777777777777697</v>
      </c>
      <c r="P71">
        <v>10.0989071079286</v>
      </c>
      <c r="Q71">
        <v>6.3793123826339002</v>
      </c>
      <c r="R71">
        <v>0</v>
      </c>
      <c r="S71">
        <v>0</v>
      </c>
    </row>
    <row r="72" spans="1:19" hidden="1" x14ac:dyDescent="0.3">
      <c r="A72" t="s">
        <v>177</v>
      </c>
      <c r="B72" t="s">
        <v>178</v>
      </c>
      <c r="C72" t="s">
        <v>178</v>
      </c>
      <c r="D72" t="s">
        <v>7</v>
      </c>
      <c r="E72">
        <v>0</v>
      </c>
      <c r="F72">
        <v>0</v>
      </c>
      <c r="G72">
        <v>0</v>
      </c>
      <c r="H72">
        <v>1</v>
      </c>
      <c r="I72" t="s">
        <v>176</v>
      </c>
      <c r="J72">
        <f>IF(Table1[[#This Row],[Team]]="ARS",1,0)</f>
        <v>0</v>
      </c>
      <c r="K72">
        <f>IF(Table1[[#This Row],[Team]]="MCI",1,0)</f>
        <v>0</v>
      </c>
      <c r="L72">
        <f>IF(Table1[[#This Row],[Team]]="LIV",1,0)</f>
        <v>0</v>
      </c>
      <c r="M72">
        <v>10.3</v>
      </c>
      <c r="N72">
        <v>210</v>
      </c>
      <c r="O72">
        <v>5.8961818832989801</v>
      </c>
      <c r="P72">
        <v>7.7053138329923998</v>
      </c>
      <c r="Q72">
        <v>5.0918012275640203</v>
      </c>
      <c r="R72">
        <v>0</v>
      </c>
      <c r="S72">
        <v>0</v>
      </c>
    </row>
    <row r="73" spans="1:19" hidden="1" x14ac:dyDescent="0.3">
      <c r="A73" t="s">
        <v>180</v>
      </c>
      <c r="B73" t="s">
        <v>181</v>
      </c>
      <c r="C73" t="s">
        <v>181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176</v>
      </c>
      <c r="J73">
        <f>IF(Table1[[#This Row],[Team]]="ARS",1,0)</f>
        <v>0</v>
      </c>
      <c r="K73">
        <f>IF(Table1[[#This Row],[Team]]="MCI",1,0)</f>
        <v>0</v>
      </c>
      <c r="L73">
        <f>IF(Table1[[#This Row],[Team]]="LIV",1,0)</f>
        <v>0</v>
      </c>
      <c r="M73">
        <v>6.4</v>
      </c>
      <c r="N73">
        <v>214</v>
      </c>
      <c r="O73">
        <v>6.5</v>
      </c>
      <c r="P73">
        <v>8.8038930669760305</v>
      </c>
      <c r="Q73">
        <v>5.7444162855075103</v>
      </c>
      <c r="R73">
        <v>0</v>
      </c>
      <c r="S73">
        <v>0</v>
      </c>
    </row>
    <row r="74" spans="1:19" hidden="1" x14ac:dyDescent="0.3">
      <c r="A74" t="s">
        <v>91</v>
      </c>
      <c r="B74" t="s">
        <v>182</v>
      </c>
      <c r="C74" t="s">
        <v>182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176</v>
      </c>
      <c r="J74">
        <f>IF(Table1[[#This Row],[Team]]="ARS",1,0)</f>
        <v>0</v>
      </c>
      <c r="K74">
        <f>IF(Table1[[#This Row],[Team]]="MCI",1,0)</f>
        <v>0</v>
      </c>
      <c r="L74">
        <f>IF(Table1[[#This Row],[Team]]="LIV",1,0)</f>
        <v>0</v>
      </c>
      <c r="M74">
        <v>6.9</v>
      </c>
      <c r="N74">
        <v>216</v>
      </c>
      <c r="O74">
        <v>7.7777777723413903</v>
      </c>
      <c r="P74">
        <v>9.7954646592513601</v>
      </c>
      <c r="Q74">
        <v>6.5604026614420397</v>
      </c>
      <c r="R74">
        <v>0</v>
      </c>
      <c r="S74">
        <v>0</v>
      </c>
    </row>
    <row r="75" spans="1:19" hidden="1" x14ac:dyDescent="0.3">
      <c r="A75" t="s">
        <v>183</v>
      </c>
      <c r="B75" t="s">
        <v>184</v>
      </c>
      <c r="C75" t="s">
        <v>184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176</v>
      </c>
      <c r="J75">
        <f>IF(Table1[[#This Row],[Team]]="ARS",1,0)</f>
        <v>0</v>
      </c>
      <c r="K75">
        <f>IF(Table1[[#This Row],[Team]]="MCI",1,0)</f>
        <v>0</v>
      </c>
      <c r="L75">
        <f>IF(Table1[[#This Row],[Team]]="LIV",1,0)</f>
        <v>0</v>
      </c>
      <c r="M75">
        <v>7</v>
      </c>
      <c r="N75">
        <v>217</v>
      </c>
      <c r="O75">
        <v>5.6837405707251003</v>
      </c>
      <c r="P75">
        <v>8.5317017106643807</v>
      </c>
      <c r="Q75">
        <v>5.3762581427739402</v>
      </c>
      <c r="R75">
        <v>0</v>
      </c>
      <c r="S75">
        <v>0</v>
      </c>
    </row>
    <row r="76" spans="1:19" hidden="1" x14ac:dyDescent="0.3">
      <c r="A76" t="s">
        <v>134</v>
      </c>
      <c r="B76" t="s">
        <v>97</v>
      </c>
      <c r="C76" t="s">
        <v>97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176</v>
      </c>
      <c r="J76">
        <f>IF(Table1[[#This Row],[Team]]="ARS",1,0)</f>
        <v>0</v>
      </c>
      <c r="K76">
        <f>IF(Table1[[#This Row],[Team]]="MCI",1,0)</f>
        <v>0</v>
      </c>
      <c r="L76">
        <f>IF(Table1[[#This Row],[Team]]="LIV",1,0)</f>
        <v>0</v>
      </c>
      <c r="M76">
        <v>6.5</v>
      </c>
      <c r="N76">
        <v>219</v>
      </c>
      <c r="O76">
        <v>5.80309281673747</v>
      </c>
      <c r="P76">
        <v>7.7493674488855904</v>
      </c>
      <c r="Q76">
        <v>5.0816429808210897</v>
      </c>
      <c r="R76">
        <v>0</v>
      </c>
      <c r="S76">
        <v>0</v>
      </c>
    </row>
    <row r="77" spans="1:19" hidden="1" x14ac:dyDescent="0.3">
      <c r="A77" t="s">
        <v>185</v>
      </c>
      <c r="B77" t="s">
        <v>186</v>
      </c>
      <c r="C77" t="s">
        <v>186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176</v>
      </c>
      <c r="J77">
        <f>IF(Table1[[#This Row],[Team]]="ARS",1,0)</f>
        <v>0</v>
      </c>
      <c r="K77">
        <f>IF(Table1[[#This Row],[Team]]="MCI",1,0)</f>
        <v>0</v>
      </c>
      <c r="L77">
        <f>IF(Table1[[#This Row],[Team]]="LIV",1,0)</f>
        <v>0</v>
      </c>
      <c r="M77">
        <v>4.9000000000000004</v>
      </c>
      <c r="N77">
        <v>220</v>
      </c>
      <c r="O77">
        <v>4.5</v>
      </c>
      <c r="P77">
        <v>7.1919305698296103</v>
      </c>
      <c r="Q77">
        <v>4.4418168195293202</v>
      </c>
      <c r="R77">
        <v>0</v>
      </c>
      <c r="S77">
        <v>0</v>
      </c>
    </row>
    <row r="78" spans="1:19" hidden="1" x14ac:dyDescent="0.3">
      <c r="A78" t="s">
        <v>187</v>
      </c>
      <c r="B78" t="s">
        <v>188</v>
      </c>
      <c r="C78" t="s">
        <v>188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176</v>
      </c>
      <c r="J78">
        <f>IF(Table1[[#This Row],[Team]]="ARS",1,0)</f>
        <v>0</v>
      </c>
      <c r="K78">
        <f>IF(Table1[[#This Row],[Team]]="MCI",1,0)</f>
        <v>0</v>
      </c>
      <c r="L78">
        <f>IF(Table1[[#This Row],[Team]]="LIV",1,0)</f>
        <v>0</v>
      </c>
      <c r="M78">
        <v>5.9</v>
      </c>
      <c r="N78">
        <v>228</v>
      </c>
      <c r="O78">
        <v>4.1666666663003697</v>
      </c>
      <c r="P78">
        <v>7.5300985031137797</v>
      </c>
      <c r="Q78">
        <v>4.48191028429002</v>
      </c>
      <c r="R78">
        <v>0</v>
      </c>
      <c r="S78">
        <v>0</v>
      </c>
    </row>
    <row r="79" spans="1:19" hidden="1" x14ac:dyDescent="0.3">
      <c r="A79" t="s">
        <v>190</v>
      </c>
      <c r="B79" t="s">
        <v>191</v>
      </c>
      <c r="C79" t="s">
        <v>190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189</v>
      </c>
      <c r="J79">
        <f>IF(Table1[[#This Row],[Team]]="ARS",1,0)</f>
        <v>0</v>
      </c>
      <c r="K79">
        <f>IF(Table1[[#This Row],[Team]]="MCI",1,0)</f>
        <v>0</v>
      </c>
      <c r="L79">
        <f>IF(Table1[[#This Row],[Team]]="LIV",1,0)</f>
        <v>0</v>
      </c>
      <c r="M79">
        <v>6.3</v>
      </c>
      <c r="N79">
        <v>234</v>
      </c>
      <c r="O79">
        <v>5.8470365797961197</v>
      </c>
      <c r="P79">
        <v>7.7926702832997297</v>
      </c>
      <c r="Q79">
        <v>5.0022308454079303</v>
      </c>
      <c r="R79">
        <v>0</v>
      </c>
      <c r="S79">
        <v>0</v>
      </c>
    </row>
    <row r="80" spans="1:19" hidden="1" x14ac:dyDescent="0.3">
      <c r="A80" t="s">
        <v>192</v>
      </c>
      <c r="B80" t="s">
        <v>193</v>
      </c>
      <c r="C80" t="s">
        <v>193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189</v>
      </c>
      <c r="J80">
        <f>IF(Table1[[#This Row],[Team]]="ARS",1,0)</f>
        <v>0</v>
      </c>
      <c r="K80">
        <f>IF(Table1[[#This Row],[Team]]="MCI",1,0)</f>
        <v>0</v>
      </c>
      <c r="L80">
        <f>IF(Table1[[#This Row],[Team]]="LIV",1,0)</f>
        <v>0</v>
      </c>
      <c r="M80">
        <v>4.9000000000000004</v>
      </c>
      <c r="N80">
        <v>235</v>
      </c>
      <c r="O80">
        <v>5.3888888770663499</v>
      </c>
      <c r="P80">
        <v>8.0289731731705292</v>
      </c>
      <c r="Q80">
        <v>4.9604297269358799</v>
      </c>
      <c r="R80">
        <v>0</v>
      </c>
      <c r="S80">
        <v>0</v>
      </c>
    </row>
    <row r="81" spans="1:19" hidden="1" x14ac:dyDescent="0.3">
      <c r="A81" t="s">
        <v>194</v>
      </c>
      <c r="B81" t="s">
        <v>195</v>
      </c>
      <c r="C81" t="s">
        <v>196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189</v>
      </c>
      <c r="J81">
        <f>IF(Table1[[#This Row],[Team]]="ARS",1,0)</f>
        <v>0</v>
      </c>
      <c r="K81">
        <f>IF(Table1[[#This Row],[Team]]="MCI",1,0)</f>
        <v>0</v>
      </c>
      <c r="L81">
        <f>IF(Table1[[#This Row],[Team]]="LIV",1,0)</f>
        <v>0</v>
      </c>
      <c r="M81">
        <v>6.3</v>
      </c>
      <c r="N81">
        <v>239</v>
      </c>
      <c r="O81">
        <v>7.6666666594555899</v>
      </c>
      <c r="P81">
        <v>8.9142971965112796</v>
      </c>
      <c r="Q81">
        <v>6.0200229044090703</v>
      </c>
      <c r="R81">
        <v>0</v>
      </c>
      <c r="S81">
        <v>0</v>
      </c>
    </row>
    <row r="82" spans="1:19" hidden="1" x14ac:dyDescent="0.3">
      <c r="A82" t="s">
        <v>197</v>
      </c>
      <c r="B82" t="s">
        <v>198</v>
      </c>
      <c r="C82" t="s">
        <v>198</v>
      </c>
      <c r="D82" t="s">
        <v>4</v>
      </c>
      <c r="E82">
        <v>1</v>
      </c>
      <c r="F82">
        <v>0</v>
      </c>
      <c r="G82">
        <v>0</v>
      </c>
      <c r="H82">
        <v>0</v>
      </c>
      <c r="I82" t="s">
        <v>189</v>
      </c>
      <c r="J82">
        <f>IF(Table1[[#This Row],[Team]]="ARS",1,0)</f>
        <v>0</v>
      </c>
      <c r="K82">
        <f>IF(Table1[[#This Row],[Team]]="MCI",1,0)</f>
        <v>0</v>
      </c>
      <c r="L82">
        <f>IF(Table1[[#This Row],[Team]]="LIV",1,0)</f>
        <v>0</v>
      </c>
      <c r="M82">
        <v>4.8</v>
      </c>
      <c r="N82">
        <v>242</v>
      </c>
      <c r="O82">
        <v>5.6666666561482</v>
      </c>
      <c r="P82">
        <v>8.8601757100638103</v>
      </c>
      <c r="Q82">
        <v>5.3886702734492404</v>
      </c>
      <c r="R82">
        <v>0</v>
      </c>
      <c r="S82">
        <v>0</v>
      </c>
    </row>
    <row r="83" spans="1:19" hidden="1" x14ac:dyDescent="0.3">
      <c r="A83" t="s">
        <v>95</v>
      </c>
      <c r="B83" t="s">
        <v>199</v>
      </c>
      <c r="C83" t="s">
        <v>199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189</v>
      </c>
      <c r="J83">
        <f>IF(Table1[[#This Row],[Team]]="ARS",1,0)</f>
        <v>0</v>
      </c>
      <c r="K83">
        <f>IF(Table1[[#This Row],[Team]]="MCI",1,0)</f>
        <v>0</v>
      </c>
      <c r="L83">
        <f>IF(Table1[[#This Row],[Team]]="LIV",1,0)</f>
        <v>0</v>
      </c>
      <c r="M83">
        <v>5.5</v>
      </c>
      <c r="N83">
        <v>243</v>
      </c>
      <c r="O83">
        <v>6.5043583540930499</v>
      </c>
      <c r="P83">
        <v>8.8268890614831008</v>
      </c>
      <c r="Q83">
        <v>5.6299750314351797</v>
      </c>
      <c r="R83">
        <v>0</v>
      </c>
      <c r="S83">
        <v>0</v>
      </c>
    </row>
    <row r="84" spans="1:19" hidden="1" x14ac:dyDescent="0.3">
      <c r="A84" t="s">
        <v>179</v>
      </c>
      <c r="B84" t="s">
        <v>91</v>
      </c>
      <c r="C84" t="s">
        <v>91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189</v>
      </c>
      <c r="J84">
        <f>IF(Table1[[#This Row],[Team]]="ARS",1,0)</f>
        <v>0</v>
      </c>
      <c r="K84">
        <f>IF(Table1[[#This Row],[Team]]="MCI",1,0)</f>
        <v>0</v>
      </c>
      <c r="L84">
        <f>IF(Table1[[#This Row],[Team]]="LIV",1,0)</f>
        <v>0</v>
      </c>
      <c r="M84">
        <v>6</v>
      </c>
      <c r="N84">
        <v>244</v>
      </c>
      <c r="O84">
        <v>4.8333333333333304</v>
      </c>
      <c r="P84">
        <v>7.95625956150064</v>
      </c>
      <c r="Q84">
        <v>4.7612062706125498</v>
      </c>
      <c r="R84">
        <v>0</v>
      </c>
      <c r="S84">
        <v>0</v>
      </c>
    </row>
    <row r="85" spans="1:19" hidden="1" x14ac:dyDescent="0.3">
      <c r="A85" t="s">
        <v>142</v>
      </c>
      <c r="B85" t="s">
        <v>202</v>
      </c>
      <c r="C85" t="s">
        <v>202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201</v>
      </c>
      <c r="J85">
        <f>IF(Table1[[#This Row],[Team]]="ARS",1,0)</f>
        <v>0</v>
      </c>
      <c r="K85">
        <f>IF(Table1[[#This Row],[Team]]="MCI",1,0)</f>
        <v>0</v>
      </c>
      <c r="L85">
        <f>IF(Table1[[#This Row],[Team]]="LIV",1,0)</f>
        <v>1</v>
      </c>
      <c r="M85">
        <v>4.9000000000000004</v>
      </c>
      <c r="N85">
        <v>259</v>
      </c>
      <c r="O85">
        <v>5.1666666666666599</v>
      </c>
      <c r="P85">
        <v>7.9058527083647299</v>
      </c>
      <c r="Q85">
        <v>7.8370034122175998</v>
      </c>
      <c r="R85">
        <v>0</v>
      </c>
      <c r="S85">
        <v>0</v>
      </c>
    </row>
    <row r="86" spans="1:19" hidden="1" x14ac:dyDescent="0.3">
      <c r="A86" t="s">
        <v>152</v>
      </c>
      <c r="B86" t="s">
        <v>203</v>
      </c>
      <c r="C86" t="s">
        <v>203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201</v>
      </c>
      <c r="J86">
        <f>IF(Table1[[#This Row],[Team]]="ARS",1,0)</f>
        <v>0</v>
      </c>
      <c r="K86">
        <f>IF(Table1[[#This Row],[Team]]="MCI",1,0)</f>
        <v>0</v>
      </c>
      <c r="L86">
        <f>IF(Table1[[#This Row],[Team]]="LIV",1,0)</f>
        <v>1</v>
      </c>
      <c r="M86">
        <v>5.2</v>
      </c>
      <c r="N86">
        <v>261</v>
      </c>
      <c r="O86">
        <v>6.01946969371929</v>
      </c>
      <c r="P86">
        <v>10.8768320896726</v>
      </c>
      <c r="Q86">
        <v>10.3179504193753</v>
      </c>
      <c r="R86">
        <v>0</v>
      </c>
      <c r="S86">
        <v>0</v>
      </c>
    </row>
    <row r="87" spans="1:19" hidden="1" x14ac:dyDescent="0.3">
      <c r="A87" t="s">
        <v>204</v>
      </c>
      <c r="B87" t="s">
        <v>205</v>
      </c>
      <c r="C87" t="s">
        <v>205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201</v>
      </c>
      <c r="J87">
        <f>IF(Table1[[#This Row],[Team]]="ARS",1,0)</f>
        <v>0</v>
      </c>
      <c r="K87">
        <f>IF(Table1[[#This Row],[Team]]="MCI",1,0)</f>
        <v>0</v>
      </c>
      <c r="L87">
        <f>IF(Table1[[#This Row],[Team]]="LIV",1,0)</f>
        <v>1</v>
      </c>
      <c r="M87">
        <v>6.8</v>
      </c>
      <c r="N87">
        <v>264</v>
      </c>
      <c r="O87">
        <v>9.4198496156412705</v>
      </c>
      <c r="P87">
        <v>11.339348278576599</v>
      </c>
      <c r="Q87">
        <v>12.097170448999799</v>
      </c>
      <c r="R87">
        <v>0</v>
      </c>
      <c r="S87">
        <v>0</v>
      </c>
    </row>
    <row r="88" spans="1:19" hidden="1" x14ac:dyDescent="0.3">
      <c r="A88" t="s">
        <v>206</v>
      </c>
      <c r="B88" t="s">
        <v>207</v>
      </c>
      <c r="C88" t="s">
        <v>207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201</v>
      </c>
      <c r="J88">
        <f>IF(Table1[[#This Row],[Team]]="ARS",1,0)</f>
        <v>0</v>
      </c>
      <c r="K88">
        <f>IF(Table1[[#This Row],[Team]]="MCI",1,0)</f>
        <v>0</v>
      </c>
      <c r="L88">
        <f>IF(Table1[[#This Row],[Team]]="LIV",1,0)</f>
        <v>1</v>
      </c>
      <c r="M88">
        <v>11.8</v>
      </c>
      <c r="N88">
        <v>265</v>
      </c>
      <c r="O88">
        <v>9.38888888433112</v>
      </c>
      <c r="P88">
        <v>11.750101659147299</v>
      </c>
      <c r="Q88">
        <v>12.376712800341201</v>
      </c>
      <c r="R88">
        <v>0</v>
      </c>
      <c r="S88">
        <v>0</v>
      </c>
    </row>
    <row r="89" spans="1:19" x14ac:dyDescent="0.3">
      <c r="A89" t="s">
        <v>190</v>
      </c>
      <c r="B89" t="s">
        <v>246</v>
      </c>
      <c r="C89" t="s">
        <v>190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222</v>
      </c>
      <c r="J89">
        <f>IF(Table1[[#This Row],[Team]]="ARS",1,0)</f>
        <v>0</v>
      </c>
      <c r="K89">
        <f>IF(Table1[[#This Row],[Team]]="MCI",1,0)</f>
        <v>1</v>
      </c>
      <c r="L89">
        <f>IF(Table1[[#This Row],[Team]]="LIV",1,0)</f>
        <v>0</v>
      </c>
      <c r="M89">
        <v>5.5</v>
      </c>
      <c r="N89">
        <v>302</v>
      </c>
      <c r="O89">
        <v>6</v>
      </c>
      <c r="P89">
        <v>9.8303992130654994</v>
      </c>
      <c r="Q89">
        <v>10.5101381640774</v>
      </c>
      <c r="R89">
        <v>0</v>
      </c>
      <c r="S89">
        <v>1</v>
      </c>
    </row>
    <row r="90" spans="1:19" hidden="1" x14ac:dyDescent="0.3">
      <c r="A90" t="s">
        <v>210</v>
      </c>
      <c r="B90" t="s">
        <v>28</v>
      </c>
      <c r="C90" t="s">
        <v>211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201</v>
      </c>
      <c r="J90">
        <f>IF(Table1[[#This Row],[Team]]="ARS",1,0)</f>
        <v>0</v>
      </c>
      <c r="K90">
        <f>IF(Table1[[#This Row],[Team]]="MCI",1,0)</f>
        <v>0</v>
      </c>
      <c r="L90">
        <f>IF(Table1[[#This Row],[Team]]="LIV",1,0)</f>
        <v>1</v>
      </c>
      <c r="M90">
        <v>5.4</v>
      </c>
      <c r="N90">
        <v>267</v>
      </c>
      <c r="O90">
        <v>4.8506881524220598</v>
      </c>
      <c r="P90">
        <v>8.3619558211660596</v>
      </c>
      <c r="Q90">
        <v>8.0273625960392891</v>
      </c>
      <c r="R90">
        <v>0</v>
      </c>
      <c r="S90">
        <v>0</v>
      </c>
    </row>
    <row r="91" spans="1:19" hidden="1" x14ac:dyDescent="0.3">
      <c r="A91" t="s">
        <v>212</v>
      </c>
      <c r="B91" t="s">
        <v>213</v>
      </c>
      <c r="C91" t="s">
        <v>213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201</v>
      </c>
      <c r="J91">
        <f>IF(Table1[[#This Row],[Team]]="ARS",1,0)</f>
        <v>0</v>
      </c>
      <c r="K91">
        <f>IF(Table1[[#This Row],[Team]]="MCI",1,0)</f>
        <v>0</v>
      </c>
      <c r="L91">
        <f>IF(Table1[[#This Row],[Team]]="LIV",1,0)</f>
        <v>1</v>
      </c>
      <c r="M91">
        <v>13.3</v>
      </c>
      <c r="N91">
        <v>268</v>
      </c>
      <c r="O91">
        <v>11.313708630771</v>
      </c>
      <c r="P91">
        <v>14.6718754101184</v>
      </c>
      <c r="Q91">
        <v>15.279593967929401</v>
      </c>
      <c r="R91">
        <v>0</v>
      </c>
      <c r="S91">
        <v>0</v>
      </c>
    </row>
    <row r="92" spans="1:19" hidden="1" x14ac:dyDescent="0.3">
      <c r="A92" t="s">
        <v>214</v>
      </c>
      <c r="B92" t="s">
        <v>215</v>
      </c>
      <c r="C92" t="s">
        <v>215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201</v>
      </c>
      <c r="J92">
        <f>IF(Table1[[#This Row],[Team]]="ARS",1,0)</f>
        <v>0</v>
      </c>
      <c r="K92">
        <f>IF(Table1[[#This Row],[Team]]="MCI",1,0)</f>
        <v>0</v>
      </c>
      <c r="L92">
        <f>IF(Table1[[#This Row],[Team]]="LIV",1,0)</f>
        <v>1</v>
      </c>
      <c r="M92">
        <v>7.3</v>
      </c>
      <c r="N92">
        <v>269</v>
      </c>
      <c r="O92">
        <v>9.4300581119149207</v>
      </c>
      <c r="P92">
        <v>13.194548612702899</v>
      </c>
      <c r="Q92">
        <v>13.423710224579301</v>
      </c>
      <c r="R92">
        <v>0</v>
      </c>
      <c r="S92">
        <v>0</v>
      </c>
    </row>
    <row r="93" spans="1:19" x14ac:dyDescent="0.3">
      <c r="A93" t="s">
        <v>108</v>
      </c>
      <c r="B93" t="s">
        <v>109</v>
      </c>
      <c r="C93" t="s">
        <v>110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107</v>
      </c>
      <c r="J93">
        <f>IF(Table1[[#This Row],[Team]]="ARS",1,0)</f>
        <v>0</v>
      </c>
      <c r="K93">
        <f>IF(Table1[[#This Row],[Team]]="MCI",1,0)</f>
        <v>0</v>
      </c>
      <c r="L93">
        <f>IF(Table1[[#This Row],[Team]]="LIV",1,0)</f>
        <v>0</v>
      </c>
      <c r="M93">
        <v>5.6</v>
      </c>
      <c r="N93">
        <v>126</v>
      </c>
      <c r="O93">
        <v>7.0967741935483799</v>
      </c>
      <c r="P93">
        <v>9.9359659656545407</v>
      </c>
      <c r="Q93">
        <v>9.2580492187922392</v>
      </c>
      <c r="R93">
        <v>1</v>
      </c>
      <c r="S93">
        <v>1</v>
      </c>
    </row>
    <row r="94" spans="1:19" hidden="1" x14ac:dyDescent="0.3">
      <c r="A94" t="s">
        <v>219</v>
      </c>
      <c r="B94" t="s">
        <v>220</v>
      </c>
      <c r="C94" t="s">
        <v>220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201</v>
      </c>
      <c r="J94">
        <f>IF(Table1[[#This Row],[Team]]="ARS",1,0)</f>
        <v>0</v>
      </c>
      <c r="K94">
        <f>IF(Table1[[#This Row],[Team]]="MCI",1,0)</f>
        <v>0</v>
      </c>
      <c r="L94">
        <f>IF(Table1[[#This Row],[Team]]="LIV",1,0)</f>
        <v>1</v>
      </c>
      <c r="M94">
        <v>8.3000000000000007</v>
      </c>
      <c r="N94">
        <v>275</v>
      </c>
      <c r="O94">
        <v>9.6111111067719399</v>
      </c>
      <c r="P94">
        <v>11.433109188958101</v>
      </c>
      <c r="Q94">
        <v>12.2455282904962</v>
      </c>
      <c r="R94">
        <v>0</v>
      </c>
      <c r="S94">
        <v>0</v>
      </c>
    </row>
    <row r="95" spans="1:19" hidden="1" x14ac:dyDescent="0.3">
      <c r="A95" t="s">
        <v>95</v>
      </c>
      <c r="B95" t="s">
        <v>221</v>
      </c>
      <c r="C95" t="s">
        <v>221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222</v>
      </c>
      <c r="J95">
        <f>IF(Table1[[#This Row],[Team]]="ARS",1,0)</f>
        <v>0</v>
      </c>
      <c r="K95">
        <f>IF(Table1[[#This Row],[Team]]="MCI",1,0)</f>
        <v>1</v>
      </c>
      <c r="L95">
        <f>IF(Table1[[#This Row],[Team]]="LIV",1,0)</f>
        <v>0</v>
      </c>
      <c r="M95">
        <v>7.5</v>
      </c>
      <c r="N95">
        <v>287</v>
      </c>
      <c r="O95">
        <v>4.05555556290407</v>
      </c>
      <c r="P95">
        <v>6.4042313745961597</v>
      </c>
      <c r="Q95">
        <v>6.91321370360488</v>
      </c>
      <c r="R95">
        <v>0</v>
      </c>
      <c r="S95">
        <v>0</v>
      </c>
    </row>
    <row r="96" spans="1:19" hidden="1" x14ac:dyDescent="0.3">
      <c r="A96" t="s">
        <v>223</v>
      </c>
      <c r="B96" t="s">
        <v>224</v>
      </c>
      <c r="C96" t="s">
        <v>224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222</v>
      </c>
      <c r="J96">
        <f>IF(Table1[[#This Row],[Team]]="ARS",1,0)</f>
        <v>0</v>
      </c>
      <c r="K96">
        <f>IF(Table1[[#This Row],[Team]]="MCI",1,0)</f>
        <v>1</v>
      </c>
      <c r="L96">
        <f>IF(Table1[[#This Row],[Team]]="LIV",1,0)</f>
        <v>0</v>
      </c>
      <c r="M96">
        <v>7.1</v>
      </c>
      <c r="N96">
        <v>288</v>
      </c>
      <c r="O96">
        <v>6.2992888699501703</v>
      </c>
      <c r="P96">
        <v>8.1814132953621108</v>
      </c>
      <c r="Q96">
        <v>9.3358406156457097</v>
      </c>
      <c r="R96">
        <v>0</v>
      </c>
      <c r="S96">
        <v>0</v>
      </c>
    </row>
    <row r="97" spans="1:19" hidden="1" x14ac:dyDescent="0.3">
      <c r="A97" t="s">
        <v>96</v>
      </c>
      <c r="B97" t="s">
        <v>225</v>
      </c>
      <c r="C97" t="s">
        <v>225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222</v>
      </c>
      <c r="J97">
        <f>IF(Table1[[#This Row],[Team]]="ARS",1,0)</f>
        <v>0</v>
      </c>
      <c r="K97">
        <f>IF(Table1[[#This Row],[Team]]="MCI",1,0)</f>
        <v>1</v>
      </c>
      <c r="L97">
        <f>IF(Table1[[#This Row],[Team]]="LIV",1,0)</f>
        <v>0</v>
      </c>
      <c r="M97">
        <v>11.9</v>
      </c>
      <c r="N97">
        <v>289</v>
      </c>
      <c r="O97">
        <v>6.9318463971867796</v>
      </c>
      <c r="P97">
        <v>12.9065494203653</v>
      </c>
      <c r="Q97">
        <v>13.3726216311192</v>
      </c>
      <c r="R97">
        <v>0</v>
      </c>
      <c r="S97">
        <v>0</v>
      </c>
    </row>
    <row r="98" spans="1:19" hidden="1" x14ac:dyDescent="0.3">
      <c r="A98" t="s">
        <v>226</v>
      </c>
      <c r="B98" t="s">
        <v>227</v>
      </c>
      <c r="C98" t="s">
        <v>227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222</v>
      </c>
      <c r="J98">
        <f>IF(Table1[[#This Row],[Team]]="ARS",1,0)</f>
        <v>0</v>
      </c>
      <c r="K98">
        <f>IF(Table1[[#This Row],[Team]]="MCI",1,0)</f>
        <v>1</v>
      </c>
      <c r="L98">
        <f>IF(Table1[[#This Row],[Team]]="LIV",1,0)</f>
        <v>0</v>
      </c>
      <c r="M98">
        <v>8.6</v>
      </c>
      <c r="N98">
        <v>290</v>
      </c>
      <c r="O98">
        <v>7.5</v>
      </c>
      <c r="P98">
        <v>9.1872057264923992</v>
      </c>
      <c r="Q98">
        <v>10.6757555805865</v>
      </c>
      <c r="R98">
        <v>0</v>
      </c>
      <c r="S98">
        <v>0</v>
      </c>
    </row>
    <row r="99" spans="1:19" hidden="1" x14ac:dyDescent="0.3">
      <c r="A99" t="s">
        <v>228</v>
      </c>
      <c r="B99" t="s">
        <v>229</v>
      </c>
      <c r="C99" t="s">
        <v>229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222</v>
      </c>
      <c r="J99">
        <f>IF(Table1[[#This Row],[Team]]="ARS",1,0)</f>
        <v>0</v>
      </c>
      <c r="K99">
        <f>IF(Table1[[#This Row],[Team]]="MCI",1,0)</f>
        <v>1</v>
      </c>
      <c r="L99">
        <f>IF(Table1[[#This Row],[Team]]="LIV",1,0)</f>
        <v>0</v>
      </c>
      <c r="M99">
        <v>10.5</v>
      </c>
      <c r="N99">
        <v>291</v>
      </c>
      <c r="O99">
        <v>6.4008079786177197</v>
      </c>
      <c r="P99">
        <v>9.2602781177970694</v>
      </c>
      <c r="Q99">
        <v>10.2381909383385</v>
      </c>
      <c r="R99">
        <v>0</v>
      </c>
      <c r="S99">
        <v>0</v>
      </c>
    </row>
    <row r="100" spans="1:19" x14ac:dyDescent="0.3">
      <c r="A100" t="s">
        <v>21</v>
      </c>
      <c r="B100" t="s">
        <v>22</v>
      </c>
      <c r="C100" t="s">
        <v>21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16</v>
      </c>
      <c r="J100">
        <f>IF(Table1[[#This Row],[Team]]="ARS",1,0)</f>
        <v>1</v>
      </c>
      <c r="K100">
        <f>IF(Table1[[#This Row],[Team]]="MCI",1,0)</f>
        <v>0</v>
      </c>
      <c r="L100">
        <f>IF(Table1[[#This Row],[Team]]="LIV",1,0)</f>
        <v>0</v>
      </c>
      <c r="M100">
        <v>5.4</v>
      </c>
      <c r="N100">
        <v>10</v>
      </c>
      <c r="O100">
        <v>8.6523265016739792</v>
      </c>
      <c r="P100">
        <v>10.088194052644599</v>
      </c>
      <c r="Q100">
        <v>9.2408315755973405</v>
      </c>
      <c r="R100">
        <v>1</v>
      </c>
      <c r="S100">
        <v>1</v>
      </c>
    </row>
    <row r="101" spans="1:19" hidden="1" x14ac:dyDescent="0.3">
      <c r="A101" t="s">
        <v>232</v>
      </c>
      <c r="B101" t="s">
        <v>233</v>
      </c>
      <c r="C101" t="s">
        <v>232</v>
      </c>
      <c r="D101" t="s">
        <v>4</v>
      </c>
      <c r="E101">
        <v>1</v>
      </c>
      <c r="F101">
        <v>0</v>
      </c>
      <c r="G101">
        <v>0</v>
      </c>
      <c r="H101">
        <v>0</v>
      </c>
      <c r="I101" t="s">
        <v>222</v>
      </c>
      <c r="J101">
        <f>IF(Table1[[#This Row],[Team]]="ARS",1,0)</f>
        <v>0</v>
      </c>
      <c r="K101">
        <f>IF(Table1[[#This Row],[Team]]="MCI",1,0)</f>
        <v>1</v>
      </c>
      <c r="L101">
        <f>IF(Table1[[#This Row],[Team]]="LIV",1,0)</f>
        <v>0</v>
      </c>
      <c r="M101">
        <v>6.1</v>
      </c>
      <c r="N101">
        <v>293</v>
      </c>
      <c r="O101">
        <v>8.1111111000883298</v>
      </c>
      <c r="P101">
        <v>10.781154544670599</v>
      </c>
      <c r="Q101">
        <v>12.2168183959662</v>
      </c>
      <c r="R101">
        <v>0</v>
      </c>
      <c r="S101">
        <v>0</v>
      </c>
    </row>
    <row r="102" spans="1:19" hidden="1" x14ac:dyDescent="0.3">
      <c r="A102" t="s">
        <v>234</v>
      </c>
      <c r="B102" t="s">
        <v>235</v>
      </c>
      <c r="C102" t="s">
        <v>235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222</v>
      </c>
      <c r="J102">
        <f>IF(Table1[[#This Row],[Team]]="ARS",1,0)</f>
        <v>0</v>
      </c>
      <c r="K102">
        <f>IF(Table1[[#This Row],[Team]]="MCI",1,0)</f>
        <v>1</v>
      </c>
      <c r="L102">
        <f>IF(Table1[[#This Row],[Team]]="LIV",1,0)</f>
        <v>0</v>
      </c>
      <c r="M102">
        <v>6</v>
      </c>
      <c r="N102">
        <v>295</v>
      </c>
      <c r="O102">
        <v>8</v>
      </c>
      <c r="P102">
        <v>10.040279374981001</v>
      </c>
      <c r="Q102">
        <v>11.578494924883101</v>
      </c>
      <c r="R102">
        <v>0</v>
      </c>
      <c r="S102">
        <v>0</v>
      </c>
    </row>
    <row r="103" spans="1:19" x14ac:dyDescent="0.3">
      <c r="A103" t="s">
        <v>31</v>
      </c>
      <c r="B103" t="s">
        <v>32</v>
      </c>
      <c r="C103" t="s">
        <v>32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16</v>
      </c>
      <c r="J103">
        <f>IF(Table1[[#This Row],[Team]]="ARS",1,0)</f>
        <v>1</v>
      </c>
      <c r="K103">
        <f>IF(Table1[[#This Row],[Team]]="MCI",1,0)</f>
        <v>0</v>
      </c>
      <c r="L103">
        <f>IF(Table1[[#This Row],[Team]]="LIV",1,0)</f>
        <v>0</v>
      </c>
      <c r="M103">
        <v>5.0999999999999996</v>
      </c>
      <c r="N103">
        <v>16</v>
      </c>
      <c r="O103">
        <v>8.3333333332741102</v>
      </c>
      <c r="P103">
        <v>9.42510901886474</v>
      </c>
      <c r="Q103">
        <v>8.7393973580040694</v>
      </c>
      <c r="R103">
        <v>1</v>
      </c>
      <c r="S103">
        <v>1</v>
      </c>
    </row>
    <row r="104" spans="1:19" hidden="1" x14ac:dyDescent="0.3">
      <c r="A104" t="s">
        <v>239</v>
      </c>
      <c r="B104" t="s">
        <v>240</v>
      </c>
      <c r="C104" t="s">
        <v>241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222</v>
      </c>
      <c r="J104">
        <f>IF(Table1[[#This Row],[Team]]="ARS",1,0)</f>
        <v>0</v>
      </c>
      <c r="K104">
        <f>IF(Table1[[#This Row],[Team]]="MCI",1,0)</f>
        <v>1</v>
      </c>
      <c r="L104">
        <f>IF(Table1[[#This Row],[Team]]="LIV",1,0)</f>
        <v>0</v>
      </c>
      <c r="M104">
        <v>6.1</v>
      </c>
      <c r="N104">
        <v>298</v>
      </c>
      <c r="O104">
        <v>7.6666666666666599</v>
      </c>
      <c r="P104">
        <v>8.7035047016980691</v>
      </c>
      <c r="Q104">
        <v>10.366857850008699</v>
      </c>
      <c r="R104">
        <v>0</v>
      </c>
      <c r="S104">
        <v>0</v>
      </c>
    </row>
    <row r="105" spans="1:19" hidden="1" x14ac:dyDescent="0.3">
      <c r="A105" t="s">
        <v>242</v>
      </c>
      <c r="B105" t="s">
        <v>243</v>
      </c>
      <c r="C105" t="s">
        <v>244</v>
      </c>
      <c r="D105" t="s">
        <v>7</v>
      </c>
      <c r="E105">
        <v>0</v>
      </c>
      <c r="F105">
        <v>0</v>
      </c>
      <c r="G105">
        <v>0</v>
      </c>
      <c r="H105">
        <v>1</v>
      </c>
      <c r="I105" t="s">
        <v>222</v>
      </c>
      <c r="J105">
        <f>IF(Table1[[#This Row],[Team]]="ARS",1,0)</f>
        <v>0</v>
      </c>
      <c r="K105">
        <f>IF(Table1[[#This Row],[Team]]="MCI",1,0)</f>
        <v>1</v>
      </c>
      <c r="L105">
        <f>IF(Table1[[#This Row],[Team]]="LIV",1,0)</f>
        <v>0</v>
      </c>
      <c r="M105">
        <v>8.6</v>
      </c>
      <c r="N105">
        <v>299</v>
      </c>
      <c r="O105">
        <v>6.7222222279217396</v>
      </c>
      <c r="P105">
        <v>9.3271965314885996</v>
      </c>
      <c r="Q105">
        <v>10.4362344807027</v>
      </c>
      <c r="R105">
        <v>0</v>
      </c>
      <c r="S105">
        <v>0</v>
      </c>
    </row>
    <row r="106" spans="1:19" hidden="1" x14ac:dyDescent="0.3">
      <c r="A106" t="s">
        <v>94</v>
      </c>
      <c r="B106" t="s">
        <v>245</v>
      </c>
      <c r="C106" t="s">
        <v>245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222</v>
      </c>
      <c r="J106">
        <f>IF(Table1[[#This Row],[Team]]="ARS",1,0)</f>
        <v>0</v>
      </c>
      <c r="K106">
        <f>IF(Table1[[#This Row],[Team]]="MCI",1,0)</f>
        <v>1</v>
      </c>
      <c r="L106">
        <f>IF(Table1[[#This Row],[Team]]="LIV",1,0)</f>
        <v>0</v>
      </c>
      <c r="M106">
        <v>7.9</v>
      </c>
      <c r="N106">
        <v>301</v>
      </c>
      <c r="O106">
        <v>7.6111111111111098</v>
      </c>
      <c r="P106">
        <v>10.044812595297101</v>
      </c>
      <c r="Q106">
        <v>11.4067597812675</v>
      </c>
      <c r="R106">
        <v>0</v>
      </c>
      <c r="S106">
        <v>0</v>
      </c>
    </row>
    <row r="107" spans="1:19" x14ac:dyDescent="0.3">
      <c r="A107" t="s">
        <v>308</v>
      </c>
      <c r="B107" t="s">
        <v>309</v>
      </c>
      <c r="C107" t="s">
        <v>309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300</v>
      </c>
      <c r="J107">
        <f>IF(Table1[[#This Row],[Team]]="ARS",1,0)</f>
        <v>0</v>
      </c>
      <c r="K107">
        <f>IF(Table1[[#This Row],[Team]]="MCI",1,0)</f>
        <v>0</v>
      </c>
      <c r="L107">
        <f>IF(Table1[[#This Row],[Team]]="LIV",1,0)</f>
        <v>0</v>
      </c>
      <c r="M107">
        <v>4.8</v>
      </c>
      <c r="N107">
        <v>417</v>
      </c>
      <c r="O107">
        <v>6.3333333333333304</v>
      </c>
      <c r="P107">
        <v>7.5464358325577496</v>
      </c>
      <c r="Q107">
        <v>6.9981421847855296</v>
      </c>
      <c r="R107">
        <v>1</v>
      </c>
      <c r="S107">
        <v>1</v>
      </c>
    </row>
    <row r="108" spans="1:19" hidden="1" x14ac:dyDescent="0.3">
      <c r="A108" t="s">
        <v>65</v>
      </c>
      <c r="B108" t="s">
        <v>249</v>
      </c>
      <c r="C108" t="s">
        <v>249</v>
      </c>
      <c r="D108" t="s">
        <v>4</v>
      </c>
      <c r="E108">
        <v>1</v>
      </c>
      <c r="F108">
        <v>0</v>
      </c>
      <c r="G108">
        <v>0</v>
      </c>
      <c r="H108">
        <v>0</v>
      </c>
      <c r="I108" t="s">
        <v>250</v>
      </c>
      <c r="J108">
        <f>IF(Table1[[#This Row],[Team]]="ARS",1,0)</f>
        <v>0</v>
      </c>
      <c r="K108">
        <f>IF(Table1[[#This Row],[Team]]="MCI",1,0)</f>
        <v>0</v>
      </c>
      <c r="L108">
        <f>IF(Table1[[#This Row],[Team]]="LIV",1,0)</f>
        <v>0</v>
      </c>
      <c r="M108">
        <v>5.0999999999999996</v>
      </c>
      <c r="N108">
        <v>315</v>
      </c>
      <c r="O108">
        <v>3.6086010536705002</v>
      </c>
      <c r="P108">
        <v>4.5929328379374503</v>
      </c>
      <c r="Q108">
        <v>3.3960801121778799</v>
      </c>
      <c r="R108">
        <v>0</v>
      </c>
      <c r="S108">
        <v>0</v>
      </c>
    </row>
    <row r="109" spans="1:19" hidden="1" x14ac:dyDescent="0.3">
      <c r="A109" t="s">
        <v>251</v>
      </c>
      <c r="B109" t="s">
        <v>252</v>
      </c>
      <c r="C109" t="s">
        <v>253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250</v>
      </c>
      <c r="J109">
        <f>IF(Table1[[#This Row],[Team]]="ARS",1,0)</f>
        <v>0</v>
      </c>
      <c r="K109">
        <f>IF(Table1[[#This Row],[Team]]="MCI",1,0)</f>
        <v>0</v>
      </c>
      <c r="L109">
        <f>IF(Table1[[#This Row],[Team]]="LIV",1,0)</f>
        <v>0</v>
      </c>
      <c r="M109">
        <v>11.6</v>
      </c>
      <c r="N109">
        <v>317</v>
      </c>
      <c r="O109">
        <v>4.1111111085398404</v>
      </c>
      <c r="P109">
        <v>4.6739287670476202</v>
      </c>
      <c r="Q109">
        <v>3.6246133960198001</v>
      </c>
      <c r="R109">
        <v>0</v>
      </c>
      <c r="S109">
        <v>0</v>
      </c>
    </row>
    <row r="110" spans="1:19" hidden="1" x14ac:dyDescent="0.3">
      <c r="A110" t="s">
        <v>255</v>
      </c>
      <c r="B110" t="s">
        <v>256</v>
      </c>
      <c r="C110" t="s">
        <v>256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250</v>
      </c>
      <c r="J110">
        <f>IF(Table1[[#This Row],[Team]]="ARS",1,0)</f>
        <v>0</v>
      </c>
      <c r="K110">
        <f>IF(Table1[[#This Row],[Team]]="MCI",1,0)</f>
        <v>0</v>
      </c>
      <c r="L110">
        <f>IF(Table1[[#This Row],[Team]]="LIV",1,0)</f>
        <v>0</v>
      </c>
      <c r="M110">
        <v>5.5</v>
      </c>
      <c r="N110">
        <v>328</v>
      </c>
      <c r="O110">
        <v>-8.5872542056083301E-2</v>
      </c>
      <c r="P110">
        <v>4.2790312784301499</v>
      </c>
      <c r="Q110">
        <v>1.83908795851519</v>
      </c>
      <c r="R110">
        <v>0</v>
      </c>
      <c r="S110">
        <v>0</v>
      </c>
    </row>
    <row r="111" spans="1:19" hidden="1" x14ac:dyDescent="0.3">
      <c r="A111" t="s">
        <v>257</v>
      </c>
      <c r="B111" t="s">
        <v>258</v>
      </c>
      <c r="C111" t="s">
        <v>259</v>
      </c>
      <c r="D111" t="s">
        <v>7</v>
      </c>
      <c r="E111">
        <v>0</v>
      </c>
      <c r="F111">
        <v>0</v>
      </c>
      <c r="G111">
        <v>0</v>
      </c>
      <c r="H111">
        <v>1</v>
      </c>
      <c r="I111" t="s">
        <v>250</v>
      </c>
      <c r="J111">
        <f>IF(Table1[[#This Row],[Team]]="ARS",1,0)</f>
        <v>0</v>
      </c>
      <c r="K111">
        <f>IF(Table1[[#This Row],[Team]]="MCI",1,0)</f>
        <v>0</v>
      </c>
      <c r="L111">
        <f>IF(Table1[[#This Row],[Team]]="LIV",1,0)</f>
        <v>0</v>
      </c>
      <c r="M111">
        <v>12.2</v>
      </c>
      <c r="N111">
        <v>329</v>
      </c>
      <c r="O111">
        <v>4.0575939287470604</v>
      </c>
      <c r="P111">
        <v>5.6012464336893499</v>
      </c>
      <c r="Q111">
        <v>4.0097521488781602</v>
      </c>
      <c r="R111">
        <v>1</v>
      </c>
      <c r="S111">
        <v>0</v>
      </c>
    </row>
    <row r="112" spans="1:19" hidden="1" x14ac:dyDescent="0.3">
      <c r="A112" t="s">
        <v>218</v>
      </c>
      <c r="B112" t="s">
        <v>260</v>
      </c>
      <c r="C112" t="s">
        <v>260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261</v>
      </c>
      <c r="J112">
        <f>IF(Table1[[#This Row],[Team]]="ARS",1,0)</f>
        <v>0</v>
      </c>
      <c r="K112">
        <f>IF(Table1[[#This Row],[Team]]="MCI",1,0)</f>
        <v>0</v>
      </c>
      <c r="L112">
        <f>IF(Table1[[#This Row],[Team]]="LIV",1,0)</f>
        <v>0</v>
      </c>
      <c r="M112">
        <v>5.4</v>
      </c>
      <c r="N112">
        <v>335</v>
      </c>
      <c r="O112">
        <v>2.2839389969047899</v>
      </c>
      <c r="P112">
        <v>3.83512863017287</v>
      </c>
      <c r="Q112">
        <v>2.6968551262273301</v>
      </c>
      <c r="R112">
        <v>0</v>
      </c>
      <c r="S112">
        <v>0</v>
      </c>
    </row>
    <row r="113" spans="1:19" hidden="1" x14ac:dyDescent="0.3">
      <c r="A113" t="s">
        <v>262</v>
      </c>
      <c r="B113" t="s">
        <v>263</v>
      </c>
      <c r="C113" t="s">
        <v>263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261</v>
      </c>
      <c r="J113">
        <f>IF(Table1[[#This Row],[Team]]="ARS",1,0)</f>
        <v>0</v>
      </c>
      <c r="K113">
        <f>IF(Table1[[#This Row],[Team]]="MCI",1,0)</f>
        <v>0</v>
      </c>
      <c r="L113">
        <f>IF(Table1[[#This Row],[Team]]="LIV",1,0)</f>
        <v>0</v>
      </c>
      <c r="M113">
        <v>4.7</v>
      </c>
      <c r="N113">
        <v>336</v>
      </c>
      <c r="O113">
        <v>1.9151410824758901</v>
      </c>
      <c r="P113">
        <v>5.0213456119819897</v>
      </c>
      <c r="Q113">
        <v>3.1649036745371002</v>
      </c>
      <c r="R113">
        <v>0</v>
      </c>
      <c r="S113">
        <v>0</v>
      </c>
    </row>
    <row r="114" spans="1:19" hidden="1" x14ac:dyDescent="0.3">
      <c r="A114" t="s">
        <v>264</v>
      </c>
      <c r="B114" t="s">
        <v>265</v>
      </c>
      <c r="C114" t="s">
        <v>265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261</v>
      </c>
      <c r="J114">
        <f>IF(Table1[[#This Row],[Team]]="ARS",1,0)</f>
        <v>0</v>
      </c>
      <c r="K114">
        <f>IF(Table1[[#This Row],[Team]]="MCI",1,0)</f>
        <v>0</v>
      </c>
      <c r="L114">
        <f>IF(Table1[[#This Row],[Team]]="LIV",1,0)</f>
        <v>0</v>
      </c>
      <c r="M114">
        <v>4.4000000000000004</v>
      </c>
      <c r="N114">
        <v>337</v>
      </c>
      <c r="O114">
        <v>2.5833333278815802</v>
      </c>
      <c r="P114">
        <v>4.5687375054492296</v>
      </c>
      <c r="Q114">
        <v>3.16591351395979</v>
      </c>
      <c r="R114">
        <v>0</v>
      </c>
      <c r="S114">
        <v>0</v>
      </c>
    </row>
    <row r="115" spans="1:19" x14ac:dyDescent="0.3">
      <c r="A115" t="s">
        <v>317</v>
      </c>
      <c r="B115" t="s">
        <v>318</v>
      </c>
      <c r="C115" t="s">
        <v>318</v>
      </c>
      <c r="D115" t="s">
        <v>7</v>
      </c>
      <c r="E115">
        <v>0</v>
      </c>
      <c r="F115">
        <v>0</v>
      </c>
      <c r="G115">
        <v>0</v>
      </c>
      <c r="H115">
        <v>1</v>
      </c>
      <c r="I115" t="s">
        <v>315</v>
      </c>
      <c r="J115">
        <f>IF(Table1[[#This Row],[Team]]="ARS",1,0)</f>
        <v>0</v>
      </c>
      <c r="K115">
        <f>IF(Table1[[#This Row],[Team]]="MCI",1,0)</f>
        <v>0</v>
      </c>
      <c r="L115">
        <f>IF(Table1[[#This Row],[Team]]="LIV",1,0)</f>
        <v>0</v>
      </c>
      <c r="M115">
        <v>5.9</v>
      </c>
      <c r="N115">
        <v>452</v>
      </c>
      <c r="O115">
        <v>7.7562841106113396</v>
      </c>
      <c r="P115">
        <v>9.8942609813365401</v>
      </c>
      <c r="Q115">
        <v>5.61688213466826</v>
      </c>
      <c r="R115">
        <v>0</v>
      </c>
      <c r="S115">
        <v>1</v>
      </c>
    </row>
    <row r="116" spans="1:19" hidden="1" x14ac:dyDescent="0.3">
      <c r="A116" t="s">
        <v>29</v>
      </c>
      <c r="B116" t="s">
        <v>268</v>
      </c>
      <c r="C116" t="s">
        <v>268</v>
      </c>
      <c r="D116" t="s">
        <v>4</v>
      </c>
      <c r="E116">
        <v>1</v>
      </c>
      <c r="F116">
        <v>0</v>
      </c>
      <c r="G116">
        <v>0</v>
      </c>
      <c r="H116">
        <v>0</v>
      </c>
      <c r="I116" t="s">
        <v>261</v>
      </c>
      <c r="J116">
        <f>IF(Table1[[#This Row],[Team]]="ARS",1,0)</f>
        <v>0</v>
      </c>
      <c r="K116">
        <f>IF(Table1[[#This Row],[Team]]="MCI",1,0)</f>
        <v>0</v>
      </c>
      <c r="L116">
        <f>IF(Table1[[#This Row],[Team]]="LIV",1,0)</f>
        <v>0</v>
      </c>
      <c r="M116">
        <v>4.4000000000000004</v>
      </c>
      <c r="N116">
        <v>342</v>
      </c>
      <c r="O116">
        <v>2.2395823509398398</v>
      </c>
      <c r="P116">
        <v>3.8800720225470999</v>
      </c>
      <c r="Q116">
        <v>2.7042434308688699</v>
      </c>
      <c r="R116">
        <v>0</v>
      </c>
      <c r="S116">
        <v>0</v>
      </c>
    </row>
    <row r="117" spans="1:19" hidden="1" x14ac:dyDescent="0.3">
      <c r="A117" t="s">
        <v>158</v>
      </c>
      <c r="B117" t="s">
        <v>269</v>
      </c>
      <c r="C117" t="s">
        <v>269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261</v>
      </c>
      <c r="J117">
        <f>IF(Table1[[#This Row],[Team]]="ARS",1,0)</f>
        <v>0</v>
      </c>
      <c r="K117">
        <f>IF(Table1[[#This Row],[Team]]="MCI",1,0)</f>
        <v>0</v>
      </c>
      <c r="L117">
        <f>IF(Table1[[#This Row],[Team]]="LIV",1,0)</f>
        <v>0</v>
      </c>
      <c r="M117">
        <v>4.3</v>
      </c>
      <c r="N117">
        <v>349</v>
      </c>
      <c r="O117">
        <v>1.28449841439329</v>
      </c>
      <c r="P117">
        <v>3.7465652794722302</v>
      </c>
      <c r="Q117">
        <v>2.31224252188998</v>
      </c>
      <c r="R117">
        <v>0</v>
      </c>
      <c r="S117">
        <v>0</v>
      </c>
    </row>
    <row r="118" spans="1:19" hidden="1" x14ac:dyDescent="0.3">
      <c r="A118" t="s">
        <v>163</v>
      </c>
      <c r="B118" t="s">
        <v>270</v>
      </c>
      <c r="C118" t="s">
        <v>270</v>
      </c>
      <c r="D118" t="s">
        <v>7</v>
      </c>
      <c r="E118">
        <v>0</v>
      </c>
      <c r="F118">
        <v>0</v>
      </c>
      <c r="G118">
        <v>0</v>
      </c>
      <c r="H118">
        <v>1</v>
      </c>
      <c r="I118" t="s">
        <v>261</v>
      </c>
      <c r="J118">
        <f>IF(Table1[[#This Row],[Team]]="ARS",1,0)</f>
        <v>0</v>
      </c>
      <c r="K118">
        <f>IF(Table1[[#This Row],[Team]]="MCI",1,0)</f>
        <v>0</v>
      </c>
      <c r="L118">
        <f>IF(Table1[[#This Row],[Team]]="LIV",1,0)</f>
        <v>0</v>
      </c>
      <c r="M118">
        <v>6.8</v>
      </c>
      <c r="N118">
        <v>350</v>
      </c>
      <c r="O118">
        <v>2.72503974528798</v>
      </c>
      <c r="P118">
        <v>4.3468580136158996</v>
      </c>
      <c r="Q118">
        <v>3.10312712311553</v>
      </c>
      <c r="R118">
        <v>0</v>
      </c>
      <c r="S118">
        <v>0</v>
      </c>
    </row>
    <row r="119" spans="1:19" hidden="1" x14ac:dyDescent="0.3">
      <c r="A119" t="s">
        <v>271</v>
      </c>
      <c r="B119" t="s">
        <v>272</v>
      </c>
      <c r="C119" t="s">
        <v>273</v>
      </c>
      <c r="D119" t="s">
        <v>7</v>
      </c>
      <c r="E119">
        <v>0</v>
      </c>
      <c r="F119">
        <v>0</v>
      </c>
      <c r="G119">
        <v>0</v>
      </c>
      <c r="H119">
        <v>1</v>
      </c>
      <c r="I119" t="s">
        <v>261</v>
      </c>
      <c r="J119">
        <f>IF(Table1[[#This Row],[Team]]="ARS",1,0)</f>
        <v>0</v>
      </c>
      <c r="K119">
        <f>IF(Table1[[#This Row],[Team]]="MCI",1,0)</f>
        <v>0</v>
      </c>
      <c r="L119">
        <f>IF(Table1[[#This Row],[Team]]="LIV",1,0)</f>
        <v>0</v>
      </c>
      <c r="M119">
        <v>5.8</v>
      </c>
      <c r="N119">
        <v>353</v>
      </c>
      <c r="O119">
        <v>-0.64555420467634395</v>
      </c>
      <c r="P119">
        <v>3.58641576235265</v>
      </c>
      <c r="Q119">
        <v>1.5749481730530399</v>
      </c>
      <c r="R119">
        <v>0</v>
      </c>
      <c r="S119">
        <v>0</v>
      </c>
    </row>
    <row r="120" spans="1:19" hidden="1" x14ac:dyDescent="0.3">
      <c r="A120" t="s">
        <v>58</v>
      </c>
      <c r="B120" t="s">
        <v>276</v>
      </c>
      <c r="C120" t="s">
        <v>276</v>
      </c>
      <c r="D120" t="s">
        <v>4</v>
      </c>
      <c r="E120">
        <v>1</v>
      </c>
      <c r="F120">
        <v>0</v>
      </c>
      <c r="G120">
        <v>0</v>
      </c>
      <c r="H120">
        <v>0</v>
      </c>
      <c r="I120" t="s">
        <v>275</v>
      </c>
      <c r="J120">
        <f>IF(Table1[[#This Row],[Team]]="ARS",1,0)</f>
        <v>0</v>
      </c>
      <c r="K120">
        <f>IF(Table1[[#This Row],[Team]]="MCI",1,0)</f>
        <v>0</v>
      </c>
      <c r="L120">
        <f>IF(Table1[[#This Row],[Team]]="LIV",1,0)</f>
        <v>0</v>
      </c>
      <c r="M120">
        <v>4.5</v>
      </c>
      <c r="N120">
        <v>361</v>
      </c>
      <c r="O120">
        <v>4.8634783914566198</v>
      </c>
      <c r="P120">
        <v>8.5367418032936104</v>
      </c>
      <c r="Q120">
        <v>3.8724094082598199</v>
      </c>
      <c r="R120">
        <v>0</v>
      </c>
      <c r="S120">
        <v>0</v>
      </c>
    </row>
    <row r="121" spans="1:19" hidden="1" x14ac:dyDescent="0.3">
      <c r="A121" t="s">
        <v>277</v>
      </c>
      <c r="B121" t="s">
        <v>278</v>
      </c>
      <c r="C121" t="s">
        <v>278</v>
      </c>
      <c r="D121" t="s">
        <v>7</v>
      </c>
      <c r="E121">
        <v>0</v>
      </c>
      <c r="F121">
        <v>0</v>
      </c>
      <c r="G121">
        <v>0</v>
      </c>
      <c r="H121">
        <v>1</v>
      </c>
      <c r="I121" t="s">
        <v>275</v>
      </c>
      <c r="J121">
        <f>IF(Table1[[#This Row],[Team]]="ARS",1,0)</f>
        <v>0</v>
      </c>
      <c r="K121">
        <f>IF(Table1[[#This Row],[Team]]="MCI",1,0)</f>
        <v>0</v>
      </c>
      <c r="L121">
        <f>IF(Table1[[#This Row],[Team]]="LIV",1,0)</f>
        <v>0</v>
      </c>
      <c r="M121">
        <v>6.1</v>
      </c>
      <c r="N121">
        <v>362</v>
      </c>
      <c r="O121">
        <v>7.2727272709932098</v>
      </c>
      <c r="P121">
        <v>9.5791189773762593</v>
      </c>
      <c r="Q121">
        <v>4.8847753186374003</v>
      </c>
      <c r="R121">
        <v>0</v>
      </c>
      <c r="S121">
        <v>0</v>
      </c>
    </row>
    <row r="122" spans="1:19" hidden="1" x14ac:dyDescent="0.3">
      <c r="A122" t="s">
        <v>170</v>
      </c>
      <c r="B122" t="s">
        <v>279</v>
      </c>
      <c r="C122" t="s">
        <v>279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275</v>
      </c>
      <c r="J122">
        <f>IF(Table1[[#This Row],[Team]]="ARS",1,0)</f>
        <v>0</v>
      </c>
      <c r="K122">
        <f>IF(Table1[[#This Row],[Team]]="MCI",1,0)</f>
        <v>0</v>
      </c>
      <c r="L122">
        <f>IF(Table1[[#This Row],[Team]]="LIV",1,0)</f>
        <v>0</v>
      </c>
      <c r="M122">
        <v>4.9000000000000004</v>
      </c>
      <c r="N122">
        <v>364</v>
      </c>
      <c r="O122">
        <v>3.87873553286353</v>
      </c>
      <c r="P122">
        <v>7.48668800606952</v>
      </c>
      <c r="Q122">
        <v>3.2812169818712902</v>
      </c>
      <c r="R122">
        <v>0</v>
      </c>
      <c r="S122">
        <v>0</v>
      </c>
    </row>
    <row r="123" spans="1:19" hidden="1" x14ac:dyDescent="0.3">
      <c r="A123" t="s">
        <v>280</v>
      </c>
      <c r="B123" t="s">
        <v>281</v>
      </c>
      <c r="C123" t="s">
        <v>281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275</v>
      </c>
      <c r="J123">
        <f>IF(Table1[[#This Row],[Team]]="ARS",1,0)</f>
        <v>0</v>
      </c>
      <c r="K123">
        <f>IF(Table1[[#This Row],[Team]]="MCI",1,0)</f>
        <v>0</v>
      </c>
      <c r="L123">
        <f>IF(Table1[[#This Row],[Team]]="LIV",1,0)</f>
        <v>0</v>
      </c>
      <c r="M123">
        <v>4.4000000000000004</v>
      </c>
      <c r="N123">
        <v>365</v>
      </c>
      <c r="O123">
        <v>3.6294488771953999</v>
      </c>
      <c r="P123">
        <v>7.7069631147715203</v>
      </c>
      <c r="Q123">
        <v>3.26975479211954</v>
      </c>
      <c r="R123">
        <v>0</v>
      </c>
      <c r="S123">
        <v>0</v>
      </c>
    </row>
    <row r="124" spans="1:19" hidden="1" x14ac:dyDescent="0.3">
      <c r="A124" t="s">
        <v>283</v>
      </c>
      <c r="B124" t="s">
        <v>284</v>
      </c>
      <c r="C124" t="s">
        <v>285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282</v>
      </c>
      <c r="J124">
        <f>IF(Table1[[#This Row],[Team]]="ARS",1,0)</f>
        <v>0</v>
      </c>
      <c r="K124">
        <f>IF(Table1[[#This Row],[Team]]="MCI",1,0)</f>
        <v>0</v>
      </c>
      <c r="L124">
        <f>IF(Table1[[#This Row],[Team]]="LIV",1,0)</f>
        <v>0</v>
      </c>
      <c r="M124">
        <v>4.5</v>
      </c>
      <c r="N124">
        <v>387</v>
      </c>
      <c r="O124">
        <v>2.0348455504981202</v>
      </c>
      <c r="P124">
        <v>3.55876910568439</v>
      </c>
      <c r="Q124">
        <v>2.5150292508382299</v>
      </c>
      <c r="R124">
        <v>0</v>
      </c>
      <c r="S124">
        <v>0</v>
      </c>
    </row>
    <row r="125" spans="1:19" hidden="1" x14ac:dyDescent="0.3">
      <c r="A125" t="s">
        <v>91</v>
      </c>
      <c r="B125" t="s">
        <v>286</v>
      </c>
      <c r="C125" t="s">
        <v>286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282</v>
      </c>
      <c r="J125">
        <f>IF(Table1[[#This Row],[Team]]="ARS",1,0)</f>
        <v>0</v>
      </c>
      <c r="K125">
        <f>IF(Table1[[#This Row],[Team]]="MCI",1,0)</f>
        <v>0</v>
      </c>
      <c r="L125">
        <f>IF(Table1[[#This Row],[Team]]="LIV",1,0)</f>
        <v>0</v>
      </c>
      <c r="M125">
        <v>6.5</v>
      </c>
      <c r="N125">
        <v>391</v>
      </c>
      <c r="O125">
        <v>5.1223772400260996</v>
      </c>
      <c r="P125">
        <v>4.9719417115696301</v>
      </c>
      <c r="Q125">
        <v>4.4180698531059397</v>
      </c>
      <c r="R125">
        <v>1</v>
      </c>
      <c r="S125">
        <v>0</v>
      </c>
    </row>
    <row r="126" spans="1:19" hidden="1" x14ac:dyDescent="0.3">
      <c r="A126" t="s">
        <v>287</v>
      </c>
      <c r="B126" t="s">
        <v>288</v>
      </c>
      <c r="C126" t="s">
        <v>288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282</v>
      </c>
      <c r="J126">
        <f>IF(Table1[[#This Row],[Team]]="ARS",1,0)</f>
        <v>0</v>
      </c>
      <c r="K126">
        <f>IF(Table1[[#This Row],[Team]]="MCI",1,0)</f>
        <v>0</v>
      </c>
      <c r="L126">
        <f>IF(Table1[[#This Row],[Team]]="LIV",1,0)</f>
        <v>0</v>
      </c>
      <c r="M126">
        <v>4.8</v>
      </c>
      <c r="N126">
        <v>392</v>
      </c>
      <c r="O126">
        <v>1.94412221145397</v>
      </c>
      <c r="P126">
        <v>3.4848323740520502</v>
      </c>
      <c r="Q126">
        <v>2.4435568987640499</v>
      </c>
      <c r="R126">
        <v>0</v>
      </c>
      <c r="S126">
        <v>0</v>
      </c>
    </row>
    <row r="127" spans="1:19" hidden="1" x14ac:dyDescent="0.3">
      <c r="A127" t="s">
        <v>289</v>
      </c>
      <c r="B127" t="s">
        <v>290</v>
      </c>
      <c r="C127" t="s">
        <v>290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282</v>
      </c>
      <c r="J127">
        <f>IF(Table1[[#This Row],[Team]]="ARS",1,0)</f>
        <v>0</v>
      </c>
      <c r="K127">
        <f>IF(Table1[[#This Row],[Team]]="MCI",1,0)</f>
        <v>0</v>
      </c>
      <c r="L127">
        <f>IF(Table1[[#This Row],[Team]]="LIV",1,0)</f>
        <v>0</v>
      </c>
      <c r="M127">
        <v>4.4000000000000004</v>
      </c>
      <c r="N127">
        <v>393</v>
      </c>
      <c r="O127">
        <v>2.1666666666666599</v>
      </c>
      <c r="P127">
        <v>3.4526362993266302</v>
      </c>
      <c r="Q127">
        <v>2.5163955256466202</v>
      </c>
      <c r="R127">
        <v>0</v>
      </c>
      <c r="S127">
        <v>0</v>
      </c>
    </row>
    <row r="128" spans="1:19" hidden="1" x14ac:dyDescent="0.3">
      <c r="A128" t="s">
        <v>291</v>
      </c>
      <c r="B128" t="s">
        <v>292</v>
      </c>
      <c r="C128" t="s">
        <v>292</v>
      </c>
      <c r="D128" t="s">
        <v>7</v>
      </c>
      <c r="E128">
        <v>0</v>
      </c>
      <c r="F128">
        <v>0</v>
      </c>
      <c r="G128">
        <v>0</v>
      </c>
      <c r="H128">
        <v>1</v>
      </c>
      <c r="I128" t="s">
        <v>282</v>
      </c>
      <c r="J128">
        <f>IF(Table1[[#This Row],[Team]]="ARS",1,0)</f>
        <v>0</v>
      </c>
      <c r="K128">
        <f>IF(Table1[[#This Row],[Team]]="MCI",1,0)</f>
        <v>0</v>
      </c>
      <c r="L128">
        <f>IF(Table1[[#This Row],[Team]]="LIV",1,0)</f>
        <v>0</v>
      </c>
      <c r="M128">
        <v>6.6</v>
      </c>
      <c r="N128">
        <v>394</v>
      </c>
      <c r="O128">
        <v>2.8448540427131701</v>
      </c>
      <c r="P128">
        <v>4.3671099971317702</v>
      </c>
      <c r="Q128">
        <v>3.22427991832968</v>
      </c>
      <c r="R128">
        <v>0</v>
      </c>
      <c r="S128">
        <v>0</v>
      </c>
    </row>
    <row r="129" spans="1:19" hidden="1" x14ac:dyDescent="0.3">
      <c r="A129" t="s">
        <v>212</v>
      </c>
      <c r="B129" t="s">
        <v>295</v>
      </c>
      <c r="C129" t="s">
        <v>295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282</v>
      </c>
      <c r="J129">
        <f>IF(Table1[[#This Row],[Team]]="ARS",1,0)</f>
        <v>0</v>
      </c>
      <c r="K129">
        <f>IF(Table1[[#This Row],[Team]]="MCI",1,0)</f>
        <v>0</v>
      </c>
      <c r="L129">
        <f>IF(Table1[[#This Row],[Team]]="LIV",1,0)</f>
        <v>0</v>
      </c>
      <c r="M129">
        <v>5.4</v>
      </c>
      <c r="N129">
        <v>401</v>
      </c>
      <c r="O129">
        <v>2.36363635417985</v>
      </c>
      <c r="P129">
        <v>4.0154678696095196</v>
      </c>
      <c r="Q129">
        <v>2.8646258362632699</v>
      </c>
      <c r="R129">
        <v>0</v>
      </c>
      <c r="S129">
        <v>0</v>
      </c>
    </row>
    <row r="130" spans="1:19" hidden="1" x14ac:dyDescent="0.3">
      <c r="A130" t="s">
        <v>296</v>
      </c>
      <c r="B130" t="s">
        <v>297</v>
      </c>
      <c r="C130" t="s">
        <v>297</v>
      </c>
      <c r="D130" t="s">
        <v>7</v>
      </c>
      <c r="E130">
        <v>0</v>
      </c>
      <c r="F130">
        <v>0</v>
      </c>
      <c r="G130">
        <v>0</v>
      </c>
      <c r="H130">
        <v>1</v>
      </c>
      <c r="I130" t="s">
        <v>282</v>
      </c>
      <c r="J130">
        <f>IF(Table1[[#This Row],[Team]]="ARS",1,0)</f>
        <v>0</v>
      </c>
      <c r="K130">
        <f>IF(Table1[[#This Row],[Team]]="MCI",1,0)</f>
        <v>0</v>
      </c>
      <c r="L130">
        <f>IF(Table1[[#This Row],[Team]]="LIV",1,0)</f>
        <v>0</v>
      </c>
      <c r="M130">
        <v>5.4</v>
      </c>
      <c r="N130">
        <v>402</v>
      </c>
      <c r="O130">
        <v>2.5757575703827298</v>
      </c>
      <c r="P130">
        <v>4.09566305579001</v>
      </c>
      <c r="Q130">
        <v>2.98726286747678</v>
      </c>
      <c r="R130">
        <v>0</v>
      </c>
      <c r="S130">
        <v>0</v>
      </c>
    </row>
    <row r="131" spans="1:19" hidden="1" x14ac:dyDescent="0.3">
      <c r="A131" t="s">
        <v>298</v>
      </c>
      <c r="B131" t="s">
        <v>299</v>
      </c>
      <c r="C131" t="s">
        <v>299</v>
      </c>
      <c r="D131" t="s">
        <v>4</v>
      </c>
      <c r="E131">
        <v>1</v>
      </c>
      <c r="F131">
        <v>0</v>
      </c>
      <c r="G131">
        <v>0</v>
      </c>
      <c r="H131">
        <v>0</v>
      </c>
      <c r="I131" t="s">
        <v>300</v>
      </c>
      <c r="J131">
        <f>IF(Table1[[#This Row],[Team]]="ARS",1,0)</f>
        <v>0</v>
      </c>
      <c r="K131">
        <f>IF(Table1[[#This Row],[Team]]="MCI",1,0)</f>
        <v>0</v>
      </c>
      <c r="L131">
        <f>IF(Table1[[#This Row],[Team]]="LIV",1,0)</f>
        <v>0</v>
      </c>
      <c r="M131">
        <v>5.4</v>
      </c>
      <c r="N131">
        <v>411</v>
      </c>
      <c r="O131">
        <v>8.6129453386902899</v>
      </c>
      <c r="P131">
        <v>8.47806591598669</v>
      </c>
      <c r="Q131">
        <v>8.5173666214298898</v>
      </c>
      <c r="R131">
        <v>0</v>
      </c>
      <c r="S131">
        <v>0</v>
      </c>
    </row>
    <row r="132" spans="1:19" hidden="1" x14ac:dyDescent="0.3">
      <c r="A132" t="s">
        <v>173</v>
      </c>
      <c r="B132" t="s">
        <v>301</v>
      </c>
      <c r="C132" t="s">
        <v>301</v>
      </c>
      <c r="D132" t="s">
        <v>7</v>
      </c>
      <c r="E132">
        <v>0</v>
      </c>
      <c r="F132">
        <v>0</v>
      </c>
      <c r="G132">
        <v>0</v>
      </c>
      <c r="H132">
        <v>1</v>
      </c>
      <c r="I132" t="s">
        <v>300</v>
      </c>
      <c r="J132">
        <f>IF(Table1[[#This Row],[Team]]="ARS",1,0)</f>
        <v>0</v>
      </c>
      <c r="K132">
        <f>IF(Table1[[#This Row],[Team]]="MCI",1,0)</f>
        <v>0</v>
      </c>
      <c r="L132">
        <f>IF(Table1[[#This Row],[Team]]="LIV",1,0)</f>
        <v>0</v>
      </c>
      <c r="M132">
        <v>12.4</v>
      </c>
      <c r="N132">
        <v>412</v>
      </c>
      <c r="O132">
        <v>7.9173664465764304</v>
      </c>
      <c r="P132">
        <v>11.790347956144499</v>
      </c>
      <c r="Q132">
        <v>10.0684544879136</v>
      </c>
      <c r="R132">
        <v>0</v>
      </c>
      <c r="S132">
        <v>0</v>
      </c>
    </row>
    <row r="133" spans="1:19" x14ac:dyDescent="0.3">
      <c r="A133" t="s">
        <v>26</v>
      </c>
      <c r="B133" t="s">
        <v>27</v>
      </c>
      <c r="C133" t="s">
        <v>27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16</v>
      </c>
      <c r="J133">
        <f>IF(Table1[[#This Row],[Team]]="ARS",1,0)</f>
        <v>1</v>
      </c>
      <c r="K133">
        <f>IF(Table1[[#This Row],[Team]]="MCI",1,0)</f>
        <v>0</v>
      </c>
      <c r="L133">
        <f>IF(Table1[[#This Row],[Team]]="LIV",1,0)</f>
        <v>0</v>
      </c>
      <c r="M133">
        <v>4.5999999999999996</v>
      </c>
      <c r="N133">
        <v>12</v>
      </c>
      <c r="O133">
        <v>6.0555555545802697</v>
      </c>
      <c r="P133">
        <v>8.2860312007031496</v>
      </c>
      <c r="Q133">
        <f>7.14405077554981*0.75</f>
        <v>5.3580380816623574</v>
      </c>
      <c r="R133">
        <v>1</v>
      </c>
      <c r="S133">
        <v>1</v>
      </c>
    </row>
    <row r="134" spans="1:19" hidden="1" x14ac:dyDescent="0.3">
      <c r="A134" t="s">
        <v>254</v>
      </c>
      <c r="B134" t="s">
        <v>304</v>
      </c>
      <c r="C134" t="s">
        <v>304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300</v>
      </c>
      <c r="J134">
        <f>IF(Table1[[#This Row],[Team]]="ARS",1,0)</f>
        <v>0</v>
      </c>
      <c r="K134">
        <f>IF(Table1[[#This Row],[Team]]="MCI",1,0)</f>
        <v>0</v>
      </c>
      <c r="L134">
        <f>IF(Table1[[#This Row],[Team]]="LIV",1,0)</f>
        <v>0</v>
      </c>
      <c r="M134">
        <v>4.7</v>
      </c>
      <c r="N134">
        <v>414</v>
      </c>
      <c r="O134">
        <v>6.9525635388552196</v>
      </c>
      <c r="P134">
        <v>8.5996980243595793</v>
      </c>
      <c r="Q134">
        <v>7.8590607565600399</v>
      </c>
      <c r="R134">
        <v>0</v>
      </c>
      <c r="S134">
        <v>0</v>
      </c>
    </row>
    <row r="135" spans="1:19" hidden="1" x14ac:dyDescent="0.3">
      <c r="A135" t="s">
        <v>274</v>
      </c>
      <c r="B135" t="s">
        <v>305</v>
      </c>
      <c r="C135" t="s">
        <v>306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300</v>
      </c>
      <c r="J135">
        <f>IF(Table1[[#This Row],[Team]]="ARS",1,0)</f>
        <v>0</v>
      </c>
      <c r="K135">
        <f>IF(Table1[[#This Row],[Team]]="MCI",1,0)</f>
        <v>0</v>
      </c>
      <c r="L135">
        <f>IF(Table1[[#This Row],[Team]]="LIV",1,0)</f>
        <v>0</v>
      </c>
      <c r="M135">
        <v>5.9</v>
      </c>
      <c r="N135">
        <v>415</v>
      </c>
      <c r="O135">
        <v>4.33333333308655</v>
      </c>
      <c r="P135">
        <v>6.7240984257079104</v>
      </c>
      <c r="Q135">
        <v>5.6624733373692298</v>
      </c>
      <c r="R135">
        <v>0</v>
      </c>
      <c r="S135">
        <v>0</v>
      </c>
    </row>
    <row r="136" spans="1:19" hidden="1" x14ac:dyDescent="0.3">
      <c r="A136" t="s">
        <v>26</v>
      </c>
      <c r="B136" t="s">
        <v>307</v>
      </c>
      <c r="C136" t="s">
        <v>307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300</v>
      </c>
      <c r="J136">
        <f>IF(Table1[[#This Row],[Team]]="ARS",1,0)</f>
        <v>0</v>
      </c>
      <c r="K136">
        <f>IF(Table1[[#This Row],[Team]]="MCI",1,0)</f>
        <v>0</v>
      </c>
      <c r="L136">
        <f>IF(Table1[[#This Row],[Team]]="LIV",1,0)</f>
        <v>0</v>
      </c>
      <c r="M136">
        <v>4.5</v>
      </c>
      <c r="N136">
        <v>416</v>
      </c>
      <c r="O136">
        <v>3.37207064866891</v>
      </c>
      <c r="P136">
        <v>7.0285023787579401</v>
      </c>
      <c r="Q136">
        <v>5.4124233012475997</v>
      </c>
      <c r="R136">
        <v>0</v>
      </c>
      <c r="S136">
        <v>0</v>
      </c>
    </row>
    <row r="137" spans="1:19" x14ac:dyDescent="0.3">
      <c r="A137" t="s">
        <v>266</v>
      </c>
      <c r="B137" t="s">
        <v>267</v>
      </c>
      <c r="C137" t="s">
        <v>267</v>
      </c>
      <c r="D137" t="s">
        <v>7</v>
      </c>
      <c r="E137">
        <v>0</v>
      </c>
      <c r="F137">
        <v>0</v>
      </c>
      <c r="G137">
        <v>0</v>
      </c>
      <c r="H137">
        <v>1</v>
      </c>
      <c r="I137" t="s">
        <v>261</v>
      </c>
      <c r="J137">
        <f>IF(Table1[[#This Row],[Team]]="ARS",1,0)</f>
        <v>0</v>
      </c>
      <c r="K137">
        <f>IF(Table1[[#This Row],[Team]]="MCI",1,0)</f>
        <v>0</v>
      </c>
      <c r="L137">
        <f>IF(Table1[[#This Row],[Team]]="LIV",1,0)</f>
        <v>0</v>
      </c>
      <c r="M137">
        <v>6.5</v>
      </c>
      <c r="N137">
        <v>338</v>
      </c>
      <c r="O137">
        <v>3.30555555555555</v>
      </c>
      <c r="P137">
        <v>4.1769443642041697</v>
      </c>
      <c r="Q137">
        <v>3.21575327218526</v>
      </c>
      <c r="R137">
        <v>1</v>
      </c>
      <c r="S137">
        <v>1</v>
      </c>
    </row>
    <row r="138" spans="1:19" hidden="1" x14ac:dyDescent="0.3">
      <c r="A138" t="s">
        <v>310</v>
      </c>
      <c r="B138" t="s">
        <v>86</v>
      </c>
      <c r="C138" t="s">
        <v>86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300</v>
      </c>
      <c r="J138">
        <f>IF(Table1[[#This Row],[Team]]="ARS",1,0)</f>
        <v>0</v>
      </c>
      <c r="K138">
        <f>IF(Table1[[#This Row],[Team]]="MCI",1,0)</f>
        <v>0</v>
      </c>
      <c r="L138">
        <f>IF(Table1[[#This Row],[Team]]="LIV",1,0)</f>
        <v>0</v>
      </c>
      <c r="M138">
        <v>4.2</v>
      </c>
      <c r="N138">
        <v>419</v>
      </c>
      <c r="O138">
        <v>3.7222222216101999</v>
      </c>
      <c r="P138">
        <v>6.5712048628450299</v>
      </c>
      <c r="Q138">
        <v>5.3094588653472004</v>
      </c>
      <c r="R138">
        <v>0</v>
      </c>
      <c r="S138">
        <v>0</v>
      </c>
    </row>
    <row r="139" spans="1:19" hidden="1" x14ac:dyDescent="0.3">
      <c r="A139" t="s">
        <v>311</v>
      </c>
      <c r="B139" t="s">
        <v>312</v>
      </c>
      <c r="C139" t="s">
        <v>313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300</v>
      </c>
      <c r="J139">
        <f>IF(Table1[[#This Row],[Team]]="ARS",1,0)</f>
        <v>0</v>
      </c>
      <c r="K139">
        <f>IF(Table1[[#This Row],[Team]]="MCI",1,0)</f>
        <v>0</v>
      </c>
      <c r="L139">
        <f>IF(Table1[[#This Row],[Team]]="LIV",1,0)</f>
        <v>0</v>
      </c>
      <c r="M139">
        <v>4.5</v>
      </c>
      <c r="N139">
        <v>426</v>
      </c>
      <c r="O139">
        <v>4.3135335392652996</v>
      </c>
      <c r="P139">
        <v>9.0612626468057904</v>
      </c>
      <c r="Q139">
        <v>6.9630001912519202</v>
      </c>
      <c r="R139">
        <v>0</v>
      </c>
      <c r="S139">
        <v>0</v>
      </c>
    </row>
    <row r="140" spans="1:19" hidden="1" x14ac:dyDescent="0.3">
      <c r="A140" t="s">
        <v>293</v>
      </c>
      <c r="B140" t="s">
        <v>314</v>
      </c>
      <c r="C140" t="s">
        <v>314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315</v>
      </c>
      <c r="J140">
        <f>IF(Table1[[#This Row],[Team]]="ARS",1,0)</f>
        <v>0</v>
      </c>
      <c r="K140">
        <f>IF(Table1[[#This Row],[Team]]="MCI",1,0)</f>
        <v>0</v>
      </c>
      <c r="L140">
        <f>IF(Table1[[#This Row],[Team]]="LIV",1,0)</f>
        <v>0</v>
      </c>
      <c r="M140">
        <v>4.4000000000000004</v>
      </c>
      <c r="N140">
        <v>436</v>
      </c>
      <c r="O140">
        <v>3.4247615082763301</v>
      </c>
      <c r="P140">
        <v>7.0966974200147099</v>
      </c>
      <c r="Q140">
        <v>3.25177805289144</v>
      </c>
      <c r="R140">
        <v>0</v>
      </c>
      <c r="S140">
        <v>0</v>
      </c>
    </row>
    <row r="141" spans="1:19" hidden="1" x14ac:dyDescent="0.3">
      <c r="A141" t="s">
        <v>316</v>
      </c>
      <c r="B141" t="s">
        <v>129</v>
      </c>
      <c r="C141" t="s">
        <v>129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315</v>
      </c>
      <c r="J141">
        <f>IF(Table1[[#This Row],[Team]]="ARS",1,0)</f>
        <v>0</v>
      </c>
      <c r="K141">
        <f>IF(Table1[[#This Row],[Team]]="MCI",1,0)</f>
        <v>0</v>
      </c>
      <c r="L141">
        <f>IF(Table1[[#This Row],[Team]]="LIV",1,0)</f>
        <v>0</v>
      </c>
      <c r="M141">
        <v>5.7</v>
      </c>
      <c r="N141">
        <v>447</v>
      </c>
      <c r="O141">
        <v>3.7385303449305001</v>
      </c>
      <c r="P141">
        <v>7.6918850844731503</v>
      </c>
      <c r="Q141">
        <v>3.5341416253197799</v>
      </c>
      <c r="R141">
        <v>0</v>
      </c>
      <c r="S141">
        <v>0</v>
      </c>
    </row>
    <row r="142" spans="1:19" x14ac:dyDescent="0.3">
      <c r="A142" t="s">
        <v>156</v>
      </c>
      <c r="B142" t="s">
        <v>127</v>
      </c>
      <c r="C142" t="s">
        <v>127</v>
      </c>
      <c r="D142" t="s">
        <v>7</v>
      </c>
      <c r="E142">
        <v>0</v>
      </c>
      <c r="F142">
        <v>0</v>
      </c>
      <c r="G142">
        <v>0</v>
      </c>
      <c r="H142">
        <v>1</v>
      </c>
      <c r="I142" t="s">
        <v>137</v>
      </c>
      <c r="J142">
        <f>IF(Table1[[#This Row],[Team]]="ARS",1,0)</f>
        <v>0</v>
      </c>
      <c r="K142">
        <f>IF(Table1[[#This Row],[Team]]="MCI",1,0)</f>
        <v>0</v>
      </c>
      <c r="L142">
        <f>IF(Table1[[#This Row],[Team]]="LIV",1,0)</f>
        <v>0</v>
      </c>
      <c r="M142">
        <v>6</v>
      </c>
      <c r="N142">
        <v>175</v>
      </c>
      <c r="O142">
        <v>2.53278239262491</v>
      </c>
      <c r="P142">
        <v>4.2003894662935197</v>
      </c>
      <c r="Q142">
        <v>2.9152311089479301</v>
      </c>
      <c r="R142">
        <v>1</v>
      </c>
      <c r="S142">
        <v>1</v>
      </c>
    </row>
    <row r="143" spans="1:19" hidden="1" x14ac:dyDescent="0.3">
      <c r="A143" t="s">
        <v>248</v>
      </c>
      <c r="B143" t="s">
        <v>319</v>
      </c>
      <c r="C143" t="s">
        <v>319</v>
      </c>
      <c r="D143" t="s">
        <v>7</v>
      </c>
      <c r="E143">
        <v>0</v>
      </c>
      <c r="F143">
        <v>0</v>
      </c>
      <c r="G143">
        <v>0</v>
      </c>
      <c r="H143">
        <v>1</v>
      </c>
      <c r="I143" t="s">
        <v>315</v>
      </c>
      <c r="J143">
        <f>IF(Table1[[#This Row],[Team]]="ARS",1,0)</f>
        <v>0</v>
      </c>
      <c r="K143">
        <f>IF(Table1[[#This Row],[Team]]="MCI",1,0)</f>
        <v>0</v>
      </c>
      <c r="L143">
        <f>IF(Table1[[#This Row],[Team]]="LIV",1,0)</f>
        <v>0</v>
      </c>
      <c r="M143">
        <v>5.6</v>
      </c>
      <c r="N143">
        <v>454</v>
      </c>
      <c r="O143">
        <v>4.5</v>
      </c>
      <c r="P143">
        <v>7.6363847027379697</v>
      </c>
      <c r="Q143">
        <v>3.7951012152440802</v>
      </c>
      <c r="R143">
        <v>0</v>
      </c>
      <c r="S143">
        <v>0</v>
      </c>
    </row>
    <row r="144" spans="1:19" hidden="1" x14ac:dyDescent="0.3">
      <c r="A144" t="s">
        <v>321</v>
      </c>
      <c r="B144" t="s">
        <v>322</v>
      </c>
      <c r="C144" t="s">
        <v>322</v>
      </c>
      <c r="D144" t="s">
        <v>4</v>
      </c>
      <c r="E144">
        <v>1</v>
      </c>
      <c r="F144">
        <v>0</v>
      </c>
      <c r="G144">
        <v>0</v>
      </c>
      <c r="H144">
        <v>0</v>
      </c>
      <c r="I144" t="s">
        <v>320</v>
      </c>
      <c r="J144">
        <f>IF(Table1[[#This Row],[Team]]="ARS",1,0)</f>
        <v>0</v>
      </c>
      <c r="K144">
        <f>IF(Table1[[#This Row],[Team]]="MCI",1,0)</f>
        <v>0</v>
      </c>
      <c r="L144">
        <f>IF(Table1[[#This Row],[Team]]="LIV",1,0)</f>
        <v>0</v>
      </c>
      <c r="M144">
        <v>5</v>
      </c>
      <c r="N144">
        <v>467</v>
      </c>
      <c r="O144">
        <v>2.49653028991965</v>
      </c>
      <c r="P144">
        <v>4.5548841770819797</v>
      </c>
      <c r="Q144">
        <v>3.6202043858570701</v>
      </c>
      <c r="R144">
        <v>0</v>
      </c>
      <c r="S144">
        <v>0</v>
      </c>
    </row>
    <row r="145" spans="1:19" hidden="1" x14ac:dyDescent="0.3">
      <c r="A145" t="s">
        <v>31</v>
      </c>
      <c r="B145" t="s">
        <v>200</v>
      </c>
      <c r="C145" t="s">
        <v>200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320</v>
      </c>
      <c r="J145">
        <f>IF(Table1[[#This Row],[Team]]="ARS",1,0)</f>
        <v>0</v>
      </c>
      <c r="K145">
        <f>IF(Table1[[#This Row],[Team]]="MCI",1,0)</f>
        <v>0</v>
      </c>
      <c r="L145">
        <f>IF(Table1[[#This Row],[Team]]="LIV",1,0)</f>
        <v>0</v>
      </c>
      <c r="M145">
        <v>5.5</v>
      </c>
      <c r="N145">
        <v>468</v>
      </c>
      <c r="O145">
        <v>3.1944444444444402</v>
      </c>
      <c r="P145">
        <v>4.5996855714197702</v>
      </c>
      <c r="Q145">
        <v>4.0609879245523297</v>
      </c>
      <c r="R145">
        <v>0</v>
      </c>
      <c r="S145">
        <v>0</v>
      </c>
    </row>
    <row r="146" spans="1:19" hidden="1" x14ac:dyDescent="0.3">
      <c r="A146" t="s">
        <v>323</v>
      </c>
      <c r="B146" t="s">
        <v>116</v>
      </c>
      <c r="C146" t="s">
        <v>116</v>
      </c>
      <c r="D146" t="s">
        <v>7</v>
      </c>
      <c r="E146">
        <v>0</v>
      </c>
      <c r="F146">
        <v>0</v>
      </c>
      <c r="G146">
        <v>0</v>
      </c>
      <c r="H146">
        <v>1</v>
      </c>
      <c r="I146" t="s">
        <v>320</v>
      </c>
      <c r="J146">
        <f>IF(Table1[[#This Row],[Team]]="ARS",1,0)</f>
        <v>0</v>
      </c>
      <c r="K146">
        <f>IF(Table1[[#This Row],[Team]]="MCI",1,0)</f>
        <v>0</v>
      </c>
      <c r="L146">
        <f>IF(Table1[[#This Row],[Team]]="LIV",1,0)</f>
        <v>0</v>
      </c>
      <c r="M146">
        <v>7.4</v>
      </c>
      <c r="N146">
        <v>470</v>
      </c>
      <c r="O146">
        <v>3.6211417832980701</v>
      </c>
      <c r="P146">
        <v>4.1295196519102797</v>
      </c>
      <c r="Q146">
        <v>4.09911839164553</v>
      </c>
      <c r="R146">
        <v>0</v>
      </c>
      <c r="S146">
        <v>0</v>
      </c>
    </row>
    <row r="147" spans="1:19" hidden="1" x14ac:dyDescent="0.3">
      <c r="A147" t="s">
        <v>324</v>
      </c>
      <c r="B147" t="s">
        <v>325</v>
      </c>
      <c r="C147" t="s">
        <v>325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320</v>
      </c>
      <c r="J147">
        <f>IF(Table1[[#This Row],[Team]]="ARS",1,0)</f>
        <v>0</v>
      </c>
      <c r="K147">
        <f>IF(Table1[[#This Row],[Team]]="MCI",1,0)</f>
        <v>0</v>
      </c>
      <c r="L147">
        <f>IF(Table1[[#This Row],[Team]]="LIV",1,0)</f>
        <v>0</v>
      </c>
      <c r="M147">
        <v>5.9</v>
      </c>
      <c r="N147">
        <v>475</v>
      </c>
      <c r="O147">
        <v>2.25994817825192</v>
      </c>
      <c r="P147">
        <v>4.2470750777963602</v>
      </c>
      <c r="Q147">
        <v>3.33471869485957</v>
      </c>
      <c r="R147">
        <v>1</v>
      </c>
      <c r="S147">
        <v>0</v>
      </c>
    </row>
    <row r="148" spans="1:19" hidden="1" x14ac:dyDescent="0.3">
      <c r="A148" t="s">
        <v>326</v>
      </c>
      <c r="B148" t="s">
        <v>327</v>
      </c>
      <c r="C148" t="s">
        <v>327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320</v>
      </c>
      <c r="J148">
        <f>IF(Table1[[#This Row],[Team]]="ARS",1,0)</f>
        <v>0</v>
      </c>
      <c r="K148">
        <f>IF(Table1[[#This Row],[Team]]="MCI",1,0)</f>
        <v>0</v>
      </c>
      <c r="L148">
        <f>IF(Table1[[#This Row],[Team]]="LIV",1,0)</f>
        <v>0</v>
      </c>
      <c r="M148">
        <v>6.9</v>
      </c>
      <c r="N148">
        <v>476</v>
      </c>
      <c r="O148">
        <v>5.6568676536047002</v>
      </c>
      <c r="P148">
        <v>5.6189662011823396</v>
      </c>
      <c r="Q148">
        <v>6.0166426479075801</v>
      </c>
      <c r="R148">
        <v>0</v>
      </c>
      <c r="S148">
        <v>0</v>
      </c>
    </row>
    <row r="149" spans="1:19" hidden="1" x14ac:dyDescent="0.3">
      <c r="A149" t="s">
        <v>328</v>
      </c>
      <c r="B149" t="s">
        <v>329</v>
      </c>
      <c r="C149" t="s">
        <v>329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320</v>
      </c>
      <c r="J149">
        <f>IF(Table1[[#This Row],[Team]]="ARS",1,0)</f>
        <v>0</v>
      </c>
      <c r="K149">
        <f>IF(Table1[[#This Row],[Team]]="MCI",1,0)</f>
        <v>0</v>
      </c>
      <c r="L149">
        <f>IF(Table1[[#This Row],[Team]]="LIV",1,0)</f>
        <v>0</v>
      </c>
      <c r="M149">
        <v>5</v>
      </c>
      <c r="N149">
        <v>477</v>
      </c>
      <c r="O149">
        <v>2.3611111016444899</v>
      </c>
      <c r="P149">
        <v>3.7061607199644602</v>
      </c>
      <c r="Q149">
        <v>3.1440700527558301</v>
      </c>
      <c r="R149">
        <v>0</v>
      </c>
      <c r="S149">
        <v>0</v>
      </c>
    </row>
    <row r="150" spans="1:19" hidden="1" x14ac:dyDescent="0.3">
      <c r="A150" t="s">
        <v>330</v>
      </c>
      <c r="B150" t="s">
        <v>331</v>
      </c>
      <c r="C150" t="s">
        <v>331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320</v>
      </c>
      <c r="J150">
        <f>IF(Table1[[#This Row],[Team]]="ARS",1,0)</f>
        <v>0</v>
      </c>
      <c r="K150">
        <f>IF(Table1[[#This Row],[Team]]="MCI",1,0)</f>
        <v>0</v>
      </c>
      <c r="L150">
        <f>IF(Table1[[#This Row],[Team]]="LIV",1,0)</f>
        <v>0</v>
      </c>
      <c r="M150">
        <v>5.7</v>
      </c>
      <c r="N150">
        <v>478</v>
      </c>
      <c r="O150">
        <v>3.30555555555555</v>
      </c>
      <c r="P150">
        <v>4.02642703669345</v>
      </c>
      <c r="Q150">
        <v>3.8612855626753899</v>
      </c>
      <c r="R150">
        <v>0</v>
      </c>
      <c r="S150">
        <v>0</v>
      </c>
    </row>
    <row r="151" spans="1:19" hidden="1" x14ac:dyDescent="0.3">
      <c r="A151" t="s">
        <v>332</v>
      </c>
      <c r="B151" t="s">
        <v>333</v>
      </c>
      <c r="C151" t="s">
        <v>333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320</v>
      </c>
      <c r="J151">
        <f>IF(Table1[[#This Row],[Team]]="ARS",1,0)</f>
        <v>0</v>
      </c>
      <c r="K151">
        <f>IF(Table1[[#This Row],[Team]]="MCI",1,0)</f>
        <v>0</v>
      </c>
      <c r="L151">
        <f>IF(Table1[[#This Row],[Team]]="LIV",1,0)</f>
        <v>0</v>
      </c>
      <c r="M151">
        <v>5.9</v>
      </c>
      <c r="N151">
        <v>479</v>
      </c>
      <c r="O151">
        <v>3.0833333333333299</v>
      </c>
      <c r="P151">
        <v>4.0264218447606899</v>
      </c>
      <c r="Q151">
        <v>3.7275668437205498</v>
      </c>
      <c r="R151">
        <v>0</v>
      </c>
      <c r="S151">
        <v>0</v>
      </c>
    </row>
    <row r="152" spans="1:19" hidden="1" x14ac:dyDescent="0.3">
      <c r="A152" t="s">
        <v>334</v>
      </c>
      <c r="B152" t="s">
        <v>335</v>
      </c>
      <c r="C152" t="s">
        <v>336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337</v>
      </c>
      <c r="J152">
        <f>IF(Table1[[#This Row],[Team]]="ARS",1,0)</f>
        <v>0</v>
      </c>
      <c r="K152">
        <f>IF(Table1[[#This Row],[Team]]="MCI",1,0)</f>
        <v>0</v>
      </c>
      <c r="L152">
        <f>IF(Table1[[#This Row],[Team]]="LIV",1,0)</f>
        <v>0</v>
      </c>
      <c r="M152">
        <v>4.9000000000000004</v>
      </c>
      <c r="N152">
        <v>491</v>
      </c>
      <c r="O152">
        <v>4.8878343200839902</v>
      </c>
      <c r="P152">
        <v>8.0976360922049508</v>
      </c>
      <c r="Q152">
        <v>5.4737491453692204</v>
      </c>
      <c r="R152">
        <v>0</v>
      </c>
      <c r="S152">
        <v>0</v>
      </c>
    </row>
    <row r="153" spans="1:19" hidden="1" x14ac:dyDescent="0.3">
      <c r="A153" t="s">
        <v>135</v>
      </c>
      <c r="B153" t="s">
        <v>338</v>
      </c>
      <c r="C153" t="s">
        <v>338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337</v>
      </c>
      <c r="J153">
        <f>IF(Table1[[#This Row],[Team]]="ARS",1,0)</f>
        <v>0</v>
      </c>
      <c r="K153">
        <f>IF(Table1[[#This Row],[Team]]="MCI",1,0)</f>
        <v>0</v>
      </c>
      <c r="L153">
        <f>IF(Table1[[#This Row],[Team]]="LIV",1,0)</f>
        <v>0</v>
      </c>
      <c r="M153">
        <v>4.8</v>
      </c>
      <c r="N153">
        <v>493</v>
      </c>
      <c r="O153">
        <v>7.2777777632695102</v>
      </c>
      <c r="P153">
        <v>8.2800733407185803</v>
      </c>
      <c r="Q153">
        <v>6.7279569633505201</v>
      </c>
      <c r="R153">
        <v>0</v>
      </c>
      <c r="S153">
        <v>0</v>
      </c>
    </row>
    <row r="154" spans="1:19" hidden="1" x14ac:dyDescent="0.3">
      <c r="A154" t="s">
        <v>339</v>
      </c>
      <c r="B154" t="s">
        <v>340</v>
      </c>
      <c r="C154" t="s">
        <v>340</v>
      </c>
      <c r="D154" t="s">
        <v>7</v>
      </c>
      <c r="E154">
        <v>0</v>
      </c>
      <c r="F154">
        <v>0</v>
      </c>
      <c r="G154">
        <v>0</v>
      </c>
      <c r="H154">
        <v>1</v>
      </c>
      <c r="I154" t="s">
        <v>337</v>
      </c>
      <c r="J154">
        <f>IF(Table1[[#This Row],[Team]]="ARS",1,0)</f>
        <v>0</v>
      </c>
      <c r="K154">
        <f>IF(Table1[[#This Row],[Team]]="MCI",1,0)</f>
        <v>0</v>
      </c>
      <c r="L154">
        <f>IF(Table1[[#This Row],[Team]]="LIV",1,0)</f>
        <v>0</v>
      </c>
      <c r="M154">
        <v>7.5</v>
      </c>
      <c r="N154">
        <v>494</v>
      </c>
      <c r="O154">
        <v>4.6666666666666599</v>
      </c>
      <c r="P154">
        <v>7.7425375622659303</v>
      </c>
      <c r="Q154">
        <v>5.2303277761972398</v>
      </c>
      <c r="R154">
        <v>0</v>
      </c>
      <c r="S154">
        <v>0</v>
      </c>
    </row>
    <row r="155" spans="1:19" hidden="1" x14ac:dyDescent="0.3">
      <c r="A155" t="s">
        <v>294</v>
      </c>
      <c r="B155" t="s">
        <v>341</v>
      </c>
      <c r="C155" t="s">
        <v>341</v>
      </c>
      <c r="D155" t="s">
        <v>5</v>
      </c>
      <c r="E155">
        <v>0</v>
      </c>
      <c r="F155">
        <v>1</v>
      </c>
      <c r="G155">
        <v>0</v>
      </c>
      <c r="H155">
        <v>0</v>
      </c>
      <c r="I155" t="s">
        <v>337</v>
      </c>
      <c r="J155">
        <f>IF(Table1[[#This Row],[Team]]="ARS",1,0)</f>
        <v>0</v>
      </c>
      <c r="K155">
        <f>IF(Table1[[#This Row],[Team]]="MCI",1,0)</f>
        <v>0</v>
      </c>
      <c r="L155">
        <f>IF(Table1[[#This Row],[Team]]="LIV",1,0)</f>
        <v>0</v>
      </c>
      <c r="M155">
        <v>4.8</v>
      </c>
      <c r="N155">
        <v>495</v>
      </c>
      <c r="O155">
        <v>6.05555555547173</v>
      </c>
      <c r="P155">
        <v>8.3731320623839895</v>
      </c>
      <c r="Q155">
        <v>6.1567256969875199</v>
      </c>
      <c r="R155">
        <v>0</v>
      </c>
      <c r="S155">
        <v>0</v>
      </c>
    </row>
    <row r="156" spans="1:19" hidden="1" x14ac:dyDescent="0.3">
      <c r="A156" t="s">
        <v>247</v>
      </c>
      <c r="B156" t="s">
        <v>342</v>
      </c>
      <c r="C156" t="s">
        <v>342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337</v>
      </c>
      <c r="J156">
        <f>IF(Table1[[#This Row],[Team]]="ARS",1,0)</f>
        <v>0</v>
      </c>
      <c r="K156">
        <f>IF(Table1[[#This Row],[Team]]="MCI",1,0)</f>
        <v>0</v>
      </c>
      <c r="L156">
        <f>IF(Table1[[#This Row],[Team]]="LIV",1,0)</f>
        <v>0</v>
      </c>
      <c r="M156">
        <v>4.2</v>
      </c>
      <c r="N156">
        <v>496</v>
      </c>
      <c r="O156">
        <v>3.6111110645218099</v>
      </c>
      <c r="P156">
        <v>6.7375881743625303</v>
      </c>
      <c r="Q156">
        <v>4.3283128438209202</v>
      </c>
      <c r="R156">
        <v>0</v>
      </c>
      <c r="S156">
        <v>0</v>
      </c>
    </row>
    <row r="157" spans="1:19" hidden="1" x14ac:dyDescent="0.3">
      <c r="A157" t="s">
        <v>343</v>
      </c>
      <c r="B157" t="s">
        <v>344</v>
      </c>
      <c r="C157" t="s">
        <v>345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337</v>
      </c>
      <c r="J157">
        <f>IF(Table1[[#This Row],[Team]]="ARS",1,0)</f>
        <v>0</v>
      </c>
      <c r="K157">
        <f>IF(Table1[[#This Row],[Team]]="MCI",1,0)</f>
        <v>0</v>
      </c>
      <c r="L157">
        <f>IF(Table1[[#This Row],[Team]]="LIV",1,0)</f>
        <v>0</v>
      </c>
      <c r="M157">
        <v>4.8</v>
      </c>
      <c r="N157">
        <v>499</v>
      </c>
      <c r="O157">
        <v>4.6978564650728698</v>
      </c>
      <c r="P157">
        <v>8.2765226581249607</v>
      </c>
      <c r="Q157">
        <v>5.4468723799657397</v>
      </c>
      <c r="R157">
        <v>0</v>
      </c>
      <c r="S157">
        <v>0</v>
      </c>
    </row>
    <row r="158" spans="1:19" hidden="1" x14ac:dyDescent="0.3">
      <c r="A158" t="s">
        <v>346</v>
      </c>
      <c r="B158" t="s">
        <v>347</v>
      </c>
      <c r="C158" t="s">
        <v>347</v>
      </c>
      <c r="D158" t="s">
        <v>5</v>
      </c>
      <c r="E158">
        <v>0</v>
      </c>
      <c r="F158">
        <v>1</v>
      </c>
      <c r="G158">
        <v>0</v>
      </c>
      <c r="H158">
        <v>0</v>
      </c>
      <c r="I158" t="s">
        <v>337</v>
      </c>
      <c r="J158">
        <f>IF(Table1[[#This Row],[Team]]="ARS",1,0)</f>
        <v>0</v>
      </c>
      <c r="K158">
        <f>IF(Table1[[#This Row],[Team]]="MCI",1,0)</f>
        <v>0</v>
      </c>
      <c r="L158">
        <f>IF(Table1[[#This Row],[Team]]="LIV",1,0)</f>
        <v>0</v>
      </c>
      <c r="M158">
        <v>4.0999999999999996</v>
      </c>
      <c r="N158">
        <v>506</v>
      </c>
      <c r="O158">
        <v>4.3888888883538604</v>
      </c>
      <c r="P158">
        <v>7.2564945135889696</v>
      </c>
      <c r="Q158">
        <v>4.9095180208163898</v>
      </c>
      <c r="R158">
        <v>0</v>
      </c>
      <c r="S158">
        <v>0</v>
      </c>
    </row>
    <row r="159" spans="1:19" hidden="1" x14ac:dyDescent="0.3">
      <c r="A159" t="s">
        <v>348</v>
      </c>
      <c r="B159" t="s">
        <v>349</v>
      </c>
      <c r="C159" t="s">
        <v>350</v>
      </c>
      <c r="D159" t="s">
        <v>4</v>
      </c>
      <c r="E159">
        <v>1</v>
      </c>
      <c r="F159">
        <v>0</v>
      </c>
      <c r="G159">
        <v>0</v>
      </c>
      <c r="H159">
        <v>0</v>
      </c>
      <c r="I159" t="s">
        <v>337</v>
      </c>
      <c r="J159">
        <f>IF(Table1[[#This Row],[Team]]="ARS",1,0)</f>
        <v>0</v>
      </c>
      <c r="K159">
        <f>IF(Table1[[#This Row],[Team]]="MCI",1,0)</f>
        <v>0</v>
      </c>
      <c r="L159">
        <f>IF(Table1[[#This Row],[Team]]="LIV",1,0)</f>
        <v>0</v>
      </c>
      <c r="M159">
        <v>5.2</v>
      </c>
      <c r="N159">
        <v>507</v>
      </c>
      <c r="O159">
        <v>11.300050588141699</v>
      </c>
      <c r="P159">
        <v>10.177042093722401</v>
      </c>
      <c r="Q159">
        <v>9.4374779313836701</v>
      </c>
      <c r="R159">
        <v>0</v>
      </c>
      <c r="S159">
        <v>0</v>
      </c>
    </row>
    <row r="160" spans="1:19" hidden="1" x14ac:dyDescent="0.3">
      <c r="A160" t="s">
        <v>351</v>
      </c>
      <c r="B160" t="s">
        <v>352</v>
      </c>
      <c r="C160" t="s">
        <v>352</v>
      </c>
      <c r="D160" t="s">
        <v>7</v>
      </c>
      <c r="E160">
        <v>0</v>
      </c>
      <c r="F160">
        <v>0</v>
      </c>
      <c r="G160">
        <v>0</v>
      </c>
      <c r="H160">
        <v>1</v>
      </c>
      <c r="I160" t="s">
        <v>337</v>
      </c>
      <c r="J160">
        <f>IF(Table1[[#This Row],[Team]]="ARS",1,0)</f>
        <v>0</v>
      </c>
      <c r="K160">
        <f>IF(Table1[[#This Row],[Team]]="MCI",1,0)</f>
        <v>0</v>
      </c>
      <c r="L160">
        <f>IF(Table1[[#This Row],[Team]]="LIV",1,0)</f>
        <v>0</v>
      </c>
      <c r="M160">
        <v>5.4</v>
      </c>
      <c r="N160">
        <v>510</v>
      </c>
      <c r="O160">
        <v>2.69585335705088</v>
      </c>
      <c r="P160">
        <v>7.7141579622372101</v>
      </c>
      <c r="Q160">
        <v>4.2420365441687498</v>
      </c>
      <c r="R160">
        <v>0</v>
      </c>
      <c r="S16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2022-05-06T16:44:56Z</dcterms:created>
  <dcterms:modified xsi:type="dcterms:W3CDTF">2022-05-06T16:54:23Z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dbec2b56-4b0e-4fb9-af52-28ebcbfa1ddf</vt:lpwstr>
  </property>
</Properties>
</file>