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51BB8475-389A-4A8C-894B-1093C349F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Data.Page'!$P$2:$P$157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Data.Page'!$P$2:$P$157</definedName>
    <definedName name="solver_lhs2" localSheetId="0" hidden="1">'Transformed by Data.Page'!$S$11:$S$14</definedName>
    <definedName name="solver_lhs3" localSheetId="0" hidden="1">'Transformed by Data.Page'!$S$16</definedName>
    <definedName name="solver_lhs4" localSheetId="0" hidden="1">'Transformed by Data.Page'!$S$4</definedName>
    <definedName name="solver_lhs5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Data.Page'!$S$2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Data.Page'!$T$16</definedName>
    <definedName name="solver_rhs4" localSheetId="0" hidden="1">'Transformed by Data.Page'!$T$4</definedName>
    <definedName name="solver_rhs5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2" l="1"/>
  <c r="J3" i="2"/>
  <c r="J4" i="2"/>
  <c r="J5" i="2"/>
  <c r="J6" i="2"/>
  <c r="J7" i="2"/>
  <c r="J8" i="2"/>
  <c r="J9" i="2"/>
  <c r="J17" i="2"/>
  <c r="J2" i="2"/>
  <c r="J13" i="2"/>
  <c r="J14" i="2"/>
  <c r="J15" i="2"/>
  <c r="J11" i="2"/>
  <c r="J16" i="2"/>
  <c r="J10" i="2"/>
  <c r="J31" i="2"/>
  <c r="J19" i="2"/>
  <c r="J12" i="2"/>
  <c r="J21" i="2"/>
  <c r="J22" i="2"/>
  <c r="J27" i="2"/>
  <c r="J24" i="2"/>
  <c r="J25" i="2"/>
  <c r="J26" i="2"/>
  <c r="J79" i="2"/>
  <c r="J28" i="2"/>
  <c r="J29" i="2"/>
  <c r="J30" i="2"/>
  <c r="J33" i="2"/>
  <c r="J32" i="2"/>
  <c r="J38" i="2"/>
  <c r="J34" i="2"/>
  <c r="J35" i="2"/>
  <c r="J36" i="2"/>
  <c r="J37" i="2"/>
  <c r="J60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2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157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23" i="2"/>
  <c r="M23" i="2"/>
  <c r="M2" i="2"/>
  <c r="T14" i="2" a="1"/>
  <c r="T14" i="2" s="1"/>
  <c r="S14" i="2" s="1" a="1"/>
  <c r="S14" i="2" s="1"/>
  <c r="T13" i="2" a="1"/>
  <c r="T13" i="2" s="1"/>
  <c r="S13" i="2" s="1" a="1"/>
  <c r="S13" i="2" s="1"/>
  <c r="T12" i="2" a="1"/>
  <c r="T12" i="2" s="1"/>
  <c r="S12" i="2" s="1" a="1"/>
  <c r="S12" i="2" s="1"/>
  <c r="T11" i="2" a="1"/>
  <c r="T11" i="2" s="1"/>
  <c r="S11" i="2" s="1" a="1"/>
  <c r="S11" i="2" s="1"/>
  <c r="S9" i="2"/>
  <c r="S8" i="2"/>
  <c r="S7" i="2"/>
  <c r="S6" i="2"/>
  <c r="S4" i="2"/>
  <c r="S2" i="2"/>
  <c r="T4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<sst xmlns="http://schemas.openxmlformats.org/spreadsheetml/2006/main" count="808" uniqueCount="348">
  <si>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</si>
  <si>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</si>
  <si>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</si>
  <si>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</si>
  <si>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</si>
  <si>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</si>
  <si>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</si>
  <si>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</si>
  <si>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</si>
  <si>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</si>
  <si>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</si>
  <si>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</si>
  <si>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</si>
  <si>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</si>
  <si>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</si>
  <si>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</si>
  <si>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</si>
  <si>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Kieran</t>
  </si>
  <si>
    <t>Tierney</t>
  </si>
  <si>
    <t>Nicolas</t>
  </si>
  <si>
    <t>Pépé</t>
  </si>
  <si>
    <t>Emile</t>
  </si>
  <si>
    <t>Smith Rowe</t>
  </si>
  <si>
    <t>Bukayo</t>
  </si>
  <si>
    <t>Saka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</si>
  <si>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</si>
  <si>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</si>
  <si>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</si>
  <si>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</si>
  <si>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</si>
  <si>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</si>
  <si>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</si>
  <si>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</si>
  <si>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</si>
  <si>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Traoré</t>
  </si>
  <si>
    <t>John</t>
  </si>
  <si>
    <t>McGinn</t>
  </si>
  <si>
    <t>Tyrone</t>
  </si>
  <si>
    <t>Mings</t>
  </si>
  <si>
    <t>Anwar</t>
  </si>
  <si>
    <t>El Ghazi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</si>
  <si>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</si>
  <si>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</si>
  <si>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</si>
  <si>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</si>
  <si>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</si>
  <si>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</si>
  <si>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</si>
  <si>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</si>
  <si>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Axel</t>
  </si>
  <si>
    <t>Tuanzebe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</si>
  <si>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</si>
  <si>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</si>
  <si>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</si>
  <si>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</si>
  <si>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</si>
  <si>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</si>
  <si>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</si>
  <si>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</si>
  <si>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</si>
  <si>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</si>
  <si>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</si>
  <si>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</si>
  <si>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</si>
  <si>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</si>
  <si>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</si>
  <si>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</si>
  <si>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</si>
  <si>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</si>
  <si>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</si>
  <si>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</si>
  <si>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Jan</t>
  </si>
  <si>
    <t>Bryan</t>
  </si>
  <si>
    <t>Mbeumo</t>
  </si>
  <si>
    <t>Frank</t>
  </si>
  <si>
    <t>Onyeka</t>
  </si>
  <si>
    <t>Kristoffer</t>
  </si>
  <si>
    <t>Ajer</t>
  </si>
  <si>
    <t>Adam</t>
  </si>
  <si>
    <t>Lallana</t>
  </si>
  <si>
    <t>BHA</t>
  </si>
  <si>
    <t>Shane</t>
  </si>
  <si>
    <t>Duffy</t>
  </si>
  <si>
    <t>Lewis</t>
  </si>
  <si>
    <t>Dunk</t>
  </si>
  <si>
    <t>Neal</t>
  </si>
  <si>
    <t>Maupay</t>
  </si>
  <si>
    <t>Leandro</t>
  </si>
  <si>
    <t>Trossard</t>
  </si>
  <si>
    <t>Robert</t>
  </si>
  <si>
    <t>Sánchez</t>
  </si>
  <si>
    <t>Yves</t>
  </si>
  <si>
    <t>Bissouma</t>
  </si>
  <si>
    <t>Alexis</t>
  </si>
  <si>
    <t>Mac Allister</t>
  </si>
  <si>
    <t>Welbeck</t>
  </si>
  <si>
    <t>James</t>
  </si>
  <si>
    <t>Tarkowski</t>
  </si>
  <si>
    <t>BUR</t>
  </si>
  <si>
    <t>Jack</t>
  </si>
  <si>
    <t>Ashley</t>
  </si>
  <si>
    <t>Barnes</t>
  </si>
  <si>
    <t>Mee</t>
  </si>
  <si>
    <t>Westwood</t>
  </si>
  <si>
    <t>Johann Berg</t>
  </si>
  <si>
    <t>Gudmundsson</t>
  </si>
  <si>
    <t>Chris</t>
  </si>
  <si>
    <t>Wood</t>
  </si>
  <si>
    <t>Lowton</t>
  </si>
  <si>
    <t>Nick</t>
  </si>
  <si>
    <t>Pope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</si>
  <si>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</si>
  <si>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</si>
  <si>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</si>
  <si>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</si>
  <si>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</si>
  <si>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</si>
  <si>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</si>
  <si>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</si>
  <si>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</si>
  <si>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</si>
  <si>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</si>
  <si>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</si>
  <si>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</si>
  <si>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</si>
  <si>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Andreas</t>
  </si>
  <si>
    <t>Christensen</t>
  </si>
  <si>
    <t>Mason</t>
  </si>
  <si>
    <t>Mount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</si>
  <si>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</si>
  <si>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</si>
  <si>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</si>
  <si>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</si>
  <si>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</si>
  <si>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</si>
  <si>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</si>
  <si>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</si>
  <si>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</si>
  <si>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</si>
  <si>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McArthur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</si>
  <si>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</si>
  <si>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</si>
  <si>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</si>
  <si>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</si>
  <si>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</si>
  <si>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</si>
  <si>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</si>
  <si>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</si>
  <si>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</si>
  <si>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</si>
  <si>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</si>
  <si>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</si>
  <si>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</si>
  <si>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Seamus</t>
  </si>
  <si>
    <t>Coleman</t>
  </si>
  <si>
    <t>Lucas</t>
  </si>
  <si>
    <t>Digne</t>
  </si>
  <si>
    <t>Michael</t>
  </si>
  <si>
    <t>Keane</t>
  </si>
  <si>
    <t>Pickford</t>
  </si>
  <si>
    <t>Allan</t>
  </si>
  <si>
    <t>Marques Loureiro</t>
  </si>
  <si>
    <t>Abdoulaye</t>
  </si>
  <si>
    <t>Doucouré</t>
  </si>
  <si>
    <t>Alex</t>
  </si>
  <si>
    <t>Iwobi</t>
  </si>
  <si>
    <t>Tom</t>
  </si>
  <si>
    <t>Richarlison</t>
  </si>
  <si>
    <t>de Andrade</t>
  </si>
  <si>
    <t>Andros</t>
  </si>
  <si>
    <t>Townsend</t>
  </si>
  <si>
    <t>Demarai</t>
  </si>
  <si>
    <t>Gray</t>
  </si>
  <si>
    <t>Kasper</t>
  </si>
  <si>
    <t>Schmeichel</t>
  </si>
  <si>
    <t>LEI</t>
  </si>
  <si>
    <t>Jamie</t>
  </si>
  <si>
    <t>Vardy</t>
  </si>
  <si>
    <t>Ricardo Domingos</t>
  </si>
  <si>
    <t>Barbosa Pereira</t>
  </si>
  <si>
    <t>Pereira</t>
  </si>
  <si>
    <t>Youri</t>
  </si>
  <si>
    <t>Tielemans</t>
  </si>
  <si>
    <t>Maddison</t>
  </si>
  <si>
    <t>Harvey</t>
  </si>
  <si>
    <t>Wilfred</t>
  </si>
  <si>
    <t>Ndidi</t>
  </si>
  <si>
    <t>Çaglar</t>
  </si>
  <si>
    <t>Söyüncü</t>
  </si>
  <si>
    <t>Luke</t>
  </si>
  <si>
    <t>LEE</t>
  </si>
  <si>
    <t>Ayling</t>
  </si>
  <si>
    <t>Mateusz</t>
  </si>
  <si>
    <t>Klich</t>
  </si>
  <si>
    <t>Rodrigo</t>
  </si>
  <si>
    <t>Stuart</t>
  </si>
  <si>
    <t>Dallas</t>
  </si>
  <si>
    <t>Patrick</t>
  </si>
  <si>
    <t>Bamford</t>
  </si>
  <si>
    <t>Raphael</t>
  </si>
  <si>
    <t>Dias Belloli</t>
  </si>
  <si>
    <t>Raphinha</t>
  </si>
  <si>
    <t>Illan</t>
  </si>
  <si>
    <t>Meslier</t>
  </si>
  <si>
    <t>Greenwood</t>
  </si>
  <si>
    <t>Cresswell</t>
  </si>
  <si>
    <t>LIV</t>
  </si>
  <si>
    <t>Matip</t>
  </si>
  <si>
    <t>Thiago</t>
  </si>
  <si>
    <t>Alcántara do Nascimento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</si>
  <si>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</si>
  <si>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</si>
  <si>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</si>
  <si>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</si>
  <si>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</si>
  <si>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</si>
  <si>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</si>
  <si>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</si>
  <si>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</si>
  <si>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</si>
  <si>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</si>
  <si>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Trent</t>
  </si>
  <si>
    <t>Alexander-Arnold</t>
  </si>
  <si>
    <t>Naby</t>
  </si>
  <si>
    <t>Keita</t>
  </si>
  <si>
    <t>Diogo</t>
  </si>
  <si>
    <t>Jota</t>
  </si>
  <si>
    <t>Konstantinos</t>
  </si>
  <si>
    <t>Tsimikas</t>
  </si>
  <si>
    <t>Grealish</t>
  </si>
  <si>
    <t>MCI</t>
  </si>
  <si>
    <t>Kyle</t>
  </si>
  <si>
    <t>Walker</t>
  </si>
  <si>
    <t>Ilkay</t>
  </si>
  <si>
    <t>Gündogan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</si>
  <si>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</si>
  <si>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</si>
  <si>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</si>
  <si>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</si>
  <si>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</si>
  <si>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</si>
  <si>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</si>
  <si>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</si>
  <si>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</si>
  <si>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</si>
  <si>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</si>
  <si>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</si>
  <si>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</si>
  <si>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</si>
  <si>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</si>
  <si>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</si>
  <si>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</si>
  <si>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Hernandez</t>
  </si>
  <si>
    <t>Ferran</t>
  </si>
  <si>
    <t>Torres</t>
  </si>
  <si>
    <t>Fernando</t>
  </si>
  <si>
    <t>de Gea</t>
  </si>
  <si>
    <t>MUN</t>
  </si>
  <si>
    <t>Paul</t>
  </si>
  <si>
    <t>Pogba</t>
  </si>
  <si>
    <t>Harry</t>
  </si>
  <si>
    <t>Maguire</t>
  </si>
  <si>
    <t>Frederico</t>
  </si>
  <si>
    <t>Rodrigues de Paula Santos</t>
  </si>
  <si>
    <t>Fred</t>
  </si>
  <si>
    <t>Shaw</t>
  </si>
  <si>
    <t>Jesse</t>
  </si>
  <si>
    <t>Lingard</t>
  </si>
  <si>
    <t>Bruno Miguel</t>
  </si>
  <si>
    <t>Borges Fernandes</t>
  </si>
  <si>
    <t>Fernandes</t>
  </si>
  <si>
    <t>Wan-Bissaka</t>
  </si>
  <si>
    <t>NEW</t>
  </si>
  <si>
    <t>Murphy</t>
  </si>
  <si>
    <t>Saint-Maximin</t>
  </si>
  <si>
    <t>Joelinton Cássio</t>
  </si>
  <si>
    <t>Apolinário de Lira</t>
  </si>
  <si>
    <t>Joelinton</t>
  </si>
  <si>
    <t>NOR</t>
  </si>
  <si>
    <t>Teemu</t>
  </si>
  <si>
    <t>Pukki</t>
  </si>
  <si>
    <t>Max</t>
  </si>
  <si>
    <t>Pierre</t>
  </si>
  <si>
    <t>Lees-Melou</t>
  </si>
  <si>
    <t>Joshua</t>
  </si>
  <si>
    <t>SOU</t>
  </si>
  <si>
    <t>McCarthy</t>
  </si>
  <si>
    <t>Ward-Prowse</t>
  </si>
  <si>
    <t>Bednarek</t>
  </si>
  <si>
    <t>Che</t>
  </si>
  <si>
    <t>Adams</t>
  </si>
  <si>
    <t>Mohammed</t>
  </si>
  <si>
    <t>Salisu</t>
  </si>
  <si>
    <t>Hugo</t>
  </si>
  <si>
    <t>Lloris</t>
  </si>
  <si>
    <t>TOT</t>
  </si>
  <si>
    <t>Bamidele</t>
  </si>
  <si>
    <t>Alli</t>
  </si>
  <si>
    <t>Dele</t>
  </si>
  <si>
    <t>Pierre-Emile</t>
  </si>
  <si>
    <t>Højbjerg</t>
  </si>
  <si>
    <t>Sergio</t>
  </si>
  <si>
    <t>Reguilón</t>
  </si>
  <si>
    <t>Oliver</t>
  </si>
  <si>
    <t>Skipp</t>
  </si>
  <si>
    <t>WAT</t>
  </si>
  <si>
    <t>Craig</t>
  </si>
  <si>
    <t>Cleverley</t>
  </si>
  <si>
    <t>Ismaila</t>
  </si>
  <si>
    <t>Sarr</t>
  </si>
  <si>
    <t>Emmanuel</t>
  </si>
  <si>
    <t>Dennis</t>
  </si>
  <si>
    <t>King</t>
  </si>
  <si>
    <t>WHU</t>
  </si>
  <si>
    <t>Lukasz</t>
  </si>
  <si>
    <t>Fabianski</t>
  </si>
  <si>
    <t>Angelo</t>
  </si>
  <si>
    <t>Ogbonna</t>
  </si>
  <si>
    <t>Dawson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</si>
  <si>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</si>
  <si>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</si>
  <si>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</si>
  <si>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</si>
  <si>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</si>
  <si>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</si>
  <si>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</si>
  <si>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</si>
  <si>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</si>
  <si>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</si>
  <si>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</si>
  <si>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</si>
  <si>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</si>
  <si>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</si>
  <si>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</si>
  <si>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</si>
  <si>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Romain</t>
  </si>
  <si>
    <t>Saïss</t>
  </si>
  <si>
    <t>Marçal</t>
  </si>
  <si>
    <t>Adama</t>
  </si>
  <si>
    <t>Nélson</t>
  </si>
  <si>
    <t>Cabral Semedo</t>
  </si>
  <si>
    <t>Semedo</t>
  </si>
  <si>
    <t>Kilman</t>
  </si>
  <si>
    <t>Total Points</t>
  </si>
  <si>
    <t>Total Cost</t>
  </si>
  <si>
    <t>PREV</t>
  </si>
  <si>
    <t>MAX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</si>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</sst>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15F8A-DB0A-4F4F-BFE6-CC9D6D304B17}" name="Table1" displayName="Table1" ref="A1:P157" totalsRowShown="0">
  <autoFilter ref="A1:P157" xr:uid="{80415F8A-DB0A-4F4F-BFE6-CC9D6D304B17}">
    <filterColumn colId="15">
      <filters>
        <filter val="1"/>
      </filters>
    </filterColumn>
  </autoFilter>
  <sortState xmlns:xlrd2="http://schemas.microsoft.com/office/spreadsheetml/2017/richdata2" ref="A3:P157">
    <sortCondition descending="1" ref="M1:M157"/>
  </sortState>
  <tableColumns count="16">
    <tableColumn id="1" xr3:uid="{4333F597-548A-4D06-98AB-446204C89878}" name="First Name"/>
    <tableColumn id="2" xr3:uid="{FEC58D21-9901-43E0-8DA1-6CF836F13880}" name="Surname"/>
    <tableColumn id="3" xr3:uid="{638A9C43-9AD0-4F73-A611-16E549848694}" name="Web Name"/>
    <tableColumn id="4" xr3:uid="{A2E500F3-3C48-4FBC-8033-F3C81A90C270}" name="Position"/>
    <tableColumn id="5" xr3:uid="{7B7FD356-B893-4771-B093-5F93558C88DD}" name="GKP"/>
    <tableColumn id="6" xr3:uid="{2D1D95F4-4276-445A-BCA2-A3FB51988701}" name="DEF"/>
    <tableColumn id="7" xr3:uid="{3A06460C-17EC-48AD-BF11-144445A20624}" name="MID"/>
    <tableColumn id="8" xr3:uid="{BFB71C57-0A85-429A-BF9A-BECAB6F69EC5}" name="FWD"/>
    <tableColumn id="9" xr3:uid="{F013AA8E-723F-4942-85FD-C66B9AD22FD9}" name="Team"/>
    <tableColumn id="16" xr3:uid="{B0904F75-795F-4A0C-B965-659ADBA67764}" name="BRE" dataDxfId="0">
      <calculatedColumnFormula>IF(Table1[[#This Row],[Team]]="BRE",1,0)</calculatedColumnFormula>
    </tableColumn>
    <tableColumn id="10" xr3:uid="{08381566-86F4-4B26-9B10-E08DF3236CEA}" name="Cost"/>
    <tableColumn id="11" xr3:uid="{36965AD2-5ABC-4183-9452-BFFF3F503740}" name="ID"/>
    <tableColumn id="12" xr3:uid="{B79F92F5-3D0D-48A3-9CB1-D3E33A4F55D2}" name="PPG"/>
    <tableColumn id="14" xr3:uid="{73A25FBE-E3D9-43F6-B1BE-5138EC47EEF5}" name="PREV"/>
    <tableColumn id="15" xr3:uid="{9ADD2A3C-F7C1-44C1-B86F-88C2268EF11B}" name="INVALID"/>
    <tableColumn id="13" xr3:uid="{3CD71A22-BC24-44EC-B769-A1171B3C5962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workbookViewId="0">
      <selection activeCell="C18" sqref="C18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9</v>
      </c>
      <c r="L1" t="s">
        <v>10</v>
      </c>
      <c r="M1" t="s">
        <v>11</v>
      </c>
      <c r="N1" t="s">
        <v>345</v>
      </c>
      <c r="O1" t="s">
        <v>347</v>
      </c>
      <c r="P1" t="s">
        <v>12</v>
      </c>
    </row>
    <row r="2" spans="1:20" hidden="1" x14ac:dyDescent="0.3">
      <c r="A2" t="s">
        <v>65</v>
      </c>
      <c r="B2" t="s">
        <v>66</v>
      </c>
      <c r="C2" t="s">
        <v>66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55</v>
      </c>
      <c r="J2">
        <f>IF(Table1[[#This Row],[Team]]="BRE",1,0)</f>
        <v>1</v>
      </c>
      <c r="K2">
        <v>4.5</v>
      </c>
      <c r="L2">
        <v>53</v>
      </c>
      <c r="M2">
        <f>8.96674026102734*0.75</f>
        <v>6.7250551957705049</v>
      </c>
      <c r="N2">
        <v>1</v>
      </c>
      <c r="O2">
        <v>0</v>
      </c>
      <c r="P2">
        <v>0</v>
      </c>
      <c r="R2" t="s">
        <v>343</v>
      </c>
      <c r="S2">
        <f>SUMPRODUCT(Table1[Selected],Table1[PPG])</f>
        <v>111.29690928109241</v>
      </c>
      <c r="T2" t="s">
        <v>346</v>
      </c>
    </row>
    <row r="3" spans="1:20" x14ac:dyDescent="0.3">
      <c r="A3" t="s">
        <v>53</v>
      </c>
      <c r="B3" t="s">
        <v>54</v>
      </c>
      <c r="C3" t="s">
        <v>54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55</v>
      </c>
      <c r="J3">
        <f>IF(Table1[[#This Row],[Team]]="BRE",1,0)</f>
        <v>1</v>
      </c>
      <c r="K3">
        <v>4.5999999999999996</v>
      </c>
      <c r="L3">
        <v>47</v>
      </c>
      <c r="M3">
        <v>10.883482564451599</v>
      </c>
      <c r="N3">
        <v>0</v>
      </c>
      <c r="O3">
        <v>0</v>
      </c>
      <c r="P3">
        <v>1</v>
      </c>
    </row>
    <row r="4" spans="1:20" x14ac:dyDescent="0.3">
      <c r="A4" t="s">
        <v>56</v>
      </c>
      <c r="B4" t="s">
        <v>57</v>
      </c>
      <c r="C4" t="s">
        <v>57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55</v>
      </c>
      <c r="J4">
        <f>IF(Table1[[#This Row],[Team]]="BRE",1,0)</f>
        <v>1</v>
      </c>
      <c r="K4">
        <v>5</v>
      </c>
      <c r="L4">
        <v>48</v>
      </c>
      <c r="M4">
        <v>10.371647069104499</v>
      </c>
      <c r="N4">
        <v>0</v>
      </c>
      <c r="O4">
        <v>0</v>
      </c>
      <c r="P4">
        <v>1</v>
      </c>
      <c r="R4" t="s">
        <v>344</v>
      </c>
      <c r="S4">
        <f>SUMPRODUCT(Table1[Selected],Table1[Cost])</f>
        <v>99.500000000000014</v>
      </c>
      <c r="T4">
        <f>98.4+1.5</f>
        <v>99.9</v>
      </c>
    </row>
    <row r="5" spans="1:20" hidden="1" x14ac:dyDescent="0.3">
      <c r="A5" t="s">
        <v>60</v>
      </c>
      <c r="B5" t="s">
        <v>61</v>
      </c>
      <c r="C5" t="s">
        <v>62</v>
      </c>
      <c r="D5" t="s">
        <v>4</v>
      </c>
      <c r="E5">
        <v>1</v>
      </c>
      <c r="F5">
        <v>0</v>
      </c>
      <c r="G5">
        <v>0</v>
      </c>
      <c r="H5">
        <v>0</v>
      </c>
      <c r="I5" t="s">
        <v>55</v>
      </c>
      <c r="J5">
        <f>IF(Table1[[#This Row],[Team]]="BRE",1,0)</f>
        <v>1</v>
      </c>
      <c r="K5">
        <v>4.5999999999999996</v>
      </c>
      <c r="L5">
        <v>51</v>
      </c>
      <c r="M5">
        <v>9.2965616095782906</v>
      </c>
      <c r="N5">
        <v>0</v>
      </c>
      <c r="O5">
        <v>0</v>
      </c>
      <c r="P5">
        <v>0</v>
      </c>
    </row>
    <row r="6" spans="1:20" hidden="1" x14ac:dyDescent="0.3">
      <c r="A6" t="s">
        <v>69</v>
      </c>
      <c r="B6" t="s">
        <v>70</v>
      </c>
      <c r="C6" t="s">
        <v>70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55</v>
      </c>
      <c r="J6">
        <f>IF(Table1[[#This Row],[Team]]="BRE",1,0)</f>
        <v>1</v>
      </c>
      <c r="K6">
        <v>4.5999999999999996</v>
      </c>
      <c r="L6">
        <v>60</v>
      </c>
      <c r="M6">
        <v>9.5781218091390894</v>
      </c>
      <c r="N6">
        <v>0</v>
      </c>
      <c r="O6">
        <v>0</v>
      </c>
      <c r="P6">
        <v>0</v>
      </c>
      <c r="R6" t="s">
        <v>4</v>
      </c>
      <c r="S6">
        <f>SUMPRODUCT(Table1[Selected],Table1[GKP])</f>
        <v>2</v>
      </c>
      <c r="T6">
        <v>2</v>
      </c>
    </row>
    <row r="7" spans="1:20" hidden="1" x14ac:dyDescent="0.3">
      <c r="A7" t="s">
        <v>63</v>
      </c>
      <c r="B7" t="s">
        <v>64</v>
      </c>
      <c r="C7" t="s">
        <v>64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55</v>
      </c>
      <c r="J7">
        <f>IF(Table1[[#This Row],[Team]]="BRE",1,0)</f>
        <v>1</v>
      </c>
      <c r="K7">
        <v>5.5</v>
      </c>
      <c r="L7">
        <v>52</v>
      </c>
      <c r="M7">
        <v>8.0209592121044793</v>
      </c>
      <c r="N7">
        <v>0</v>
      </c>
      <c r="O7">
        <v>0</v>
      </c>
      <c r="P7">
        <v>0</v>
      </c>
      <c r="R7" t="s">
        <v>5</v>
      </c>
      <c r="S7">
        <f>SUMPRODUCT(Table1[Selected],Table1[DEF])</f>
        <v>5</v>
      </c>
      <c r="T7">
        <v>5</v>
      </c>
    </row>
    <row r="8" spans="1:20" hidden="1" x14ac:dyDescent="0.3">
      <c r="A8" t="s">
        <v>76</v>
      </c>
      <c r="B8" t="s">
        <v>77</v>
      </c>
      <c r="C8" t="s">
        <v>77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55</v>
      </c>
      <c r="J8">
        <f>IF(Table1[[#This Row],[Team]]="BRE",1,0)</f>
        <v>1</v>
      </c>
      <c r="K8">
        <v>4.5</v>
      </c>
      <c r="L8">
        <v>65</v>
      </c>
      <c r="M8">
        <v>8.2290461067332803</v>
      </c>
      <c r="N8">
        <v>0</v>
      </c>
      <c r="O8">
        <v>0</v>
      </c>
      <c r="P8">
        <v>0</v>
      </c>
      <c r="R8" t="s">
        <v>6</v>
      </c>
      <c r="S8">
        <f>SUMPRODUCT(Table1[Selected],Table1[MID])</f>
        <v>5</v>
      </c>
      <c r="T8">
        <v>5</v>
      </c>
    </row>
    <row r="9" spans="1:20" hidden="1" x14ac:dyDescent="0.3">
      <c r="A9" t="s">
        <v>58</v>
      </c>
      <c r="B9" t="s">
        <v>59</v>
      </c>
      <c r="C9" t="s">
        <v>59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55</v>
      </c>
      <c r="J9">
        <f>IF(Table1[[#This Row],[Team]]="BRE",1,0)</f>
        <v>1</v>
      </c>
      <c r="K9">
        <v>6.3</v>
      </c>
      <c r="L9">
        <v>49</v>
      </c>
      <c r="M9">
        <v>7.66402107398401</v>
      </c>
      <c r="N9">
        <v>0</v>
      </c>
      <c r="O9">
        <v>0</v>
      </c>
      <c r="P9">
        <v>0</v>
      </c>
      <c r="R9" t="s">
        <v>7</v>
      </c>
      <c r="S9">
        <f>SUMPRODUCT(Table1[Selected],Table1[FWD])</f>
        <v>3</v>
      </c>
      <c r="T9">
        <v>3</v>
      </c>
    </row>
    <row r="10" spans="1:20" x14ac:dyDescent="0.3">
      <c r="A10" t="s">
        <v>268</v>
      </c>
      <c r="B10" t="s">
        <v>269</v>
      </c>
      <c r="C10" t="s">
        <v>270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257</v>
      </c>
      <c r="J10">
        <f>IF(Table1[[#This Row],[Team]]="BRE",1,0)</f>
        <v>0</v>
      </c>
      <c r="K10">
        <v>11.9</v>
      </c>
      <c r="L10">
        <v>289</v>
      </c>
      <c r="M10">
        <v>8.8420676647143299</v>
      </c>
      <c r="N10">
        <v>1</v>
      </c>
      <c r="O10">
        <v>0</v>
      </c>
      <c r="P10">
        <v>1</v>
      </c>
    </row>
    <row r="11" spans="1:20" x14ac:dyDescent="0.3">
      <c r="A11" t="s">
        <v>246</v>
      </c>
      <c r="B11" t="s">
        <v>247</v>
      </c>
      <c r="C11" t="s">
        <v>248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230</v>
      </c>
      <c r="J11">
        <f>IF(Table1[[#This Row],[Team]]="BRE",1,0)</f>
        <v>0</v>
      </c>
      <c r="K11">
        <v>6.1</v>
      </c>
      <c r="L11">
        <v>269</v>
      </c>
      <c r="M11">
        <v>8.4336323691006196</v>
      </c>
      <c r="N11">
        <v>1</v>
      </c>
      <c r="O11">
        <v>0</v>
      </c>
      <c r="P11">
        <v>1</v>
      </c>
      <c r="R11" t="s">
        <v>4</v>
      </c>
      <c r="S11" cm="1">
        <f t="array" ref="S11">((SUMPRODUCT(Table1[PREV],Table1[PPG],Table1[Selected],Table1[GKP])-SUMPRODUCT(Table1[PREV],Table1[PPG],Table1[GKP]))+SUMPRODUCT(-- (Table1[PREV] = 0), Table1[Selected],Table1[GKP],Table1[PPG])) - (4 * T11)</f>
        <v>0</v>
      </c>
      <c r="T11" cm="1">
        <f t="array" ref="T11">SUMPRODUCT(Table1[Selected], -- (Table1[PREV] = 0), Table1[GKP])</f>
        <v>0</v>
      </c>
    </row>
    <row r="12" spans="1:20" x14ac:dyDescent="0.3">
      <c r="A12" t="s">
        <v>310</v>
      </c>
      <c r="B12" t="s">
        <v>311</v>
      </c>
      <c r="C12" t="s">
        <v>311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305</v>
      </c>
      <c r="J12">
        <f>IF(Table1[[#This Row],[Team]]="BRE",1,0)</f>
        <v>0</v>
      </c>
      <c r="K12">
        <v>5.3</v>
      </c>
      <c r="L12">
        <v>403</v>
      </c>
      <c r="M12">
        <v>7.8459600517463501</v>
      </c>
      <c r="N12">
        <v>0</v>
      </c>
      <c r="O12">
        <v>0</v>
      </c>
      <c r="P12">
        <v>1</v>
      </c>
      <c r="R12" t="s">
        <v>5</v>
      </c>
      <c r="S12" cm="1">
        <f t="array" ref="S12">((SUMPRODUCT(Table1[PREV],Table1[PPG],Table1[Selected],Table1[DEF])-SUMPRODUCT(Table1[PREV],Table1[PPG],Table1[DEF]))+SUMPRODUCT(-- (Table1[PREV] = 0), Table1[Selected],Table1[DEF],Table1[PPG])) - (4 *T12)</f>
        <v>0.15842736868109775</v>
      </c>
      <c r="T12" cm="1">
        <f t="array" ref="T12">SUMPRODUCT(Table1[Selected], -- (Table1[PREV] = 0), Table1[DEF])</f>
        <v>1</v>
      </c>
    </row>
    <row r="13" spans="1:20" hidden="1" x14ac:dyDescent="0.3">
      <c r="A13" t="s">
        <v>195</v>
      </c>
      <c r="B13" t="s">
        <v>196</v>
      </c>
      <c r="C13" t="s">
        <v>196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190</v>
      </c>
      <c r="J13">
        <f>IF(Table1[[#This Row],[Team]]="BRE",1,0)</f>
        <v>0</v>
      </c>
      <c r="K13">
        <v>5.4</v>
      </c>
      <c r="L13">
        <v>217</v>
      </c>
      <c r="M13">
        <v>7.5664048064312999</v>
      </c>
      <c r="N13">
        <v>0</v>
      </c>
      <c r="O13">
        <v>0</v>
      </c>
      <c r="P13">
        <v>0</v>
      </c>
      <c r="R13" t="s">
        <v>6</v>
      </c>
      <c r="S13" cm="1">
        <f t="array" ref="S13">((SUMPRODUCT(Table1[PREV],Table1[PPG],Table1[Selected],Table1[MID])-SUMPRODUCT(Table1[PREV],Table1[PPG],Table1[MID]))+SUMPRODUCT(-- (Table1[PREV] = 0), Table1[Selected],Table1[MID],Table1[PPG])) - (4 *T13)</f>
        <v>0.15168237849926847</v>
      </c>
      <c r="T13" cm="1">
        <f t="array" ref="T13">SUMPRODUCT(Table1[Selected], -- (Table1[PREV] = 0), Table1[MID])</f>
        <v>1</v>
      </c>
    </row>
    <row r="14" spans="1:20" x14ac:dyDescent="0.3">
      <c r="A14" t="s">
        <v>132</v>
      </c>
      <c r="B14" t="s">
        <v>133</v>
      </c>
      <c r="C14" t="s">
        <v>133</v>
      </c>
      <c r="D14" t="s">
        <v>4</v>
      </c>
      <c r="E14">
        <v>1</v>
      </c>
      <c r="F14">
        <v>0</v>
      </c>
      <c r="G14">
        <v>0</v>
      </c>
      <c r="H14">
        <v>0</v>
      </c>
      <c r="I14" t="s">
        <v>115</v>
      </c>
      <c r="J14">
        <f>IF(Table1[[#This Row],[Team]]="BRE",1,0)</f>
        <v>0</v>
      </c>
      <c r="K14">
        <v>6</v>
      </c>
      <c r="L14">
        <v>134</v>
      </c>
      <c r="M14">
        <v>7.4965401577483801</v>
      </c>
      <c r="N14">
        <v>1</v>
      </c>
      <c r="O14">
        <v>0</v>
      </c>
      <c r="P14">
        <v>1</v>
      </c>
      <c r="R14" t="s">
        <v>7</v>
      </c>
      <c r="S14" cm="1">
        <f t="array" ref="S14">((SUMPRODUCT(Table1[PREV],Table1[PPG],Table1[Selected],Table1[FWD])-SUMPRODUCT(Table1[PREV],Table1[PPG],Table1[FWD]))+SUMPRODUCT(-- (Table1[PREV] = 0), Table1[Selected],Table1[FWD],Table1[PPG])) - (4*T14)</f>
        <v>1.0586708228845687</v>
      </c>
      <c r="T14" cm="1">
        <f t="array" ref="T14">SUMPRODUCT(Table1[Selected], -- (Table1[PREV] = 0), Table1[FWD])</f>
        <v>2</v>
      </c>
    </row>
    <row r="15" spans="1:20" s="1" customFormat="1" x14ac:dyDescent="0.3">
      <c r="A15" t="s">
        <v>219</v>
      </c>
      <c r="B15" t="s">
        <v>220</v>
      </c>
      <c r="C15" t="s">
        <v>220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206</v>
      </c>
      <c r="J15">
        <f>IF(Table1[[#This Row],[Team]]="BRE",1,0)</f>
        <v>0</v>
      </c>
      <c r="K15">
        <v>12.6</v>
      </c>
      <c r="L15">
        <v>246</v>
      </c>
      <c r="M15">
        <v>7.2690265131830403</v>
      </c>
      <c r="N15">
        <v>1</v>
      </c>
      <c r="O15">
        <v>0</v>
      </c>
      <c r="P15">
        <v>1</v>
      </c>
    </row>
    <row r="16" spans="1:20" hidden="1" x14ac:dyDescent="0.3">
      <c r="A16" t="s">
        <v>199</v>
      </c>
      <c r="B16" t="s">
        <v>200</v>
      </c>
      <c r="C16" t="s">
        <v>201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190</v>
      </c>
      <c r="J16">
        <f>IF(Table1[[#This Row],[Team]]="BRE",1,0)</f>
        <v>0</v>
      </c>
      <c r="K16">
        <v>6.5</v>
      </c>
      <c r="L16">
        <v>221</v>
      </c>
      <c r="M16">
        <v>7.2639139714866001</v>
      </c>
      <c r="N16">
        <v>0</v>
      </c>
      <c r="O16">
        <v>0</v>
      </c>
      <c r="P16">
        <v>0</v>
      </c>
      <c r="R16" t="s">
        <v>55</v>
      </c>
      <c r="S16">
        <f>SUMPRODUCT(Table1[Selected],Table1[BRE])</f>
        <v>3</v>
      </c>
      <c r="T16">
        <v>3</v>
      </c>
    </row>
    <row r="17" spans="1:16" x14ac:dyDescent="0.3">
      <c r="A17" t="s">
        <v>67</v>
      </c>
      <c r="B17" t="s">
        <v>68</v>
      </c>
      <c r="C17" t="s">
        <v>68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55</v>
      </c>
      <c r="J17">
        <f>IF(Table1[[#This Row],[Team]]="BRE",1,0)</f>
        <v>1</v>
      </c>
      <c r="K17">
        <v>5</v>
      </c>
      <c r="L17">
        <v>54</v>
      </c>
      <c r="M17">
        <v>7.2640387128601098</v>
      </c>
      <c r="N17">
        <v>1</v>
      </c>
      <c r="O17">
        <v>0</v>
      </c>
      <c r="P17">
        <v>1</v>
      </c>
    </row>
    <row r="18" spans="1:16" x14ac:dyDescent="0.3">
      <c r="A18" t="s">
        <v>89</v>
      </c>
      <c r="B18" t="s">
        <v>90</v>
      </c>
      <c r="C18" t="s">
        <v>90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80</v>
      </c>
      <c r="J18">
        <f>IF(Table1[[#This Row],[Team]]="BRE",1,0)</f>
        <v>0</v>
      </c>
      <c r="K18">
        <v>4.5999999999999996</v>
      </c>
      <c r="L18">
        <v>81</v>
      </c>
      <c r="M18">
        <v>6.9128720140556297</v>
      </c>
      <c r="N18">
        <v>1</v>
      </c>
      <c r="O18">
        <v>0</v>
      </c>
      <c r="P18">
        <v>1</v>
      </c>
    </row>
    <row r="19" spans="1:16" hidden="1" x14ac:dyDescent="0.3">
      <c r="A19" t="s">
        <v>72</v>
      </c>
      <c r="B19" t="s">
        <v>73</v>
      </c>
      <c r="C19" t="s">
        <v>73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55</v>
      </c>
      <c r="J19">
        <f>IF(Table1[[#This Row],[Team]]="BRE",1,0)</f>
        <v>1</v>
      </c>
      <c r="K19">
        <v>5.5</v>
      </c>
      <c r="L19">
        <v>62</v>
      </c>
      <c r="M19">
        <v>6.8014539426587204</v>
      </c>
      <c r="N19">
        <v>0</v>
      </c>
      <c r="O19">
        <v>0</v>
      </c>
      <c r="P19">
        <v>0</v>
      </c>
    </row>
    <row r="20" spans="1:16" hidden="1" x14ac:dyDescent="0.3">
      <c r="A20" t="s">
        <v>106</v>
      </c>
      <c r="B20" t="s">
        <v>107</v>
      </c>
      <c r="C20" t="s">
        <v>107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98</v>
      </c>
      <c r="J20">
        <f>IF(Table1[[#This Row],[Team]]="BRE",1,0)</f>
        <v>0</v>
      </c>
      <c r="K20">
        <v>6.8</v>
      </c>
      <c r="L20">
        <v>102</v>
      </c>
      <c r="M20">
        <v>4.84291851167277</v>
      </c>
      <c r="N20">
        <v>1</v>
      </c>
      <c r="O20">
        <v>0</v>
      </c>
      <c r="P20">
        <v>0</v>
      </c>
    </row>
    <row r="21" spans="1:16" hidden="1" x14ac:dyDescent="0.3">
      <c r="A21" t="s">
        <v>308</v>
      </c>
      <c r="B21" t="s">
        <v>309</v>
      </c>
      <c r="C21" t="s">
        <v>309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305</v>
      </c>
      <c r="J21">
        <f>IF(Table1[[#This Row],[Team]]="BRE",1,0)</f>
        <v>0</v>
      </c>
      <c r="K21">
        <v>6.1</v>
      </c>
      <c r="L21">
        <v>399</v>
      </c>
      <c r="M21">
        <v>6.7677630008718399</v>
      </c>
      <c r="N21">
        <v>0</v>
      </c>
      <c r="O21">
        <v>0</v>
      </c>
      <c r="P21">
        <v>0</v>
      </c>
    </row>
    <row r="22" spans="1:16" hidden="1" x14ac:dyDescent="0.3">
      <c r="A22" t="s">
        <v>202</v>
      </c>
      <c r="B22" t="s">
        <v>203</v>
      </c>
      <c r="C22" t="s">
        <v>203</v>
      </c>
      <c r="D22" t="s">
        <v>4</v>
      </c>
      <c r="E22">
        <v>1</v>
      </c>
      <c r="F22">
        <v>0</v>
      </c>
      <c r="G22">
        <v>0</v>
      </c>
      <c r="H22">
        <v>0</v>
      </c>
      <c r="I22" t="s">
        <v>190</v>
      </c>
      <c r="J22">
        <f>IF(Table1[[#This Row],[Team]]="BRE",1,0)</f>
        <v>0</v>
      </c>
      <c r="K22">
        <v>5</v>
      </c>
      <c r="L22">
        <v>223</v>
      </c>
      <c r="M22">
        <v>6.7640267060648203</v>
      </c>
      <c r="N22">
        <v>0</v>
      </c>
      <c r="O22">
        <v>0</v>
      </c>
      <c r="P22">
        <v>0</v>
      </c>
    </row>
    <row r="23" spans="1:16" hidden="1" x14ac:dyDescent="0.3">
      <c r="A23" t="s">
        <v>197</v>
      </c>
      <c r="B23" t="s">
        <v>198</v>
      </c>
      <c r="C23" t="s">
        <v>198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190</v>
      </c>
      <c r="J23">
        <f>IF(Table1[[#This Row],[Team]]="BRE",1,0)</f>
        <v>0</v>
      </c>
      <c r="K23">
        <v>8</v>
      </c>
      <c r="L23">
        <v>218</v>
      </c>
      <c r="M23">
        <f>7.50500910379923*0</f>
        <v>0</v>
      </c>
      <c r="N23">
        <v>1</v>
      </c>
      <c r="O23">
        <v>0</v>
      </c>
      <c r="P23">
        <v>0</v>
      </c>
    </row>
    <row r="24" spans="1:16" hidden="1" x14ac:dyDescent="0.3">
      <c r="A24" t="s">
        <v>282</v>
      </c>
      <c r="B24" t="s">
        <v>283</v>
      </c>
      <c r="C24" t="s">
        <v>283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278</v>
      </c>
      <c r="J24">
        <f>IF(Table1[[#This Row],[Team]]="BRE",1,0)</f>
        <v>0</v>
      </c>
      <c r="K24">
        <v>5</v>
      </c>
      <c r="L24">
        <v>343</v>
      </c>
      <c r="M24">
        <v>6.6167088895922896</v>
      </c>
      <c r="N24">
        <v>0</v>
      </c>
      <c r="O24">
        <v>0</v>
      </c>
      <c r="P24">
        <v>0</v>
      </c>
    </row>
    <row r="25" spans="1:16" s="1" customFormat="1" hidden="1" x14ac:dyDescent="0.3">
      <c r="A25" t="s">
        <v>235</v>
      </c>
      <c r="B25" t="s">
        <v>236</v>
      </c>
      <c r="C25" t="s">
        <v>236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230</v>
      </c>
      <c r="J25">
        <f>IF(Table1[[#This Row],[Team]]="BRE",1,0)</f>
        <v>0</v>
      </c>
      <c r="K25">
        <v>8.8000000000000007</v>
      </c>
      <c r="L25">
        <v>263</v>
      </c>
      <c r="M25">
        <v>6.48638826612226</v>
      </c>
      <c r="N25">
        <v>0</v>
      </c>
      <c r="O25">
        <v>0</v>
      </c>
      <c r="P25">
        <v>0</v>
      </c>
    </row>
    <row r="26" spans="1:16" hidden="1" x14ac:dyDescent="0.3">
      <c r="A26" t="s">
        <v>339</v>
      </c>
      <c r="B26" t="s">
        <v>340</v>
      </c>
      <c r="C26" t="s">
        <v>341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333</v>
      </c>
      <c r="J26">
        <f>IF(Table1[[#This Row],[Team]]="BRE",1,0)</f>
        <v>0</v>
      </c>
      <c r="K26">
        <v>4.9000000000000004</v>
      </c>
      <c r="L26">
        <v>443</v>
      </c>
      <c r="M26">
        <v>6.33013006079379</v>
      </c>
      <c r="N26">
        <v>0</v>
      </c>
      <c r="O26">
        <v>0</v>
      </c>
      <c r="P26">
        <v>0</v>
      </c>
    </row>
    <row r="27" spans="1:16" x14ac:dyDescent="0.3">
      <c r="A27" t="s">
        <v>319</v>
      </c>
      <c r="B27" t="s">
        <v>320</v>
      </c>
      <c r="C27" t="s">
        <v>320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313</v>
      </c>
      <c r="J27">
        <f>IF(Table1[[#This Row],[Team]]="BRE",1,0)</f>
        <v>0</v>
      </c>
      <c r="K27">
        <v>5</v>
      </c>
      <c r="L27">
        <v>422</v>
      </c>
      <c r="M27">
        <v>6.84671897823723</v>
      </c>
      <c r="N27">
        <v>1</v>
      </c>
      <c r="O27">
        <v>0</v>
      </c>
      <c r="P27">
        <v>1</v>
      </c>
    </row>
    <row r="28" spans="1:16" hidden="1" x14ac:dyDescent="0.3">
      <c r="A28" t="s">
        <v>129</v>
      </c>
      <c r="B28" t="s">
        <v>130</v>
      </c>
      <c r="C28" t="s">
        <v>130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115</v>
      </c>
      <c r="J28">
        <f>IF(Table1[[#This Row],[Team]]="BRE",1,0)</f>
        <v>0</v>
      </c>
      <c r="K28">
        <v>8.1999999999999993</v>
      </c>
      <c r="L28">
        <v>132</v>
      </c>
      <c r="M28">
        <v>6.2088397657280296</v>
      </c>
      <c r="N28">
        <v>0</v>
      </c>
      <c r="O28">
        <v>0</v>
      </c>
      <c r="P28">
        <v>0</v>
      </c>
    </row>
    <row r="29" spans="1:16" hidden="1" x14ac:dyDescent="0.3">
      <c r="A29" t="s">
        <v>29</v>
      </c>
      <c r="B29" t="s">
        <v>30</v>
      </c>
      <c r="C29" t="s">
        <v>30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13</v>
      </c>
      <c r="J29">
        <f>IF(Table1[[#This Row],[Team]]="BRE",1,0)</f>
        <v>0</v>
      </c>
      <c r="K29">
        <v>5.5</v>
      </c>
      <c r="L29">
        <v>22</v>
      </c>
      <c r="M29">
        <v>6.1729941425892996</v>
      </c>
      <c r="N29">
        <v>0</v>
      </c>
      <c r="O29">
        <v>0</v>
      </c>
      <c r="P29">
        <v>0</v>
      </c>
    </row>
    <row r="30" spans="1:16" hidden="1" x14ac:dyDescent="0.3">
      <c r="A30" t="s">
        <v>41</v>
      </c>
      <c r="B30" t="s">
        <v>42</v>
      </c>
      <c r="C30" t="s">
        <v>42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33</v>
      </c>
      <c r="J30">
        <f>IF(Table1[[#This Row],[Team]]="BRE",1,0)</f>
        <v>0</v>
      </c>
      <c r="K30">
        <v>5</v>
      </c>
      <c r="L30">
        <v>36</v>
      </c>
      <c r="M30">
        <v>6.1430431067493796</v>
      </c>
      <c r="N30">
        <v>0</v>
      </c>
      <c r="O30">
        <v>0</v>
      </c>
      <c r="P30">
        <v>0</v>
      </c>
    </row>
    <row r="31" spans="1:16" x14ac:dyDescent="0.3">
      <c r="A31" t="s">
        <v>279</v>
      </c>
      <c r="B31" t="s">
        <v>280</v>
      </c>
      <c r="C31" t="s">
        <v>280</v>
      </c>
      <c r="D31" t="s">
        <v>7</v>
      </c>
      <c r="E31">
        <v>0</v>
      </c>
      <c r="F31">
        <v>0</v>
      </c>
      <c r="G31">
        <v>0</v>
      </c>
      <c r="H31">
        <v>1</v>
      </c>
      <c r="I31" t="s">
        <v>278</v>
      </c>
      <c r="J31">
        <f>IF(Table1[[#This Row],[Team]]="BRE",1,0)</f>
        <v>0</v>
      </c>
      <c r="K31">
        <v>5.9</v>
      </c>
      <c r="L31">
        <v>329</v>
      </c>
      <c r="M31">
        <v>6.77925509461397</v>
      </c>
      <c r="N31">
        <v>1</v>
      </c>
      <c r="O31">
        <v>0</v>
      </c>
      <c r="P31">
        <v>1</v>
      </c>
    </row>
    <row r="32" spans="1:16" hidden="1" x14ac:dyDescent="0.3">
      <c r="A32" t="s">
        <v>189</v>
      </c>
      <c r="B32" t="s">
        <v>191</v>
      </c>
      <c r="C32" t="s">
        <v>191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190</v>
      </c>
      <c r="J32">
        <f>IF(Table1[[#This Row],[Team]]="BRE",1,0)</f>
        <v>0</v>
      </c>
      <c r="K32">
        <v>4.5</v>
      </c>
      <c r="L32">
        <v>214</v>
      </c>
      <c r="M32">
        <v>6.0974688668648902</v>
      </c>
      <c r="N32">
        <v>0</v>
      </c>
      <c r="O32">
        <v>0</v>
      </c>
      <c r="P32">
        <v>0</v>
      </c>
    </row>
    <row r="33" spans="1:16" x14ac:dyDescent="0.3">
      <c r="A33" t="s">
        <v>321</v>
      </c>
      <c r="B33" t="s">
        <v>322</v>
      </c>
      <c r="C33" t="s">
        <v>322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313</v>
      </c>
      <c r="J33">
        <f>IF(Table1[[#This Row],[Team]]="BRE",1,0)</f>
        <v>0</v>
      </c>
      <c r="K33">
        <v>6.5</v>
      </c>
      <c r="L33">
        <v>423</v>
      </c>
      <c r="M33">
        <v>6.1227519268270196</v>
      </c>
      <c r="N33">
        <v>1</v>
      </c>
      <c r="O33">
        <v>0</v>
      </c>
      <c r="P33">
        <v>1</v>
      </c>
    </row>
    <row r="34" spans="1:16" hidden="1" x14ac:dyDescent="0.3">
      <c r="A34" t="s">
        <v>134</v>
      </c>
      <c r="B34" t="s">
        <v>135</v>
      </c>
      <c r="C34" t="s">
        <v>135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136</v>
      </c>
      <c r="J34">
        <f>IF(Table1[[#This Row],[Team]]="BRE",1,0)</f>
        <v>0</v>
      </c>
      <c r="K34">
        <v>5.6</v>
      </c>
      <c r="L34">
        <v>140</v>
      </c>
      <c r="M34">
        <v>6.0352945748998401</v>
      </c>
      <c r="N34">
        <v>0</v>
      </c>
      <c r="O34">
        <v>0</v>
      </c>
      <c r="P34">
        <v>0</v>
      </c>
    </row>
    <row r="35" spans="1:16" hidden="1" x14ac:dyDescent="0.3">
      <c r="A35" t="s">
        <v>212</v>
      </c>
      <c r="B35" t="s">
        <v>213</v>
      </c>
      <c r="C35" t="s">
        <v>213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206</v>
      </c>
      <c r="J35">
        <f>IF(Table1[[#This Row],[Team]]="BRE",1,0)</f>
        <v>0</v>
      </c>
      <c r="K35">
        <v>11.9</v>
      </c>
      <c r="L35">
        <v>243</v>
      </c>
      <c r="M35">
        <v>6.00746878629419</v>
      </c>
      <c r="N35">
        <v>0</v>
      </c>
      <c r="O35">
        <v>0</v>
      </c>
      <c r="P35">
        <v>0</v>
      </c>
    </row>
    <row r="36" spans="1:16" hidden="1" x14ac:dyDescent="0.3">
      <c r="A36" t="s">
        <v>221</v>
      </c>
      <c r="B36" t="s">
        <v>222</v>
      </c>
      <c r="C36" t="s">
        <v>222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206</v>
      </c>
      <c r="J36">
        <f>IF(Table1[[#This Row],[Team]]="BRE",1,0)</f>
        <v>0</v>
      </c>
      <c r="K36">
        <v>7.6</v>
      </c>
      <c r="L36">
        <v>250</v>
      </c>
      <c r="M36">
        <v>5.8918892657506197</v>
      </c>
      <c r="N36">
        <v>0</v>
      </c>
      <c r="O36">
        <v>0</v>
      </c>
      <c r="P36">
        <v>0</v>
      </c>
    </row>
    <row r="37" spans="1:16" hidden="1" x14ac:dyDescent="0.3">
      <c r="A37" t="s">
        <v>233</v>
      </c>
      <c r="B37" t="s">
        <v>234</v>
      </c>
      <c r="C37" t="s">
        <v>234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230</v>
      </c>
      <c r="J37">
        <f>IF(Table1[[#This Row],[Team]]="BRE",1,0)</f>
        <v>0</v>
      </c>
      <c r="K37">
        <v>7.3</v>
      </c>
      <c r="L37">
        <v>261</v>
      </c>
      <c r="M37">
        <v>5.8735058351647096</v>
      </c>
      <c r="N37">
        <v>0</v>
      </c>
      <c r="O37">
        <v>0</v>
      </c>
      <c r="P37">
        <v>0</v>
      </c>
    </row>
    <row r="38" spans="1:16" x14ac:dyDescent="0.3">
      <c r="A38" t="s">
        <v>176</v>
      </c>
      <c r="B38" t="s">
        <v>177</v>
      </c>
      <c r="C38" t="s">
        <v>177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175</v>
      </c>
      <c r="J38">
        <f>IF(Table1[[#This Row],[Team]]="BRE",1,0)</f>
        <v>0</v>
      </c>
      <c r="K38">
        <v>10.4</v>
      </c>
      <c r="L38">
        <v>194</v>
      </c>
      <c r="M38">
        <v>6.0556292828109903</v>
      </c>
      <c r="N38">
        <v>0</v>
      </c>
      <c r="O38">
        <v>0</v>
      </c>
      <c r="P38">
        <v>1</v>
      </c>
    </row>
    <row r="39" spans="1:16" hidden="1" x14ac:dyDescent="0.3">
      <c r="A39" t="s">
        <v>323</v>
      </c>
      <c r="B39" t="s">
        <v>324</v>
      </c>
      <c r="C39" t="s">
        <v>324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313</v>
      </c>
      <c r="J39">
        <f>IF(Table1[[#This Row],[Team]]="BRE",1,0)</f>
        <v>0</v>
      </c>
      <c r="K39">
        <v>6.3</v>
      </c>
      <c r="L39">
        <v>424</v>
      </c>
      <c r="M39">
        <v>5.70866654561181</v>
      </c>
      <c r="N39">
        <v>0</v>
      </c>
      <c r="O39">
        <v>0</v>
      </c>
      <c r="P39">
        <v>0</v>
      </c>
    </row>
    <row r="40" spans="1:16" hidden="1" x14ac:dyDescent="0.3">
      <c r="A40" t="s">
        <v>327</v>
      </c>
      <c r="B40" t="s">
        <v>328</v>
      </c>
      <c r="C40" t="s">
        <v>328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313</v>
      </c>
      <c r="J40">
        <f>IF(Table1[[#This Row],[Team]]="BRE",1,0)</f>
        <v>0</v>
      </c>
      <c r="K40">
        <v>5.9</v>
      </c>
      <c r="L40">
        <v>426</v>
      </c>
      <c r="M40">
        <v>5.6374830112006498</v>
      </c>
      <c r="N40">
        <v>0</v>
      </c>
      <c r="O40">
        <v>0</v>
      </c>
      <c r="P40">
        <v>0</v>
      </c>
    </row>
    <row r="41" spans="1:16" hidden="1" x14ac:dyDescent="0.3">
      <c r="A41" t="s">
        <v>27</v>
      </c>
      <c r="B41" t="s">
        <v>28</v>
      </c>
      <c r="C41" t="s">
        <v>28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13</v>
      </c>
      <c r="J41">
        <f>IF(Table1[[#This Row],[Team]]="BRE",1,0)</f>
        <v>0</v>
      </c>
      <c r="K41">
        <v>4.4000000000000004</v>
      </c>
      <c r="L41">
        <v>17</v>
      </c>
      <c r="M41">
        <v>5.5909149959332698</v>
      </c>
      <c r="N41">
        <v>0</v>
      </c>
      <c r="O41">
        <v>0</v>
      </c>
      <c r="P41">
        <v>0</v>
      </c>
    </row>
    <row r="42" spans="1:16" hidden="1" x14ac:dyDescent="0.3">
      <c r="A42" t="s">
        <v>214</v>
      </c>
      <c r="B42" t="s">
        <v>215</v>
      </c>
      <c r="C42" t="s">
        <v>214</v>
      </c>
      <c r="D42" t="s">
        <v>4</v>
      </c>
      <c r="E42">
        <v>1</v>
      </c>
      <c r="F42">
        <v>0</v>
      </c>
      <c r="G42">
        <v>0</v>
      </c>
      <c r="H42">
        <v>0</v>
      </c>
      <c r="I42" t="s">
        <v>206</v>
      </c>
      <c r="J42">
        <f>IF(Table1[[#This Row],[Team]]="BRE",1,0)</f>
        <v>0</v>
      </c>
      <c r="K42">
        <v>6</v>
      </c>
      <c r="L42">
        <v>244</v>
      </c>
      <c r="M42">
        <v>5.5837520028169703</v>
      </c>
      <c r="N42">
        <v>0</v>
      </c>
      <c r="O42">
        <v>0</v>
      </c>
      <c r="P42">
        <v>0</v>
      </c>
    </row>
    <row r="43" spans="1:16" hidden="1" x14ac:dyDescent="0.3">
      <c r="A43" t="s">
        <v>51</v>
      </c>
      <c r="B43" t="s">
        <v>52</v>
      </c>
      <c r="C43" t="s">
        <v>52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33</v>
      </c>
      <c r="J43">
        <f>IF(Table1[[#This Row],[Team]]="BRE",1,0)</f>
        <v>0</v>
      </c>
      <c r="K43">
        <v>7.9</v>
      </c>
      <c r="L43">
        <v>42</v>
      </c>
      <c r="M43">
        <v>5.5017222793014904</v>
      </c>
      <c r="N43">
        <v>0</v>
      </c>
      <c r="O43">
        <v>0</v>
      </c>
      <c r="P43">
        <v>0</v>
      </c>
    </row>
    <row r="44" spans="1:16" hidden="1" x14ac:dyDescent="0.3">
      <c r="A44" t="s">
        <v>192</v>
      </c>
      <c r="B44" t="s">
        <v>193</v>
      </c>
      <c r="C44" t="s">
        <v>193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190</v>
      </c>
      <c r="J44">
        <f>IF(Table1[[#This Row],[Team]]="BRE",1,0)</f>
        <v>0</v>
      </c>
      <c r="K44">
        <v>5.5</v>
      </c>
      <c r="L44">
        <v>215</v>
      </c>
      <c r="M44">
        <v>5.4842242510808301</v>
      </c>
      <c r="N44">
        <v>0</v>
      </c>
      <c r="O44">
        <v>0</v>
      </c>
      <c r="P44">
        <v>0</v>
      </c>
    </row>
    <row r="45" spans="1:16" hidden="1" x14ac:dyDescent="0.3">
      <c r="A45" t="s">
        <v>210</v>
      </c>
      <c r="B45" t="s">
        <v>211</v>
      </c>
      <c r="C45" t="s">
        <v>211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206</v>
      </c>
      <c r="J45">
        <f>IF(Table1[[#This Row],[Team]]="BRE",1,0)</f>
        <v>0</v>
      </c>
      <c r="K45">
        <v>6.6</v>
      </c>
      <c r="L45">
        <v>242</v>
      </c>
      <c r="M45">
        <v>5.3860351233260797</v>
      </c>
      <c r="N45">
        <v>0</v>
      </c>
      <c r="O45">
        <v>0</v>
      </c>
      <c r="P45">
        <v>0</v>
      </c>
    </row>
    <row r="46" spans="1:16" hidden="1" x14ac:dyDescent="0.3">
      <c r="A46" t="s">
        <v>237</v>
      </c>
      <c r="B46" t="s">
        <v>238</v>
      </c>
      <c r="C46" t="s">
        <v>238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230</v>
      </c>
      <c r="J46">
        <f>IF(Table1[[#This Row],[Team]]="BRE",1,0)</f>
        <v>0</v>
      </c>
      <c r="K46">
        <v>10.8</v>
      </c>
      <c r="L46">
        <v>264</v>
      </c>
      <c r="M46">
        <v>5.3860025441059198</v>
      </c>
      <c r="N46">
        <v>0</v>
      </c>
      <c r="O46">
        <v>0</v>
      </c>
      <c r="P46">
        <v>0</v>
      </c>
    </row>
    <row r="47" spans="1:16" hidden="1" x14ac:dyDescent="0.3">
      <c r="A47" t="s">
        <v>253</v>
      </c>
      <c r="B47" t="s">
        <v>254</v>
      </c>
      <c r="C47" t="s">
        <v>254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230</v>
      </c>
      <c r="J47">
        <f>IF(Table1[[#This Row],[Team]]="BRE",1,0)</f>
        <v>0</v>
      </c>
      <c r="K47">
        <v>7.1</v>
      </c>
      <c r="L47">
        <v>274</v>
      </c>
      <c r="M47">
        <v>5.3811972656074696</v>
      </c>
      <c r="N47">
        <v>0</v>
      </c>
      <c r="O47">
        <v>0</v>
      </c>
      <c r="P47">
        <v>0</v>
      </c>
    </row>
    <row r="48" spans="1:16" hidden="1" x14ac:dyDescent="0.3">
      <c r="A48" t="s">
        <v>14</v>
      </c>
      <c r="B48" t="s">
        <v>15</v>
      </c>
      <c r="C48" t="s">
        <v>15</v>
      </c>
      <c r="D48" t="s">
        <v>7</v>
      </c>
      <c r="E48">
        <v>0</v>
      </c>
      <c r="F48">
        <v>0</v>
      </c>
      <c r="G48">
        <v>0</v>
      </c>
      <c r="H48">
        <v>1</v>
      </c>
      <c r="I48" t="s">
        <v>13</v>
      </c>
      <c r="J48">
        <f>IF(Table1[[#This Row],[Team]]="BRE",1,0)</f>
        <v>0</v>
      </c>
      <c r="K48">
        <v>9.9</v>
      </c>
      <c r="L48">
        <v>2</v>
      </c>
      <c r="M48">
        <v>5.2847945508271597</v>
      </c>
      <c r="N48">
        <v>0</v>
      </c>
      <c r="O48">
        <v>0</v>
      </c>
      <c r="P48">
        <v>0</v>
      </c>
    </row>
    <row r="49" spans="1:16" hidden="1" x14ac:dyDescent="0.3">
      <c r="A49" t="s">
        <v>173</v>
      </c>
      <c r="B49" t="s">
        <v>174</v>
      </c>
      <c r="C49" t="s">
        <v>174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175</v>
      </c>
      <c r="J49">
        <f>IF(Table1[[#This Row],[Team]]="BRE",1,0)</f>
        <v>0</v>
      </c>
      <c r="K49">
        <v>5.0999999999999996</v>
      </c>
      <c r="L49">
        <v>191</v>
      </c>
      <c r="M49">
        <v>5.2549414190780404</v>
      </c>
      <c r="N49">
        <v>0</v>
      </c>
      <c r="O49">
        <v>0</v>
      </c>
      <c r="P49">
        <v>0</v>
      </c>
    </row>
    <row r="50" spans="1:16" hidden="1" x14ac:dyDescent="0.3">
      <c r="A50" t="s">
        <v>241</v>
      </c>
      <c r="B50" t="s">
        <v>242</v>
      </c>
      <c r="C50" t="s">
        <v>241</v>
      </c>
      <c r="D50" t="s">
        <v>4</v>
      </c>
      <c r="E50">
        <v>1</v>
      </c>
      <c r="F50">
        <v>0</v>
      </c>
      <c r="G50">
        <v>0</v>
      </c>
      <c r="H50">
        <v>0</v>
      </c>
      <c r="I50" t="s">
        <v>230</v>
      </c>
      <c r="J50">
        <f>IF(Table1[[#This Row],[Team]]="BRE",1,0)</f>
        <v>0</v>
      </c>
      <c r="K50">
        <v>6</v>
      </c>
      <c r="L50">
        <v>266</v>
      </c>
      <c r="M50">
        <v>5.1715289332255701</v>
      </c>
      <c r="N50">
        <v>0</v>
      </c>
      <c r="O50">
        <v>0</v>
      </c>
      <c r="P50">
        <v>0</v>
      </c>
    </row>
    <row r="51" spans="1:16" hidden="1" x14ac:dyDescent="0.3">
      <c r="A51" t="s">
        <v>109</v>
      </c>
      <c r="B51" t="s">
        <v>110</v>
      </c>
      <c r="C51" t="s">
        <v>110</v>
      </c>
      <c r="D51" t="s">
        <v>4</v>
      </c>
      <c r="E51">
        <v>1</v>
      </c>
      <c r="F51">
        <v>0</v>
      </c>
      <c r="G51">
        <v>0</v>
      </c>
      <c r="H51">
        <v>0</v>
      </c>
      <c r="I51" t="s">
        <v>98</v>
      </c>
      <c r="J51">
        <f>IF(Table1[[#This Row],[Team]]="BRE",1,0)</f>
        <v>0</v>
      </c>
      <c r="K51">
        <v>5.5</v>
      </c>
      <c r="L51">
        <v>105</v>
      </c>
      <c r="M51">
        <v>5.1142155216778402</v>
      </c>
      <c r="N51">
        <v>0</v>
      </c>
      <c r="O51">
        <v>0</v>
      </c>
      <c r="P51">
        <v>0</v>
      </c>
    </row>
    <row r="52" spans="1:16" hidden="1" x14ac:dyDescent="0.3">
      <c r="A52" t="s">
        <v>150</v>
      </c>
      <c r="B52" t="s">
        <v>151</v>
      </c>
      <c r="C52" t="s">
        <v>151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136</v>
      </c>
      <c r="J52">
        <f>IF(Table1[[#This Row],[Team]]="BRE",1,0)</f>
        <v>0</v>
      </c>
      <c r="K52">
        <v>4.5</v>
      </c>
      <c r="L52">
        <v>159</v>
      </c>
      <c r="M52">
        <v>5.0875251315508301</v>
      </c>
      <c r="N52">
        <v>0</v>
      </c>
      <c r="O52">
        <v>0</v>
      </c>
      <c r="P52">
        <v>0</v>
      </c>
    </row>
    <row r="53" spans="1:16" hidden="1" x14ac:dyDescent="0.3">
      <c r="A53" t="s">
        <v>96</v>
      </c>
      <c r="B53" t="s">
        <v>287</v>
      </c>
      <c r="C53" t="s">
        <v>287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285</v>
      </c>
      <c r="J53">
        <f>IF(Table1[[#This Row],[Team]]="BRE",1,0)</f>
        <v>0</v>
      </c>
      <c r="K53">
        <v>6.4</v>
      </c>
      <c r="L53">
        <v>354</v>
      </c>
      <c r="M53">
        <v>5.0866113504399202</v>
      </c>
      <c r="N53">
        <v>0</v>
      </c>
      <c r="O53">
        <v>0</v>
      </c>
      <c r="P53">
        <v>0</v>
      </c>
    </row>
    <row r="54" spans="1:16" hidden="1" x14ac:dyDescent="0.3">
      <c r="A54" t="s">
        <v>160</v>
      </c>
      <c r="B54" t="s">
        <v>161</v>
      </c>
      <c r="C54" t="s">
        <v>160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152</v>
      </c>
      <c r="J54">
        <f>IF(Table1[[#This Row],[Team]]="BRE",1,0)</f>
        <v>0</v>
      </c>
      <c r="K54">
        <v>4.5999999999999996</v>
      </c>
      <c r="L54">
        <v>172</v>
      </c>
      <c r="M54">
        <v>5.0618520406552996</v>
      </c>
      <c r="N54">
        <v>0</v>
      </c>
      <c r="O54">
        <v>0</v>
      </c>
      <c r="P54">
        <v>0</v>
      </c>
    </row>
    <row r="55" spans="1:16" hidden="1" x14ac:dyDescent="0.3">
      <c r="A55" t="s">
        <v>291</v>
      </c>
      <c r="B55" t="s">
        <v>292</v>
      </c>
      <c r="C55" t="s">
        <v>292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285</v>
      </c>
      <c r="J55">
        <f>IF(Table1[[#This Row],[Team]]="BRE",1,0)</f>
        <v>0</v>
      </c>
      <c r="K55">
        <v>4.5</v>
      </c>
      <c r="L55">
        <v>361</v>
      </c>
      <c r="M55">
        <v>5.0367937394121398</v>
      </c>
      <c r="N55">
        <v>0</v>
      </c>
      <c r="O55">
        <v>0</v>
      </c>
      <c r="P55">
        <v>0</v>
      </c>
    </row>
    <row r="56" spans="1:16" hidden="1" x14ac:dyDescent="0.3">
      <c r="A56" t="s">
        <v>127</v>
      </c>
      <c r="B56" t="s">
        <v>128</v>
      </c>
      <c r="C56" t="s">
        <v>128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115</v>
      </c>
      <c r="J56">
        <f>IF(Table1[[#This Row],[Team]]="BRE",1,0)</f>
        <v>0</v>
      </c>
      <c r="K56">
        <v>7.4</v>
      </c>
      <c r="L56">
        <v>130</v>
      </c>
      <c r="M56">
        <v>4.9599961123095797</v>
      </c>
      <c r="N56">
        <v>0</v>
      </c>
      <c r="O56">
        <v>0</v>
      </c>
      <c r="P56">
        <v>0</v>
      </c>
    </row>
    <row r="57" spans="1:16" hidden="1" x14ac:dyDescent="0.3">
      <c r="A57" t="s">
        <v>249</v>
      </c>
      <c r="B57" t="s">
        <v>250</v>
      </c>
      <c r="C57" t="s">
        <v>251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230</v>
      </c>
      <c r="J57">
        <f>IF(Table1[[#This Row],[Team]]="BRE",1,0)</f>
        <v>0</v>
      </c>
      <c r="K57">
        <v>8.6</v>
      </c>
      <c r="L57">
        <v>270</v>
      </c>
      <c r="M57">
        <v>4.9524257773375702</v>
      </c>
      <c r="N57">
        <v>0</v>
      </c>
      <c r="O57">
        <v>0</v>
      </c>
      <c r="P57">
        <v>0</v>
      </c>
    </row>
    <row r="58" spans="1:16" hidden="1" x14ac:dyDescent="0.3">
      <c r="A58" t="s">
        <v>167</v>
      </c>
      <c r="B58" t="s">
        <v>168</v>
      </c>
      <c r="C58" t="s">
        <v>167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152</v>
      </c>
      <c r="J58">
        <f>IF(Table1[[#This Row],[Team]]="BRE",1,0)</f>
        <v>0</v>
      </c>
      <c r="K58">
        <v>7.5</v>
      </c>
      <c r="L58">
        <v>180</v>
      </c>
      <c r="M58">
        <v>4.9318898179037598</v>
      </c>
      <c r="N58">
        <v>0</v>
      </c>
      <c r="O58">
        <v>0</v>
      </c>
      <c r="P58">
        <v>0</v>
      </c>
    </row>
    <row r="59" spans="1:16" hidden="1" x14ac:dyDescent="0.3">
      <c r="A59" t="s">
        <v>123</v>
      </c>
      <c r="B59" t="s">
        <v>124</v>
      </c>
      <c r="C59" t="s">
        <v>124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115</v>
      </c>
      <c r="J59">
        <f>IF(Table1[[#This Row],[Team]]="BRE",1,0)</f>
        <v>0</v>
      </c>
      <c r="K59">
        <v>5.6</v>
      </c>
      <c r="L59">
        <v>122</v>
      </c>
      <c r="M59">
        <v>4.8795833169885201</v>
      </c>
      <c r="N59">
        <v>0</v>
      </c>
      <c r="O59">
        <v>0</v>
      </c>
      <c r="P59">
        <v>0</v>
      </c>
    </row>
    <row r="60" spans="1:16" x14ac:dyDescent="0.3">
      <c r="A60" t="s">
        <v>301</v>
      </c>
      <c r="B60" t="s">
        <v>302</v>
      </c>
      <c r="C60" t="s">
        <v>302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295</v>
      </c>
      <c r="J60">
        <f>IF(Table1[[#This Row],[Team]]="BRE",1,0)</f>
        <v>0</v>
      </c>
      <c r="K60">
        <v>5.2</v>
      </c>
      <c r="L60">
        <v>376</v>
      </c>
      <c r="M60">
        <v>5.7287311514430996</v>
      </c>
      <c r="N60">
        <v>1</v>
      </c>
      <c r="O60">
        <v>0</v>
      </c>
      <c r="P60">
        <v>1</v>
      </c>
    </row>
    <row r="61" spans="1:16" hidden="1" x14ac:dyDescent="0.3">
      <c r="A61" t="s">
        <v>293</v>
      </c>
      <c r="B61" t="s">
        <v>294</v>
      </c>
      <c r="C61" t="s">
        <v>294</v>
      </c>
      <c r="D61" t="s">
        <v>4</v>
      </c>
      <c r="E61">
        <v>1</v>
      </c>
      <c r="F61">
        <v>0</v>
      </c>
      <c r="G61">
        <v>0</v>
      </c>
      <c r="H61">
        <v>0</v>
      </c>
      <c r="I61" t="s">
        <v>295</v>
      </c>
      <c r="J61">
        <f>IF(Table1[[#This Row],[Team]]="BRE",1,0)</f>
        <v>0</v>
      </c>
      <c r="K61">
        <v>5.6</v>
      </c>
      <c r="L61">
        <v>369</v>
      </c>
      <c r="M61">
        <v>4.7989880332983699</v>
      </c>
      <c r="N61">
        <v>0</v>
      </c>
      <c r="O61">
        <v>0</v>
      </c>
      <c r="P61">
        <v>0</v>
      </c>
    </row>
    <row r="62" spans="1:16" hidden="1" x14ac:dyDescent="0.3">
      <c r="A62" t="s">
        <v>144</v>
      </c>
      <c r="B62" t="s">
        <v>145</v>
      </c>
      <c r="C62" t="s">
        <v>145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136</v>
      </c>
      <c r="J62">
        <f>IF(Table1[[#This Row],[Team]]="BRE",1,0)</f>
        <v>0</v>
      </c>
      <c r="K62">
        <v>6.9</v>
      </c>
      <c r="L62">
        <v>149</v>
      </c>
      <c r="M62">
        <v>4.7742434806982796</v>
      </c>
      <c r="N62">
        <v>0</v>
      </c>
      <c r="O62">
        <v>0</v>
      </c>
      <c r="P62">
        <v>0</v>
      </c>
    </row>
    <row r="63" spans="1:16" hidden="1" x14ac:dyDescent="0.3">
      <c r="A63" t="s">
        <v>31</v>
      </c>
      <c r="B63" t="s">
        <v>271</v>
      </c>
      <c r="C63" t="s">
        <v>271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257</v>
      </c>
      <c r="J63">
        <f>IF(Table1[[#This Row],[Team]]="BRE",1,0)</f>
        <v>0</v>
      </c>
      <c r="K63">
        <v>5.4</v>
      </c>
      <c r="L63">
        <v>294</v>
      </c>
      <c r="M63">
        <v>4.7226497218891001</v>
      </c>
      <c r="N63">
        <v>0</v>
      </c>
      <c r="O63">
        <v>0</v>
      </c>
      <c r="P63">
        <v>0</v>
      </c>
    </row>
    <row r="64" spans="1:16" hidden="1" x14ac:dyDescent="0.3">
      <c r="A64" t="s">
        <v>99</v>
      </c>
      <c r="B64" t="s">
        <v>229</v>
      </c>
      <c r="C64" t="s">
        <v>229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230</v>
      </c>
      <c r="J64">
        <f>IF(Table1[[#This Row],[Team]]="BRE",1,0)</f>
        <v>0</v>
      </c>
      <c r="K64">
        <v>8</v>
      </c>
      <c r="L64">
        <v>259</v>
      </c>
      <c r="M64">
        <v>4.7052843934308104</v>
      </c>
      <c r="N64">
        <v>0</v>
      </c>
      <c r="O64">
        <v>0</v>
      </c>
      <c r="P64">
        <v>0</v>
      </c>
    </row>
    <row r="65" spans="1:16" hidden="1" x14ac:dyDescent="0.3">
      <c r="A65" t="s">
        <v>266</v>
      </c>
      <c r="B65" t="s">
        <v>267</v>
      </c>
      <c r="C65" t="s">
        <v>267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257</v>
      </c>
      <c r="J65">
        <f>IF(Table1[[#This Row],[Team]]="BRE",1,0)</f>
        <v>0</v>
      </c>
      <c r="K65">
        <v>6.9</v>
      </c>
      <c r="L65">
        <v>288</v>
      </c>
      <c r="M65">
        <v>4.7003680126280196</v>
      </c>
      <c r="N65">
        <v>0</v>
      </c>
      <c r="O65">
        <v>0</v>
      </c>
      <c r="P65">
        <v>0</v>
      </c>
    </row>
    <row r="66" spans="1:16" hidden="1" x14ac:dyDescent="0.3">
      <c r="A66" t="s">
        <v>83</v>
      </c>
      <c r="B66" t="s">
        <v>84</v>
      </c>
      <c r="C66" t="s">
        <v>84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80</v>
      </c>
      <c r="J66">
        <f>IF(Table1[[#This Row],[Team]]="BRE",1,0)</f>
        <v>0</v>
      </c>
      <c r="K66">
        <v>5</v>
      </c>
      <c r="L66">
        <v>76</v>
      </c>
      <c r="M66">
        <v>4.6924349185070904</v>
      </c>
      <c r="N66">
        <v>0</v>
      </c>
      <c r="O66">
        <v>0</v>
      </c>
      <c r="P66">
        <v>0</v>
      </c>
    </row>
    <row r="67" spans="1:16" hidden="1" x14ac:dyDescent="0.3">
      <c r="A67" t="s">
        <v>87</v>
      </c>
      <c r="B67" t="s">
        <v>88</v>
      </c>
      <c r="C67" t="s">
        <v>88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80</v>
      </c>
      <c r="J67">
        <f>IF(Table1[[#This Row],[Team]]="BRE",1,0)</f>
        <v>0</v>
      </c>
      <c r="K67">
        <v>6.4</v>
      </c>
      <c r="L67">
        <v>80</v>
      </c>
      <c r="M67">
        <v>4.6869290474860996</v>
      </c>
      <c r="N67">
        <v>0</v>
      </c>
      <c r="O67">
        <v>0</v>
      </c>
      <c r="P67">
        <v>0</v>
      </c>
    </row>
    <row r="68" spans="1:16" hidden="1" x14ac:dyDescent="0.3">
      <c r="A68" t="s">
        <v>113</v>
      </c>
      <c r="B68" t="s">
        <v>114</v>
      </c>
      <c r="C68" t="s">
        <v>114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115</v>
      </c>
      <c r="J68">
        <f>IF(Table1[[#This Row],[Team]]="BRE",1,0)</f>
        <v>0</v>
      </c>
      <c r="K68">
        <v>6</v>
      </c>
      <c r="L68">
        <v>116</v>
      </c>
      <c r="M68">
        <v>4.6539146471343402</v>
      </c>
      <c r="N68">
        <v>0</v>
      </c>
      <c r="O68">
        <v>0</v>
      </c>
      <c r="P68">
        <v>0</v>
      </c>
    </row>
    <row r="69" spans="1:16" hidden="1" x14ac:dyDescent="0.3">
      <c r="A69" t="s">
        <v>260</v>
      </c>
      <c r="B69" t="s">
        <v>261</v>
      </c>
      <c r="C69" t="s">
        <v>261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257</v>
      </c>
      <c r="J69">
        <f>IF(Table1[[#This Row],[Team]]="BRE",1,0)</f>
        <v>0</v>
      </c>
      <c r="K69">
        <v>5.4</v>
      </c>
      <c r="L69">
        <v>285</v>
      </c>
      <c r="M69">
        <v>4.6192855937957704</v>
      </c>
      <c r="N69">
        <v>0</v>
      </c>
      <c r="O69">
        <v>0</v>
      </c>
      <c r="P69">
        <v>0</v>
      </c>
    </row>
    <row r="70" spans="1:16" hidden="1" x14ac:dyDescent="0.3">
      <c r="A70" t="s">
        <v>289</v>
      </c>
      <c r="B70" t="s">
        <v>290</v>
      </c>
      <c r="C70" t="s">
        <v>290</v>
      </c>
      <c r="D70" t="s">
        <v>7</v>
      </c>
      <c r="E70">
        <v>0</v>
      </c>
      <c r="F70">
        <v>0</v>
      </c>
      <c r="G70">
        <v>0</v>
      </c>
      <c r="H70">
        <v>1</v>
      </c>
      <c r="I70" t="s">
        <v>285</v>
      </c>
      <c r="J70">
        <f>IF(Table1[[#This Row],[Team]]="BRE",1,0)</f>
        <v>0</v>
      </c>
      <c r="K70">
        <v>6.9</v>
      </c>
      <c r="L70">
        <v>357</v>
      </c>
      <c r="M70">
        <v>4.5865564789932796</v>
      </c>
      <c r="N70">
        <v>0</v>
      </c>
      <c r="O70">
        <v>0</v>
      </c>
      <c r="P70">
        <v>0</v>
      </c>
    </row>
    <row r="71" spans="1:16" hidden="1" x14ac:dyDescent="0.3">
      <c r="A71" t="s">
        <v>181</v>
      </c>
      <c r="B71" t="s">
        <v>182</v>
      </c>
      <c r="C71" t="s">
        <v>182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175</v>
      </c>
      <c r="J71">
        <f>IF(Table1[[#This Row],[Team]]="BRE",1,0)</f>
        <v>0</v>
      </c>
      <c r="K71">
        <v>6.4</v>
      </c>
      <c r="L71">
        <v>198</v>
      </c>
      <c r="M71">
        <v>4.5771280642807097</v>
      </c>
      <c r="N71">
        <v>0</v>
      </c>
      <c r="O71">
        <v>0</v>
      </c>
      <c r="P71">
        <v>0</v>
      </c>
    </row>
    <row r="72" spans="1:16" hidden="1" x14ac:dyDescent="0.3">
      <c r="A72" t="s">
        <v>184</v>
      </c>
      <c r="B72" t="s">
        <v>101</v>
      </c>
      <c r="C72" t="s">
        <v>101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175</v>
      </c>
      <c r="J72">
        <f>IF(Table1[[#This Row],[Team]]="BRE",1,0)</f>
        <v>0</v>
      </c>
      <c r="K72">
        <v>6.8</v>
      </c>
      <c r="L72">
        <v>202</v>
      </c>
      <c r="M72">
        <v>4.5660816802946096</v>
      </c>
      <c r="N72">
        <v>0</v>
      </c>
      <c r="O72">
        <v>0</v>
      </c>
      <c r="P72">
        <v>0</v>
      </c>
    </row>
    <row r="73" spans="1:16" hidden="1" x14ac:dyDescent="0.3">
      <c r="A73" t="s">
        <v>25</v>
      </c>
      <c r="B73" t="s">
        <v>26</v>
      </c>
      <c r="C73" t="s">
        <v>25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13</v>
      </c>
      <c r="J73">
        <f>IF(Table1[[#This Row],[Team]]="BRE",1,0)</f>
        <v>0</v>
      </c>
      <c r="K73">
        <v>5</v>
      </c>
      <c r="L73">
        <v>15</v>
      </c>
      <c r="M73">
        <v>4.5409797385760102</v>
      </c>
      <c r="N73">
        <v>0</v>
      </c>
      <c r="O73">
        <v>0</v>
      </c>
      <c r="P73">
        <v>0</v>
      </c>
    </row>
    <row r="74" spans="1:16" hidden="1" x14ac:dyDescent="0.3">
      <c r="A74" t="s">
        <v>111</v>
      </c>
      <c r="B74" t="s">
        <v>112</v>
      </c>
      <c r="C74" t="s">
        <v>112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98</v>
      </c>
      <c r="J74">
        <f>IF(Table1[[#This Row],[Team]]="BRE",1,0)</f>
        <v>0</v>
      </c>
      <c r="K74">
        <v>5.9</v>
      </c>
      <c r="L74">
        <v>109</v>
      </c>
      <c r="M74">
        <v>4.5388213678322504</v>
      </c>
      <c r="N74">
        <v>0</v>
      </c>
      <c r="O74">
        <v>0</v>
      </c>
      <c r="P74">
        <v>0</v>
      </c>
    </row>
    <row r="75" spans="1:16" hidden="1" x14ac:dyDescent="0.3">
      <c r="A75" t="s">
        <v>96</v>
      </c>
      <c r="B75" t="s">
        <v>183</v>
      </c>
      <c r="C75" t="s">
        <v>183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175</v>
      </c>
      <c r="J75">
        <f>IF(Table1[[#This Row],[Team]]="BRE",1,0)</f>
        <v>0</v>
      </c>
      <c r="K75">
        <v>6.8</v>
      </c>
      <c r="L75">
        <v>199</v>
      </c>
      <c r="M75">
        <v>4.4880584710972498</v>
      </c>
      <c r="N75">
        <v>0</v>
      </c>
      <c r="O75">
        <v>0</v>
      </c>
      <c r="P75">
        <v>0</v>
      </c>
    </row>
    <row r="76" spans="1:16" hidden="1" x14ac:dyDescent="0.3">
      <c r="A76" t="s">
        <v>96</v>
      </c>
      <c r="B76" t="s">
        <v>97</v>
      </c>
      <c r="C76" t="s">
        <v>97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98</v>
      </c>
      <c r="J76">
        <f>IF(Table1[[#This Row],[Team]]="BRE",1,0)</f>
        <v>0</v>
      </c>
      <c r="K76">
        <v>5</v>
      </c>
      <c r="L76">
        <v>93</v>
      </c>
      <c r="M76">
        <v>4.4861746346225999</v>
      </c>
      <c r="N76">
        <v>0</v>
      </c>
      <c r="O76">
        <v>0</v>
      </c>
      <c r="P76">
        <v>0</v>
      </c>
    </row>
    <row r="77" spans="1:16" hidden="1" x14ac:dyDescent="0.3">
      <c r="A77" t="s">
        <v>116</v>
      </c>
      <c r="B77" t="s">
        <v>117</v>
      </c>
      <c r="C77" t="s">
        <v>117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115</v>
      </c>
      <c r="J77">
        <f>IF(Table1[[#This Row],[Team]]="BRE",1,0)</f>
        <v>0</v>
      </c>
      <c r="K77">
        <v>5.8</v>
      </c>
      <c r="L77">
        <v>118</v>
      </c>
      <c r="M77">
        <v>4.4565383340096698</v>
      </c>
      <c r="N77">
        <v>0</v>
      </c>
      <c r="O77">
        <v>0</v>
      </c>
      <c r="P77">
        <v>0</v>
      </c>
    </row>
    <row r="78" spans="1:16" hidden="1" x14ac:dyDescent="0.3">
      <c r="A78" t="s">
        <v>227</v>
      </c>
      <c r="B78" t="s">
        <v>228</v>
      </c>
      <c r="C78" t="s">
        <v>228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206</v>
      </c>
      <c r="J78">
        <f>IF(Table1[[#This Row],[Team]]="BRE",1,0)</f>
        <v>0</v>
      </c>
      <c r="K78">
        <v>4</v>
      </c>
      <c r="L78">
        <v>258</v>
      </c>
      <c r="M78">
        <v>4.4481174891483501</v>
      </c>
      <c r="N78">
        <v>0</v>
      </c>
      <c r="O78">
        <v>0</v>
      </c>
      <c r="P78">
        <v>0</v>
      </c>
    </row>
    <row r="79" spans="1:16" hidden="1" x14ac:dyDescent="0.3">
      <c r="A79" s="1" t="s">
        <v>74</v>
      </c>
      <c r="B79" s="1" t="s">
        <v>75</v>
      </c>
      <c r="C79" s="1" t="s">
        <v>75</v>
      </c>
      <c r="D79" s="1" t="s">
        <v>6</v>
      </c>
      <c r="E79" s="2">
        <v>0</v>
      </c>
      <c r="F79" s="2">
        <v>0</v>
      </c>
      <c r="G79" s="2">
        <v>1</v>
      </c>
      <c r="H79" s="2">
        <v>0</v>
      </c>
      <c r="I79" s="1" t="s">
        <v>55</v>
      </c>
      <c r="J79" s="1">
        <f>IF(Table1[[#This Row],[Team]]="BRE",1,0)</f>
        <v>1</v>
      </c>
      <c r="K79" s="2">
        <v>4.9000000000000004</v>
      </c>
      <c r="L79" s="2">
        <v>64</v>
      </c>
      <c r="M79" s="2">
        <v>6.2199646906052299</v>
      </c>
      <c r="N79" s="2">
        <v>1</v>
      </c>
      <c r="O79" s="1">
        <v>1</v>
      </c>
      <c r="P79" s="1">
        <v>0</v>
      </c>
    </row>
    <row r="80" spans="1:16" hidden="1" x14ac:dyDescent="0.3">
      <c r="A80" t="s">
        <v>243</v>
      </c>
      <c r="B80" t="s">
        <v>244</v>
      </c>
      <c r="C80" t="s">
        <v>245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230</v>
      </c>
      <c r="J80">
        <f>IF(Table1[[#This Row],[Team]]="BRE",1,0)</f>
        <v>0</v>
      </c>
      <c r="K80">
        <v>6.9</v>
      </c>
      <c r="L80">
        <v>268</v>
      </c>
      <c r="M80">
        <v>4.4423359854371798</v>
      </c>
      <c r="N80">
        <v>0</v>
      </c>
      <c r="O80">
        <v>0</v>
      </c>
      <c r="P80">
        <v>0</v>
      </c>
    </row>
    <row r="81" spans="1:16" hidden="1" x14ac:dyDescent="0.3">
      <c r="A81" t="s">
        <v>31</v>
      </c>
      <c r="B81" t="s">
        <v>32</v>
      </c>
      <c r="C81" t="s">
        <v>32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13</v>
      </c>
      <c r="J81">
        <f>IF(Table1[[#This Row],[Team]]="BRE",1,0)</f>
        <v>0</v>
      </c>
      <c r="K81">
        <v>4.5</v>
      </c>
      <c r="L81">
        <v>23</v>
      </c>
      <c r="M81">
        <v>4.4397097433666897</v>
      </c>
      <c r="N81">
        <v>0</v>
      </c>
      <c r="O81">
        <v>0</v>
      </c>
      <c r="P81">
        <v>0</v>
      </c>
    </row>
    <row r="82" spans="1:16" hidden="1" x14ac:dyDescent="0.3">
      <c r="A82" t="s">
        <v>137</v>
      </c>
      <c r="B82" t="s">
        <v>138</v>
      </c>
      <c r="C82" t="s">
        <v>138</v>
      </c>
      <c r="D82" t="s">
        <v>4</v>
      </c>
      <c r="E82">
        <v>1</v>
      </c>
      <c r="F82">
        <v>0</v>
      </c>
      <c r="G82">
        <v>0</v>
      </c>
      <c r="H82">
        <v>0</v>
      </c>
      <c r="I82" t="s">
        <v>136</v>
      </c>
      <c r="J82">
        <f>IF(Table1[[#This Row],[Team]]="BRE",1,0)</f>
        <v>0</v>
      </c>
      <c r="K82">
        <v>4.5</v>
      </c>
      <c r="L82">
        <v>141</v>
      </c>
      <c r="M82">
        <v>4.4334432641244002</v>
      </c>
      <c r="N82">
        <v>0</v>
      </c>
      <c r="O82">
        <v>0</v>
      </c>
      <c r="P82">
        <v>0</v>
      </c>
    </row>
    <row r="83" spans="1:16" hidden="1" x14ac:dyDescent="0.3">
      <c r="A83" t="s">
        <v>23</v>
      </c>
      <c r="B83" t="s">
        <v>24</v>
      </c>
      <c r="C83" t="s">
        <v>24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13</v>
      </c>
      <c r="J83">
        <f>IF(Table1[[#This Row],[Team]]="BRE",1,0)</f>
        <v>0</v>
      </c>
      <c r="K83">
        <v>6.3</v>
      </c>
      <c r="L83">
        <v>14</v>
      </c>
      <c r="M83">
        <v>4.4281061443335901</v>
      </c>
      <c r="N83">
        <v>0</v>
      </c>
      <c r="O83">
        <v>0</v>
      </c>
      <c r="P83">
        <v>0</v>
      </c>
    </row>
    <row r="84" spans="1:16" hidden="1" x14ac:dyDescent="0.3">
      <c r="A84" t="s">
        <v>255</v>
      </c>
      <c r="B84" t="s">
        <v>337</v>
      </c>
      <c r="C84" t="s">
        <v>337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333</v>
      </c>
      <c r="J84">
        <f>IF(Table1[[#This Row],[Team]]="BRE",1,0)</f>
        <v>0</v>
      </c>
      <c r="K84">
        <v>4.5999999999999996</v>
      </c>
      <c r="L84">
        <v>439</v>
      </c>
      <c r="M84">
        <v>4.42431755503668</v>
      </c>
      <c r="N84">
        <v>0</v>
      </c>
      <c r="O84">
        <v>0</v>
      </c>
      <c r="P84">
        <v>0</v>
      </c>
    </row>
    <row r="85" spans="1:16" hidden="1" x14ac:dyDescent="0.3">
      <c r="A85" t="s">
        <v>37</v>
      </c>
      <c r="B85" t="s">
        <v>38</v>
      </c>
      <c r="C85" t="s">
        <v>38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33</v>
      </c>
      <c r="J85">
        <f>IF(Table1[[#This Row],[Team]]="BRE",1,0)</f>
        <v>0</v>
      </c>
      <c r="K85">
        <v>5</v>
      </c>
      <c r="L85">
        <v>31</v>
      </c>
      <c r="M85">
        <v>4.4149376517523402</v>
      </c>
      <c r="N85">
        <v>0</v>
      </c>
      <c r="O85">
        <v>0</v>
      </c>
      <c r="P85">
        <v>0</v>
      </c>
    </row>
    <row r="86" spans="1:16" hidden="1" x14ac:dyDescent="0.3">
      <c r="A86" t="s">
        <v>164</v>
      </c>
      <c r="B86" t="s">
        <v>286</v>
      </c>
      <c r="C86" t="s">
        <v>286</v>
      </c>
      <c r="D86" t="s">
        <v>4</v>
      </c>
      <c r="E86">
        <v>1</v>
      </c>
      <c r="F86">
        <v>0</v>
      </c>
      <c r="G86">
        <v>0</v>
      </c>
      <c r="H86">
        <v>0</v>
      </c>
      <c r="I86" t="s">
        <v>285</v>
      </c>
      <c r="J86">
        <f>IF(Table1[[#This Row],[Team]]="BRE",1,0)</f>
        <v>0</v>
      </c>
      <c r="K86">
        <v>4.5</v>
      </c>
      <c r="L86">
        <v>350</v>
      </c>
      <c r="M86">
        <v>4.4056835798440899</v>
      </c>
      <c r="N86">
        <v>0</v>
      </c>
      <c r="O86">
        <v>0</v>
      </c>
      <c r="P86">
        <v>0</v>
      </c>
    </row>
    <row r="87" spans="1:16" hidden="1" x14ac:dyDescent="0.3">
      <c r="A87" t="s">
        <v>157</v>
      </c>
      <c r="B87" t="s">
        <v>158</v>
      </c>
      <c r="C87" t="s">
        <v>158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152</v>
      </c>
      <c r="J87">
        <f>IF(Table1[[#This Row],[Team]]="BRE",1,0)</f>
        <v>0</v>
      </c>
      <c r="K87">
        <v>5</v>
      </c>
      <c r="L87">
        <v>170</v>
      </c>
      <c r="M87">
        <v>4.3734473090550301</v>
      </c>
      <c r="N87">
        <v>0</v>
      </c>
      <c r="O87">
        <v>0</v>
      </c>
      <c r="P87">
        <v>0</v>
      </c>
    </row>
    <row r="88" spans="1:16" hidden="1" x14ac:dyDescent="0.3">
      <c r="A88" t="s">
        <v>239</v>
      </c>
      <c r="B88" t="s">
        <v>240</v>
      </c>
      <c r="C88" t="s">
        <v>240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230</v>
      </c>
      <c r="J88">
        <f>IF(Table1[[#This Row],[Team]]="BRE",1,0)</f>
        <v>0</v>
      </c>
      <c r="K88">
        <v>6</v>
      </c>
      <c r="L88">
        <v>265</v>
      </c>
      <c r="M88">
        <v>4.3697182089347502</v>
      </c>
      <c r="N88">
        <v>0</v>
      </c>
      <c r="O88">
        <v>0</v>
      </c>
      <c r="P88">
        <v>0</v>
      </c>
    </row>
    <row r="89" spans="1:16" hidden="1" x14ac:dyDescent="0.3">
      <c r="A89" t="s">
        <v>85</v>
      </c>
      <c r="B89" t="s">
        <v>86</v>
      </c>
      <c r="C89" t="s">
        <v>86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80</v>
      </c>
      <c r="J89">
        <f>IF(Table1[[#This Row],[Team]]="BRE",1,0)</f>
        <v>0</v>
      </c>
      <c r="K89">
        <v>6.5</v>
      </c>
      <c r="L89">
        <v>79</v>
      </c>
      <c r="M89">
        <v>4.3423950226634496</v>
      </c>
      <c r="N89">
        <v>0</v>
      </c>
      <c r="O89">
        <v>0</v>
      </c>
      <c r="P89">
        <v>0</v>
      </c>
    </row>
    <row r="90" spans="1:16" hidden="1" x14ac:dyDescent="0.3">
      <c r="A90" t="s">
        <v>51</v>
      </c>
      <c r="B90" t="s">
        <v>95</v>
      </c>
      <c r="C90" t="s">
        <v>95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80</v>
      </c>
      <c r="J90">
        <f>IF(Table1[[#This Row],[Team]]="BRE",1,0)</f>
        <v>0</v>
      </c>
      <c r="K90">
        <v>6</v>
      </c>
      <c r="L90">
        <v>86</v>
      </c>
      <c r="M90">
        <v>4.3362802261019304</v>
      </c>
      <c r="N90">
        <v>0</v>
      </c>
      <c r="O90">
        <v>0</v>
      </c>
      <c r="P90">
        <v>0</v>
      </c>
    </row>
    <row r="91" spans="1:16" hidden="1" x14ac:dyDescent="0.3">
      <c r="A91" t="s">
        <v>100</v>
      </c>
      <c r="B91" t="s">
        <v>103</v>
      </c>
      <c r="C91" t="s">
        <v>103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98</v>
      </c>
      <c r="J91">
        <f>IF(Table1[[#This Row],[Team]]="BRE",1,0)</f>
        <v>0</v>
      </c>
      <c r="K91">
        <v>5.4</v>
      </c>
      <c r="L91">
        <v>100</v>
      </c>
      <c r="M91">
        <v>4.3252080734168299</v>
      </c>
      <c r="N91">
        <v>0</v>
      </c>
      <c r="O91">
        <v>0</v>
      </c>
      <c r="P91">
        <v>0</v>
      </c>
    </row>
    <row r="92" spans="1:16" hidden="1" x14ac:dyDescent="0.3">
      <c r="A92" t="s">
        <v>127</v>
      </c>
      <c r="B92" t="s">
        <v>204</v>
      </c>
      <c r="C92" t="s">
        <v>204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257</v>
      </c>
      <c r="J92">
        <f>IF(Table1[[#This Row],[Team]]="BRE",1,0)</f>
        <v>0</v>
      </c>
      <c r="K92">
        <v>7.7</v>
      </c>
      <c r="L92">
        <v>295</v>
      </c>
      <c r="M92">
        <v>4.2819337175080197</v>
      </c>
      <c r="N92">
        <v>0</v>
      </c>
      <c r="O92">
        <v>0</v>
      </c>
      <c r="P92">
        <v>0</v>
      </c>
    </row>
    <row r="93" spans="1:16" hidden="1" x14ac:dyDescent="0.3">
      <c r="A93" t="s">
        <v>134</v>
      </c>
      <c r="B93" t="s">
        <v>334</v>
      </c>
      <c r="C93" t="s">
        <v>334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333</v>
      </c>
      <c r="J93">
        <f>IF(Table1[[#This Row],[Team]]="BRE",1,0)</f>
        <v>0</v>
      </c>
      <c r="K93">
        <v>4.5</v>
      </c>
      <c r="L93">
        <v>436</v>
      </c>
      <c r="M93">
        <v>4.2761712201283304</v>
      </c>
      <c r="N93">
        <v>0</v>
      </c>
      <c r="O93">
        <v>0</v>
      </c>
      <c r="P93">
        <v>0</v>
      </c>
    </row>
    <row r="94" spans="1:16" hidden="1" x14ac:dyDescent="0.3">
      <c r="A94" t="s">
        <v>166</v>
      </c>
      <c r="B94" t="s">
        <v>307</v>
      </c>
      <c r="C94" t="s">
        <v>307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305</v>
      </c>
      <c r="J94">
        <f>IF(Table1[[#This Row],[Team]]="BRE",1,0)</f>
        <v>0</v>
      </c>
      <c r="K94">
        <v>5</v>
      </c>
      <c r="L94">
        <v>391</v>
      </c>
      <c r="M94">
        <v>4.2341726335501404</v>
      </c>
      <c r="N94">
        <v>0</v>
      </c>
      <c r="O94">
        <v>0</v>
      </c>
      <c r="P94">
        <v>0</v>
      </c>
    </row>
    <row r="95" spans="1:16" hidden="1" x14ac:dyDescent="0.3">
      <c r="A95" t="s">
        <v>60</v>
      </c>
      <c r="B95" t="s">
        <v>256</v>
      </c>
      <c r="C95" t="s">
        <v>256</v>
      </c>
      <c r="D95" t="s">
        <v>4</v>
      </c>
      <c r="E95">
        <v>1</v>
      </c>
      <c r="F95">
        <v>0</v>
      </c>
      <c r="G95">
        <v>0</v>
      </c>
      <c r="H95">
        <v>0</v>
      </c>
      <c r="I95" t="s">
        <v>257</v>
      </c>
      <c r="J95">
        <f>IF(Table1[[#This Row],[Team]]="BRE",1,0)</f>
        <v>0</v>
      </c>
      <c r="K95">
        <v>5</v>
      </c>
      <c r="L95">
        <v>282</v>
      </c>
      <c r="M95">
        <v>4.2289431244544504</v>
      </c>
      <c r="N95">
        <v>0</v>
      </c>
      <c r="O95">
        <v>0</v>
      </c>
      <c r="P95">
        <v>0</v>
      </c>
    </row>
    <row r="96" spans="1:16" hidden="1" x14ac:dyDescent="0.3">
      <c r="A96" t="s">
        <v>258</v>
      </c>
      <c r="B96" t="s">
        <v>259</v>
      </c>
      <c r="C96" t="s">
        <v>259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257</v>
      </c>
      <c r="J96">
        <f>IF(Table1[[#This Row],[Team]]="BRE",1,0)</f>
        <v>0</v>
      </c>
      <c r="K96">
        <v>7.8</v>
      </c>
      <c r="L96">
        <v>284</v>
      </c>
      <c r="M96">
        <v>4.2175623182877304</v>
      </c>
      <c r="N96">
        <v>0</v>
      </c>
      <c r="O96">
        <v>0</v>
      </c>
      <c r="P96">
        <v>0</v>
      </c>
    </row>
    <row r="97" spans="1:16" hidden="1" x14ac:dyDescent="0.3">
      <c r="A97" t="s">
        <v>338</v>
      </c>
      <c r="B97" t="s">
        <v>34</v>
      </c>
      <c r="C97" t="s">
        <v>34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333</v>
      </c>
      <c r="J97">
        <f>IF(Table1[[#This Row],[Team]]="BRE",1,0)</f>
        <v>0</v>
      </c>
      <c r="K97">
        <v>6</v>
      </c>
      <c r="L97">
        <v>441</v>
      </c>
      <c r="M97">
        <v>4.1770791139461103</v>
      </c>
      <c r="N97">
        <v>0</v>
      </c>
      <c r="O97">
        <v>0</v>
      </c>
      <c r="P97">
        <v>0</v>
      </c>
    </row>
    <row r="98" spans="1:16" hidden="1" x14ac:dyDescent="0.3">
      <c r="A98" t="s">
        <v>118</v>
      </c>
      <c r="B98" t="s">
        <v>119</v>
      </c>
      <c r="C98" t="s">
        <v>120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115</v>
      </c>
      <c r="J98">
        <f>IF(Table1[[#This Row],[Team]]="BRE",1,0)</f>
        <v>0</v>
      </c>
      <c r="K98">
        <v>5.9</v>
      </c>
      <c r="L98">
        <v>119</v>
      </c>
      <c r="M98">
        <v>4.16047206085375</v>
      </c>
      <c r="N98">
        <v>0</v>
      </c>
      <c r="O98">
        <v>0</v>
      </c>
      <c r="P98">
        <v>0</v>
      </c>
    </row>
    <row r="99" spans="1:16" hidden="1" x14ac:dyDescent="0.3">
      <c r="A99" t="s">
        <v>93</v>
      </c>
      <c r="B99" t="s">
        <v>94</v>
      </c>
      <c r="C99" t="s">
        <v>94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80</v>
      </c>
      <c r="J99">
        <f>IF(Table1[[#This Row],[Team]]="BRE",1,0)</f>
        <v>0</v>
      </c>
      <c r="K99">
        <v>5.5</v>
      </c>
      <c r="L99">
        <v>84</v>
      </c>
      <c r="M99">
        <v>4.15705968590518</v>
      </c>
      <c r="N99">
        <v>0</v>
      </c>
      <c r="O99">
        <v>0</v>
      </c>
      <c r="P99">
        <v>0</v>
      </c>
    </row>
    <row r="100" spans="1:16" hidden="1" x14ac:dyDescent="0.3">
      <c r="A100" t="s">
        <v>16</v>
      </c>
      <c r="B100" t="s">
        <v>329</v>
      </c>
      <c r="C100" t="s">
        <v>329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313</v>
      </c>
      <c r="J100">
        <f>IF(Table1[[#This Row],[Team]]="BRE",1,0)</f>
        <v>0</v>
      </c>
      <c r="K100">
        <v>6</v>
      </c>
      <c r="L100">
        <v>427</v>
      </c>
      <c r="M100">
        <v>4.1458153554899697</v>
      </c>
      <c r="N100">
        <v>0</v>
      </c>
      <c r="O100">
        <v>0</v>
      </c>
      <c r="P100">
        <v>0</v>
      </c>
    </row>
    <row r="101" spans="1:16" hidden="1" x14ac:dyDescent="0.3">
      <c r="A101" t="s">
        <v>314</v>
      </c>
      <c r="B101" t="s">
        <v>315</v>
      </c>
      <c r="C101" t="s">
        <v>315</v>
      </c>
      <c r="D101" t="s">
        <v>4</v>
      </c>
      <c r="E101">
        <v>1</v>
      </c>
      <c r="F101">
        <v>0</v>
      </c>
      <c r="G101">
        <v>0</v>
      </c>
      <c r="H101">
        <v>0</v>
      </c>
      <c r="I101" t="s">
        <v>313</v>
      </c>
      <c r="J101">
        <f>IF(Table1[[#This Row],[Team]]="BRE",1,0)</f>
        <v>0</v>
      </c>
      <c r="K101">
        <v>5</v>
      </c>
      <c r="L101">
        <v>413</v>
      </c>
      <c r="M101">
        <v>4.1448379486242501</v>
      </c>
      <c r="N101">
        <v>0</v>
      </c>
      <c r="O101">
        <v>0</v>
      </c>
      <c r="P101">
        <v>0</v>
      </c>
    </row>
    <row r="102" spans="1:16" hidden="1" x14ac:dyDescent="0.3">
      <c r="A102" t="s">
        <v>189</v>
      </c>
      <c r="B102" t="s">
        <v>265</v>
      </c>
      <c r="C102" t="s">
        <v>265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257</v>
      </c>
      <c r="J102">
        <f>IF(Table1[[#This Row],[Team]]="BRE",1,0)</f>
        <v>0</v>
      </c>
      <c r="K102">
        <v>5.5</v>
      </c>
      <c r="L102">
        <v>287</v>
      </c>
      <c r="M102">
        <v>4.1349263566082799</v>
      </c>
      <c r="N102">
        <v>0</v>
      </c>
      <c r="O102">
        <v>0</v>
      </c>
      <c r="P102">
        <v>0</v>
      </c>
    </row>
    <row r="103" spans="1:16" hidden="1" x14ac:dyDescent="0.3">
      <c r="A103" t="s">
        <v>43</v>
      </c>
      <c r="B103" t="s">
        <v>44</v>
      </c>
      <c r="C103" t="s">
        <v>45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33</v>
      </c>
      <c r="J103">
        <f>IF(Table1[[#This Row],[Team]]="BRE",1,0)</f>
        <v>0</v>
      </c>
      <c r="K103">
        <v>4.9000000000000004</v>
      </c>
      <c r="L103">
        <v>37</v>
      </c>
      <c r="M103">
        <v>4.1340316023561199</v>
      </c>
      <c r="N103">
        <v>0</v>
      </c>
      <c r="O103">
        <v>0</v>
      </c>
      <c r="P103">
        <v>0</v>
      </c>
    </row>
    <row r="104" spans="1:16" hidden="1" x14ac:dyDescent="0.3">
      <c r="A104" t="s">
        <v>284</v>
      </c>
      <c r="B104" t="s">
        <v>312</v>
      </c>
      <c r="C104" t="s">
        <v>312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305</v>
      </c>
      <c r="J104">
        <f>IF(Table1[[#This Row],[Team]]="BRE",1,0)</f>
        <v>0</v>
      </c>
      <c r="K104">
        <v>5.5</v>
      </c>
      <c r="L104">
        <v>405</v>
      </c>
      <c r="M104">
        <v>4.13240085599264</v>
      </c>
      <c r="N104">
        <v>0</v>
      </c>
      <c r="O104">
        <v>0</v>
      </c>
      <c r="P104">
        <v>0</v>
      </c>
    </row>
    <row r="105" spans="1:16" hidden="1" x14ac:dyDescent="0.3">
      <c r="A105" t="s">
        <v>125</v>
      </c>
      <c r="B105" t="s">
        <v>126</v>
      </c>
      <c r="C105" t="s">
        <v>126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115</v>
      </c>
      <c r="J105">
        <f>IF(Table1[[#This Row],[Team]]="BRE",1,0)</f>
        <v>0</v>
      </c>
      <c r="K105">
        <v>5</v>
      </c>
      <c r="L105">
        <v>127</v>
      </c>
      <c r="M105">
        <v>4.1292619490731202</v>
      </c>
      <c r="N105">
        <v>0</v>
      </c>
      <c r="O105">
        <v>0</v>
      </c>
      <c r="P105">
        <v>0</v>
      </c>
    </row>
    <row r="106" spans="1:16" hidden="1" x14ac:dyDescent="0.3">
      <c r="A106" t="s">
        <v>162</v>
      </c>
      <c r="B106" t="s">
        <v>163</v>
      </c>
      <c r="C106" t="s">
        <v>163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152</v>
      </c>
      <c r="J106">
        <f>IF(Table1[[#This Row],[Team]]="BRE",1,0)</f>
        <v>0</v>
      </c>
      <c r="K106">
        <v>5.5</v>
      </c>
      <c r="L106">
        <v>174</v>
      </c>
      <c r="M106">
        <v>4.1252135903109801</v>
      </c>
      <c r="N106">
        <v>0</v>
      </c>
      <c r="O106">
        <v>0</v>
      </c>
      <c r="P106">
        <v>0</v>
      </c>
    </row>
    <row r="107" spans="1:16" hidden="1" x14ac:dyDescent="0.3">
      <c r="A107" t="s">
        <v>225</v>
      </c>
      <c r="B107" t="s">
        <v>226</v>
      </c>
      <c r="C107" t="s">
        <v>226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206</v>
      </c>
      <c r="J107">
        <f>IF(Table1[[#This Row],[Team]]="BRE",1,0)</f>
        <v>0</v>
      </c>
      <c r="K107">
        <v>7.7</v>
      </c>
      <c r="L107">
        <v>253</v>
      </c>
      <c r="M107">
        <v>4.1179555078626802</v>
      </c>
      <c r="N107">
        <v>0</v>
      </c>
      <c r="O107">
        <v>0</v>
      </c>
      <c r="P107">
        <v>0</v>
      </c>
    </row>
    <row r="108" spans="1:16" hidden="1" x14ac:dyDescent="0.3">
      <c r="A108" t="s">
        <v>31</v>
      </c>
      <c r="B108" t="s">
        <v>205</v>
      </c>
      <c r="C108" t="s">
        <v>205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313</v>
      </c>
      <c r="J108">
        <f>IF(Table1[[#This Row],[Team]]="BRE",1,0)</f>
        <v>0</v>
      </c>
      <c r="K108">
        <v>5.5</v>
      </c>
      <c r="L108">
        <v>416</v>
      </c>
      <c r="M108">
        <v>4.0800703796717901</v>
      </c>
      <c r="N108">
        <v>0</v>
      </c>
      <c r="O108">
        <v>0</v>
      </c>
      <c r="P108">
        <v>0</v>
      </c>
    </row>
    <row r="109" spans="1:16" hidden="1" x14ac:dyDescent="0.3">
      <c r="A109" t="s">
        <v>27</v>
      </c>
      <c r="B109" t="s">
        <v>102</v>
      </c>
      <c r="C109" t="s">
        <v>102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98</v>
      </c>
      <c r="J109">
        <f>IF(Table1[[#This Row],[Team]]="BRE",1,0)</f>
        <v>0</v>
      </c>
      <c r="K109">
        <v>4.9000000000000004</v>
      </c>
      <c r="L109">
        <v>99</v>
      </c>
      <c r="M109">
        <v>4.07741034105449</v>
      </c>
      <c r="N109">
        <v>0</v>
      </c>
      <c r="O109">
        <v>0</v>
      </c>
      <c r="P109">
        <v>0</v>
      </c>
    </row>
    <row r="110" spans="1:16" hidden="1" x14ac:dyDescent="0.3">
      <c r="A110" t="s">
        <v>19</v>
      </c>
      <c r="B110" t="s">
        <v>20</v>
      </c>
      <c r="C110" t="s">
        <v>20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13</v>
      </c>
      <c r="J110">
        <f>IF(Table1[[#This Row],[Team]]="BRE",1,0)</f>
        <v>0</v>
      </c>
      <c r="K110">
        <v>7.2</v>
      </c>
      <c r="L110">
        <v>11</v>
      </c>
      <c r="M110">
        <v>4.0517244544493902</v>
      </c>
      <c r="N110">
        <v>0</v>
      </c>
      <c r="O110">
        <v>0</v>
      </c>
      <c r="P110">
        <v>0</v>
      </c>
    </row>
    <row r="111" spans="1:16" hidden="1" x14ac:dyDescent="0.3">
      <c r="A111" t="s">
        <v>231</v>
      </c>
      <c r="B111" t="s">
        <v>232</v>
      </c>
      <c r="C111" t="s">
        <v>232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230</v>
      </c>
      <c r="J111">
        <f>IF(Table1[[#This Row],[Team]]="BRE",1,0)</f>
        <v>0</v>
      </c>
      <c r="K111">
        <v>5.5</v>
      </c>
      <c r="L111">
        <v>260</v>
      </c>
      <c r="M111">
        <v>4.0206592380208601</v>
      </c>
      <c r="N111">
        <v>0</v>
      </c>
      <c r="O111">
        <v>0</v>
      </c>
      <c r="P111">
        <v>0</v>
      </c>
    </row>
    <row r="112" spans="1:16" hidden="1" x14ac:dyDescent="0.3">
      <c r="A112" t="s">
        <v>335</v>
      </c>
      <c r="B112" t="s">
        <v>336</v>
      </c>
      <c r="C112" t="s">
        <v>336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333</v>
      </c>
      <c r="J112">
        <f>IF(Table1[[#This Row],[Team]]="BRE",1,0)</f>
        <v>0</v>
      </c>
      <c r="K112">
        <v>5</v>
      </c>
      <c r="L112">
        <v>438</v>
      </c>
      <c r="M112">
        <v>3.9977995922750198</v>
      </c>
      <c r="N112">
        <v>0</v>
      </c>
      <c r="O112">
        <v>0</v>
      </c>
      <c r="P112">
        <v>0</v>
      </c>
    </row>
    <row r="113" spans="1:16" hidden="1" x14ac:dyDescent="0.3">
      <c r="A113" t="s">
        <v>121</v>
      </c>
      <c r="B113" t="s">
        <v>122</v>
      </c>
      <c r="C113" t="s">
        <v>122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115</v>
      </c>
      <c r="J113">
        <f>IF(Table1[[#This Row],[Team]]="BRE",1,0)</f>
        <v>0</v>
      </c>
      <c r="K113">
        <v>5.0999999999999996</v>
      </c>
      <c r="L113">
        <v>121</v>
      </c>
      <c r="M113">
        <v>3.9899109439537601</v>
      </c>
      <c r="N113">
        <v>0</v>
      </c>
      <c r="O113">
        <v>0</v>
      </c>
      <c r="P113">
        <v>0</v>
      </c>
    </row>
    <row r="114" spans="1:16" hidden="1" x14ac:dyDescent="0.3">
      <c r="A114" t="s">
        <v>143</v>
      </c>
      <c r="B114" t="s">
        <v>159</v>
      </c>
      <c r="C114" t="s">
        <v>159</v>
      </c>
      <c r="D114" t="s">
        <v>4</v>
      </c>
      <c r="E114">
        <v>1</v>
      </c>
      <c r="F114">
        <v>0</v>
      </c>
      <c r="G114">
        <v>0</v>
      </c>
      <c r="H114">
        <v>0</v>
      </c>
      <c r="I114" t="s">
        <v>152</v>
      </c>
      <c r="J114">
        <f>IF(Table1[[#This Row],[Team]]="BRE",1,0)</f>
        <v>0</v>
      </c>
      <c r="K114">
        <v>5</v>
      </c>
      <c r="L114">
        <v>171</v>
      </c>
      <c r="M114">
        <v>3.9746954201668601</v>
      </c>
      <c r="N114">
        <v>0</v>
      </c>
      <c r="O114">
        <v>0</v>
      </c>
      <c r="P114">
        <v>0</v>
      </c>
    </row>
    <row r="115" spans="1:16" hidden="1" x14ac:dyDescent="0.3">
      <c r="A115" t="s">
        <v>208</v>
      </c>
      <c r="B115" t="s">
        <v>209</v>
      </c>
      <c r="C115" t="s">
        <v>208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206</v>
      </c>
      <c r="J115">
        <f>IF(Table1[[#This Row],[Team]]="BRE",1,0)</f>
        <v>0</v>
      </c>
      <c r="K115">
        <v>5.4</v>
      </c>
      <c r="L115">
        <v>240</v>
      </c>
      <c r="M115">
        <v>3.9652594821708802</v>
      </c>
      <c r="N115">
        <v>0</v>
      </c>
      <c r="O115">
        <v>0</v>
      </c>
      <c r="P115">
        <v>0</v>
      </c>
    </row>
    <row r="116" spans="1:16" hidden="1" x14ac:dyDescent="0.3">
      <c r="A116" t="s">
        <v>160</v>
      </c>
      <c r="B116" t="s">
        <v>274</v>
      </c>
      <c r="C116" t="s">
        <v>274</v>
      </c>
      <c r="D116" t="s">
        <v>7</v>
      </c>
      <c r="E116">
        <v>0</v>
      </c>
      <c r="F116">
        <v>0</v>
      </c>
      <c r="G116">
        <v>0</v>
      </c>
      <c r="H116">
        <v>1</v>
      </c>
      <c r="I116" t="s">
        <v>272</v>
      </c>
      <c r="J116">
        <f>IF(Table1[[#This Row],[Team]]="BRE",1,0)</f>
        <v>0</v>
      </c>
      <c r="K116">
        <v>6.7</v>
      </c>
      <c r="L116">
        <v>316</v>
      </c>
      <c r="M116">
        <v>3.9408338218013199</v>
      </c>
      <c r="N116">
        <v>0</v>
      </c>
      <c r="O116">
        <v>0</v>
      </c>
      <c r="P116">
        <v>0</v>
      </c>
    </row>
    <row r="117" spans="1:16" hidden="1" x14ac:dyDescent="0.3">
      <c r="A117" t="s">
        <v>141</v>
      </c>
      <c r="B117" t="s">
        <v>142</v>
      </c>
      <c r="C117" t="s">
        <v>142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136</v>
      </c>
      <c r="J117">
        <f>IF(Table1[[#This Row],[Team]]="BRE",1,0)</f>
        <v>0</v>
      </c>
      <c r="K117">
        <v>4.5</v>
      </c>
      <c r="L117">
        <v>145</v>
      </c>
      <c r="M117">
        <v>3.9303808169757999</v>
      </c>
      <c r="N117">
        <v>0</v>
      </c>
      <c r="O117">
        <v>0</v>
      </c>
      <c r="P117">
        <v>0</v>
      </c>
    </row>
    <row r="118" spans="1:16" hidden="1" x14ac:dyDescent="0.3">
      <c r="A118" t="s">
        <v>46</v>
      </c>
      <c r="B118" t="s">
        <v>47</v>
      </c>
      <c r="C118" t="s">
        <v>46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33</v>
      </c>
      <c r="J118">
        <f>IF(Table1[[#This Row],[Team]]="BRE",1,0)</f>
        <v>0</v>
      </c>
      <c r="K118">
        <v>4.5</v>
      </c>
      <c r="L118">
        <v>38</v>
      </c>
      <c r="M118">
        <v>3.9137260921742998</v>
      </c>
      <c r="N118">
        <v>0</v>
      </c>
      <c r="O118">
        <v>0</v>
      </c>
      <c r="P118">
        <v>0</v>
      </c>
    </row>
    <row r="119" spans="1:16" hidden="1" x14ac:dyDescent="0.3">
      <c r="A119" t="s">
        <v>17</v>
      </c>
      <c r="B119" t="s">
        <v>18</v>
      </c>
      <c r="C119" t="s">
        <v>18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13</v>
      </c>
      <c r="J119">
        <f>IF(Table1[[#This Row],[Team]]="BRE",1,0)</f>
        <v>0</v>
      </c>
      <c r="K119">
        <v>4.9000000000000004</v>
      </c>
      <c r="L119">
        <v>10</v>
      </c>
      <c r="M119">
        <v>3.89515733835163</v>
      </c>
      <c r="N119">
        <v>0</v>
      </c>
      <c r="O119">
        <v>0</v>
      </c>
      <c r="P119">
        <v>0</v>
      </c>
    </row>
    <row r="120" spans="1:16" hidden="1" x14ac:dyDescent="0.3">
      <c r="A120" t="s">
        <v>131</v>
      </c>
      <c r="B120" t="s">
        <v>96</v>
      </c>
      <c r="C120" t="s">
        <v>96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115</v>
      </c>
      <c r="J120">
        <f>IF(Table1[[#This Row],[Team]]="BRE",1,0)</f>
        <v>0</v>
      </c>
      <c r="K120">
        <v>5.6</v>
      </c>
      <c r="L120">
        <v>133</v>
      </c>
      <c r="M120">
        <v>3.8940731155150599</v>
      </c>
      <c r="N120">
        <v>0</v>
      </c>
      <c r="O120">
        <v>0</v>
      </c>
      <c r="P120">
        <v>0</v>
      </c>
    </row>
    <row r="121" spans="1:16" hidden="1" x14ac:dyDescent="0.3">
      <c r="A121" t="s">
        <v>35</v>
      </c>
      <c r="B121" t="s">
        <v>36</v>
      </c>
      <c r="C121" t="s">
        <v>36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33</v>
      </c>
      <c r="J121">
        <f>IF(Table1[[#This Row],[Team]]="BRE",1,0)</f>
        <v>0</v>
      </c>
      <c r="K121">
        <v>5.9</v>
      </c>
      <c r="L121">
        <v>29</v>
      </c>
      <c r="M121">
        <v>3.8487693175903601</v>
      </c>
      <c r="N121">
        <v>0</v>
      </c>
      <c r="O121">
        <v>0</v>
      </c>
      <c r="P121">
        <v>0</v>
      </c>
    </row>
    <row r="122" spans="1:16" hidden="1" x14ac:dyDescent="0.3">
      <c r="A122" t="s">
        <v>325</v>
      </c>
      <c r="B122" t="s">
        <v>326</v>
      </c>
      <c r="C122" t="s">
        <v>326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313</v>
      </c>
      <c r="J122">
        <f>IF(Table1[[#This Row],[Team]]="BRE",1,0)</f>
        <v>0</v>
      </c>
      <c r="K122">
        <v>5</v>
      </c>
      <c r="L122">
        <v>425</v>
      </c>
      <c r="M122">
        <v>3.84542265644171</v>
      </c>
      <c r="N122">
        <v>0</v>
      </c>
      <c r="O122">
        <v>0</v>
      </c>
      <c r="P122">
        <v>0</v>
      </c>
    </row>
    <row r="123" spans="1:16" hidden="1" x14ac:dyDescent="0.3">
      <c r="A123" t="s">
        <v>299</v>
      </c>
      <c r="B123" t="s">
        <v>300</v>
      </c>
      <c r="C123" t="s">
        <v>300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295</v>
      </c>
      <c r="J123">
        <f>IF(Table1[[#This Row],[Team]]="BRE",1,0)</f>
        <v>0</v>
      </c>
      <c r="K123">
        <v>4.9000000000000004</v>
      </c>
      <c r="L123">
        <v>374</v>
      </c>
      <c r="M123">
        <v>3.8402954841212402</v>
      </c>
      <c r="N123">
        <v>0</v>
      </c>
      <c r="O123">
        <v>0</v>
      </c>
      <c r="P123">
        <v>0</v>
      </c>
    </row>
    <row r="124" spans="1:16" hidden="1" x14ac:dyDescent="0.3">
      <c r="A124" t="s">
        <v>330</v>
      </c>
      <c r="B124" t="s">
        <v>331</v>
      </c>
      <c r="C124" t="s">
        <v>332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333</v>
      </c>
      <c r="J124">
        <f>IF(Table1[[#This Row],[Team]]="BRE",1,0)</f>
        <v>0</v>
      </c>
      <c r="K124">
        <v>5</v>
      </c>
      <c r="L124">
        <v>434</v>
      </c>
      <c r="M124">
        <v>3.8023658030062202</v>
      </c>
      <c r="N124">
        <v>0</v>
      </c>
      <c r="O124">
        <v>0</v>
      </c>
      <c r="P124">
        <v>0</v>
      </c>
    </row>
    <row r="125" spans="1:16" hidden="1" x14ac:dyDescent="0.3">
      <c r="A125" t="s">
        <v>71</v>
      </c>
      <c r="B125" t="s">
        <v>288</v>
      </c>
      <c r="C125" t="s">
        <v>288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285</v>
      </c>
      <c r="J125">
        <f>IF(Table1[[#This Row],[Team]]="BRE",1,0)</f>
        <v>0</v>
      </c>
      <c r="K125">
        <v>4.4000000000000004</v>
      </c>
      <c r="L125">
        <v>356</v>
      </c>
      <c r="M125">
        <v>3.7861821140135001</v>
      </c>
      <c r="N125">
        <v>0</v>
      </c>
      <c r="O125">
        <v>0</v>
      </c>
      <c r="P125">
        <v>0</v>
      </c>
    </row>
    <row r="126" spans="1:16" hidden="1" x14ac:dyDescent="0.3">
      <c r="A126" t="s">
        <v>216</v>
      </c>
      <c r="B126" t="s">
        <v>217</v>
      </c>
      <c r="C126" t="s">
        <v>218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206</v>
      </c>
      <c r="J126">
        <f>IF(Table1[[#This Row],[Team]]="BRE",1,0)</f>
        <v>0</v>
      </c>
      <c r="K126">
        <v>5.4</v>
      </c>
      <c r="L126">
        <v>245</v>
      </c>
      <c r="M126">
        <v>3.7686581734195701</v>
      </c>
      <c r="N126">
        <v>0</v>
      </c>
      <c r="O126">
        <v>0</v>
      </c>
      <c r="P126">
        <v>0</v>
      </c>
    </row>
    <row r="127" spans="1:16" hidden="1" x14ac:dyDescent="0.3">
      <c r="A127" t="s">
        <v>316</v>
      </c>
      <c r="B127" t="s">
        <v>317</v>
      </c>
      <c r="C127" t="s">
        <v>317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313</v>
      </c>
      <c r="J127">
        <f>IF(Table1[[#This Row],[Team]]="BRE",1,0)</f>
        <v>0</v>
      </c>
      <c r="K127">
        <v>5</v>
      </c>
      <c r="L127">
        <v>414</v>
      </c>
      <c r="M127">
        <v>3.7408688141719399</v>
      </c>
      <c r="N127">
        <v>0</v>
      </c>
      <c r="O127">
        <v>0</v>
      </c>
      <c r="P127">
        <v>0</v>
      </c>
    </row>
    <row r="128" spans="1:16" hidden="1" x14ac:dyDescent="0.3">
      <c r="A128" t="s">
        <v>194</v>
      </c>
      <c r="B128" t="s">
        <v>252</v>
      </c>
      <c r="C128" t="s">
        <v>194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230</v>
      </c>
      <c r="J128">
        <f>IF(Table1[[#This Row],[Team]]="BRE",1,0)</f>
        <v>0</v>
      </c>
      <c r="K128">
        <v>5.5</v>
      </c>
      <c r="L128">
        <v>273</v>
      </c>
      <c r="M128">
        <v>3.7042419640435802</v>
      </c>
      <c r="N128">
        <v>0</v>
      </c>
      <c r="O128">
        <v>0</v>
      </c>
      <c r="P128">
        <v>0</v>
      </c>
    </row>
    <row r="129" spans="1:16" hidden="1" x14ac:dyDescent="0.3">
      <c r="A129" t="s">
        <v>185</v>
      </c>
      <c r="B129" t="s">
        <v>186</v>
      </c>
      <c r="C129" t="s">
        <v>186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175</v>
      </c>
      <c r="J129">
        <f>IF(Table1[[#This Row],[Team]]="BRE",1,0)</f>
        <v>0</v>
      </c>
      <c r="K129">
        <v>5</v>
      </c>
      <c r="L129">
        <v>203</v>
      </c>
      <c r="M129">
        <v>3.62028540770187</v>
      </c>
      <c r="N129">
        <v>0</v>
      </c>
      <c r="O129">
        <v>0</v>
      </c>
      <c r="P129">
        <v>0</v>
      </c>
    </row>
    <row r="130" spans="1:16" hidden="1" x14ac:dyDescent="0.3">
      <c r="A130" t="s">
        <v>296</v>
      </c>
      <c r="B130" t="s">
        <v>297</v>
      </c>
      <c r="C130" t="s">
        <v>298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295</v>
      </c>
      <c r="J130">
        <f>IF(Table1[[#This Row],[Team]]="BRE",1,0)</f>
        <v>0</v>
      </c>
      <c r="K130">
        <v>6.5</v>
      </c>
      <c r="L130">
        <v>372</v>
      </c>
      <c r="M130">
        <v>3.6194962640577901</v>
      </c>
      <c r="N130">
        <v>0</v>
      </c>
      <c r="O130">
        <v>0</v>
      </c>
      <c r="P130">
        <v>0</v>
      </c>
    </row>
    <row r="131" spans="1:16" hidden="1" x14ac:dyDescent="0.3">
      <c r="A131" t="s">
        <v>41</v>
      </c>
      <c r="B131" t="s">
        <v>108</v>
      </c>
      <c r="C131" t="s">
        <v>108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98</v>
      </c>
      <c r="J131">
        <f>IF(Table1[[#This Row],[Team]]="BRE",1,0)</f>
        <v>0</v>
      </c>
      <c r="K131">
        <v>4.4000000000000004</v>
      </c>
      <c r="L131">
        <v>103</v>
      </c>
      <c r="M131">
        <v>3.5941454854793702</v>
      </c>
      <c r="N131">
        <v>0</v>
      </c>
      <c r="O131">
        <v>0</v>
      </c>
      <c r="P131">
        <v>0</v>
      </c>
    </row>
    <row r="132" spans="1:16" hidden="1" x14ac:dyDescent="0.3">
      <c r="A132" t="s">
        <v>21</v>
      </c>
      <c r="B132" t="s">
        <v>22</v>
      </c>
      <c r="C132" t="s">
        <v>22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13</v>
      </c>
      <c r="J132">
        <f>IF(Table1[[#This Row],[Team]]="BRE",1,0)</f>
        <v>0</v>
      </c>
      <c r="K132">
        <v>5.3</v>
      </c>
      <c r="L132">
        <v>13</v>
      </c>
      <c r="M132">
        <v>3.5452974845349501</v>
      </c>
      <c r="N132">
        <v>0</v>
      </c>
      <c r="O132">
        <v>0</v>
      </c>
      <c r="P132">
        <v>0</v>
      </c>
    </row>
    <row r="133" spans="1:16" hidden="1" x14ac:dyDescent="0.3">
      <c r="A133" t="s">
        <v>56</v>
      </c>
      <c r="B133" t="s">
        <v>140</v>
      </c>
      <c r="C133" t="s">
        <v>140</v>
      </c>
      <c r="D133" t="s">
        <v>7</v>
      </c>
      <c r="E133">
        <v>0</v>
      </c>
      <c r="F133">
        <v>0</v>
      </c>
      <c r="G133">
        <v>0</v>
      </c>
      <c r="H133">
        <v>1</v>
      </c>
      <c r="I133" t="s">
        <v>136</v>
      </c>
      <c r="J133">
        <f>IF(Table1[[#This Row],[Team]]="BRE",1,0)</f>
        <v>0</v>
      </c>
      <c r="K133">
        <v>6.3</v>
      </c>
      <c r="L133">
        <v>144</v>
      </c>
      <c r="M133">
        <v>3.5291987083735399</v>
      </c>
      <c r="N133">
        <v>0</v>
      </c>
      <c r="O133">
        <v>0</v>
      </c>
      <c r="P133">
        <v>0</v>
      </c>
    </row>
    <row r="134" spans="1:16" hidden="1" x14ac:dyDescent="0.3">
      <c r="A134" t="s">
        <v>96</v>
      </c>
      <c r="B134" t="s">
        <v>139</v>
      </c>
      <c r="C134" t="s">
        <v>139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136</v>
      </c>
      <c r="J134">
        <f>IF(Table1[[#This Row],[Team]]="BRE",1,0)</f>
        <v>0</v>
      </c>
      <c r="K134">
        <v>4.5</v>
      </c>
      <c r="L134">
        <v>143</v>
      </c>
      <c r="M134">
        <v>3.4666509521178299</v>
      </c>
      <c r="N134">
        <v>0</v>
      </c>
      <c r="O134">
        <v>0</v>
      </c>
      <c r="P134">
        <v>0</v>
      </c>
    </row>
    <row r="135" spans="1:16" hidden="1" x14ac:dyDescent="0.3">
      <c r="A135" t="s">
        <v>39</v>
      </c>
      <c r="B135" t="s">
        <v>40</v>
      </c>
      <c r="C135" t="s">
        <v>40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33</v>
      </c>
      <c r="J135">
        <f>IF(Table1[[#This Row],[Team]]="BRE",1,0)</f>
        <v>0</v>
      </c>
      <c r="K135">
        <v>5.9</v>
      </c>
      <c r="L135">
        <v>35</v>
      </c>
      <c r="M135">
        <v>3.4515162349129298</v>
      </c>
      <c r="N135">
        <v>0</v>
      </c>
      <c r="O135">
        <v>0</v>
      </c>
      <c r="P135">
        <v>0</v>
      </c>
    </row>
    <row r="136" spans="1:16" hidden="1" x14ac:dyDescent="0.3">
      <c r="A136" t="s">
        <v>49</v>
      </c>
      <c r="B136" t="s">
        <v>50</v>
      </c>
      <c r="C136" t="s">
        <v>50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33</v>
      </c>
      <c r="J136">
        <f>IF(Table1[[#This Row],[Team]]="BRE",1,0)</f>
        <v>0</v>
      </c>
      <c r="K136">
        <v>4.5</v>
      </c>
      <c r="L136">
        <v>41</v>
      </c>
      <c r="M136">
        <v>3.4025209006900798</v>
      </c>
      <c r="N136">
        <v>0</v>
      </c>
      <c r="O136">
        <v>0</v>
      </c>
      <c r="P136">
        <v>0</v>
      </c>
    </row>
    <row r="137" spans="1:16" hidden="1" x14ac:dyDescent="0.3">
      <c r="A137" t="s">
        <v>187</v>
      </c>
      <c r="B137" t="s">
        <v>188</v>
      </c>
      <c r="C137" t="s">
        <v>188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175</v>
      </c>
      <c r="J137">
        <f>IF(Table1[[#This Row],[Team]]="BRE",1,0)</f>
        <v>0</v>
      </c>
      <c r="K137">
        <v>5</v>
      </c>
      <c r="L137">
        <v>204</v>
      </c>
      <c r="M137">
        <v>3.37501640569225</v>
      </c>
      <c r="N137">
        <v>0</v>
      </c>
      <c r="O137">
        <v>0</v>
      </c>
      <c r="P137">
        <v>0</v>
      </c>
    </row>
    <row r="138" spans="1:16" hidden="1" x14ac:dyDescent="0.3">
      <c r="A138" t="s">
        <v>275</v>
      </c>
      <c r="B138" t="s">
        <v>276</v>
      </c>
      <c r="C138" t="s">
        <v>277</v>
      </c>
      <c r="D138" t="s">
        <v>7</v>
      </c>
      <c r="E138">
        <v>0</v>
      </c>
      <c r="F138">
        <v>0</v>
      </c>
      <c r="G138">
        <v>0</v>
      </c>
      <c r="H138">
        <v>1</v>
      </c>
      <c r="I138" t="s">
        <v>272</v>
      </c>
      <c r="J138">
        <f>IF(Table1[[#This Row],[Team]]="BRE",1,0)</f>
        <v>0</v>
      </c>
      <c r="K138">
        <v>5.8</v>
      </c>
      <c r="L138">
        <v>319</v>
      </c>
      <c r="M138">
        <v>3.3538278671111801</v>
      </c>
      <c r="N138">
        <v>0</v>
      </c>
      <c r="O138">
        <v>0</v>
      </c>
      <c r="P138">
        <v>0</v>
      </c>
    </row>
    <row r="139" spans="1:16" hidden="1" x14ac:dyDescent="0.3">
      <c r="A139" t="s">
        <v>153</v>
      </c>
      <c r="B139" t="s">
        <v>154</v>
      </c>
      <c r="C139" t="s">
        <v>154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152</v>
      </c>
      <c r="J139">
        <f>IF(Table1[[#This Row],[Team]]="BRE",1,0)</f>
        <v>0</v>
      </c>
      <c r="K139">
        <v>5</v>
      </c>
      <c r="L139">
        <v>168</v>
      </c>
      <c r="M139">
        <v>3.30938509606103</v>
      </c>
      <c r="N139">
        <v>0</v>
      </c>
      <c r="O139">
        <v>0</v>
      </c>
      <c r="P139">
        <v>0</v>
      </c>
    </row>
    <row r="140" spans="1:16" hidden="1" x14ac:dyDescent="0.3">
      <c r="A140" t="s">
        <v>164</v>
      </c>
      <c r="B140" t="s">
        <v>165</v>
      </c>
      <c r="C140" t="s">
        <v>165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152</v>
      </c>
      <c r="J140">
        <f>IF(Table1[[#This Row],[Team]]="BRE",1,0)</f>
        <v>0</v>
      </c>
      <c r="K140">
        <v>5.9</v>
      </c>
      <c r="L140">
        <v>175</v>
      </c>
      <c r="M140">
        <v>3.3050781972219898</v>
      </c>
      <c r="N140">
        <v>0</v>
      </c>
      <c r="O140">
        <v>0</v>
      </c>
      <c r="P140">
        <v>0</v>
      </c>
    </row>
    <row r="141" spans="1:16" hidden="1" x14ac:dyDescent="0.3">
      <c r="A141" t="s">
        <v>91</v>
      </c>
      <c r="B141" t="s">
        <v>92</v>
      </c>
      <c r="C141" t="s">
        <v>92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80</v>
      </c>
      <c r="J141">
        <f>IF(Table1[[#This Row],[Team]]="BRE",1,0)</f>
        <v>0</v>
      </c>
      <c r="K141">
        <v>4.5999999999999996</v>
      </c>
      <c r="L141">
        <v>82</v>
      </c>
      <c r="M141">
        <v>3.3028156936459201</v>
      </c>
      <c r="N141">
        <v>0</v>
      </c>
      <c r="O141">
        <v>0</v>
      </c>
      <c r="P141">
        <v>0</v>
      </c>
    </row>
    <row r="142" spans="1:16" hidden="1" x14ac:dyDescent="0.3">
      <c r="A142" t="s">
        <v>146</v>
      </c>
      <c r="B142" t="s">
        <v>147</v>
      </c>
      <c r="C142" t="s">
        <v>147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136</v>
      </c>
      <c r="J142">
        <f>IF(Table1[[#This Row],[Team]]="BRE",1,0)</f>
        <v>0</v>
      </c>
      <c r="K142">
        <v>4.5</v>
      </c>
      <c r="L142">
        <v>154</v>
      </c>
      <c r="M142">
        <v>3.2393286621908399</v>
      </c>
      <c r="N142">
        <v>0</v>
      </c>
      <c r="O142">
        <v>0</v>
      </c>
      <c r="P142">
        <v>0</v>
      </c>
    </row>
    <row r="143" spans="1:16" hidden="1" x14ac:dyDescent="0.3">
      <c r="A143" t="s">
        <v>148</v>
      </c>
      <c r="B143" t="s">
        <v>149</v>
      </c>
      <c r="C143" t="s">
        <v>149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136</v>
      </c>
      <c r="J143">
        <f>IF(Table1[[#This Row],[Team]]="BRE",1,0)</f>
        <v>0</v>
      </c>
      <c r="K143">
        <v>4.5</v>
      </c>
      <c r="L143">
        <v>157</v>
      </c>
      <c r="M143">
        <v>3.2205417373346599</v>
      </c>
      <c r="N143">
        <v>0</v>
      </c>
      <c r="O143">
        <v>0</v>
      </c>
      <c r="P143">
        <v>0</v>
      </c>
    </row>
    <row r="144" spans="1:16" hidden="1" x14ac:dyDescent="0.3">
      <c r="A144" t="s">
        <v>178</v>
      </c>
      <c r="B144" t="s">
        <v>179</v>
      </c>
      <c r="C144" t="s">
        <v>180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175</v>
      </c>
      <c r="J144">
        <f>IF(Table1[[#This Row],[Team]]="BRE",1,0)</f>
        <v>0</v>
      </c>
      <c r="K144">
        <v>5.5</v>
      </c>
      <c r="L144">
        <v>195</v>
      </c>
      <c r="M144">
        <v>3.1955522496452402</v>
      </c>
      <c r="N144">
        <v>0</v>
      </c>
      <c r="O144">
        <v>0</v>
      </c>
      <c r="P144">
        <v>0</v>
      </c>
    </row>
    <row r="145" spans="1:16" hidden="1" x14ac:dyDescent="0.3">
      <c r="A145" t="s">
        <v>306</v>
      </c>
      <c r="B145" t="s">
        <v>318</v>
      </c>
      <c r="C145" t="s">
        <v>318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313</v>
      </c>
      <c r="J145">
        <f>IF(Table1[[#This Row],[Team]]="BRE",1,0)</f>
        <v>0</v>
      </c>
      <c r="K145">
        <v>5</v>
      </c>
      <c r="L145">
        <v>418</v>
      </c>
      <c r="M145">
        <v>3.1519102231491298</v>
      </c>
      <c r="N145">
        <v>0</v>
      </c>
      <c r="O145">
        <v>0</v>
      </c>
      <c r="P145">
        <v>0</v>
      </c>
    </row>
    <row r="146" spans="1:16" hidden="1" x14ac:dyDescent="0.3">
      <c r="A146" t="s">
        <v>148</v>
      </c>
      <c r="B146" t="s">
        <v>207</v>
      </c>
      <c r="C146" t="s">
        <v>207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206</v>
      </c>
      <c r="J146">
        <f>IF(Table1[[#This Row],[Team]]="BRE",1,0)</f>
        <v>0</v>
      </c>
      <c r="K146">
        <v>5</v>
      </c>
      <c r="L146">
        <v>239</v>
      </c>
      <c r="M146">
        <v>3.1186917851307201</v>
      </c>
      <c r="N146">
        <v>0</v>
      </c>
      <c r="O146">
        <v>0</v>
      </c>
      <c r="P146">
        <v>0</v>
      </c>
    </row>
    <row r="147" spans="1:16" hidden="1" x14ac:dyDescent="0.3">
      <c r="A147" t="s">
        <v>169</v>
      </c>
      <c r="B147" t="s">
        <v>170</v>
      </c>
      <c r="C147" t="s">
        <v>170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152</v>
      </c>
      <c r="J147">
        <f>IF(Table1[[#This Row],[Team]]="BRE",1,0)</f>
        <v>0</v>
      </c>
      <c r="K147">
        <v>5.4</v>
      </c>
      <c r="L147">
        <v>182</v>
      </c>
      <c r="M147">
        <v>2.9942409088549899</v>
      </c>
      <c r="N147">
        <v>0</v>
      </c>
      <c r="O147">
        <v>0</v>
      </c>
      <c r="P147">
        <v>0</v>
      </c>
    </row>
    <row r="148" spans="1:16" hidden="1" x14ac:dyDescent="0.3">
      <c r="A148" t="s">
        <v>223</v>
      </c>
      <c r="B148" t="s">
        <v>224</v>
      </c>
      <c r="C148" t="s">
        <v>224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206</v>
      </c>
      <c r="J148">
        <f>IF(Table1[[#This Row],[Team]]="BRE",1,0)</f>
        <v>0</v>
      </c>
      <c r="K148">
        <v>5</v>
      </c>
      <c r="L148">
        <v>252</v>
      </c>
      <c r="M148">
        <v>2.8953475120704102</v>
      </c>
      <c r="N148">
        <v>0</v>
      </c>
      <c r="O148">
        <v>0</v>
      </c>
      <c r="P148">
        <v>0</v>
      </c>
    </row>
    <row r="149" spans="1:16" hidden="1" x14ac:dyDescent="0.3">
      <c r="A149" t="s">
        <v>78</v>
      </c>
      <c r="B149" t="s">
        <v>79</v>
      </c>
      <c r="C149" t="s">
        <v>79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80</v>
      </c>
      <c r="J149">
        <f>IF(Table1[[#This Row],[Team]]="BRE",1,0)</f>
        <v>0</v>
      </c>
      <c r="K149">
        <v>5.4</v>
      </c>
      <c r="L149">
        <v>72</v>
      </c>
      <c r="M149">
        <v>2.8899595163343901</v>
      </c>
      <c r="N149">
        <v>0</v>
      </c>
      <c r="O149">
        <v>0</v>
      </c>
      <c r="P149">
        <v>0</v>
      </c>
    </row>
    <row r="150" spans="1:16" hidden="1" x14ac:dyDescent="0.3">
      <c r="A150" t="s">
        <v>81</v>
      </c>
      <c r="B150" t="s">
        <v>82</v>
      </c>
      <c r="C150" t="s">
        <v>82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80</v>
      </c>
      <c r="J150">
        <f>IF(Table1[[#This Row],[Team]]="BRE",1,0)</f>
        <v>0</v>
      </c>
      <c r="K150">
        <v>4.3</v>
      </c>
      <c r="L150">
        <v>74</v>
      </c>
      <c r="M150">
        <v>2.8764156546181798</v>
      </c>
      <c r="N150">
        <v>0</v>
      </c>
      <c r="O150">
        <v>0</v>
      </c>
      <c r="P150">
        <v>0</v>
      </c>
    </row>
    <row r="151" spans="1:16" hidden="1" x14ac:dyDescent="0.3">
      <c r="A151" t="s">
        <v>104</v>
      </c>
      <c r="B151" t="s">
        <v>105</v>
      </c>
      <c r="C151" t="s">
        <v>105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98</v>
      </c>
      <c r="J151">
        <f>IF(Table1[[#This Row],[Team]]="BRE",1,0)</f>
        <v>0</v>
      </c>
      <c r="K151">
        <v>5.5</v>
      </c>
      <c r="L151">
        <v>101</v>
      </c>
      <c r="M151">
        <v>2.8509998139334898</v>
      </c>
      <c r="N151">
        <v>0</v>
      </c>
      <c r="O151">
        <v>0</v>
      </c>
      <c r="P151">
        <v>0</v>
      </c>
    </row>
    <row r="152" spans="1:16" hidden="1" x14ac:dyDescent="0.3">
      <c r="A152" t="s">
        <v>48</v>
      </c>
      <c r="B152" t="s">
        <v>273</v>
      </c>
      <c r="C152" t="s">
        <v>273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272</v>
      </c>
      <c r="J152">
        <f>IF(Table1[[#This Row],[Team]]="BRE",1,0)</f>
        <v>0</v>
      </c>
      <c r="K152">
        <v>5</v>
      </c>
      <c r="L152">
        <v>313</v>
      </c>
      <c r="M152">
        <v>2.8277998368307902</v>
      </c>
      <c r="N152">
        <v>0</v>
      </c>
      <c r="O152">
        <v>0</v>
      </c>
      <c r="P152">
        <v>0</v>
      </c>
    </row>
    <row r="153" spans="1:16" hidden="1" x14ac:dyDescent="0.3">
      <c r="A153" t="s">
        <v>262</v>
      </c>
      <c r="B153" t="s">
        <v>263</v>
      </c>
      <c r="C153" t="s">
        <v>264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257</v>
      </c>
      <c r="J153">
        <f>IF(Table1[[#This Row],[Team]]="BRE",1,0)</f>
        <v>0</v>
      </c>
      <c r="K153">
        <v>5</v>
      </c>
      <c r="L153">
        <v>286</v>
      </c>
      <c r="M153">
        <v>2.7965214182990699</v>
      </c>
      <c r="N153">
        <v>0</v>
      </c>
      <c r="O153">
        <v>0</v>
      </c>
      <c r="P153">
        <v>0</v>
      </c>
    </row>
    <row r="154" spans="1:16" hidden="1" x14ac:dyDescent="0.3">
      <c r="A154" t="s">
        <v>281</v>
      </c>
      <c r="B154" t="s">
        <v>342</v>
      </c>
      <c r="C154" t="s">
        <v>342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333</v>
      </c>
      <c r="J154">
        <f>IF(Table1[[#This Row],[Team]]="BRE",1,0)</f>
        <v>0</v>
      </c>
      <c r="K154">
        <v>4.5</v>
      </c>
      <c r="L154">
        <v>445</v>
      </c>
      <c r="M154">
        <v>2.75790075372749</v>
      </c>
      <c r="N154">
        <v>0</v>
      </c>
      <c r="O154">
        <v>0</v>
      </c>
      <c r="P154">
        <v>0</v>
      </c>
    </row>
    <row r="155" spans="1:16" hidden="1" x14ac:dyDescent="0.3">
      <c r="A155" t="s">
        <v>171</v>
      </c>
      <c r="B155" t="s">
        <v>172</v>
      </c>
      <c r="C155" t="s">
        <v>172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152</v>
      </c>
      <c r="J155">
        <f>IF(Table1[[#This Row],[Team]]="BRE",1,0)</f>
        <v>0</v>
      </c>
      <c r="K155">
        <v>5.8</v>
      </c>
      <c r="L155">
        <v>183</v>
      </c>
      <c r="M155">
        <v>2.6498800711839201</v>
      </c>
      <c r="N155">
        <v>0</v>
      </c>
      <c r="O155">
        <v>0</v>
      </c>
      <c r="P155">
        <v>0</v>
      </c>
    </row>
    <row r="156" spans="1:16" hidden="1" x14ac:dyDescent="0.3">
      <c r="A156" t="s">
        <v>303</v>
      </c>
      <c r="B156" t="s">
        <v>304</v>
      </c>
      <c r="C156" t="s">
        <v>304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295</v>
      </c>
      <c r="J156">
        <f>IF(Table1[[#This Row],[Team]]="BRE",1,0)</f>
        <v>0</v>
      </c>
      <c r="K156">
        <v>4.5</v>
      </c>
      <c r="L156">
        <v>377</v>
      </c>
      <c r="M156">
        <v>2.46489273642081</v>
      </c>
      <c r="N156">
        <v>0</v>
      </c>
      <c r="O156">
        <v>0</v>
      </c>
      <c r="P156">
        <v>0</v>
      </c>
    </row>
    <row r="157" spans="1:16" x14ac:dyDescent="0.3">
      <c r="A157" s="1" t="s">
        <v>155</v>
      </c>
      <c r="B157" s="1" t="s">
        <v>156</v>
      </c>
      <c r="C157" s="1" t="s">
        <v>156</v>
      </c>
      <c r="D157" s="1" t="s">
        <v>5</v>
      </c>
      <c r="E157" s="1">
        <v>0</v>
      </c>
      <c r="F157" s="1">
        <v>1</v>
      </c>
      <c r="G157" s="1">
        <v>0</v>
      </c>
      <c r="H157" s="1">
        <v>0</v>
      </c>
      <c r="I157" s="1" t="s">
        <v>152</v>
      </c>
      <c r="J157" s="1">
        <f>IF(Table1[[#This Row],[Team]]="BRE",1,0)</f>
        <v>0</v>
      </c>
      <c r="K157" s="1">
        <v>5.4</v>
      </c>
      <c r="L157" s="2">
        <v>169</v>
      </c>
      <c r="M157" s="2">
        <v>4.4445557301955301</v>
      </c>
      <c r="N157" s="2">
        <v>1</v>
      </c>
      <c r="O157">
        <v>1</v>
      </c>
      <c r="P157" s="1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2021-09-24T17:05:52Z</dcterms:created>
  <dcterms:modified xsi:type="dcterms:W3CDTF">2021-09-24T17:24:24Z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34e44d6a-ebf0-4314-bd55-360cf91b234c</vt:lpwstr>
  </property>
</Properties>
</file>