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2022-23\"/>
    </mc:Choice>
  </mc:AlternateContent>
  <xr:revisionPtr revIDLastSave="0" documentId="13_ncr:1_{54AF7F1C-3E35-497D-A366-BC0D25D73A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sformed by Data.Page" sheetId="2" r:id="rId1"/>
  </sheets>
  <definedNames>
    <definedName name="solver_adj" localSheetId="0" hidden="1">'Transformed by Data.Page'!$R$2:$R$159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Data.Page'!$R$2:$R$159</definedName>
    <definedName name="solver_lhs2" localSheetId="0" hidden="1">'Transformed by Data.Page'!$U$11</definedName>
    <definedName name="solver_lhs3" localSheetId="0" hidden="1">'Transformed by Data.Page'!$U$12</definedName>
    <definedName name="solver_lhs4" localSheetId="0" hidden="1">'Transformed by Data.Page'!$U$4</definedName>
    <definedName name="solver_lhs5" localSheetId="0" hidden="1">'Transformed by Data.Page'!$U$6:$U$9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'Transformed by Data.Page'!$U$2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"binary"</definedName>
    <definedName name="solver_rhs2" localSheetId="0" hidden="1">'Transformed by Data.Page'!$V$11</definedName>
    <definedName name="solver_rhs3" localSheetId="0" hidden="1">'Transformed by Data.Page'!$V$12</definedName>
    <definedName name="solver_rhs4" localSheetId="0" hidden="1">'Transformed by Data.Page'!$V$4</definedName>
    <definedName name="solver_rhs5" localSheetId="0" hidden="1">'Transformed by Data.Page'!$V$6:$V$9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K2" i="2"/>
  <c r="K13" i="2"/>
  <c r="K7" i="2"/>
  <c r="K19" i="2"/>
  <c r="K8" i="2"/>
  <c r="K5" i="2"/>
  <c r="K29" i="2"/>
  <c r="K6" i="2"/>
  <c r="K14" i="2"/>
  <c r="K11" i="2"/>
  <c r="K12" i="2"/>
  <c r="K9" i="2"/>
  <c r="K18" i="2"/>
  <c r="K15" i="2"/>
  <c r="K16" i="2"/>
  <c r="K17" i="2"/>
  <c r="K10" i="2"/>
  <c r="K31" i="2"/>
  <c r="K20" i="2"/>
  <c r="K21" i="2"/>
  <c r="K22" i="2"/>
  <c r="K3" i="2"/>
  <c r="K24" i="2"/>
  <c r="K25" i="2"/>
  <c r="K26" i="2"/>
  <c r="K27" i="2"/>
  <c r="K28" i="2"/>
  <c r="K4" i="2"/>
  <c r="K30" i="2"/>
  <c r="K23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J2" i="2"/>
  <c r="J13" i="2"/>
  <c r="J7" i="2"/>
  <c r="J19" i="2"/>
  <c r="J8" i="2"/>
  <c r="J5" i="2"/>
  <c r="J29" i="2"/>
  <c r="J6" i="2"/>
  <c r="J14" i="2"/>
  <c r="J11" i="2"/>
  <c r="J12" i="2"/>
  <c r="J9" i="2"/>
  <c r="J18" i="2"/>
  <c r="J15" i="2"/>
  <c r="J16" i="2"/>
  <c r="J17" i="2"/>
  <c r="J10" i="2"/>
  <c r="J31" i="2"/>
  <c r="J20" i="2"/>
  <c r="J21" i="2"/>
  <c r="J22" i="2"/>
  <c r="J3" i="2"/>
  <c r="J24" i="2"/>
  <c r="J25" i="2"/>
  <c r="J26" i="2"/>
  <c r="J27" i="2"/>
  <c r="J28" i="2"/>
  <c r="J4" i="2"/>
  <c r="J30" i="2"/>
  <c r="J23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V4" i="2"/>
  <c r="U9" i="2"/>
  <c r="U8" i="2"/>
  <c r="U7" i="2"/>
  <c r="U6" i="2"/>
  <c r="U4" i="2"/>
  <c r="U2" i="2"/>
  <c r="U12" i="2" l="1"/>
  <c r="U11" i="2"/>
</calcChain>
</file>

<file path=xl/sharedStrings.xml><?xml version="1.0" encoding="utf-8"?>
<sst xmlns="http://schemas.openxmlformats.org/spreadsheetml/2006/main" count="817" uniqueCount="360">
  <si>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</si>
  <si>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</si>
  <si>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</si>
  <si>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</si>
  <si>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</si>
  <si>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</si>
  <si>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</si>
  <si>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</si>
  <si>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</si>
  <si>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</si>
  <si>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</si>
  <si>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ARIMA</t>
  </si>
  <si>
    <t>LSTM</t>
  </si>
  <si>
    <t>PPG</t>
  </si>
  <si>
    <t>PREV</t>
  </si>
  <si>
    <t>Selected</t>
  </si>
  <si>
    <t>ARS</t>
  </si>
  <si>
    <t>Granit</t>
  </si>
  <si>
    <t>Xhaka</t>
  </si>
  <si>
    <t>Kieran</t>
  </si>
  <si>
    <t>Aaron</t>
  </si>
  <si>
    <t>Gabriel</t>
  </si>
  <si>
    <t>Matt</t>
  </si>
  <si>
    <t>Fábio</t>
  </si>
  <si>
    <t>William</t>
  </si>
  <si>
    <t>Saliba</t>
  </si>
  <si>
    <t>Marcus</t>
  </si>
  <si>
    <t>Fernando de Jesus</t>
  </si>
  <si>
    <t>Jesus</t>
  </si>
  <si>
    <t>Smith</t>
  </si>
  <si>
    <t>AVL</t>
  </si>
  <si>
    <t>Danny</t>
  </si>
  <si>
    <t>Emiliano</t>
  </si>
  <si>
    <t>Martínez Romero</t>
  </si>
  <si>
    <t>Martínez</t>
  </si>
  <si>
    <t>Robin</t>
  </si>
  <si>
    <t>Morgan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</si>
  <si>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</si>
  <si>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</si>
  <si>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</si>
  <si>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</si>
  <si>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</si>
  <si>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</si>
  <si>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</si>
  <si>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</si>
  <si>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</si>
  <si>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</si>
  <si>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</si>
  <si>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</si>
  <si>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</si>
  <si>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</si>
  <si>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</si>
  <si>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</si>
  <si>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</si>
  <si>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</si>
  <si>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BOU</t>
  </si>
  <si>
    <t>Ryan</t>
  </si>
  <si>
    <t>Jefferson</t>
  </si>
  <si>
    <t>Lerma Solís</t>
  </si>
  <si>
    <t>Lerma</t>
  </si>
  <si>
    <t>Jack</t>
  </si>
  <si>
    <t>Dominic</t>
  </si>
  <si>
    <t>Solanke</t>
  </si>
  <si>
    <t>Lewis</t>
  </si>
  <si>
    <t>Cook</t>
  </si>
  <si>
    <t>Christie</t>
  </si>
  <si>
    <t>Philip</t>
  </si>
  <si>
    <t>Billing</t>
  </si>
  <si>
    <t>Chris</t>
  </si>
  <si>
    <t>Mepham</t>
  </si>
  <si>
    <t>Jordan</t>
  </si>
  <si>
    <t>Zemura</t>
  </si>
  <si>
    <t>Tavernier</t>
  </si>
  <si>
    <t>James</t>
  </si>
  <si>
    <t>Norberto</t>
  </si>
  <si>
    <t>Murara Neto</t>
  </si>
  <si>
    <t>Neto</t>
  </si>
  <si>
    <t>Ivan</t>
  </si>
  <si>
    <t>Toney</t>
  </si>
  <si>
    <t>BRE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</si>
  <si>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</si>
  <si>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</si>
  <si>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</si>
  <si>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</si>
  <si>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</si>
  <si>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</si>
  <si>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</si>
  <si>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</si>
  <si>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</si>
  <si>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</si>
  <si>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</si>
  <si>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</si>
  <si>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</si>
  <si>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</si>
  <si>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</si>
  <si>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</si>
  <si>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</si>
  <si>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BHA</t>
  </si>
  <si>
    <t>Welbeck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</si>
  <si>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</si>
  <si>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</si>
  <si>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</si>
  <si>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</si>
  <si>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</si>
  <si>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</si>
  <si>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</si>
  <si>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</si>
  <si>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Leandro</t>
  </si>
  <si>
    <t>Trossard</t>
  </si>
  <si>
    <t>Robert</t>
  </si>
  <si>
    <t>Sánchez</t>
  </si>
  <si>
    <t>Alexis</t>
  </si>
  <si>
    <t>Mac Allister</t>
  </si>
  <si>
    <t>Moisés</t>
  </si>
  <si>
    <t>Caicedo Corozo</t>
  </si>
  <si>
    <t>Caicedo</t>
  </si>
  <si>
    <t>CHE</t>
  </si>
  <si>
    <t>Marc</t>
  </si>
  <si>
    <t>Cucurella Saseta</t>
  </si>
  <si>
    <t>Cucurella</t>
  </si>
  <si>
    <t>Thiago</t>
  </si>
  <si>
    <t>Emiliano da Silva</t>
  </si>
  <si>
    <t>Thiago Silva</t>
  </si>
  <si>
    <t>Jorge Luiz</t>
  </si>
  <si>
    <t>Frello Filho</t>
  </si>
  <si>
    <t>Jorginho</t>
  </si>
  <si>
    <t>Kepa</t>
  </si>
  <si>
    <t>Arrizabalaga</t>
  </si>
  <si>
    <t>Chilwell</t>
  </si>
  <si>
    <t>Christian</t>
  </si>
  <si>
    <t>Mason</t>
  </si>
  <si>
    <t>Mount</t>
  </si>
  <si>
    <t>Kai</t>
  </si>
  <si>
    <t>Havertz</t>
  </si>
  <si>
    <t>Edouard</t>
  </si>
  <si>
    <t>Conor</t>
  </si>
  <si>
    <t>Raheem</t>
  </si>
  <si>
    <t>Sterling</t>
  </si>
  <si>
    <t>Kalidou</t>
  </si>
  <si>
    <t>Koulibaly</t>
  </si>
  <si>
    <t>Vicente</t>
  </si>
  <si>
    <t>Guaita</t>
  </si>
  <si>
    <t>CRY</t>
  </si>
  <si>
    <t>Joel</t>
  </si>
  <si>
    <t>Ward</t>
  </si>
  <si>
    <t>Ayew</t>
  </si>
  <si>
    <t>Wilfried</t>
  </si>
  <si>
    <t>Zaha</t>
  </si>
  <si>
    <t>Jeffrey</t>
  </si>
  <si>
    <t>Schlupp</t>
  </si>
  <si>
    <t>Joachim</t>
  </si>
  <si>
    <t>Andersen</t>
  </si>
  <si>
    <t>Odsonne</t>
  </si>
  <si>
    <t>Guéhi</t>
  </si>
  <si>
    <t>Eberechi</t>
  </si>
  <si>
    <t>Eze</t>
  </si>
  <si>
    <t>Tyrick</t>
  </si>
  <si>
    <t>Mitchell</t>
  </si>
  <si>
    <t>Cheick</t>
  </si>
  <si>
    <t>Doucouré</t>
  </si>
  <si>
    <t>C.Doucouré</t>
  </si>
  <si>
    <t>Joseph</t>
  </si>
  <si>
    <t>EVE</t>
  </si>
  <si>
    <t>Pickford</t>
  </si>
  <si>
    <t>Alex</t>
  </si>
  <si>
    <t>Iwobi</t>
  </si>
  <si>
    <t>Demarai</t>
  </si>
  <si>
    <t>Gray</t>
  </si>
  <si>
    <t>Vitalii</t>
  </si>
  <si>
    <t>Mykolenko</t>
  </si>
  <si>
    <t>Tarkowski</t>
  </si>
  <si>
    <t>Coady</t>
  </si>
  <si>
    <t>Rúben</t>
  </si>
  <si>
    <t>Dwight</t>
  </si>
  <si>
    <t>McNeil</t>
  </si>
  <si>
    <t>Amadou</t>
  </si>
  <si>
    <t>Onana</t>
  </si>
  <si>
    <t>FUL</t>
  </si>
  <si>
    <t>Neeskens</t>
  </si>
  <si>
    <t>Kebano</t>
  </si>
  <si>
    <t>Bobby</t>
  </si>
  <si>
    <t>De Cordova-Reid</t>
  </si>
  <si>
    <t>Tosin</t>
  </si>
  <si>
    <t>Adarabioyo</t>
  </si>
  <si>
    <t>Harrison</t>
  </si>
  <si>
    <t>Reed</t>
  </si>
  <si>
    <t>Harry</t>
  </si>
  <si>
    <t>Wilson</t>
  </si>
  <si>
    <t>João</t>
  </si>
  <si>
    <t>Palhinha Gonçalves</t>
  </si>
  <si>
    <t>Palhinha</t>
  </si>
  <si>
    <t>Daniel</t>
  </si>
  <si>
    <t>Andreas</t>
  </si>
  <si>
    <t>Hoelgebaum Pereira</t>
  </si>
  <si>
    <t>LEI</t>
  </si>
  <si>
    <t>Jamie</t>
  </si>
  <si>
    <t>Vardy</t>
  </si>
  <si>
    <t>Timothy</t>
  </si>
  <si>
    <t>Castagne</t>
  </si>
  <si>
    <t>Youri</t>
  </si>
  <si>
    <t>Tielemans</t>
  </si>
  <si>
    <t>Maddison</t>
  </si>
  <si>
    <t>Harvey</t>
  </si>
  <si>
    <t>Barnes</t>
  </si>
  <si>
    <t>Kiernan</t>
  </si>
  <si>
    <t>Dewsbury-Hall</t>
  </si>
  <si>
    <t>Justin</t>
  </si>
  <si>
    <t>Patson</t>
  </si>
  <si>
    <t>Daka</t>
  </si>
  <si>
    <t>LEE</t>
  </si>
  <si>
    <t>Rodrigo</t>
  </si>
  <si>
    <t>Moreno</t>
  </si>
  <si>
    <t>Koch</t>
  </si>
  <si>
    <t>Struijk</t>
  </si>
  <si>
    <t>Illan</t>
  </si>
  <si>
    <t>Meslier</t>
  </si>
  <si>
    <t>Joe</t>
  </si>
  <si>
    <t>Rasmus</t>
  </si>
  <si>
    <t>Kristensen</t>
  </si>
  <si>
    <t>Roca Junqué</t>
  </si>
  <si>
    <t>Roca</t>
  </si>
  <si>
    <t>Brenden</t>
  </si>
  <si>
    <t>Aaronson</t>
  </si>
  <si>
    <t>Tyler</t>
  </si>
  <si>
    <t>Adams</t>
  </si>
  <si>
    <t>Luis</t>
  </si>
  <si>
    <t>Sinisterra Lucumí</t>
  </si>
  <si>
    <t>Sinisterra</t>
  </si>
  <si>
    <t>LIV</t>
  </si>
  <si>
    <t>Henderson</t>
  </si>
  <si>
    <t>Roberto</t>
  </si>
  <si>
    <t>Firmino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</si>
  <si>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</si>
  <si>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</si>
  <si>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</si>
  <si>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</si>
  <si>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</si>
  <si>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</si>
  <si>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</si>
  <si>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</si>
  <si>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</si>
  <si>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Gomez</t>
  </si>
  <si>
    <t>Diogo</t>
  </si>
  <si>
    <t>Elliott</t>
  </si>
  <si>
    <t>Freitas Gouveia Carvalho</t>
  </si>
  <si>
    <t>Carvalho</t>
  </si>
  <si>
    <t>MCI</t>
  </si>
  <si>
    <t>Cancelo</t>
  </si>
  <si>
    <t>Phil</t>
  </si>
  <si>
    <t>Foden</t>
  </si>
  <si>
    <t>Erling</t>
  </si>
  <si>
    <t>Haaland</t>
  </si>
  <si>
    <t>MUN</t>
  </si>
  <si>
    <t>De Gea Quintana</t>
  </si>
  <si>
    <t>De Gea</t>
  </si>
  <si>
    <t>Raphaël</t>
  </si>
  <si>
    <t>Varane</t>
  </si>
  <si>
    <t>Bruno</t>
  </si>
  <si>
    <t>Borges Fernandes</t>
  </si>
  <si>
    <t>Fernandes</t>
  </si>
  <si>
    <t>Rashford</t>
  </si>
  <si>
    <t>Jadon</t>
  </si>
  <si>
    <t>Sancho</t>
  </si>
  <si>
    <t>Dalot Teixeira</t>
  </si>
  <si>
    <t>Dalot</t>
  </si>
  <si>
    <t>Eriksen</t>
  </si>
  <si>
    <t>Lisandro</t>
  </si>
  <si>
    <t>NEW</t>
  </si>
  <si>
    <t>Callum</t>
  </si>
  <si>
    <t>Trippier</t>
  </si>
  <si>
    <t>Dan</t>
  </si>
  <si>
    <t>Burn</t>
  </si>
  <si>
    <t>Fabian</t>
  </si>
  <si>
    <t>Schär</t>
  </si>
  <si>
    <t>Targett</t>
  </si>
  <si>
    <t>Allan</t>
  </si>
  <si>
    <t>Saint-Maximin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</si>
  <si>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</si>
  <si>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</si>
  <si>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</si>
  <si>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</si>
  <si>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</si>
  <si>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</si>
  <si>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</si>
  <si>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</si>
  <si>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</si>
  <si>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</si>
  <si>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</si>
  <si>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</si>
  <si>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</si>
  <si>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</si>
  <si>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</si>
  <si>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</si>
  <si>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NFO</t>
  </si>
  <si>
    <t>Brennan</t>
  </si>
  <si>
    <t>Johnson</t>
  </si>
  <si>
    <t>Taiwo</t>
  </si>
  <si>
    <t>Awoniyi</t>
  </si>
  <si>
    <t>Dean</t>
  </si>
  <si>
    <t>Gibbs-White</t>
  </si>
  <si>
    <t>SOU</t>
  </si>
  <si>
    <t>Armstrong</t>
  </si>
  <si>
    <t>Ward-Prowse</t>
  </si>
  <si>
    <t>A.Armstrong</t>
  </si>
  <si>
    <t>Che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</si>
  <si>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</si>
  <si>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</si>
  <si>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</si>
  <si>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</si>
  <si>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</si>
  <si>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</si>
  <si>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</si>
  <si>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</si>
  <si>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TOT</t>
  </si>
  <si>
    <t>Kane</t>
  </si>
  <si>
    <t>Son</t>
  </si>
  <si>
    <t>Heung-min</t>
  </si>
  <si>
    <t>Eric</t>
  </si>
  <si>
    <t>Dier</t>
  </si>
  <si>
    <t>Pierre-Emile</t>
  </si>
  <si>
    <t>Højbjerg</t>
  </si>
  <si>
    <t>Sessegnon</t>
  </si>
  <si>
    <t>R.Sessegnon</t>
  </si>
  <si>
    <t>Bentancur</t>
  </si>
  <si>
    <t>Cristian</t>
  </si>
  <si>
    <t>Romero</t>
  </si>
  <si>
    <t>Perišić</t>
  </si>
  <si>
    <t>Lukasz</t>
  </si>
  <si>
    <t>Fabianski</t>
  </si>
  <si>
    <t>WHU</t>
  </si>
  <si>
    <t>Cresswell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</si>
  <si>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</si>
  <si>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</si>
  <si>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</si>
  <si>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</si>
  <si>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</si>
  <si>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</si>
  <si>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</si>
  <si>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</si>
  <si>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</si>
  <si>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</si>
  <si>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</si>
  <si>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Jonathan</t>
  </si>
  <si>
    <t>Castro Otto</t>
  </si>
  <si>
    <t>Jonny</t>
  </si>
  <si>
    <t>WOL</t>
  </si>
  <si>
    <t>José</t>
  </si>
  <si>
    <t>Malheiro de Sá</t>
  </si>
  <si>
    <t>Sá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</si>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</sst>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B50D61-27B6-487C-B6E7-38303CF16111}" name="Table1" displayName="Table1" ref="A1:R159" totalsRowShown="0">
  <autoFilter ref="A1:R159" xr:uid="{B1B50D61-27B6-487C-B6E7-38303CF16111}">
    <filterColumn colId="17">
      <filters>
        <filter val="1"/>
      </filters>
    </filterColumn>
  </autoFilter>
  <sortState xmlns:xlrd2="http://schemas.microsoft.com/office/spreadsheetml/2017/richdata2" ref="A2:R36">
    <sortCondition descending="1" ref="P1:P159"/>
  </sortState>
  <tableColumns count="18">
    <tableColumn id="1" xr3:uid="{BA5777E4-D8CB-4F1A-9775-2F7613D4364A}" name="First Name"/>
    <tableColumn id="2" xr3:uid="{61363D44-2AE7-46A5-9EA4-3CAD513DC4CD}" name="Surname"/>
    <tableColumn id="3" xr3:uid="{AE3FFBF0-EA3F-4373-8654-3ED269C9790E}" name="Web Name"/>
    <tableColumn id="4" xr3:uid="{5ECAD551-7558-4F9A-803A-805522AD01F9}" name="Position"/>
    <tableColumn id="5" xr3:uid="{13DD402E-B9B8-4379-8C9F-921AE38E1A3A}" name="GKP"/>
    <tableColumn id="6" xr3:uid="{8F3F667C-785C-45CF-81D5-01A8444BDFCC}" name="DEF"/>
    <tableColumn id="7" xr3:uid="{AD2B8CD3-53BB-45B7-BE49-D9CE73A4648A}" name="MID"/>
    <tableColumn id="8" xr3:uid="{97E1B7D6-2554-4065-A301-DBA1385E0BB5}" name="FWD"/>
    <tableColumn id="9" xr3:uid="{31D7A151-7E7D-4F00-AABD-AF7095F8AD4A}" name="Team"/>
    <tableColumn id="17" xr3:uid="{BCC939CF-9950-46BF-BC55-CC76A9D76282}" name="TOT" dataDxfId="1">
      <calculatedColumnFormula>IF(Table1[[#This Row],[Team]]="TOT",1,0)</calculatedColumnFormula>
    </tableColumn>
    <tableColumn id="18" xr3:uid="{B19DA95A-CA31-47BC-A515-D9537D3748D1}" name="NEW" dataDxfId="0">
      <calculatedColumnFormula>IF(Table1[[#This Row],[Team]]="NEW",1,0)</calculatedColumnFormula>
    </tableColumn>
    <tableColumn id="10" xr3:uid="{9478F738-EC52-47C0-B50D-A132A7CCF9E1}" name="Cost"/>
    <tableColumn id="11" xr3:uid="{29A86095-5A40-46CE-A61B-1867BF8353E9}" name="ID"/>
    <tableColumn id="12" xr3:uid="{693AAD73-3B1F-4F25-A678-591A52F5DB1E}" name="ARIMA"/>
    <tableColumn id="13" xr3:uid="{3F282D08-8EB4-417A-A7FE-78F02BF693C9}" name="LSTM"/>
    <tableColumn id="14" xr3:uid="{A25CAF91-143F-438F-977A-6EC0013F8682}" name="PPG"/>
    <tableColumn id="15" xr3:uid="{61D07E3D-E872-43AA-B19E-50563BD208F5}" name="PREV"/>
    <tableColumn id="16" xr3:uid="{6D275046-AED8-4CA7-9E7C-57FCED26A2A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9"/>
  <sheetViews>
    <sheetView tabSelected="1" workbookViewId="0">
      <selection activeCell="C3" sqref="C3"/>
    </sheetView>
  </sheetViews>
  <sheetFormatPr defaultRowHeight="14.4" x14ac:dyDescent="0.3"/>
  <cols>
    <col min="1" max="1" width="11.77734375" customWidth="1"/>
    <col min="2" max="2" width="10.44140625" customWidth="1"/>
    <col min="3" max="3" width="12.21875" customWidth="1"/>
    <col min="4" max="4" width="9.6640625" customWidth="1"/>
    <col min="18" max="18" width="10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313</v>
      </c>
      <c r="K1" t="s">
        <v>267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2" x14ac:dyDescent="0.3">
      <c r="A2" t="s">
        <v>107</v>
      </c>
      <c r="B2" t="s">
        <v>108</v>
      </c>
      <c r="C2" t="s">
        <v>108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97</v>
      </c>
      <c r="J2">
        <f>IF(Table1[[#This Row],[Team]]="TOT",1,0)</f>
        <v>0</v>
      </c>
      <c r="K2">
        <f>IF(Table1[[#This Row],[Team]]="NEW",1,0)</f>
        <v>0</v>
      </c>
      <c r="L2">
        <v>6.9</v>
      </c>
      <c r="M2">
        <v>99</v>
      </c>
      <c r="N2">
        <v>13.8666403515106</v>
      </c>
      <c r="O2">
        <v>11.9970186194641</v>
      </c>
      <c r="P2">
        <v>7.4680557105499599</v>
      </c>
      <c r="Q2">
        <v>0</v>
      </c>
      <c r="R2">
        <v>1</v>
      </c>
      <c r="T2" s="1" t="s">
        <v>357</v>
      </c>
      <c r="U2">
        <f>SUMPRODUCT(Table1[Selected],Table1[PPG])</f>
        <v>73.754323079051815</v>
      </c>
      <c r="V2" t="s">
        <v>359</v>
      </c>
    </row>
    <row r="3" spans="1:22" x14ac:dyDescent="0.3">
      <c r="A3" t="s">
        <v>186</v>
      </c>
      <c r="B3" t="s">
        <v>314</v>
      </c>
      <c r="C3" t="s">
        <v>314</v>
      </c>
      <c r="D3" t="s">
        <v>7</v>
      </c>
      <c r="E3">
        <v>0</v>
      </c>
      <c r="F3">
        <v>0</v>
      </c>
      <c r="G3">
        <v>0</v>
      </c>
      <c r="H3">
        <v>1</v>
      </c>
      <c r="I3" t="s">
        <v>313</v>
      </c>
      <c r="J3">
        <f>IF(Table1[[#This Row],[Team]]="TOT",1,0)</f>
        <v>1</v>
      </c>
      <c r="K3">
        <f>IF(Table1[[#This Row],[Team]]="NEW",1,0)</f>
        <v>0</v>
      </c>
      <c r="L3">
        <v>11.4</v>
      </c>
      <c r="M3">
        <v>392</v>
      </c>
      <c r="N3">
        <v>7.9999998006443196</v>
      </c>
      <c r="O3">
        <v>15.563829423425799</v>
      </c>
      <c r="P3">
        <v>6.3612287894580204</v>
      </c>
      <c r="Q3">
        <v>1</v>
      </c>
      <c r="R3">
        <v>1</v>
      </c>
      <c r="T3" s="1"/>
    </row>
    <row r="4" spans="1:22" x14ac:dyDescent="0.3">
      <c r="A4" t="s">
        <v>315</v>
      </c>
      <c r="B4" t="s">
        <v>316</v>
      </c>
      <c r="C4" t="s">
        <v>315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313</v>
      </c>
      <c r="J4">
        <f>IF(Table1[[#This Row],[Team]]="TOT",1,0)</f>
        <v>1</v>
      </c>
      <c r="K4">
        <f>IF(Table1[[#This Row],[Team]]="NEW",1,0)</f>
        <v>0</v>
      </c>
      <c r="L4">
        <v>11.8</v>
      </c>
      <c r="M4">
        <v>393</v>
      </c>
      <c r="N4">
        <v>10.1333331148382</v>
      </c>
      <c r="O4">
        <v>11.574538250585499</v>
      </c>
      <c r="P4">
        <v>6.2433075275966203</v>
      </c>
      <c r="Q4">
        <v>0</v>
      </c>
      <c r="R4">
        <v>1</v>
      </c>
      <c r="T4" s="1" t="s">
        <v>358</v>
      </c>
      <c r="U4">
        <f>SUMPRODUCT(Table1[Selected],Table1[Cost])</f>
        <v>97.100000000000023</v>
      </c>
      <c r="V4">
        <f>98.7+1.1</f>
        <v>99.8</v>
      </c>
    </row>
    <row r="5" spans="1:22" hidden="1" x14ac:dyDescent="0.3">
      <c r="A5" t="s">
        <v>73</v>
      </c>
      <c r="B5" t="s">
        <v>201</v>
      </c>
      <c r="C5" t="s">
        <v>201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194</v>
      </c>
      <c r="J5">
        <f>IF(Table1[[#This Row],[Team]]="TOT",1,0)</f>
        <v>0</v>
      </c>
      <c r="K5">
        <f>IF(Table1[[#This Row],[Team]]="NEW",1,0)</f>
        <v>0</v>
      </c>
      <c r="L5">
        <v>8.3000000000000007</v>
      </c>
      <c r="M5">
        <v>213</v>
      </c>
      <c r="N5">
        <v>0</v>
      </c>
      <c r="O5">
        <v>0</v>
      </c>
      <c r="P5">
        <v>0</v>
      </c>
      <c r="Q5">
        <v>0</v>
      </c>
      <c r="R5">
        <v>0</v>
      </c>
      <c r="T5" s="1"/>
    </row>
    <row r="6" spans="1:22" x14ac:dyDescent="0.3">
      <c r="A6" t="s">
        <v>230</v>
      </c>
      <c r="B6" t="s">
        <v>231</v>
      </c>
      <c r="C6" t="s">
        <v>231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228</v>
      </c>
      <c r="J6">
        <f>IF(Table1[[#This Row],[Team]]="TOT",1,0)</f>
        <v>0</v>
      </c>
      <c r="K6">
        <f>IF(Table1[[#This Row],[Team]]="NEW",1,0)</f>
        <v>0</v>
      </c>
      <c r="L6">
        <v>8</v>
      </c>
      <c r="M6">
        <v>254</v>
      </c>
      <c r="N6">
        <v>8.4000037548402595</v>
      </c>
      <c r="O6">
        <v>11.6644383609027</v>
      </c>
      <c r="P6">
        <v>5.6621295016938102</v>
      </c>
      <c r="Q6">
        <v>0</v>
      </c>
      <c r="R6">
        <v>1</v>
      </c>
      <c r="T6" s="1" t="s">
        <v>4</v>
      </c>
      <c r="U6">
        <f>SUMPRODUCT(Table1[Selected],Table1[GKP])</f>
        <v>2</v>
      </c>
      <c r="V6">
        <v>2</v>
      </c>
    </row>
    <row r="7" spans="1:22" x14ac:dyDescent="0.3">
      <c r="A7" t="s">
        <v>130</v>
      </c>
      <c r="B7" t="s">
        <v>131</v>
      </c>
      <c r="C7" t="s">
        <v>131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116</v>
      </c>
      <c r="J7">
        <f>IF(Table1[[#This Row],[Team]]="TOT",1,0)</f>
        <v>0</v>
      </c>
      <c r="K7">
        <f>IF(Table1[[#This Row],[Team]]="NEW",1,0)</f>
        <v>0</v>
      </c>
      <c r="L7">
        <v>7.7</v>
      </c>
      <c r="M7">
        <v>125</v>
      </c>
      <c r="N7">
        <v>9.0000013922683397</v>
      </c>
      <c r="O7">
        <v>11.3770948519236</v>
      </c>
      <c r="P7">
        <v>5.1741851660635101</v>
      </c>
      <c r="Q7">
        <v>0</v>
      </c>
      <c r="R7">
        <v>1</v>
      </c>
      <c r="T7" s="1" t="s">
        <v>5</v>
      </c>
      <c r="U7">
        <f>SUMPRODUCT(Table1[Selected],Table1[DEF])</f>
        <v>5</v>
      </c>
      <c r="V7">
        <v>5</v>
      </c>
    </row>
    <row r="8" spans="1:22" hidden="1" x14ac:dyDescent="0.3">
      <c r="A8" t="s">
        <v>120</v>
      </c>
      <c r="B8" t="s">
        <v>121</v>
      </c>
      <c r="C8" t="s">
        <v>122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116</v>
      </c>
      <c r="J8">
        <f>IF(Table1[[#This Row],[Team]]="TOT",1,0)</f>
        <v>0</v>
      </c>
      <c r="K8">
        <f>IF(Table1[[#This Row],[Team]]="NEW",1,0)</f>
        <v>0</v>
      </c>
      <c r="L8">
        <v>5.4</v>
      </c>
      <c r="M8">
        <v>117</v>
      </c>
      <c r="N8">
        <v>4.1333333121710796</v>
      </c>
      <c r="O8">
        <v>11.9118759863427</v>
      </c>
      <c r="P8">
        <f>3.48763532433209*0.75</f>
        <v>2.6157264932490678</v>
      </c>
      <c r="Q8">
        <v>0</v>
      </c>
      <c r="R8">
        <v>0</v>
      </c>
      <c r="T8" s="1" t="s">
        <v>6</v>
      </c>
      <c r="U8">
        <f>SUMPRODUCT(Table1[Selected],Table1[MID])</f>
        <v>5</v>
      </c>
      <c r="V8">
        <v>5</v>
      </c>
    </row>
    <row r="9" spans="1:22" x14ac:dyDescent="0.3">
      <c r="A9" t="s">
        <v>19</v>
      </c>
      <c r="B9" t="s">
        <v>269</v>
      </c>
      <c r="C9" t="s">
        <v>269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267</v>
      </c>
      <c r="J9">
        <f>IF(Table1[[#This Row],[Team]]="TOT",1,0)</f>
        <v>0</v>
      </c>
      <c r="K9">
        <f>IF(Table1[[#This Row],[Team]]="NEW",1,0)</f>
        <v>1</v>
      </c>
      <c r="L9">
        <v>5.7</v>
      </c>
      <c r="M9">
        <v>321</v>
      </c>
      <c r="N9">
        <v>6.5999999988982703</v>
      </c>
      <c r="O9">
        <v>13.6955426818296</v>
      </c>
      <c r="P9">
        <v>5.1188475885008602</v>
      </c>
      <c r="Q9">
        <v>0</v>
      </c>
      <c r="R9">
        <v>1</v>
      </c>
      <c r="T9" s="1" t="s">
        <v>7</v>
      </c>
      <c r="U9">
        <f>SUMPRODUCT(Table1[Selected],Table1[FWD])</f>
        <v>3</v>
      </c>
      <c r="V9">
        <v>3</v>
      </c>
    </row>
    <row r="10" spans="1:22" x14ac:dyDescent="0.3">
      <c r="A10" t="s">
        <v>277</v>
      </c>
      <c r="B10" t="s">
        <v>278</v>
      </c>
      <c r="C10" t="s">
        <v>279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267</v>
      </c>
      <c r="J10">
        <f>IF(Table1[[#This Row],[Team]]="TOT",1,0)</f>
        <v>0</v>
      </c>
      <c r="K10">
        <f>IF(Table1[[#This Row],[Team]]="NEW",1,0)</f>
        <v>1</v>
      </c>
      <c r="L10">
        <v>5.2</v>
      </c>
      <c r="M10">
        <v>331</v>
      </c>
      <c r="N10">
        <v>7.8666720000685704</v>
      </c>
      <c r="O10">
        <v>11.417760366040801</v>
      </c>
      <c r="P10">
        <v>5.1147097476602301</v>
      </c>
      <c r="Q10">
        <v>0</v>
      </c>
      <c r="R10">
        <v>1</v>
      </c>
      <c r="T10" s="1"/>
    </row>
    <row r="11" spans="1:22" hidden="1" x14ac:dyDescent="0.3">
      <c r="A11" t="s">
        <v>237</v>
      </c>
      <c r="B11" t="s">
        <v>238</v>
      </c>
      <c r="C11" t="s">
        <v>238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228</v>
      </c>
      <c r="J11">
        <f>IF(Table1[[#This Row],[Team]]="TOT",1,0)</f>
        <v>0</v>
      </c>
      <c r="K11">
        <f>IF(Table1[[#This Row],[Team]]="NEW",1,0)</f>
        <v>0</v>
      </c>
      <c r="L11">
        <v>12.7</v>
      </c>
      <c r="M11">
        <v>258</v>
      </c>
      <c r="N11">
        <v>5.5999999975827999</v>
      </c>
      <c r="O11">
        <v>12.550470792166699</v>
      </c>
      <c r="P11">
        <v>4.8483372339795201</v>
      </c>
      <c r="Q11">
        <v>0</v>
      </c>
      <c r="R11">
        <v>0</v>
      </c>
      <c r="T11" s="1" t="s">
        <v>313</v>
      </c>
      <c r="U11">
        <f>SUMPRODUCT(Table1[Selected],Table1[TOT])</f>
        <v>3</v>
      </c>
      <c r="V11">
        <v>3</v>
      </c>
    </row>
    <row r="12" spans="1:22" hidden="1" x14ac:dyDescent="0.3">
      <c r="A12" t="s">
        <v>319</v>
      </c>
      <c r="B12" t="s">
        <v>320</v>
      </c>
      <c r="C12" t="s">
        <v>320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313</v>
      </c>
      <c r="J12">
        <f>IF(Table1[[#This Row],[Team]]="TOT",1,0)</f>
        <v>1</v>
      </c>
      <c r="K12">
        <f>IF(Table1[[#This Row],[Team]]="NEW",1,0)</f>
        <v>0</v>
      </c>
      <c r="L12">
        <v>5.5</v>
      </c>
      <c r="M12">
        <v>398</v>
      </c>
      <c r="N12">
        <v>5.5999999975320698</v>
      </c>
      <c r="O12">
        <v>12.289902835465</v>
      </c>
      <c r="P12">
        <v>4.7638418568911298</v>
      </c>
      <c r="Q12">
        <v>0</v>
      </c>
      <c r="R12">
        <v>0</v>
      </c>
      <c r="T12" s="1" t="s">
        <v>267</v>
      </c>
      <c r="U12">
        <f>SUMPRODUCT(Table1[Selected],Table1[NEW])</f>
        <v>3</v>
      </c>
      <c r="V12">
        <v>3</v>
      </c>
    </row>
    <row r="13" spans="1:22" hidden="1" x14ac:dyDescent="0.3">
      <c r="A13" t="s">
        <v>61</v>
      </c>
      <c r="B13" t="s">
        <v>62</v>
      </c>
      <c r="C13" t="s">
        <v>62</v>
      </c>
      <c r="D13" t="s">
        <v>7</v>
      </c>
      <c r="E13">
        <v>0</v>
      </c>
      <c r="F13">
        <v>0</v>
      </c>
      <c r="G13">
        <v>0</v>
      </c>
      <c r="H13">
        <v>1</v>
      </c>
      <c r="I13" t="s">
        <v>55</v>
      </c>
      <c r="J13">
        <f>IF(Table1[[#This Row],[Team]]="TOT",1,0)</f>
        <v>0</v>
      </c>
      <c r="K13">
        <f>IF(Table1[[#This Row],[Team]]="NEW",1,0)</f>
        <v>0</v>
      </c>
      <c r="L13">
        <v>5.8</v>
      </c>
      <c r="M13">
        <v>53</v>
      </c>
      <c r="N13">
        <v>7.2</v>
      </c>
      <c r="O13">
        <v>13.7001083231126</v>
      </c>
      <c r="P13">
        <v>4.5165917665528399</v>
      </c>
      <c r="Q13">
        <v>0</v>
      </c>
      <c r="R13">
        <v>0</v>
      </c>
      <c r="T13" s="1"/>
    </row>
    <row r="14" spans="1:22" x14ac:dyDescent="0.3">
      <c r="A14" t="s">
        <v>77</v>
      </c>
      <c r="B14" t="s">
        <v>78</v>
      </c>
      <c r="C14" t="s">
        <v>78</v>
      </c>
      <c r="D14" t="s">
        <v>7</v>
      </c>
      <c r="E14">
        <v>0</v>
      </c>
      <c r="F14">
        <v>0</v>
      </c>
      <c r="G14">
        <v>0</v>
      </c>
      <c r="H14">
        <v>1</v>
      </c>
      <c r="I14" t="s">
        <v>79</v>
      </c>
      <c r="J14">
        <f>IF(Table1[[#This Row],[Team]]="TOT",1,0)</f>
        <v>0</v>
      </c>
      <c r="K14">
        <f>IF(Table1[[#This Row],[Team]]="NEW",1,0)</f>
        <v>0</v>
      </c>
      <c r="L14">
        <v>7.4</v>
      </c>
      <c r="M14">
        <v>68</v>
      </c>
      <c r="N14">
        <v>7.3999999988915599</v>
      </c>
      <c r="O14">
        <v>11.8829026971825</v>
      </c>
      <c r="P14">
        <v>4.8981318675169696</v>
      </c>
      <c r="Q14">
        <v>0</v>
      </c>
      <c r="R14">
        <v>1</v>
      </c>
      <c r="T14" s="1"/>
    </row>
    <row r="15" spans="1:22" hidden="1" x14ac:dyDescent="0.3">
      <c r="A15" t="s">
        <v>111</v>
      </c>
      <c r="B15" t="s">
        <v>112</v>
      </c>
      <c r="C15" t="s">
        <v>112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97</v>
      </c>
      <c r="J15">
        <f>IF(Table1[[#This Row],[Team]]="TOT",1,0)</f>
        <v>0</v>
      </c>
      <c r="K15">
        <f>IF(Table1[[#This Row],[Team]]="NEW",1,0)</f>
        <v>0</v>
      </c>
      <c r="L15">
        <v>5.7</v>
      </c>
      <c r="M15">
        <v>102</v>
      </c>
      <c r="N15">
        <v>6</v>
      </c>
      <c r="O15">
        <v>11.281440294971199</v>
      </c>
      <c r="P15">
        <v>4.4857475659429698</v>
      </c>
      <c r="Q15">
        <v>0</v>
      </c>
      <c r="R15">
        <v>0</v>
      </c>
      <c r="T15" s="1"/>
    </row>
    <row r="16" spans="1:22" hidden="1" x14ac:dyDescent="0.3">
      <c r="A16" t="s">
        <v>210</v>
      </c>
      <c r="B16" t="s">
        <v>323</v>
      </c>
      <c r="C16" t="s">
        <v>323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313</v>
      </c>
      <c r="J16">
        <f>IF(Table1[[#This Row],[Team]]="TOT",1,0)</f>
        <v>1</v>
      </c>
      <c r="K16">
        <f>IF(Table1[[#This Row],[Team]]="NEW",1,0)</f>
        <v>0</v>
      </c>
      <c r="L16">
        <v>5.4</v>
      </c>
      <c r="M16">
        <v>402</v>
      </c>
      <c r="N16">
        <v>5.4666625548441896</v>
      </c>
      <c r="O16">
        <v>11.0651169744852</v>
      </c>
      <c r="P16">
        <v>4.4426440077226399</v>
      </c>
      <c r="Q16">
        <v>0</v>
      </c>
      <c r="R16">
        <v>0</v>
      </c>
      <c r="T16" s="1"/>
    </row>
    <row r="17" spans="1:18" hidden="1" x14ac:dyDescent="0.3">
      <c r="A17" t="s">
        <v>331</v>
      </c>
      <c r="B17" t="s">
        <v>332</v>
      </c>
      <c r="C17" t="s">
        <v>332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329</v>
      </c>
      <c r="J17">
        <f>IF(Table1[[#This Row],[Team]]="TOT",1,0)</f>
        <v>0</v>
      </c>
      <c r="K17">
        <f>IF(Table1[[#This Row],[Team]]="NEW",1,0)</f>
        <v>0</v>
      </c>
      <c r="L17">
        <v>8.1999999999999993</v>
      </c>
      <c r="M17">
        <v>420</v>
      </c>
      <c r="N17">
        <v>7.4666671874770296</v>
      </c>
      <c r="O17">
        <v>11.8145122037515</v>
      </c>
      <c r="P17">
        <v>4.4365448241889496</v>
      </c>
      <c r="Q17">
        <v>0</v>
      </c>
      <c r="R17">
        <v>0</v>
      </c>
    </row>
    <row r="18" spans="1:18" x14ac:dyDescent="0.3">
      <c r="A18" t="s">
        <v>66</v>
      </c>
      <c r="B18" t="s">
        <v>67</v>
      </c>
      <c r="C18" t="s">
        <v>67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55</v>
      </c>
      <c r="J18">
        <f>IF(Table1[[#This Row],[Team]]="TOT",1,0)</f>
        <v>0</v>
      </c>
      <c r="K18">
        <f>IF(Table1[[#This Row],[Team]]="NEW",1,0)</f>
        <v>0</v>
      </c>
      <c r="L18">
        <v>5.3</v>
      </c>
      <c r="M18">
        <v>56</v>
      </c>
      <c r="N18">
        <v>7.4000010277458896</v>
      </c>
      <c r="O18">
        <v>13.159663199109</v>
      </c>
      <c r="P18">
        <v>4.51610701209444</v>
      </c>
      <c r="Q18">
        <v>0</v>
      </c>
      <c r="R18">
        <v>1</v>
      </c>
    </row>
    <row r="19" spans="1:18" x14ac:dyDescent="0.3">
      <c r="A19" t="s">
        <v>126</v>
      </c>
      <c r="B19" t="s">
        <v>127</v>
      </c>
      <c r="C19" t="s">
        <v>127</v>
      </c>
      <c r="D19" t="s">
        <v>4</v>
      </c>
      <c r="E19">
        <v>1</v>
      </c>
      <c r="F19">
        <v>0</v>
      </c>
      <c r="G19">
        <v>0</v>
      </c>
      <c r="H19">
        <v>0</v>
      </c>
      <c r="I19" t="s">
        <v>116</v>
      </c>
      <c r="J19">
        <f>IF(Table1[[#This Row],[Team]]="TOT",1,0)</f>
        <v>0</v>
      </c>
      <c r="K19">
        <f>IF(Table1[[#This Row],[Team]]="NEW",1,0)</f>
        <v>0</v>
      </c>
      <c r="L19">
        <v>4.4000000000000004</v>
      </c>
      <c r="M19">
        <v>120</v>
      </c>
      <c r="N19">
        <v>7.3333363477832503</v>
      </c>
      <c r="O19">
        <v>10.3839067801089</v>
      </c>
      <c r="P19">
        <v>4.4010956442393399</v>
      </c>
      <c r="Q19">
        <v>0</v>
      </c>
      <c r="R19">
        <v>1</v>
      </c>
    </row>
    <row r="20" spans="1:18" hidden="1" x14ac:dyDescent="0.3">
      <c r="A20" t="s">
        <v>216</v>
      </c>
      <c r="B20" t="s">
        <v>286</v>
      </c>
      <c r="C20" t="s">
        <v>286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267</v>
      </c>
      <c r="J20">
        <f>IF(Table1[[#This Row],[Team]]="TOT",1,0)</f>
        <v>0</v>
      </c>
      <c r="K20">
        <f>IF(Table1[[#This Row],[Team]]="NEW",1,0)</f>
        <v>1</v>
      </c>
      <c r="L20">
        <v>4.9000000000000004</v>
      </c>
      <c r="M20">
        <v>335</v>
      </c>
      <c r="N20">
        <v>5.86666646440462</v>
      </c>
      <c r="O20">
        <v>10.503610130706001</v>
      </c>
      <c r="P20">
        <v>4.2142409959316396</v>
      </c>
      <c r="Q20">
        <v>0</v>
      </c>
      <c r="R20">
        <v>0</v>
      </c>
    </row>
    <row r="21" spans="1:18" hidden="1" x14ac:dyDescent="0.3">
      <c r="A21" t="s">
        <v>289</v>
      </c>
      <c r="B21" t="s">
        <v>290</v>
      </c>
      <c r="C21" t="s">
        <v>290</v>
      </c>
      <c r="D21" t="s">
        <v>4</v>
      </c>
      <c r="E21">
        <v>1</v>
      </c>
      <c r="F21">
        <v>0</v>
      </c>
      <c r="G21">
        <v>0</v>
      </c>
      <c r="H21">
        <v>0</v>
      </c>
      <c r="I21" t="s">
        <v>267</v>
      </c>
      <c r="J21">
        <f>IF(Table1[[#This Row],[Team]]="TOT",1,0)</f>
        <v>0</v>
      </c>
      <c r="K21">
        <f>IF(Table1[[#This Row],[Team]]="NEW",1,0)</f>
        <v>1</v>
      </c>
      <c r="L21">
        <v>5.3</v>
      </c>
      <c r="M21">
        <v>337</v>
      </c>
      <c r="N21">
        <v>4.7999999999772696</v>
      </c>
      <c r="O21">
        <v>12.117423909475701</v>
      </c>
      <c r="P21">
        <v>4.1565346374313501</v>
      </c>
      <c r="Q21">
        <v>0</v>
      </c>
      <c r="R21">
        <v>0</v>
      </c>
    </row>
    <row r="22" spans="1:18" hidden="1" x14ac:dyDescent="0.3">
      <c r="A22" t="s">
        <v>164</v>
      </c>
      <c r="B22" t="s">
        <v>165</v>
      </c>
      <c r="C22" t="s">
        <v>165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162</v>
      </c>
      <c r="J22">
        <f>IF(Table1[[#This Row],[Team]]="TOT",1,0)</f>
        <v>0</v>
      </c>
      <c r="K22">
        <f>IF(Table1[[#This Row],[Team]]="NEW",1,0)</f>
        <v>0</v>
      </c>
      <c r="L22">
        <v>5.5</v>
      </c>
      <c r="M22">
        <v>165</v>
      </c>
      <c r="N22">
        <v>6.33333126680541</v>
      </c>
      <c r="O22">
        <v>12.0653478457969</v>
      </c>
      <c r="P22">
        <v>4.0555868142792297</v>
      </c>
      <c r="Q22">
        <v>0</v>
      </c>
      <c r="R22">
        <v>0</v>
      </c>
    </row>
    <row r="23" spans="1:18" x14ac:dyDescent="0.3">
      <c r="A23" t="s">
        <v>311</v>
      </c>
      <c r="B23" t="s">
        <v>312</v>
      </c>
      <c r="C23" t="s">
        <v>312</v>
      </c>
      <c r="D23" t="s">
        <v>4</v>
      </c>
      <c r="E23">
        <v>1</v>
      </c>
      <c r="F23">
        <v>0</v>
      </c>
      <c r="G23">
        <v>0</v>
      </c>
      <c r="H23">
        <v>0</v>
      </c>
      <c r="I23" t="s">
        <v>313</v>
      </c>
      <c r="J23">
        <f>IF(Table1[[#This Row],[Team]]="TOT",1,0)</f>
        <v>1</v>
      </c>
      <c r="K23">
        <f>IF(Table1[[#This Row],[Team]]="NEW",1,0)</f>
        <v>0</v>
      </c>
      <c r="L23">
        <v>5.5</v>
      </c>
      <c r="M23">
        <v>390</v>
      </c>
      <c r="N23">
        <v>4.5999999971140699</v>
      </c>
      <c r="O23">
        <v>11.641155415481199</v>
      </c>
      <c r="P23">
        <v>4.2577172087522497</v>
      </c>
      <c r="Q23">
        <v>0</v>
      </c>
      <c r="R23">
        <v>1</v>
      </c>
    </row>
    <row r="24" spans="1:18" hidden="1" x14ac:dyDescent="0.3">
      <c r="A24" t="s">
        <v>26</v>
      </c>
      <c r="B24" t="s">
        <v>260</v>
      </c>
      <c r="C24" t="s">
        <v>260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252</v>
      </c>
      <c r="J24">
        <f>IF(Table1[[#This Row],[Team]]="TOT",1,0)</f>
        <v>0</v>
      </c>
      <c r="K24">
        <f>IF(Table1[[#This Row],[Team]]="NEW",1,0)</f>
        <v>0</v>
      </c>
      <c r="L24">
        <v>6.6</v>
      </c>
      <c r="M24">
        <v>304</v>
      </c>
      <c r="N24">
        <v>6.4628080301250099</v>
      </c>
      <c r="O24">
        <v>9.9583956526935093</v>
      </c>
      <c r="P24">
        <v>3.93239026515139</v>
      </c>
      <c r="Q24">
        <v>0</v>
      </c>
      <c r="R24">
        <v>0</v>
      </c>
    </row>
    <row r="25" spans="1:18" hidden="1" x14ac:dyDescent="0.3">
      <c r="A25" t="s">
        <v>113</v>
      </c>
      <c r="B25" t="s">
        <v>114</v>
      </c>
      <c r="C25" t="s">
        <v>115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97</v>
      </c>
      <c r="J25">
        <f>IF(Table1[[#This Row],[Team]]="TOT",1,0)</f>
        <v>0</v>
      </c>
      <c r="K25">
        <f>IF(Table1[[#This Row],[Team]]="NEW",1,0)</f>
        <v>0</v>
      </c>
      <c r="L25">
        <v>5</v>
      </c>
      <c r="M25">
        <v>104</v>
      </c>
      <c r="N25">
        <v>4.6666666751427801</v>
      </c>
      <c r="O25">
        <v>10.137316066780301</v>
      </c>
      <c r="P25">
        <v>3.7696076464250101</v>
      </c>
      <c r="Q25">
        <v>0</v>
      </c>
      <c r="R25">
        <v>0</v>
      </c>
    </row>
    <row r="26" spans="1:18" hidden="1" x14ac:dyDescent="0.3">
      <c r="A26" t="s">
        <v>257</v>
      </c>
      <c r="B26" t="s">
        <v>287</v>
      </c>
      <c r="C26" t="s">
        <v>288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267</v>
      </c>
      <c r="J26">
        <f>IF(Table1[[#This Row],[Team]]="TOT",1,0)</f>
        <v>0</v>
      </c>
      <c r="K26">
        <f>IF(Table1[[#This Row],[Team]]="NEW",1,0)</f>
        <v>1</v>
      </c>
      <c r="L26">
        <v>5.7</v>
      </c>
      <c r="M26">
        <v>336</v>
      </c>
      <c r="N26">
        <v>4.8</v>
      </c>
      <c r="O26">
        <v>10.113667690870701</v>
      </c>
      <c r="P26">
        <v>3.7536184516799098</v>
      </c>
      <c r="Q26">
        <v>0</v>
      </c>
      <c r="R26">
        <v>0</v>
      </c>
    </row>
    <row r="27" spans="1:18" hidden="1" x14ac:dyDescent="0.3">
      <c r="A27" t="s">
        <v>184</v>
      </c>
      <c r="B27" t="s">
        <v>185</v>
      </c>
      <c r="C27" t="s">
        <v>185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177</v>
      </c>
      <c r="J27">
        <f>IF(Table1[[#This Row],[Team]]="TOT",1,0)</f>
        <v>0</v>
      </c>
      <c r="K27">
        <f>IF(Table1[[#This Row],[Team]]="NEW",1,0)</f>
        <v>0</v>
      </c>
      <c r="L27">
        <v>4.5</v>
      </c>
      <c r="M27">
        <v>189</v>
      </c>
      <c r="N27">
        <v>5.5333316973797304</v>
      </c>
      <c r="O27">
        <v>10.0828341557302</v>
      </c>
      <c r="P27">
        <v>3.7368651704577398</v>
      </c>
      <c r="Q27">
        <v>0</v>
      </c>
      <c r="R27">
        <v>0</v>
      </c>
    </row>
    <row r="28" spans="1:18" hidden="1" x14ac:dyDescent="0.3">
      <c r="A28" t="s">
        <v>207</v>
      </c>
      <c r="B28" t="s">
        <v>208</v>
      </c>
      <c r="C28" t="s">
        <v>208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194</v>
      </c>
      <c r="J28">
        <f>IF(Table1[[#This Row],[Team]]="TOT",1,0)</f>
        <v>0</v>
      </c>
      <c r="K28">
        <f>IF(Table1[[#This Row],[Team]]="NEW",1,0)</f>
        <v>0</v>
      </c>
      <c r="L28">
        <v>5.7</v>
      </c>
      <c r="M28">
        <v>221</v>
      </c>
      <c r="N28">
        <v>4.9999999976325702</v>
      </c>
      <c r="O28">
        <v>12.123834399552001</v>
      </c>
      <c r="P28">
        <v>3.72640074825649</v>
      </c>
      <c r="Q28">
        <v>0</v>
      </c>
      <c r="R28">
        <v>0</v>
      </c>
    </row>
    <row r="29" spans="1:18" x14ac:dyDescent="0.3">
      <c r="A29" t="s">
        <v>197</v>
      </c>
      <c r="B29" t="s">
        <v>198</v>
      </c>
      <c r="C29" t="s">
        <v>198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194</v>
      </c>
      <c r="J29">
        <f>IF(Table1[[#This Row],[Team]]="TOT",1,0)</f>
        <v>0</v>
      </c>
      <c r="K29">
        <f>IF(Table1[[#This Row],[Team]]="NEW",1,0)</f>
        <v>0</v>
      </c>
      <c r="L29">
        <v>4.4000000000000004</v>
      </c>
      <c r="M29">
        <v>210</v>
      </c>
      <c r="N29">
        <v>6.00000653266319</v>
      </c>
      <c r="O29">
        <v>11.178486242386301</v>
      </c>
      <c r="P29">
        <v>3.96001782311144</v>
      </c>
      <c r="Q29">
        <v>0</v>
      </c>
      <c r="R29">
        <v>1</v>
      </c>
    </row>
    <row r="30" spans="1:18" hidden="1" x14ac:dyDescent="0.3">
      <c r="A30" t="s">
        <v>214</v>
      </c>
      <c r="B30" t="s">
        <v>215</v>
      </c>
      <c r="C30" t="s">
        <v>215</v>
      </c>
      <c r="D30" t="s">
        <v>4</v>
      </c>
      <c r="E30">
        <v>1</v>
      </c>
      <c r="F30">
        <v>0</v>
      </c>
      <c r="G30">
        <v>0</v>
      </c>
      <c r="H30">
        <v>0</v>
      </c>
      <c r="I30" t="s">
        <v>209</v>
      </c>
      <c r="J30">
        <f>IF(Table1[[#This Row],[Team]]="TOT",1,0)</f>
        <v>0</v>
      </c>
      <c r="K30">
        <f>IF(Table1[[#This Row],[Team]]="NEW",1,0)</f>
        <v>0</v>
      </c>
      <c r="L30">
        <v>4.5</v>
      </c>
      <c r="M30">
        <v>238</v>
      </c>
      <c r="N30">
        <v>4.7999998633365504</v>
      </c>
      <c r="O30">
        <v>9.9383133379182809</v>
      </c>
      <c r="P30">
        <v>3.6227415255583502</v>
      </c>
      <c r="Q30">
        <v>0</v>
      </c>
      <c r="R30">
        <v>0</v>
      </c>
    </row>
    <row r="31" spans="1:18" x14ac:dyDescent="0.3">
      <c r="A31" t="s">
        <v>291</v>
      </c>
      <c r="B31" t="s">
        <v>292</v>
      </c>
      <c r="C31" t="s">
        <v>292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267</v>
      </c>
      <c r="J31">
        <f>IF(Table1[[#This Row],[Team]]="TOT",1,0)</f>
        <v>0</v>
      </c>
      <c r="K31">
        <f>IF(Table1[[#This Row],[Team]]="NEW",1,0)</f>
        <v>1</v>
      </c>
      <c r="L31">
        <v>4.4000000000000004</v>
      </c>
      <c r="M31">
        <v>338</v>
      </c>
      <c r="N31">
        <v>3.9999999962746999</v>
      </c>
      <c r="O31">
        <v>11.1226251552589</v>
      </c>
      <c r="P31">
        <v>3.66984044909614</v>
      </c>
      <c r="Q31">
        <v>0</v>
      </c>
      <c r="R31">
        <v>1</v>
      </c>
    </row>
    <row r="32" spans="1:18" hidden="1" x14ac:dyDescent="0.3">
      <c r="A32" t="s">
        <v>324</v>
      </c>
      <c r="B32" t="s">
        <v>325</v>
      </c>
      <c r="C32" t="s">
        <v>325</v>
      </c>
      <c r="D32" t="s">
        <v>5</v>
      </c>
      <c r="E32">
        <v>0</v>
      </c>
      <c r="F32">
        <v>1</v>
      </c>
      <c r="G32">
        <v>0</v>
      </c>
      <c r="H32">
        <v>0</v>
      </c>
      <c r="I32" t="s">
        <v>313</v>
      </c>
      <c r="J32">
        <f>IF(Table1[[#This Row],[Team]]="TOT",1,0)</f>
        <v>1</v>
      </c>
      <c r="K32">
        <f>IF(Table1[[#This Row],[Team]]="NEW",1,0)</f>
        <v>0</v>
      </c>
      <c r="L32">
        <v>4.9000000000000004</v>
      </c>
      <c r="M32">
        <v>404</v>
      </c>
      <c r="N32">
        <v>3.4</v>
      </c>
      <c r="O32">
        <v>10.6558291880424</v>
      </c>
      <c r="P32">
        <v>3.6042673598299499</v>
      </c>
      <c r="Q32">
        <v>0</v>
      </c>
      <c r="R32">
        <v>0</v>
      </c>
    </row>
    <row r="33" spans="1:18" hidden="1" x14ac:dyDescent="0.3">
      <c r="A33" t="s">
        <v>31</v>
      </c>
      <c r="B33" t="s">
        <v>98</v>
      </c>
      <c r="C33" t="s">
        <v>98</v>
      </c>
      <c r="D33" t="s">
        <v>7</v>
      </c>
      <c r="E33">
        <v>0</v>
      </c>
      <c r="F33">
        <v>0</v>
      </c>
      <c r="G33">
        <v>0</v>
      </c>
      <c r="H33">
        <v>1</v>
      </c>
      <c r="I33" t="s">
        <v>97</v>
      </c>
      <c r="J33">
        <f>IF(Table1[[#This Row],[Team]]="TOT",1,0)</f>
        <v>0</v>
      </c>
      <c r="K33">
        <f>IF(Table1[[#This Row],[Team]]="NEW",1,0)</f>
        <v>0</v>
      </c>
      <c r="L33">
        <v>6.5</v>
      </c>
      <c r="M33">
        <v>93</v>
      </c>
      <c r="N33">
        <v>4.2666664302238297</v>
      </c>
      <c r="O33">
        <v>9.4475998080384294</v>
      </c>
      <c r="P33">
        <v>3.4834053511096701</v>
      </c>
      <c r="Q33">
        <v>0</v>
      </c>
      <c r="R33">
        <v>0</v>
      </c>
    </row>
    <row r="34" spans="1:18" x14ac:dyDescent="0.3">
      <c r="A34" t="s">
        <v>266</v>
      </c>
      <c r="B34" t="s">
        <v>34</v>
      </c>
      <c r="C34" t="s">
        <v>34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252</v>
      </c>
      <c r="J34">
        <f>IF(Table1[[#This Row],[Team]]="TOT",1,0)</f>
        <v>0</v>
      </c>
      <c r="K34">
        <f>IF(Table1[[#This Row],[Team]]="NEW",1,0)</f>
        <v>0</v>
      </c>
      <c r="L34">
        <v>4.5</v>
      </c>
      <c r="M34">
        <v>313</v>
      </c>
      <c r="N34">
        <v>4.99999999967745</v>
      </c>
      <c r="O34">
        <v>10.3389225388702</v>
      </c>
      <c r="P34">
        <v>3.4575316958648799</v>
      </c>
      <c r="Q34">
        <v>0</v>
      </c>
      <c r="R34">
        <v>1</v>
      </c>
    </row>
    <row r="35" spans="1:18" hidden="1" x14ac:dyDescent="0.3">
      <c r="A35" t="s">
        <v>102</v>
      </c>
      <c r="B35" t="s">
        <v>103</v>
      </c>
      <c r="C35" t="s">
        <v>103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97</v>
      </c>
      <c r="J35">
        <f>IF(Table1[[#This Row],[Team]]="TOT",1,0)</f>
        <v>0</v>
      </c>
      <c r="K35">
        <f>IF(Table1[[#This Row],[Team]]="NEW",1,0)</f>
        <v>0</v>
      </c>
      <c r="L35">
        <v>5</v>
      </c>
      <c r="M35">
        <v>96</v>
      </c>
      <c r="N35">
        <v>3.3999999934259502</v>
      </c>
      <c r="O35">
        <v>10.8205908719102</v>
      </c>
      <c r="P35">
        <v>3.4538606518174402</v>
      </c>
      <c r="Q35">
        <v>0</v>
      </c>
      <c r="R35">
        <v>0</v>
      </c>
    </row>
    <row r="36" spans="1:18" x14ac:dyDescent="0.3">
      <c r="A36" t="s">
        <v>99</v>
      </c>
      <c r="B36" t="s">
        <v>213</v>
      </c>
      <c r="C36" t="s">
        <v>213</v>
      </c>
      <c r="D36" t="s">
        <v>5</v>
      </c>
      <c r="E36">
        <v>0</v>
      </c>
      <c r="F36">
        <v>1</v>
      </c>
      <c r="G36">
        <v>0</v>
      </c>
      <c r="H36">
        <v>0</v>
      </c>
      <c r="I36" t="s">
        <v>209</v>
      </c>
      <c r="J36">
        <f>IF(Table1[[#This Row],[Team]]="TOT",1,0)</f>
        <v>0</v>
      </c>
      <c r="K36">
        <f>IF(Table1[[#This Row],[Team]]="NEW",1,0)</f>
        <v>0</v>
      </c>
      <c r="L36">
        <v>4.5</v>
      </c>
      <c r="M36">
        <v>235</v>
      </c>
      <c r="N36">
        <v>3.8666672861333602</v>
      </c>
      <c r="O36">
        <v>10.8219016455957</v>
      </c>
      <c r="P36">
        <v>3.4514173468533502</v>
      </c>
      <c r="Q36">
        <v>0</v>
      </c>
      <c r="R36">
        <v>1</v>
      </c>
    </row>
    <row r="37" spans="1:18" hidden="1" x14ac:dyDescent="0.3">
      <c r="A37" t="s">
        <v>272</v>
      </c>
      <c r="B37" t="s">
        <v>273</v>
      </c>
      <c r="C37" t="s">
        <v>273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267</v>
      </c>
      <c r="J37">
        <f>IF(Table1[[#This Row],[Team]]="TOT",1,0)</f>
        <v>0</v>
      </c>
      <c r="K37">
        <f>IF(Table1[[#This Row],[Team]]="NEW",1,0)</f>
        <v>1</v>
      </c>
      <c r="L37">
        <v>4.8</v>
      </c>
      <c r="M37">
        <v>328</v>
      </c>
      <c r="N37">
        <v>2.9333337254443799</v>
      </c>
      <c r="O37">
        <v>11.771944356082599</v>
      </c>
      <c r="P37">
        <v>3.41819316408899</v>
      </c>
      <c r="Q37">
        <v>0</v>
      </c>
      <c r="R37">
        <v>0</v>
      </c>
    </row>
    <row r="38" spans="1:18" hidden="1" x14ac:dyDescent="0.3">
      <c r="A38" t="s">
        <v>221</v>
      </c>
      <c r="B38" t="s">
        <v>222</v>
      </c>
      <c r="C38" t="s">
        <v>222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209</v>
      </c>
      <c r="J38">
        <f>IF(Table1[[#This Row],[Team]]="TOT",1,0)</f>
        <v>0</v>
      </c>
      <c r="K38">
        <f>IF(Table1[[#This Row],[Team]]="NEW",1,0)</f>
        <v>0</v>
      </c>
      <c r="L38">
        <v>5.5</v>
      </c>
      <c r="M38">
        <v>244</v>
      </c>
      <c r="N38">
        <v>3.39999998904326</v>
      </c>
      <c r="O38">
        <v>11.3865106261819</v>
      </c>
      <c r="P38">
        <v>3.3890046761548298</v>
      </c>
      <c r="Q38">
        <v>0</v>
      </c>
      <c r="R38">
        <v>0</v>
      </c>
    </row>
    <row r="39" spans="1:18" hidden="1" x14ac:dyDescent="0.3">
      <c r="A39" t="s">
        <v>132</v>
      </c>
      <c r="B39" t="s">
        <v>133</v>
      </c>
      <c r="C39" t="s">
        <v>133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116</v>
      </c>
      <c r="J39">
        <f>IF(Table1[[#This Row],[Team]]="TOT",1,0)</f>
        <v>0</v>
      </c>
      <c r="K39">
        <f>IF(Table1[[#This Row],[Team]]="NEW",1,0)</f>
        <v>0</v>
      </c>
      <c r="L39">
        <v>7.7</v>
      </c>
      <c r="M39">
        <v>126</v>
      </c>
      <c r="N39">
        <v>4.7333352474007002</v>
      </c>
      <c r="O39">
        <v>9.9473262419684207</v>
      </c>
      <c r="P39">
        <v>3.3800192300668099</v>
      </c>
      <c r="Q39">
        <v>0</v>
      </c>
      <c r="R39">
        <v>0</v>
      </c>
    </row>
    <row r="40" spans="1:18" hidden="1" x14ac:dyDescent="0.3">
      <c r="A40" t="s">
        <v>317</v>
      </c>
      <c r="B40" t="s">
        <v>318</v>
      </c>
      <c r="C40" t="s">
        <v>318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313</v>
      </c>
      <c r="J40">
        <f>IF(Table1[[#This Row],[Team]]="TOT",1,0)</f>
        <v>1</v>
      </c>
      <c r="K40">
        <f>IF(Table1[[#This Row],[Team]]="NEW",1,0)</f>
        <v>0</v>
      </c>
      <c r="L40">
        <v>5.2</v>
      </c>
      <c r="M40">
        <v>395</v>
      </c>
      <c r="N40">
        <v>2.7333341866970402</v>
      </c>
      <c r="O40">
        <v>10.7110313695031</v>
      </c>
      <c r="P40">
        <v>3.3755549913931699</v>
      </c>
      <c r="Q40">
        <v>1</v>
      </c>
      <c r="R40">
        <v>0</v>
      </c>
    </row>
    <row r="41" spans="1:18" hidden="1" x14ac:dyDescent="0.3">
      <c r="A41" t="s">
        <v>99</v>
      </c>
      <c r="B41" t="s">
        <v>100</v>
      </c>
      <c r="C41" t="s">
        <v>100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97</v>
      </c>
      <c r="J41">
        <f>IF(Table1[[#This Row],[Team]]="TOT",1,0)</f>
        <v>0</v>
      </c>
      <c r="K41">
        <f>IF(Table1[[#This Row],[Team]]="NEW",1,0)</f>
        <v>0</v>
      </c>
      <c r="L41">
        <v>5.8</v>
      </c>
      <c r="M41">
        <v>94</v>
      </c>
      <c r="N41">
        <v>3.3999999908448699</v>
      </c>
      <c r="O41">
        <v>10.1914169117869</v>
      </c>
      <c r="P41">
        <v>3.3242770399315602</v>
      </c>
      <c r="Q41">
        <v>1</v>
      </c>
      <c r="R41">
        <v>0</v>
      </c>
    </row>
    <row r="42" spans="1:18" hidden="1" x14ac:dyDescent="0.3">
      <c r="A42" t="s">
        <v>191</v>
      </c>
      <c r="B42" t="s">
        <v>351</v>
      </c>
      <c r="C42" t="s">
        <v>352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345</v>
      </c>
      <c r="J42">
        <f>IF(Table1[[#This Row],[Team]]="TOT",1,0)</f>
        <v>0</v>
      </c>
      <c r="K42">
        <f>IF(Table1[[#This Row],[Team]]="NEW",1,0)</f>
        <v>0</v>
      </c>
      <c r="L42">
        <v>5.5</v>
      </c>
      <c r="M42">
        <v>438</v>
      </c>
      <c r="N42">
        <v>3.8443127355375402</v>
      </c>
      <c r="O42">
        <v>10.2911732222111</v>
      </c>
      <c r="P42">
        <v>3.3084197441884702</v>
      </c>
      <c r="Q42">
        <v>0</v>
      </c>
      <c r="R42">
        <v>0</v>
      </c>
    </row>
    <row r="43" spans="1:18" hidden="1" x14ac:dyDescent="0.3">
      <c r="A43" t="s">
        <v>117</v>
      </c>
      <c r="B43" t="s">
        <v>219</v>
      </c>
      <c r="C43" t="s">
        <v>220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209</v>
      </c>
      <c r="J43">
        <f>IF(Table1[[#This Row],[Team]]="TOT",1,0)</f>
        <v>0</v>
      </c>
      <c r="K43">
        <f>IF(Table1[[#This Row],[Team]]="NEW",1,0)</f>
        <v>0</v>
      </c>
      <c r="L43">
        <v>4.9000000000000004</v>
      </c>
      <c r="M43">
        <v>243</v>
      </c>
      <c r="N43">
        <v>3.9999998674775301</v>
      </c>
      <c r="O43">
        <v>9.7447789819231598</v>
      </c>
      <c r="P43">
        <v>3.2958801670421098</v>
      </c>
      <c r="Q43">
        <v>0</v>
      </c>
      <c r="R43">
        <v>0</v>
      </c>
    </row>
    <row r="44" spans="1:18" hidden="1" x14ac:dyDescent="0.3">
      <c r="A44" t="s">
        <v>280</v>
      </c>
      <c r="B44" t="s">
        <v>281</v>
      </c>
      <c r="C44" t="s">
        <v>282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267</v>
      </c>
      <c r="J44">
        <f>IF(Table1[[#This Row],[Team]]="TOT",1,0)</f>
        <v>0</v>
      </c>
      <c r="K44">
        <f>IF(Table1[[#This Row],[Team]]="NEW",1,0)</f>
        <v>1</v>
      </c>
      <c r="L44">
        <v>4.4000000000000004</v>
      </c>
      <c r="M44">
        <v>332</v>
      </c>
      <c r="N44">
        <v>3.2000008251051701</v>
      </c>
      <c r="O44">
        <v>10.614754871316901</v>
      </c>
      <c r="P44">
        <v>3.2810583510210898</v>
      </c>
      <c r="Q44">
        <v>0</v>
      </c>
      <c r="R44">
        <v>0</v>
      </c>
    </row>
    <row r="45" spans="1:18" hidden="1" x14ac:dyDescent="0.3">
      <c r="A45" t="s">
        <v>199</v>
      </c>
      <c r="B45" t="s">
        <v>200</v>
      </c>
      <c r="C45" t="s">
        <v>200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194</v>
      </c>
      <c r="J45">
        <f>IF(Table1[[#This Row],[Team]]="TOT",1,0)</f>
        <v>0</v>
      </c>
      <c r="K45">
        <f>IF(Table1[[#This Row],[Team]]="NEW",1,0)</f>
        <v>0</v>
      </c>
      <c r="L45">
        <v>6.3</v>
      </c>
      <c r="M45">
        <v>211</v>
      </c>
      <c r="N45">
        <v>3.9999999906867698</v>
      </c>
      <c r="O45">
        <v>11.2817962944172</v>
      </c>
      <c r="P45">
        <v>3.2214173701564</v>
      </c>
      <c r="Q45">
        <v>0</v>
      </c>
      <c r="R45">
        <v>0</v>
      </c>
    </row>
    <row r="46" spans="1:18" hidden="1" x14ac:dyDescent="0.3">
      <c r="A46" t="s">
        <v>257</v>
      </c>
      <c r="B46" t="s">
        <v>258</v>
      </c>
      <c r="C46" t="s">
        <v>259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252</v>
      </c>
      <c r="J46">
        <f>IF(Table1[[#This Row],[Team]]="TOT",1,0)</f>
        <v>0</v>
      </c>
      <c r="K46">
        <f>IF(Table1[[#This Row],[Team]]="NEW",1,0)</f>
        <v>0</v>
      </c>
      <c r="L46">
        <v>9.8000000000000007</v>
      </c>
      <c r="M46">
        <v>303</v>
      </c>
      <c r="N46">
        <v>4.2666654839964497</v>
      </c>
      <c r="O46">
        <v>10.478171372959601</v>
      </c>
      <c r="P46">
        <v>3.21135657051</v>
      </c>
      <c r="Q46">
        <v>0</v>
      </c>
      <c r="R46">
        <v>0</v>
      </c>
    </row>
    <row r="47" spans="1:18" hidden="1" x14ac:dyDescent="0.3">
      <c r="A47" t="s">
        <v>135</v>
      </c>
      <c r="B47" t="s">
        <v>171</v>
      </c>
      <c r="C47" t="s">
        <v>171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162</v>
      </c>
      <c r="J47">
        <f>IF(Table1[[#This Row],[Team]]="TOT",1,0)</f>
        <v>0</v>
      </c>
      <c r="K47">
        <f>IF(Table1[[#This Row],[Team]]="NEW",1,0)</f>
        <v>0</v>
      </c>
      <c r="L47">
        <v>4.9000000000000004</v>
      </c>
      <c r="M47">
        <v>171</v>
      </c>
      <c r="N47">
        <v>4.4000000000000004</v>
      </c>
      <c r="O47">
        <v>11.065080458394901</v>
      </c>
      <c r="P47">
        <v>3.1999443873545999</v>
      </c>
      <c r="Q47">
        <v>1</v>
      </c>
      <c r="R47">
        <v>0</v>
      </c>
    </row>
    <row r="48" spans="1:18" hidden="1" x14ac:dyDescent="0.3">
      <c r="A48" t="s">
        <v>95</v>
      </c>
      <c r="B48" t="s">
        <v>128</v>
      </c>
      <c r="C48" t="s">
        <v>128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116</v>
      </c>
      <c r="J48">
        <f>IF(Table1[[#This Row],[Team]]="TOT",1,0)</f>
        <v>0</v>
      </c>
      <c r="K48">
        <f>IF(Table1[[#This Row],[Team]]="NEW",1,0)</f>
        <v>0</v>
      </c>
      <c r="L48">
        <v>5.8</v>
      </c>
      <c r="M48">
        <v>122</v>
      </c>
      <c r="N48">
        <v>4.1333376413985503</v>
      </c>
      <c r="O48">
        <v>10.108429319177301</v>
      </c>
      <c r="P48">
        <v>3.18790667330568</v>
      </c>
      <c r="Q48">
        <v>0</v>
      </c>
      <c r="R48">
        <v>0</v>
      </c>
    </row>
    <row r="49" spans="1:18" hidden="1" x14ac:dyDescent="0.3">
      <c r="A49" t="s">
        <v>93</v>
      </c>
      <c r="B49" t="s">
        <v>94</v>
      </c>
      <c r="C49" t="s">
        <v>94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79</v>
      </c>
      <c r="J49">
        <f>IF(Table1[[#This Row],[Team]]="TOT",1,0)</f>
        <v>0</v>
      </c>
      <c r="K49">
        <f>IF(Table1[[#This Row],[Team]]="NEW",1,0)</f>
        <v>0</v>
      </c>
      <c r="L49">
        <v>5.9</v>
      </c>
      <c r="M49">
        <v>82</v>
      </c>
      <c r="N49">
        <v>3.22953848929735</v>
      </c>
      <c r="O49">
        <v>10.7152109922867</v>
      </c>
      <c r="P49">
        <v>3.1849698019854</v>
      </c>
      <c r="Q49">
        <v>0</v>
      </c>
      <c r="R49">
        <v>0</v>
      </c>
    </row>
    <row r="50" spans="1:18" hidden="1" x14ac:dyDescent="0.3">
      <c r="A50" t="s">
        <v>146</v>
      </c>
      <c r="B50" t="s">
        <v>147</v>
      </c>
      <c r="C50" t="s">
        <v>147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142</v>
      </c>
      <c r="J50">
        <f>IF(Table1[[#This Row],[Team]]="TOT",1,0)</f>
        <v>0</v>
      </c>
      <c r="K50">
        <f>IF(Table1[[#This Row],[Team]]="NEW",1,0)</f>
        <v>0</v>
      </c>
      <c r="L50">
        <v>7.5</v>
      </c>
      <c r="M50">
        <v>140</v>
      </c>
      <c r="N50">
        <v>3.9999999906867698</v>
      </c>
      <c r="O50">
        <v>12.1274430734676</v>
      </c>
      <c r="P50">
        <v>3.1422277064981401</v>
      </c>
      <c r="Q50">
        <v>0</v>
      </c>
      <c r="R50">
        <v>0</v>
      </c>
    </row>
    <row r="51" spans="1:18" hidden="1" x14ac:dyDescent="0.3">
      <c r="A51" t="s">
        <v>161</v>
      </c>
      <c r="B51" t="s">
        <v>241</v>
      </c>
      <c r="C51" t="s">
        <v>241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228</v>
      </c>
      <c r="J51">
        <f>IF(Table1[[#This Row],[Team]]="TOT",1,0)</f>
        <v>0</v>
      </c>
      <c r="K51">
        <f>IF(Table1[[#This Row],[Team]]="NEW",1,0)</f>
        <v>0</v>
      </c>
      <c r="L51">
        <v>4.5</v>
      </c>
      <c r="M51">
        <v>260</v>
      </c>
      <c r="N51">
        <v>2.1999996972606701</v>
      </c>
      <c r="O51">
        <v>10.370686933036399</v>
      </c>
      <c r="P51">
        <v>3.1280469592393199</v>
      </c>
      <c r="Q51">
        <v>0</v>
      </c>
      <c r="R51">
        <v>0</v>
      </c>
    </row>
    <row r="52" spans="1:18" hidden="1" x14ac:dyDescent="0.3">
      <c r="A52" t="s">
        <v>216</v>
      </c>
      <c r="B52" t="s">
        <v>309</v>
      </c>
      <c r="C52" t="s">
        <v>310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300</v>
      </c>
      <c r="J52">
        <f>IF(Table1[[#This Row],[Team]]="TOT",1,0)</f>
        <v>0</v>
      </c>
      <c r="K52">
        <f>IF(Table1[[#This Row],[Team]]="NEW",1,0)</f>
        <v>0</v>
      </c>
      <c r="L52">
        <v>5.4</v>
      </c>
      <c r="M52">
        <v>385</v>
      </c>
      <c r="N52">
        <v>4.3333287407782901</v>
      </c>
      <c r="O52">
        <v>9.9979022267450794</v>
      </c>
      <c r="P52">
        <v>3.1204184503865502</v>
      </c>
      <c r="Q52">
        <v>0</v>
      </c>
      <c r="R52">
        <v>0</v>
      </c>
    </row>
    <row r="53" spans="1:18" hidden="1" x14ac:dyDescent="0.3">
      <c r="A53" t="s">
        <v>143</v>
      </c>
      <c r="B53" t="s">
        <v>144</v>
      </c>
      <c r="C53" t="s">
        <v>144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142</v>
      </c>
      <c r="J53">
        <f>IF(Table1[[#This Row],[Team]]="TOT",1,0)</f>
        <v>0</v>
      </c>
      <c r="K53">
        <f>IF(Table1[[#This Row],[Team]]="NEW",1,0)</f>
        <v>0</v>
      </c>
      <c r="L53">
        <v>4.5</v>
      </c>
      <c r="M53">
        <v>137</v>
      </c>
      <c r="N53">
        <v>4.4999999997132099</v>
      </c>
      <c r="O53">
        <v>10.591502812054101</v>
      </c>
      <c r="P53">
        <v>3.1200870349551302</v>
      </c>
      <c r="Q53">
        <v>0</v>
      </c>
      <c r="R53">
        <v>0</v>
      </c>
    </row>
    <row r="54" spans="1:18" hidden="1" x14ac:dyDescent="0.3">
      <c r="A54" t="s">
        <v>70</v>
      </c>
      <c r="B54" t="s">
        <v>71</v>
      </c>
      <c r="C54" t="s">
        <v>71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55</v>
      </c>
      <c r="J54">
        <f>IF(Table1[[#This Row],[Team]]="TOT",1,0)</f>
        <v>0</v>
      </c>
      <c r="K54">
        <f>IF(Table1[[#This Row],[Team]]="NEW",1,0)</f>
        <v>0</v>
      </c>
      <c r="L54">
        <v>4.4000000000000004</v>
      </c>
      <c r="M54">
        <v>61</v>
      </c>
      <c r="N54">
        <v>4.8666675691819101</v>
      </c>
      <c r="O54">
        <v>9.5700722188801901</v>
      </c>
      <c r="P54">
        <v>3.0952484251844301</v>
      </c>
      <c r="Q54">
        <v>0</v>
      </c>
      <c r="R54">
        <v>0</v>
      </c>
    </row>
    <row r="55" spans="1:18" hidden="1" x14ac:dyDescent="0.3">
      <c r="A55" t="s">
        <v>56</v>
      </c>
      <c r="B55" t="s">
        <v>321</v>
      </c>
      <c r="C55" t="s">
        <v>322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313</v>
      </c>
      <c r="J55">
        <f>IF(Table1[[#This Row],[Team]]="TOT",1,0)</f>
        <v>1</v>
      </c>
      <c r="K55">
        <f>IF(Table1[[#This Row],[Team]]="NEW",1,0)</f>
        <v>0</v>
      </c>
      <c r="L55">
        <v>4.5</v>
      </c>
      <c r="M55">
        <v>400</v>
      </c>
      <c r="N55">
        <v>2.5999999971343901</v>
      </c>
      <c r="O55">
        <v>9.5674951660917493</v>
      </c>
      <c r="P55">
        <v>3.072468087671</v>
      </c>
      <c r="Q55">
        <v>0</v>
      </c>
      <c r="R55">
        <v>0</v>
      </c>
    </row>
    <row r="56" spans="1:18" hidden="1" x14ac:dyDescent="0.3">
      <c r="A56" t="s">
        <v>242</v>
      </c>
      <c r="B56" t="s">
        <v>263</v>
      </c>
      <c r="C56" t="s">
        <v>264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252</v>
      </c>
      <c r="J56">
        <f>IF(Table1[[#This Row],[Team]]="TOT",1,0)</f>
        <v>0</v>
      </c>
      <c r="K56">
        <f>IF(Table1[[#This Row],[Team]]="NEW",1,0)</f>
        <v>0</v>
      </c>
      <c r="L56">
        <v>4.5</v>
      </c>
      <c r="M56">
        <v>307</v>
      </c>
      <c r="N56">
        <v>3.8</v>
      </c>
      <c r="O56">
        <v>10.570585996199201</v>
      </c>
      <c r="P56">
        <v>3.0552995407647798</v>
      </c>
      <c r="Q56">
        <v>0</v>
      </c>
      <c r="R56">
        <v>0</v>
      </c>
    </row>
    <row r="57" spans="1:18" hidden="1" x14ac:dyDescent="0.3">
      <c r="A57" t="s">
        <v>202</v>
      </c>
      <c r="B57" t="s">
        <v>203</v>
      </c>
      <c r="C57" t="s">
        <v>203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194</v>
      </c>
      <c r="J57">
        <f>IF(Table1[[#This Row],[Team]]="TOT",1,0)</f>
        <v>0</v>
      </c>
      <c r="K57">
        <f>IF(Table1[[#This Row],[Team]]="NEW",1,0)</f>
        <v>0</v>
      </c>
      <c r="L57">
        <v>6.9</v>
      </c>
      <c r="M57">
        <v>215</v>
      </c>
      <c r="N57">
        <v>3.7333287660285301</v>
      </c>
      <c r="O57">
        <v>10.795794701444301</v>
      </c>
      <c r="P57">
        <v>3.04705771072646</v>
      </c>
      <c r="Q57">
        <v>0</v>
      </c>
      <c r="R57">
        <v>0</v>
      </c>
    </row>
    <row r="58" spans="1:18" hidden="1" x14ac:dyDescent="0.3">
      <c r="A58" t="s">
        <v>188</v>
      </c>
      <c r="B58" t="s">
        <v>189</v>
      </c>
      <c r="C58" t="s">
        <v>190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177</v>
      </c>
      <c r="J58">
        <f>IF(Table1[[#This Row],[Team]]="TOT",1,0)</f>
        <v>0</v>
      </c>
      <c r="K58">
        <f>IF(Table1[[#This Row],[Team]]="NEW",1,0)</f>
        <v>0</v>
      </c>
      <c r="L58">
        <v>5</v>
      </c>
      <c r="M58">
        <v>194</v>
      </c>
      <c r="N58">
        <v>3.6666669893948098</v>
      </c>
      <c r="O58">
        <v>9.9422497832222998</v>
      </c>
      <c r="P58">
        <v>3.0267535435757198</v>
      </c>
      <c r="Q58">
        <v>0</v>
      </c>
      <c r="R58">
        <v>0</v>
      </c>
    </row>
    <row r="59" spans="1:18" hidden="1" x14ac:dyDescent="0.3">
      <c r="A59" t="s">
        <v>353</v>
      </c>
      <c r="B59" t="s">
        <v>354</v>
      </c>
      <c r="C59" t="s">
        <v>354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345</v>
      </c>
      <c r="J59">
        <f>IF(Table1[[#This Row],[Team]]="TOT",1,0)</f>
        <v>0</v>
      </c>
      <c r="K59">
        <f>IF(Table1[[#This Row],[Team]]="NEW",1,0)</f>
        <v>0</v>
      </c>
      <c r="L59">
        <v>4.5999999999999996</v>
      </c>
      <c r="M59">
        <v>439</v>
      </c>
      <c r="N59">
        <v>2.9999999950329399</v>
      </c>
      <c r="O59">
        <v>10.223260837401901</v>
      </c>
      <c r="P59">
        <v>2.98634407407136</v>
      </c>
      <c r="Q59">
        <v>1</v>
      </c>
      <c r="R59">
        <v>0</v>
      </c>
    </row>
    <row r="60" spans="1:18" hidden="1" x14ac:dyDescent="0.3">
      <c r="A60" t="s">
        <v>17</v>
      </c>
      <c r="B60" t="s">
        <v>18</v>
      </c>
      <c r="C60" t="s">
        <v>18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f>IF(Table1[[#This Row],[Team]]="TOT",1,0)</f>
        <v>0</v>
      </c>
      <c r="K60">
        <f>IF(Table1[[#This Row],[Team]]="NEW",1,0)</f>
        <v>0</v>
      </c>
      <c r="L60">
        <v>5.0999999999999996</v>
      </c>
      <c r="M60">
        <v>2</v>
      </c>
      <c r="N60">
        <v>0</v>
      </c>
      <c r="O60">
        <v>0</v>
      </c>
      <c r="P60">
        <v>0</v>
      </c>
      <c r="Q60">
        <v>1</v>
      </c>
      <c r="R60">
        <v>0</v>
      </c>
    </row>
    <row r="61" spans="1:18" hidden="1" x14ac:dyDescent="0.3">
      <c r="A61" t="s">
        <v>192</v>
      </c>
      <c r="B61" t="s">
        <v>193</v>
      </c>
      <c r="C61" t="s">
        <v>192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177</v>
      </c>
      <c r="J61">
        <f>IF(Table1[[#This Row],[Team]]="TOT",1,0)</f>
        <v>0</v>
      </c>
      <c r="K61">
        <f>IF(Table1[[#This Row],[Team]]="NEW",1,0)</f>
        <v>0</v>
      </c>
      <c r="L61">
        <v>4.5999999999999996</v>
      </c>
      <c r="M61">
        <v>196</v>
      </c>
      <c r="N61">
        <v>2.8415070502089899</v>
      </c>
      <c r="O61">
        <v>11.4366152618767</v>
      </c>
      <c r="P61">
        <v>2.9756279863167001</v>
      </c>
      <c r="Q61">
        <v>0</v>
      </c>
      <c r="R61">
        <v>0</v>
      </c>
    </row>
    <row r="62" spans="1:18" hidden="1" x14ac:dyDescent="0.3">
      <c r="A62" t="s">
        <v>54</v>
      </c>
      <c r="B62" t="s">
        <v>29</v>
      </c>
      <c r="C62" t="s">
        <v>29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55</v>
      </c>
      <c r="J62">
        <f>IF(Table1[[#This Row],[Team]]="TOT",1,0)</f>
        <v>0</v>
      </c>
      <c r="K62">
        <f>IF(Table1[[#This Row],[Team]]="NEW",1,0)</f>
        <v>0</v>
      </c>
      <c r="L62">
        <v>4.4000000000000004</v>
      </c>
      <c r="M62">
        <v>46</v>
      </c>
      <c r="N62">
        <v>4.4000028600003498</v>
      </c>
      <c r="O62">
        <v>9.8902278082998905</v>
      </c>
      <c r="P62">
        <v>2.9677166300780802</v>
      </c>
      <c r="Q62">
        <v>0</v>
      </c>
      <c r="R62">
        <v>0</v>
      </c>
    </row>
    <row r="63" spans="1:18" hidden="1" x14ac:dyDescent="0.3">
      <c r="A63" t="s">
        <v>268</v>
      </c>
      <c r="B63" t="s">
        <v>187</v>
      </c>
      <c r="C63" t="s">
        <v>187</v>
      </c>
      <c r="D63" t="s">
        <v>7</v>
      </c>
      <c r="E63">
        <v>0</v>
      </c>
      <c r="F63">
        <v>0</v>
      </c>
      <c r="G63">
        <v>0</v>
      </c>
      <c r="H63">
        <v>1</v>
      </c>
      <c r="I63" t="s">
        <v>267</v>
      </c>
      <c r="J63">
        <f>IF(Table1[[#This Row],[Team]]="TOT",1,0)</f>
        <v>0</v>
      </c>
      <c r="K63">
        <f>IF(Table1[[#This Row],[Team]]="NEW",1,0)</f>
        <v>1</v>
      </c>
      <c r="L63">
        <v>7.3</v>
      </c>
      <c r="M63">
        <v>320</v>
      </c>
      <c r="N63">
        <v>2.3135004801946701</v>
      </c>
      <c r="O63">
        <v>10.4822161319121</v>
      </c>
      <c r="P63">
        <v>2.9367525944134201</v>
      </c>
      <c r="Q63">
        <v>0</v>
      </c>
      <c r="R63">
        <v>0</v>
      </c>
    </row>
    <row r="64" spans="1:18" hidden="1" x14ac:dyDescent="0.3">
      <c r="A64" t="s">
        <v>225</v>
      </c>
      <c r="B64" t="s">
        <v>226</v>
      </c>
      <c r="C64" t="s">
        <v>227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209</v>
      </c>
      <c r="J64">
        <f>IF(Table1[[#This Row],[Team]]="TOT",1,0)</f>
        <v>0</v>
      </c>
      <c r="K64">
        <f>IF(Table1[[#This Row],[Team]]="NEW",1,0)</f>
        <v>0</v>
      </c>
      <c r="L64">
        <v>6.5</v>
      </c>
      <c r="M64">
        <v>247</v>
      </c>
      <c r="N64">
        <v>3</v>
      </c>
      <c r="O64">
        <v>9.69385377818538</v>
      </c>
      <c r="P64">
        <v>2.9234598994294299</v>
      </c>
      <c r="Q64">
        <v>0</v>
      </c>
      <c r="R64">
        <v>0</v>
      </c>
    </row>
    <row r="65" spans="1:18" hidden="1" x14ac:dyDescent="0.3">
      <c r="A65" t="s">
        <v>355</v>
      </c>
      <c r="B65" t="s">
        <v>356</v>
      </c>
      <c r="C65" t="s">
        <v>356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345</v>
      </c>
      <c r="J65">
        <f>IF(Table1[[#This Row],[Team]]="TOT",1,0)</f>
        <v>0</v>
      </c>
      <c r="K65">
        <f>IF(Table1[[#This Row],[Team]]="NEW",1,0)</f>
        <v>0</v>
      </c>
      <c r="L65">
        <v>4.3</v>
      </c>
      <c r="M65">
        <v>440</v>
      </c>
      <c r="N65">
        <v>2.9999999950329399</v>
      </c>
      <c r="O65">
        <v>9.8494816433750394</v>
      </c>
      <c r="P65">
        <v>2.9173713804463501</v>
      </c>
      <c r="Q65">
        <v>0</v>
      </c>
      <c r="R65">
        <v>0</v>
      </c>
    </row>
    <row r="66" spans="1:18" hidden="1" x14ac:dyDescent="0.3">
      <c r="A66" t="s">
        <v>235</v>
      </c>
      <c r="B66" t="s">
        <v>236</v>
      </c>
      <c r="C66" t="s">
        <v>235</v>
      </c>
      <c r="D66" t="s">
        <v>4</v>
      </c>
      <c r="E66">
        <v>1</v>
      </c>
      <c r="F66">
        <v>0</v>
      </c>
      <c r="G66">
        <v>0</v>
      </c>
      <c r="H66">
        <v>0</v>
      </c>
      <c r="I66" t="s">
        <v>228</v>
      </c>
      <c r="J66">
        <f>IF(Table1[[#This Row],[Team]]="TOT",1,0)</f>
        <v>0</v>
      </c>
      <c r="K66">
        <f>IF(Table1[[#This Row],[Team]]="NEW",1,0)</f>
        <v>0</v>
      </c>
      <c r="L66">
        <v>5.4</v>
      </c>
      <c r="M66">
        <v>256</v>
      </c>
      <c r="N66">
        <v>0.79999962564472105</v>
      </c>
      <c r="O66">
        <v>11.6598805949063</v>
      </c>
      <c r="P66">
        <v>2.91143416794919</v>
      </c>
      <c r="Q66">
        <v>0</v>
      </c>
      <c r="R66">
        <v>0</v>
      </c>
    </row>
    <row r="67" spans="1:18" hidden="1" x14ac:dyDescent="0.3">
      <c r="A67" t="s">
        <v>261</v>
      </c>
      <c r="B67" t="s">
        <v>262</v>
      </c>
      <c r="C67" t="s">
        <v>262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252</v>
      </c>
      <c r="J67">
        <f>IF(Table1[[#This Row],[Team]]="TOT",1,0)</f>
        <v>0</v>
      </c>
      <c r="K67">
        <f>IF(Table1[[#This Row],[Team]]="NEW",1,0)</f>
        <v>0</v>
      </c>
      <c r="L67">
        <v>7.3</v>
      </c>
      <c r="M67">
        <v>306</v>
      </c>
      <c r="N67">
        <v>3.4</v>
      </c>
      <c r="O67">
        <v>10.551185105770699</v>
      </c>
      <c r="P67">
        <v>2.9059943121507601</v>
      </c>
      <c r="Q67">
        <v>0</v>
      </c>
      <c r="R67">
        <v>0</v>
      </c>
    </row>
    <row r="68" spans="1:18" hidden="1" x14ac:dyDescent="0.3">
      <c r="A68" t="s">
        <v>182</v>
      </c>
      <c r="B68" t="s">
        <v>183</v>
      </c>
      <c r="C68" t="s">
        <v>182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177</v>
      </c>
      <c r="J68">
        <f>IF(Table1[[#This Row],[Team]]="TOT",1,0)</f>
        <v>0</v>
      </c>
      <c r="K68">
        <f>IF(Table1[[#This Row],[Team]]="NEW",1,0)</f>
        <v>0</v>
      </c>
      <c r="L68">
        <v>4.5</v>
      </c>
      <c r="M68">
        <v>188</v>
      </c>
      <c r="N68">
        <v>3.7333338128197102</v>
      </c>
      <c r="O68">
        <v>8.9622902560787399</v>
      </c>
      <c r="P68">
        <v>2.8858243982776299</v>
      </c>
      <c r="Q68">
        <v>0</v>
      </c>
      <c r="R68">
        <v>0</v>
      </c>
    </row>
    <row r="69" spans="1:18" hidden="1" x14ac:dyDescent="0.3">
      <c r="A69" t="s">
        <v>342</v>
      </c>
      <c r="B69" t="s">
        <v>343</v>
      </c>
      <c r="C69" t="s">
        <v>344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345</v>
      </c>
      <c r="J69">
        <f>IF(Table1[[#This Row],[Team]]="TOT",1,0)</f>
        <v>0</v>
      </c>
      <c r="K69">
        <f>IF(Table1[[#This Row],[Team]]="NEW",1,0)</f>
        <v>0</v>
      </c>
      <c r="L69">
        <v>4.4000000000000004</v>
      </c>
      <c r="M69">
        <v>433</v>
      </c>
      <c r="N69">
        <v>2.7999999946781502</v>
      </c>
      <c r="O69">
        <v>10.074252134145199</v>
      </c>
      <c r="P69">
        <v>2.8855233348920502</v>
      </c>
      <c r="Q69">
        <v>0</v>
      </c>
      <c r="R69">
        <v>0</v>
      </c>
    </row>
    <row r="70" spans="1:18" hidden="1" x14ac:dyDescent="0.3">
      <c r="A70" t="s">
        <v>173</v>
      </c>
      <c r="B70" t="s">
        <v>174</v>
      </c>
      <c r="C70" t="s">
        <v>174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162</v>
      </c>
      <c r="J70">
        <f>IF(Table1[[#This Row],[Team]]="TOT",1,0)</f>
        <v>0</v>
      </c>
      <c r="K70">
        <f>IF(Table1[[#This Row],[Team]]="NEW",1,0)</f>
        <v>0</v>
      </c>
      <c r="L70">
        <v>5.2</v>
      </c>
      <c r="M70">
        <v>173</v>
      </c>
      <c r="N70">
        <v>4.1333318030969197</v>
      </c>
      <c r="O70">
        <v>9.5279093016388199</v>
      </c>
      <c r="P70">
        <v>2.8824991458337599</v>
      </c>
      <c r="Q70">
        <v>0</v>
      </c>
      <c r="R70">
        <v>0</v>
      </c>
    </row>
    <row r="71" spans="1:18" hidden="1" x14ac:dyDescent="0.3">
      <c r="A71" t="s">
        <v>255</v>
      </c>
      <c r="B71" t="s">
        <v>256</v>
      </c>
      <c r="C71" t="s">
        <v>256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252</v>
      </c>
      <c r="J71">
        <f>IF(Table1[[#This Row],[Team]]="TOT",1,0)</f>
        <v>0</v>
      </c>
      <c r="K71">
        <f>IF(Table1[[#This Row],[Team]]="NEW",1,0)</f>
        <v>0</v>
      </c>
      <c r="L71">
        <v>4.8</v>
      </c>
      <c r="M71">
        <v>300</v>
      </c>
      <c r="N71">
        <v>3.1999999954547</v>
      </c>
      <c r="O71">
        <v>10.754380771564101</v>
      </c>
      <c r="P71">
        <v>2.8648945850738801</v>
      </c>
      <c r="Q71">
        <v>0</v>
      </c>
      <c r="R71">
        <v>0</v>
      </c>
    </row>
    <row r="72" spans="1:18" hidden="1" x14ac:dyDescent="0.3">
      <c r="A72" t="s">
        <v>89</v>
      </c>
      <c r="B72" t="s">
        <v>90</v>
      </c>
      <c r="C72" t="s">
        <v>90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79</v>
      </c>
      <c r="J72">
        <f>IF(Table1[[#This Row],[Team]]="TOT",1,0)</f>
        <v>0</v>
      </c>
      <c r="K72">
        <f>IF(Table1[[#This Row],[Team]]="NEW",1,0)</f>
        <v>0</v>
      </c>
      <c r="L72">
        <v>5</v>
      </c>
      <c r="M72">
        <v>76</v>
      </c>
      <c r="N72">
        <v>2.3999999360686299</v>
      </c>
      <c r="O72">
        <v>10.5796780274285</v>
      </c>
      <c r="P72">
        <v>2.86252998324108</v>
      </c>
      <c r="Q72">
        <v>1</v>
      </c>
      <c r="R72">
        <v>0</v>
      </c>
    </row>
    <row r="73" spans="1:18" hidden="1" x14ac:dyDescent="0.3">
      <c r="A73" t="s">
        <v>283</v>
      </c>
      <c r="B73" t="s">
        <v>284</v>
      </c>
      <c r="C73" t="s">
        <v>285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267</v>
      </c>
      <c r="J73">
        <f>IF(Table1[[#This Row],[Team]]="TOT",1,0)</f>
        <v>0</v>
      </c>
      <c r="K73">
        <f>IF(Table1[[#This Row],[Team]]="NEW",1,0)</f>
        <v>1</v>
      </c>
      <c r="L73">
        <v>5.9</v>
      </c>
      <c r="M73">
        <v>333</v>
      </c>
      <c r="N73">
        <v>2.1999999949200499</v>
      </c>
      <c r="O73">
        <v>10.183011512080601</v>
      </c>
      <c r="P73">
        <v>2.8359183906408698</v>
      </c>
      <c r="Q73">
        <v>0</v>
      </c>
      <c r="R73">
        <v>0</v>
      </c>
    </row>
    <row r="74" spans="1:18" hidden="1" x14ac:dyDescent="0.3">
      <c r="A74" t="s">
        <v>136</v>
      </c>
      <c r="B74" t="s">
        <v>137</v>
      </c>
      <c r="C74" t="s">
        <v>137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116</v>
      </c>
      <c r="J74">
        <f>IF(Table1[[#This Row],[Team]]="TOT",1,0)</f>
        <v>0</v>
      </c>
      <c r="K74">
        <f>IF(Table1[[#This Row],[Team]]="NEW",1,0)</f>
        <v>0</v>
      </c>
      <c r="L74">
        <v>9.9</v>
      </c>
      <c r="M74">
        <v>130</v>
      </c>
      <c r="N74">
        <v>2.9999999950329399</v>
      </c>
      <c r="O74">
        <v>10.4563686872548</v>
      </c>
      <c r="P74">
        <v>2.8322760101721598</v>
      </c>
      <c r="Q74">
        <v>0</v>
      </c>
      <c r="R74">
        <v>0</v>
      </c>
    </row>
    <row r="75" spans="1:18" hidden="1" x14ac:dyDescent="0.3">
      <c r="A75" t="s">
        <v>50</v>
      </c>
      <c r="B75" t="s">
        <v>51</v>
      </c>
      <c r="C75" t="s">
        <v>51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30</v>
      </c>
      <c r="J75">
        <f>IF(Table1[[#This Row],[Team]]="TOT",1,0)</f>
        <v>0</v>
      </c>
      <c r="K75">
        <f>IF(Table1[[#This Row],[Team]]="NEW",1,0)</f>
        <v>0</v>
      </c>
      <c r="L75">
        <v>5.2</v>
      </c>
      <c r="M75">
        <v>39</v>
      </c>
      <c r="N75">
        <v>4.2</v>
      </c>
      <c r="O75">
        <v>10.530996626094</v>
      </c>
      <c r="P75">
        <v>2.8167329143845401</v>
      </c>
      <c r="Q75">
        <v>0</v>
      </c>
      <c r="R75">
        <v>0</v>
      </c>
    </row>
    <row r="76" spans="1:18" hidden="1" x14ac:dyDescent="0.3">
      <c r="A76" t="s">
        <v>80</v>
      </c>
      <c r="B76" t="s">
        <v>253</v>
      </c>
      <c r="C76" t="s">
        <v>254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252</v>
      </c>
      <c r="J76">
        <f>IF(Table1[[#This Row],[Team]]="TOT",1,0)</f>
        <v>0</v>
      </c>
      <c r="K76">
        <f>IF(Table1[[#This Row],[Team]]="NEW",1,0)</f>
        <v>0</v>
      </c>
      <c r="L76">
        <v>4.9000000000000004</v>
      </c>
      <c r="M76">
        <v>298</v>
      </c>
      <c r="N76">
        <v>3.1999999953433802</v>
      </c>
      <c r="O76">
        <v>10.359384081515</v>
      </c>
      <c r="P76">
        <v>2.8026422498863099</v>
      </c>
      <c r="Q76">
        <v>0</v>
      </c>
      <c r="R76">
        <v>0</v>
      </c>
    </row>
    <row r="77" spans="1:18" hidden="1" x14ac:dyDescent="0.3">
      <c r="A77" t="s">
        <v>23</v>
      </c>
      <c r="B77" t="s">
        <v>244</v>
      </c>
      <c r="C77" t="s">
        <v>245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228</v>
      </c>
      <c r="J77">
        <f>IF(Table1[[#This Row],[Team]]="TOT",1,0)</f>
        <v>0</v>
      </c>
      <c r="K77">
        <f>IF(Table1[[#This Row],[Team]]="NEW",1,0)</f>
        <v>0</v>
      </c>
      <c r="L77">
        <v>5.4</v>
      </c>
      <c r="M77">
        <v>266</v>
      </c>
      <c r="N77">
        <v>1.79999999586078</v>
      </c>
      <c r="O77">
        <v>9.5387803558805295</v>
      </c>
      <c r="P77">
        <v>2.7962540986214002</v>
      </c>
      <c r="Q77">
        <v>0</v>
      </c>
      <c r="R77">
        <v>0</v>
      </c>
    </row>
    <row r="78" spans="1:18" hidden="1" x14ac:dyDescent="0.3">
      <c r="A78" t="s">
        <v>37</v>
      </c>
      <c r="B78" t="s">
        <v>38</v>
      </c>
      <c r="C78" t="s">
        <v>38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30</v>
      </c>
      <c r="J78">
        <f>IF(Table1[[#This Row],[Team]]="TOT",1,0)</f>
        <v>0</v>
      </c>
      <c r="K78">
        <f>IF(Table1[[#This Row],[Team]]="NEW",1,0)</f>
        <v>0</v>
      </c>
      <c r="L78">
        <v>4.4000000000000004</v>
      </c>
      <c r="M78">
        <v>31</v>
      </c>
      <c r="N78">
        <v>3.99999999664267</v>
      </c>
      <c r="O78">
        <v>10.893541962295799</v>
      </c>
      <c r="P78">
        <v>2.7868385994315101</v>
      </c>
      <c r="Q78">
        <v>0</v>
      </c>
      <c r="R78">
        <v>0</v>
      </c>
    </row>
    <row r="79" spans="1:18" hidden="1" x14ac:dyDescent="0.3">
      <c r="A79" t="s">
        <v>175</v>
      </c>
      <c r="B79" t="s">
        <v>176</v>
      </c>
      <c r="C79" t="s">
        <v>176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162</v>
      </c>
      <c r="J79">
        <f>IF(Table1[[#This Row],[Team]]="TOT",1,0)</f>
        <v>0</v>
      </c>
      <c r="K79">
        <f>IF(Table1[[#This Row],[Team]]="NEW",1,0)</f>
        <v>0</v>
      </c>
      <c r="L79">
        <v>4.9000000000000004</v>
      </c>
      <c r="M79">
        <v>176</v>
      </c>
      <c r="N79">
        <v>3.53333478299156</v>
      </c>
      <c r="O79">
        <v>10.210379923678101</v>
      </c>
      <c r="P79">
        <v>2.7584711288911499</v>
      </c>
      <c r="Q79">
        <v>0</v>
      </c>
      <c r="R79">
        <v>0</v>
      </c>
    </row>
    <row r="80" spans="1:18" hidden="1" x14ac:dyDescent="0.3">
      <c r="A80" t="s">
        <v>296</v>
      </c>
      <c r="B80" t="s">
        <v>297</v>
      </c>
      <c r="C80" t="s">
        <v>297</v>
      </c>
      <c r="D80" t="s">
        <v>7</v>
      </c>
      <c r="E80">
        <v>0</v>
      </c>
      <c r="F80">
        <v>0</v>
      </c>
      <c r="G80">
        <v>0</v>
      </c>
      <c r="H80">
        <v>1</v>
      </c>
      <c r="I80" t="s">
        <v>293</v>
      </c>
      <c r="J80">
        <f>IF(Table1[[#This Row],[Team]]="TOT",1,0)</f>
        <v>0</v>
      </c>
      <c r="K80">
        <f>IF(Table1[[#This Row],[Team]]="NEW",1,0)</f>
        <v>0</v>
      </c>
      <c r="L80">
        <v>5.7</v>
      </c>
      <c r="M80">
        <v>352</v>
      </c>
      <c r="N80">
        <v>4.06666669002961</v>
      </c>
      <c r="O80">
        <v>9.1244839759057008</v>
      </c>
      <c r="P80">
        <v>2.7564485377245398</v>
      </c>
      <c r="Q80">
        <v>0</v>
      </c>
      <c r="R80">
        <v>0</v>
      </c>
    </row>
    <row r="81" spans="1:18" hidden="1" x14ac:dyDescent="0.3">
      <c r="A81" t="s">
        <v>270</v>
      </c>
      <c r="B81" t="s">
        <v>271</v>
      </c>
      <c r="C81" t="s">
        <v>271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267</v>
      </c>
      <c r="J81">
        <f>IF(Table1[[#This Row],[Team]]="TOT",1,0)</f>
        <v>0</v>
      </c>
      <c r="K81">
        <f>IF(Table1[[#This Row],[Team]]="NEW",1,0)</f>
        <v>1</v>
      </c>
      <c r="L81">
        <v>4.5</v>
      </c>
      <c r="M81">
        <v>322</v>
      </c>
      <c r="N81">
        <v>1.80000162217265</v>
      </c>
      <c r="O81">
        <v>10.4150155150764</v>
      </c>
      <c r="P81">
        <v>2.7392406341658302</v>
      </c>
      <c r="Q81">
        <v>0</v>
      </c>
      <c r="R81">
        <v>0</v>
      </c>
    </row>
    <row r="82" spans="1:18" hidden="1" x14ac:dyDescent="0.3">
      <c r="A82" t="s">
        <v>68</v>
      </c>
      <c r="B82" t="s">
        <v>69</v>
      </c>
      <c r="C82" t="s">
        <v>69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55</v>
      </c>
      <c r="J82">
        <f>IF(Table1[[#This Row],[Team]]="TOT",1,0)</f>
        <v>0</v>
      </c>
      <c r="K82">
        <f>IF(Table1[[#This Row],[Team]]="NEW",1,0)</f>
        <v>0</v>
      </c>
      <c r="L82">
        <v>4.4000000000000004</v>
      </c>
      <c r="M82">
        <v>57</v>
      </c>
      <c r="N82">
        <v>3.5999994468178298</v>
      </c>
      <c r="O82">
        <v>10.2609190271292</v>
      </c>
      <c r="P82">
        <v>2.7247268573688999</v>
      </c>
      <c r="Q82">
        <v>0</v>
      </c>
      <c r="R82">
        <v>0</v>
      </c>
    </row>
    <row r="83" spans="1:18" hidden="1" x14ac:dyDescent="0.3">
      <c r="A83" t="s">
        <v>36</v>
      </c>
      <c r="B83" t="s">
        <v>299</v>
      </c>
      <c r="C83" t="s">
        <v>299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293</v>
      </c>
      <c r="J83">
        <f>IF(Table1[[#This Row],[Team]]="TOT",1,0)</f>
        <v>0</v>
      </c>
      <c r="K83">
        <f>IF(Table1[[#This Row],[Team]]="NEW",1,0)</f>
        <v>0</v>
      </c>
      <c r="L83">
        <v>5.5</v>
      </c>
      <c r="M83">
        <v>356</v>
      </c>
      <c r="N83">
        <v>3.3999999934259502</v>
      </c>
      <c r="O83">
        <v>10.578695591913</v>
      </c>
      <c r="P83">
        <v>2.7141456949508198</v>
      </c>
      <c r="Q83">
        <v>0</v>
      </c>
      <c r="R83">
        <v>0</v>
      </c>
    </row>
    <row r="84" spans="1:18" hidden="1" x14ac:dyDescent="0.3">
      <c r="A84" t="s">
        <v>180</v>
      </c>
      <c r="B84" t="s">
        <v>181</v>
      </c>
      <c r="C84" t="s">
        <v>181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177</v>
      </c>
      <c r="J84">
        <f>IF(Table1[[#This Row],[Team]]="TOT",1,0)</f>
        <v>0</v>
      </c>
      <c r="K84">
        <f>IF(Table1[[#This Row],[Team]]="NEW",1,0)</f>
        <v>0</v>
      </c>
      <c r="L84">
        <v>5.5</v>
      </c>
      <c r="M84">
        <v>187</v>
      </c>
      <c r="N84">
        <v>2.9999992789277101</v>
      </c>
      <c r="O84">
        <v>9.5254091307281197</v>
      </c>
      <c r="P84">
        <v>2.7112445805407299</v>
      </c>
      <c r="Q84">
        <v>0</v>
      </c>
      <c r="R84">
        <v>0</v>
      </c>
    </row>
    <row r="85" spans="1:18" hidden="1" x14ac:dyDescent="0.3">
      <c r="A85" t="s">
        <v>154</v>
      </c>
      <c r="B85" t="s">
        <v>155</v>
      </c>
      <c r="C85" t="s">
        <v>155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142</v>
      </c>
      <c r="J85">
        <f>IF(Table1[[#This Row],[Team]]="TOT",1,0)</f>
        <v>0</v>
      </c>
      <c r="K85">
        <f>IF(Table1[[#This Row],[Team]]="NEW",1,0)</f>
        <v>0</v>
      </c>
      <c r="L85">
        <v>5.6</v>
      </c>
      <c r="M85">
        <v>147</v>
      </c>
      <c r="N85">
        <v>3.5333331742540199</v>
      </c>
      <c r="O85">
        <v>10.1978234309257</v>
      </c>
      <c r="P85">
        <v>2.7056510586343498</v>
      </c>
      <c r="Q85">
        <v>0</v>
      </c>
      <c r="R85">
        <v>0</v>
      </c>
    </row>
    <row r="86" spans="1:18" hidden="1" x14ac:dyDescent="0.3">
      <c r="A86" t="s">
        <v>87</v>
      </c>
      <c r="B86" t="s">
        <v>88</v>
      </c>
      <c r="C86" t="s">
        <v>88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79</v>
      </c>
      <c r="J86">
        <f>IF(Table1[[#This Row],[Team]]="TOT",1,0)</f>
        <v>0</v>
      </c>
      <c r="K86">
        <f>IF(Table1[[#This Row],[Team]]="NEW",1,0)</f>
        <v>0</v>
      </c>
      <c r="L86">
        <v>5.5</v>
      </c>
      <c r="M86">
        <v>74</v>
      </c>
      <c r="N86">
        <v>1.93333327705862</v>
      </c>
      <c r="O86">
        <v>10.516596557660399</v>
      </c>
      <c r="P86">
        <v>2.68363114336083</v>
      </c>
      <c r="Q86">
        <v>0</v>
      </c>
      <c r="R86">
        <v>0</v>
      </c>
    </row>
    <row r="87" spans="1:18" hidden="1" x14ac:dyDescent="0.3">
      <c r="A87" t="s">
        <v>95</v>
      </c>
      <c r="B87" t="s">
        <v>96</v>
      </c>
      <c r="C87" t="s">
        <v>96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79</v>
      </c>
      <c r="J87">
        <f>IF(Table1[[#This Row],[Team]]="TOT",1,0)</f>
        <v>0</v>
      </c>
      <c r="K87">
        <f>IF(Table1[[#This Row],[Team]]="NEW",1,0)</f>
        <v>0</v>
      </c>
      <c r="L87">
        <v>4.5</v>
      </c>
      <c r="M87">
        <v>86</v>
      </c>
      <c r="N87">
        <v>1.7333292056965099</v>
      </c>
      <c r="O87">
        <v>10.810182865107</v>
      </c>
      <c r="P87">
        <v>2.6676885643342598</v>
      </c>
      <c r="Q87">
        <v>0</v>
      </c>
      <c r="R87">
        <v>0</v>
      </c>
    </row>
    <row r="88" spans="1:18" hidden="1" x14ac:dyDescent="0.3">
      <c r="A88" t="s">
        <v>304</v>
      </c>
      <c r="B88" t="s">
        <v>224</v>
      </c>
      <c r="C88" t="s">
        <v>224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300</v>
      </c>
      <c r="J88">
        <f>IF(Table1[[#This Row],[Team]]="TOT",1,0)</f>
        <v>0</v>
      </c>
      <c r="K88">
        <f>IF(Table1[[#This Row],[Team]]="NEW",1,0)</f>
        <v>0</v>
      </c>
      <c r="L88">
        <v>6.4</v>
      </c>
      <c r="M88">
        <v>377</v>
      </c>
      <c r="N88">
        <v>3.1999995568008499</v>
      </c>
      <c r="O88">
        <v>9.6378881849072506</v>
      </c>
      <c r="P88">
        <v>2.6510534898009701</v>
      </c>
      <c r="Q88">
        <v>0</v>
      </c>
      <c r="R88">
        <v>0</v>
      </c>
    </row>
    <row r="89" spans="1:18" hidden="1" x14ac:dyDescent="0.3">
      <c r="A89" t="s">
        <v>91</v>
      </c>
      <c r="B89" t="s">
        <v>92</v>
      </c>
      <c r="C89" t="s">
        <v>92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79</v>
      </c>
      <c r="J89">
        <f>IF(Table1[[#This Row],[Team]]="TOT",1,0)</f>
        <v>0</v>
      </c>
      <c r="K89">
        <f>IF(Table1[[#This Row],[Team]]="NEW",1,0)</f>
        <v>0</v>
      </c>
      <c r="L89">
        <v>5.4</v>
      </c>
      <c r="M89">
        <v>77</v>
      </c>
      <c r="N89">
        <v>2.3999999968955898</v>
      </c>
      <c r="O89">
        <v>9.4371751002872593</v>
      </c>
      <c r="P89">
        <v>2.6461251610141199</v>
      </c>
      <c r="Q89">
        <v>0</v>
      </c>
      <c r="R89">
        <v>0</v>
      </c>
    </row>
    <row r="90" spans="1:18" hidden="1" x14ac:dyDescent="0.3">
      <c r="A90" t="s">
        <v>204</v>
      </c>
      <c r="B90" t="s">
        <v>205</v>
      </c>
      <c r="C90" t="s">
        <v>205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194</v>
      </c>
      <c r="J90">
        <f>IF(Table1[[#This Row],[Team]]="TOT",1,0)</f>
        <v>0</v>
      </c>
      <c r="K90">
        <f>IF(Table1[[#This Row],[Team]]="NEW",1,0)</f>
        <v>0</v>
      </c>
      <c r="L90">
        <v>5</v>
      </c>
      <c r="M90">
        <v>216</v>
      </c>
      <c r="N90">
        <v>2.93333459595378</v>
      </c>
      <c r="O90">
        <v>10.1251561751886</v>
      </c>
      <c r="P90">
        <v>2.6435274611178601</v>
      </c>
      <c r="Q90">
        <v>0</v>
      </c>
      <c r="R90">
        <v>0</v>
      </c>
    </row>
    <row r="91" spans="1:18" hidden="1" x14ac:dyDescent="0.3">
      <c r="A91" t="s">
        <v>232</v>
      </c>
      <c r="B91" t="s">
        <v>233</v>
      </c>
      <c r="C91" t="s">
        <v>234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228</v>
      </c>
      <c r="J91">
        <f>IF(Table1[[#This Row],[Team]]="TOT",1,0)</f>
        <v>0</v>
      </c>
      <c r="K91">
        <f>IF(Table1[[#This Row],[Team]]="NEW",1,0)</f>
        <v>0</v>
      </c>
      <c r="L91">
        <v>6.4</v>
      </c>
      <c r="M91">
        <v>255</v>
      </c>
      <c r="N91">
        <v>0.86666679886186604</v>
      </c>
      <c r="O91">
        <v>10.2220300305964</v>
      </c>
      <c r="P91">
        <v>2.6122200967815701</v>
      </c>
      <c r="Q91">
        <v>0</v>
      </c>
      <c r="R91">
        <v>0</v>
      </c>
    </row>
    <row r="92" spans="1:18" hidden="1" x14ac:dyDescent="0.3">
      <c r="A92" t="s">
        <v>202</v>
      </c>
      <c r="B92" t="s">
        <v>243</v>
      </c>
      <c r="C92" t="s">
        <v>243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228</v>
      </c>
      <c r="J92">
        <f>IF(Table1[[#This Row],[Team]]="TOT",1,0)</f>
        <v>0</v>
      </c>
      <c r="K92">
        <f>IF(Table1[[#This Row],[Team]]="NEW",1,0)</f>
        <v>0</v>
      </c>
      <c r="L92">
        <v>5</v>
      </c>
      <c r="M92">
        <v>265</v>
      </c>
      <c r="N92">
        <v>1.6000002906450901</v>
      </c>
      <c r="O92">
        <v>8.9550171688460303</v>
      </c>
      <c r="P92">
        <v>2.59262176045188</v>
      </c>
      <c r="Q92">
        <v>0</v>
      </c>
      <c r="R92">
        <v>0</v>
      </c>
    </row>
    <row r="93" spans="1:18" hidden="1" x14ac:dyDescent="0.3">
      <c r="A93" t="s">
        <v>60</v>
      </c>
      <c r="B93" t="s">
        <v>184</v>
      </c>
      <c r="C93" t="s">
        <v>184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209</v>
      </c>
      <c r="J93">
        <f>IF(Table1[[#This Row],[Team]]="TOT",1,0)</f>
        <v>0</v>
      </c>
      <c r="K93">
        <f>IF(Table1[[#This Row],[Team]]="NEW",1,0)</f>
        <v>0</v>
      </c>
      <c r="L93">
        <v>6</v>
      </c>
      <c r="M93">
        <v>234</v>
      </c>
      <c r="N93">
        <v>1.93333338561101</v>
      </c>
      <c r="O93">
        <v>9.7854866937091494</v>
      </c>
      <c r="P93">
        <v>2.5538416242002402</v>
      </c>
      <c r="Q93">
        <v>1</v>
      </c>
      <c r="R93">
        <v>0</v>
      </c>
    </row>
    <row r="94" spans="1:18" hidden="1" x14ac:dyDescent="0.3">
      <c r="A94" t="s">
        <v>250</v>
      </c>
      <c r="B94" t="s">
        <v>251</v>
      </c>
      <c r="C94" t="s">
        <v>251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246</v>
      </c>
      <c r="J94">
        <f>IF(Table1[[#This Row],[Team]]="TOT",1,0)</f>
        <v>0</v>
      </c>
      <c r="K94">
        <f>IF(Table1[[#This Row],[Team]]="NEW",1,0)</f>
        <v>0</v>
      </c>
      <c r="L94">
        <v>12.2</v>
      </c>
      <c r="M94">
        <v>408</v>
      </c>
      <c r="N94">
        <v>0</v>
      </c>
      <c r="O94">
        <v>0</v>
      </c>
      <c r="P94">
        <v>0</v>
      </c>
      <c r="Q94">
        <v>1</v>
      </c>
      <c r="R94">
        <v>0</v>
      </c>
    </row>
    <row r="95" spans="1:18" hidden="1" x14ac:dyDescent="0.3">
      <c r="A95" t="s">
        <v>248</v>
      </c>
      <c r="B95" t="s">
        <v>249</v>
      </c>
      <c r="C95" t="s">
        <v>249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246</v>
      </c>
      <c r="J95">
        <f>IF(Table1[[#This Row],[Team]]="TOT",1,0)</f>
        <v>0</v>
      </c>
      <c r="K95">
        <f>IF(Table1[[#This Row],[Team]]="NEW",1,0)</f>
        <v>0</v>
      </c>
      <c r="L95">
        <v>8.3000000000000007</v>
      </c>
      <c r="M95">
        <v>404</v>
      </c>
      <c r="N95">
        <v>0</v>
      </c>
      <c r="O95">
        <v>0</v>
      </c>
      <c r="P95">
        <v>0</v>
      </c>
      <c r="Q95">
        <v>1</v>
      </c>
      <c r="R95">
        <v>0</v>
      </c>
    </row>
    <row r="96" spans="1:18" hidden="1" x14ac:dyDescent="0.3">
      <c r="A96" t="s">
        <v>21</v>
      </c>
      <c r="B96" t="s">
        <v>27</v>
      </c>
      <c r="C96" t="s">
        <v>28</v>
      </c>
      <c r="D96" t="s">
        <v>7</v>
      </c>
      <c r="E96">
        <v>0</v>
      </c>
      <c r="F96">
        <v>0</v>
      </c>
      <c r="G96">
        <v>0</v>
      </c>
      <c r="H96">
        <v>1</v>
      </c>
      <c r="I96" t="s">
        <v>16</v>
      </c>
      <c r="J96">
        <f>IF(Table1[[#This Row],[Team]]="TOT",1,0)</f>
        <v>0</v>
      </c>
      <c r="K96">
        <f>IF(Table1[[#This Row],[Team]]="NEW",1,0)</f>
        <v>0</v>
      </c>
      <c r="L96">
        <v>8</v>
      </c>
      <c r="M96">
        <v>26</v>
      </c>
      <c r="N96">
        <v>0</v>
      </c>
      <c r="O96">
        <v>0</v>
      </c>
      <c r="P96">
        <v>0</v>
      </c>
      <c r="Q96">
        <v>1</v>
      </c>
      <c r="R96">
        <v>0</v>
      </c>
    </row>
    <row r="97" spans="1:18" hidden="1" x14ac:dyDescent="0.3">
      <c r="A97" t="s">
        <v>168</v>
      </c>
      <c r="B97" t="s">
        <v>169</v>
      </c>
      <c r="C97" t="s">
        <v>169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162</v>
      </c>
      <c r="J97">
        <f>IF(Table1[[#This Row],[Team]]="TOT",1,0)</f>
        <v>0</v>
      </c>
      <c r="K97">
        <f>IF(Table1[[#This Row],[Team]]="NEW",1,0)</f>
        <v>0</v>
      </c>
      <c r="L97">
        <v>4.5</v>
      </c>
      <c r="M97">
        <v>169</v>
      </c>
      <c r="N97">
        <v>2.9999999975164702</v>
      </c>
      <c r="O97">
        <v>10.1482956325116</v>
      </c>
      <c r="P97">
        <v>2.5529108161902498</v>
      </c>
      <c r="Q97">
        <v>0</v>
      </c>
      <c r="R97">
        <v>0</v>
      </c>
    </row>
    <row r="98" spans="1:18" hidden="1" x14ac:dyDescent="0.3">
      <c r="A98" t="s">
        <v>70</v>
      </c>
      <c r="B98" t="s">
        <v>145</v>
      </c>
      <c r="C98" t="s">
        <v>145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142</v>
      </c>
      <c r="J98">
        <f>IF(Table1[[#This Row],[Team]]="TOT",1,0)</f>
        <v>0</v>
      </c>
      <c r="K98">
        <f>IF(Table1[[#This Row],[Team]]="NEW",1,0)</f>
        <v>0</v>
      </c>
      <c r="L98">
        <v>5.4</v>
      </c>
      <c r="M98">
        <v>139</v>
      </c>
      <c r="N98">
        <v>2.9999999215800299</v>
      </c>
      <c r="O98">
        <v>10.4744329550025</v>
      </c>
      <c r="P98">
        <v>2.5441333263047499</v>
      </c>
      <c r="Q98">
        <v>0</v>
      </c>
      <c r="R98">
        <v>0</v>
      </c>
    </row>
    <row r="99" spans="1:18" hidden="1" x14ac:dyDescent="0.3">
      <c r="A99" t="s">
        <v>156</v>
      </c>
      <c r="B99" t="s">
        <v>157</v>
      </c>
      <c r="C99" t="s">
        <v>157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142</v>
      </c>
      <c r="J99">
        <f>IF(Table1[[#This Row],[Team]]="TOT",1,0)</f>
        <v>0</v>
      </c>
      <c r="K99">
        <f>IF(Table1[[#This Row],[Team]]="NEW",1,0)</f>
        <v>0</v>
      </c>
      <c r="L99">
        <v>4.5</v>
      </c>
      <c r="M99">
        <v>148</v>
      </c>
      <c r="N99">
        <v>3.3333312142015101</v>
      </c>
      <c r="O99">
        <v>9.2359375517832891</v>
      </c>
      <c r="P99">
        <v>2.5002048322305201</v>
      </c>
      <c r="Q99">
        <v>0</v>
      </c>
      <c r="R99">
        <v>0</v>
      </c>
    </row>
    <row r="100" spans="1:18" hidden="1" x14ac:dyDescent="0.3">
      <c r="A100" t="s">
        <v>73</v>
      </c>
      <c r="B100" t="s">
        <v>170</v>
      </c>
      <c r="C100" t="s">
        <v>170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162</v>
      </c>
      <c r="J100">
        <f>IF(Table1[[#This Row],[Team]]="TOT",1,0)</f>
        <v>0</v>
      </c>
      <c r="K100">
        <f>IF(Table1[[#This Row],[Team]]="NEW",1,0)</f>
        <v>0</v>
      </c>
      <c r="L100">
        <v>4.4000000000000004</v>
      </c>
      <c r="M100">
        <v>170</v>
      </c>
      <c r="N100">
        <v>2.48634844242713</v>
      </c>
      <c r="O100">
        <v>11.091993049132499</v>
      </c>
      <c r="P100">
        <v>2.4979618759945401</v>
      </c>
      <c r="Q100">
        <v>0</v>
      </c>
      <c r="R100">
        <v>0</v>
      </c>
    </row>
    <row r="101" spans="1:18" hidden="1" x14ac:dyDescent="0.3">
      <c r="A101" t="s">
        <v>57</v>
      </c>
      <c r="B101" t="s">
        <v>58</v>
      </c>
      <c r="C101" t="s">
        <v>59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55</v>
      </c>
      <c r="J101">
        <f>IF(Table1[[#This Row],[Team]]="TOT",1,0)</f>
        <v>0</v>
      </c>
      <c r="K101">
        <f>IF(Table1[[#This Row],[Team]]="NEW",1,0)</f>
        <v>0</v>
      </c>
      <c r="L101">
        <v>4.9000000000000004</v>
      </c>
      <c r="M101">
        <v>51</v>
      </c>
      <c r="N101">
        <v>2.9999999995032902</v>
      </c>
      <c r="O101">
        <v>10.1799224732393</v>
      </c>
      <c r="P101">
        <v>2.4933908570501799</v>
      </c>
      <c r="Q101">
        <v>0</v>
      </c>
      <c r="R101">
        <v>0</v>
      </c>
    </row>
    <row r="102" spans="1:18" hidden="1" x14ac:dyDescent="0.3">
      <c r="A102" t="s">
        <v>35</v>
      </c>
      <c r="B102" t="s">
        <v>212</v>
      </c>
      <c r="C102" t="s">
        <v>212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209</v>
      </c>
      <c r="J102">
        <f>IF(Table1[[#This Row],[Team]]="TOT",1,0)</f>
        <v>0</v>
      </c>
      <c r="K102">
        <f>IF(Table1[[#This Row],[Team]]="NEW",1,0)</f>
        <v>0</v>
      </c>
      <c r="L102">
        <v>4.5</v>
      </c>
      <c r="M102">
        <v>233</v>
      </c>
      <c r="N102">
        <v>1.9999999489436699</v>
      </c>
      <c r="O102">
        <v>9.3312963695340798</v>
      </c>
      <c r="P102">
        <v>2.4920452092148402</v>
      </c>
      <c r="Q102">
        <v>0</v>
      </c>
      <c r="R102">
        <v>0</v>
      </c>
    </row>
    <row r="103" spans="1:18" hidden="1" x14ac:dyDescent="0.3">
      <c r="A103" t="s">
        <v>63</v>
      </c>
      <c r="B103" t="s">
        <v>64</v>
      </c>
      <c r="C103" t="s">
        <v>64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55</v>
      </c>
      <c r="J103">
        <f>IF(Table1[[#This Row],[Team]]="TOT",1,0)</f>
        <v>0</v>
      </c>
      <c r="K103">
        <f>IF(Table1[[#This Row],[Team]]="NEW",1,0)</f>
        <v>0</v>
      </c>
      <c r="L103">
        <v>4.9000000000000004</v>
      </c>
      <c r="M103">
        <v>54</v>
      </c>
      <c r="N103">
        <v>2.99999999988965</v>
      </c>
      <c r="O103">
        <v>10.048003290271501</v>
      </c>
      <c r="P103">
        <v>2.4753510865686099</v>
      </c>
      <c r="Q103">
        <v>0</v>
      </c>
      <c r="R103">
        <v>0</v>
      </c>
    </row>
    <row r="104" spans="1:18" hidden="1" x14ac:dyDescent="0.3">
      <c r="A104" t="s">
        <v>217</v>
      </c>
      <c r="B104" t="s">
        <v>218</v>
      </c>
      <c r="C104" t="s">
        <v>218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209</v>
      </c>
      <c r="J104">
        <f>IF(Table1[[#This Row],[Team]]="TOT",1,0)</f>
        <v>0</v>
      </c>
      <c r="K104">
        <f>IF(Table1[[#This Row],[Team]]="NEW",1,0)</f>
        <v>0</v>
      </c>
      <c r="L104">
        <v>4.8</v>
      </c>
      <c r="M104">
        <v>242</v>
      </c>
      <c r="N104">
        <v>2.0666664521611899</v>
      </c>
      <c r="O104">
        <v>9.0894489977116901</v>
      </c>
      <c r="P104">
        <v>2.4704469147449202</v>
      </c>
      <c r="Q104">
        <v>0</v>
      </c>
      <c r="R104">
        <v>0</v>
      </c>
    </row>
    <row r="105" spans="1:18" hidden="1" x14ac:dyDescent="0.3">
      <c r="A105" t="s">
        <v>74</v>
      </c>
      <c r="B105" t="s">
        <v>75</v>
      </c>
      <c r="C105" t="s">
        <v>76</v>
      </c>
      <c r="D105" t="s">
        <v>4</v>
      </c>
      <c r="E105">
        <v>1</v>
      </c>
      <c r="F105">
        <v>0</v>
      </c>
      <c r="G105">
        <v>0</v>
      </c>
      <c r="H105">
        <v>0</v>
      </c>
      <c r="I105" t="s">
        <v>55</v>
      </c>
      <c r="J105">
        <f>IF(Table1[[#This Row],[Team]]="TOT",1,0)</f>
        <v>0</v>
      </c>
      <c r="K105">
        <f>IF(Table1[[#This Row],[Team]]="NEW",1,0)</f>
        <v>0</v>
      </c>
      <c r="L105">
        <v>4.5</v>
      </c>
      <c r="M105">
        <v>66</v>
      </c>
      <c r="N105">
        <v>2.99998815931444</v>
      </c>
      <c r="O105">
        <v>9.9803189612972094</v>
      </c>
      <c r="P105">
        <v>2.46609099905185</v>
      </c>
      <c r="Q105">
        <v>0</v>
      </c>
      <c r="R105">
        <v>0</v>
      </c>
    </row>
    <row r="106" spans="1:18" hidden="1" x14ac:dyDescent="0.3">
      <c r="A106" t="s">
        <v>327</v>
      </c>
      <c r="B106" t="s">
        <v>328</v>
      </c>
      <c r="C106" t="s">
        <v>328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329</v>
      </c>
      <c r="J106">
        <f>IF(Table1[[#This Row],[Team]]="TOT",1,0)</f>
        <v>0</v>
      </c>
      <c r="K106">
        <f>IF(Table1[[#This Row],[Team]]="NEW",1,0)</f>
        <v>0</v>
      </c>
      <c r="L106">
        <v>5</v>
      </c>
      <c r="M106">
        <v>415</v>
      </c>
      <c r="N106">
        <v>2.3333329140072498</v>
      </c>
      <c r="O106">
        <v>11.224756050186301</v>
      </c>
      <c r="P106">
        <v>2.4562545384854899</v>
      </c>
      <c r="Q106">
        <v>0</v>
      </c>
      <c r="R106">
        <v>0</v>
      </c>
    </row>
    <row r="107" spans="1:18" hidden="1" x14ac:dyDescent="0.3">
      <c r="A107" t="s">
        <v>223</v>
      </c>
      <c r="B107" t="s">
        <v>224</v>
      </c>
      <c r="C107" t="s">
        <v>224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209</v>
      </c>
      <c r="J107">
        <f>IF(Table1[[#This Row],[Team]]="TOT",1,0)</f>
        <v>0</v>
      </c>
      <c r="K107">
        <f>IF(Table1[[#This Row],[Team]]="NEW",1,0)</f>
        <v>0</v>
      </c>
      <c r="L107">
        <v>5</v>
      </c>
      <c r="M107">
        <v>246</v>
      </c>
      <c r="N107">
        <v>1.9999999915334301</v>
      </c>
      <c r="O107">
        <v>9.0517458283977401</v>
      </c>
      <c r="P107">
        <v>2.4391241725898398</v>
      </c>
      <c r="Q107">
        <v>0</v>
      </c>
      <c r="R107">
        <v>0</v>
      </c>
    </row>
    <row r="108" spans="1:18" hidden="1" x14ac:dyDescent="0.3">
      <c r="A108" t="s">
        <v>195</v>
      </c>
      <c r="B108" t="s">
        <v>196</v>
      </c>
      <c r="C108" t="s">
        <v>196</v>
      </c>
      <c r="D108" t="s">
        <v>7</v>
      </c>
      <c r="E108">
        <v>0</v>
      </c>
      <c r="F108">
        <v>0</v>
      </c>
      <c r="G108">
        <v>0</v>
      </c>
      <c r="H108">
        <v>1</v>
      </c>
      <c r="I108" t="s">
        <v>194</v>
      </c>
      <c r="J108">
        <f>IF(Table1[[#This Row],[Team]]="TOT",1,0)</f>
        <v>0</v>
      </c>
      <c r="K108">
        <f>IF(Table1[[#This Row],[Team]]="NEW",1,0)</f>
        <v>0</v>
      </c>
      <c r="L108">
        <v>9.1999999999999993</v>
      </c>
      <c r="M108">
        <v>208</v>
      </c>
      <c r="N108">
        <v>2.9333329177079199</v>
      </c>
      <c r="O108">
        <v>8.7379356562170791</v>
      </c>
      <c r="P108">
        <v>2.4329129685408999</v>
      </c>
      <c r="Q108">
        <v>0</v>
      </c>
      <c r="R108">
        <v>0</v>
      </c>
    </row>
    <row r="109" spans="1:18" hidden="1" x14ac:dyDescent="0.3">
      <c r="A109" t="s">
        <v>138</v>
      </c>
      <c r="B109" t="s">
        <v>139</v>
      </c>
      <c r="C109" t="s">
        <v>139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116</v>
      </c>
      <c r="J109">
        <f>IF(Table1[[#This Row],[Team]]="TOT",1,0)</f>
        <v>0</v>
      </c>
      <c r="K109">
        <f>IF(Table1[[#This Row],[Team]]="NEW",1,0)</f>
        <v>0</v>
      </c>
      <c r="L109">
        <v>5.5</v>
      </c>
      <c r="M109">
        <v>131</v>
      </c>
      <c r="N109">
        <v>2.33333552760095</v>
      </c>
      <c r="O109">
        <v>9.3901159584096199</v>
      </c>
      <c r="P109">
        <v>2.4118576730825398</v>
      </c>
      <c r="Q109">
        <v>0</v>
      </c>
      <c r="R109">
        <v>0</v>
      </c>
    </row>
    <row r="110" spans="1:18" hidden="1" x14ac:dyDescent="0.3">
      <c r="A110" t="s">
        <v>31</v>
      </c>
      <c r="B110" t="s">
        <v>144</v>
      </c>
      <c r="C110" t="s">
        <v>144</v>
      </c>
      <c r="D110" t="s">
        <v>4</v>
      </c>
      <c r="E110">
        <v>1</v>
      </c>
      <c r="F110">
        <v>0</v>
      </c>
      <c r="G110">
        <v>0</v>
      </c>
      <c r="H110">
        <v>0</v>
      </c>
      <c r="I110" t="s">
        <v>194</v>
      </c>
      <c r="J110">
        <f>IF(Table1[[#This Row],[Team]]="TOT",1,0)</f>
        <v>0</v>
      </c>
      <c r="K110">
        <f>IF(Table1[[#This Row],[Team]]="NEW",1,0)</f>
        <v>0</v>
      </c>
      <c r="L110">
        <v>4.0999999999999996</v>
      </c>
      <c r="M110">
        <v>207</v>
      </c>
      <c r="N110">
        <v>1.9999998717568701</v>
      </c>
      <c r="O110">
        <v>10.7314507871437</v>
      </c>
      <c r="P110">
        <v>2.3835785063367299</v>
      </c>
      <c r="Q110">
        <v>0</v>
      </c>
      <c r="R110">
        <v>0</v>
      </c>
    </row>
    <row r="111" spans="1:18" hidden="1" x14ac:dyDescent="0.3">
      <c r="A111" t="s">
        <v>22</v>
      </c>
      <c r="B111" t="s">
        <v>274</v>
      </c>
      <c r="C111" t="s">
        <v>274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267</v>
      </c>
      <c r="J111">
        <f>IF(Table1[[#This Row],[Team]]="TOT",1,0)</f>
        <v>0</v>
      </c>
      <c r="K111">
        <f>IF(Table1[[#This Row],[Team]]="NEW",1,0)</f>
        <v>1</v>
      </c>
      <c r="L111">
        <v>4.9000000000000004</v>
      </c>
      <c r="M111">
        <v>329</v>
      </c>
      <c r="N111">
        <v>1.0349275394316899</v>
      </c>
      <c r="O111">
        <v>9.7871467402029797</v>
      </c>
      <c r="P111">
        <v>2.3388437019739898</v>
      </c>
      <c r="Q111">
        <v>0</v>
      </c>
      <c r="R111">
        <v>0</v>
      </c>
    </row>
    <row r="112" spans="1:18" hidden="1" x14ac:dyDescent="0.3">
      <c r="A112" t="s">
        <v>85</v>
      </c>
      <c r="B112" t="s">
        <v>86</v>
      </c>
      <c r="C112" t="s">
        <v>86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79</v>
      </c>
      <c r="J112">
        <f>IF(Table1[[#This Row],[Team]]="TOT",1,0)</f>
        <v>0</v>
      </c>
      <c r="K112">
        <f>IF(Table1[[#This Row],[Team]]="NEW",1,0)</f>
        <v>0</v>
      </c>
      <c r="L112">
        <v>4.5</v>
      </c>
      <c r="M112">
        <v>73</v>
      </c>
      <c r="N112">
        <v>1.2000008652655301</v>
      </c>
      <c r="O112">
        <v>10.0314394823278</v>
      </c>
      <c r="P112">
        <v>2.3293858209098501</v>
      </c>
      <c r="Q112">
        <v>0</v>
      </c>
      <c r="R112">
        <v>0</v>
      </c>
    </row>
    <row r="113" spans="1:18" hidden="1" x14ac:dyDescent="0.3">
      <c r="A113" t="s">
        <v>150</v>
      </c>
      <c r="B113" t="s">
        <v>151</v>
      </c>
      <c r="C113" t="s">
        <v>151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142</v>
      </c>
      <c r="J113">
        <f>IF(Table1[[#This Row],[Team]]="TOT",1,0)</f>
        <v>0</v>
      </c>
      <c r="K113">
        <f>IF(Table1[[#This Row],[Team]]="NEW",1,0)</f>
        <v>0</v>
      </c>
      <c r="L113">
        <v>4.5</v>
      </c>
      <c r="M113">
        <v>143</v>
      </c>
      <c r="N113">
        <v>2.5333296772884402</v>
      </c>
      <c r="O113">
        <v>10.153876730674</v>
      </c>
      <c r="P113">
        <v>2.3263167044120898</v>
      </c>
      <c r="Q113">
        <v>0</v>
      </c>
      <c r="R113">
        <v>0</v>
      </c>
    </row>
    <row r="114" spans="1:18" hidden="1" x14ac:dyDescent="0.3">
      <c r="A114" t="s">
        <v>80</v>
      </c>
      <c r="B114" t="s">
        <v>81</v>
      </c>
      <c r="C114" t="s">
        <v>82</v>
      </c>
      <c r="D114" t="s">
        <v>4</v>
      </c>
      <c r="E114">
        <v>1</v>
      </c>
      <c r="F114">
        <v>0</v>
      </c>
      <c r="G114">
        <v>0</v>
      </c>
      <c r="H114">
        <v>0</v>
      </c>
      <c r="I114" t="s">
        <v>79</v>
      </c>
      <c r="J114">
        <f>IF(Table1[[#This Row],[Team]]="TOT",1,0)</f>
        <v>0</v>
      </c>
      <c r="K114">
        <f>IF(Table1[[#This Row],[Team]]="NEW",1,0)</f>
        <v>0</v>
      </c>
      <c r="L114">
        <v>4.5</v>
      </c>
      <c r="M114">
        <v>69</v>
      </c>
      <c r="N114">
        <v>0.66666651883663597</v>
      </c>
      <c r="O114">
        <v>10.948489214330101</v>
      </c>
      <c r="P114">
        <v>2.3122860966481902</v>
      </c>
      <c r="Q114">
        <v>0</v>
      </c>
      <c r="R114">
        <v>0</v>
      </c>
    </row>
    <row r="115" spans="1:18" hidden="1" x14ac:dyDescent="0.3">
      <c r="A115" t="s">
        <v>20</v>
      </c>
      <c r="B115" t="s">
        <v>330</v>
      </c>
      <c r="C115" t="s">
        <v>330</v>
      </c>
      <c r="D115" t="s">
        <v>5</v>
      </c>
      <c r="E115">
        <v>0</v>
      </c>
      <c r="F115">
        <v>1</v>
      </c>
      <c r="G115">
        <v>0</v>
      </c>
      <c r="H115">
        <v>0</v>
      </c>
      <c r="I115" t="s">
        <v>329</v>
      </c>
      <c r="J115">
        <f>IF(Table1[[#This Row],[Team]]="TOT",1,0)</f>
        <v>0</v>
      </c>
      <c r="K115">
        <f>IF(Table1[[#This Row],[Team]]="NEW",1,0)</f>
        <v>0</v>
      </c>
      <c r="L115">
        <v>4.8</v>
      </c>
      <c r="M115">
        <v>416</v>
      </c>
      <c r="N115">
        <v>2.3999999906867702</v>
      </c>
      <c r="O115">
        <v>10.008240685694</v>
      </c>
      <c r="P115">
        <v>2.3081093855847201</v>
      </c>
      <c r="Q115">
        <v>0</v>
      </c>
      <c r="R115">
        <v>0</v>
      </c>
    </row>
    <row r="116" spans="1:18" hidden="1" x14ac:dyDescent="0.3">
      <c r="A116" t="s">
        <v>56</v>
      </c>
      <c r="B116" t="s">
        <v>65</v>
      </c>
      <c r="C116" t="s">
        <v>65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55</v>
      </c>
      <c r="J116">
        <f>IF(Table1[[#This Row],[Team]]="TOT",1,0)</f>
        <v>0</v>
      </c>
      <c r="K116">
        <f>IF(Table1[[#This Row],[Team]]="NEW",1,0)</f>
        <v>0</v>
      </c>
      <c r="L116">
        <v>5.3</v>
      </c>
      <c r="M116">
        <v>55</v>
      </c>
      <c r="N116">
        <v>2.0666739336198199</v>
      </c>
      <c r="O116">
        <v>11.2935551001082</v>
      </c>
      <c r="P116">
        <v>2.3030545681581698</v>
      </c>
      <c r="Q116">
        <v>0</v>
      </c>
      <c r="R116">
        <v>0</v>
      </c>
    </row>
    <row r="117" spans="1:18" hidden="1" x14ac:dyDescent="0.3">
      <c r="A117" t="s">
        <v>294</v>
      </c>
      <c r="B117" t="s">
        <v>295</v>
      </c>
      <c r="C117" t="s">
        <v>295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293</v>
      </c>
      <c r="J117">
        <f>IF(Table1[[#This Row],[Team]]="TOT",1,0)</f>
        <v>0</v>
      </c>
      <c r="K117">
        <f>IF(Table1[[#This Row],[Team]]="NEW",1,0)</f>
        <v>0</v>
      </c>
      <c r="L117">
        <v>5.8</v>
      </c>
      <c r="M117">
        <v>351</v>
      </c>
      <c r="N117">
        <v>2.6</v>
      </c>
      <c r="O117">
        <v>9.7109395273939096</v>
      </c>
      <c r="P117">
        <v>2.3006268465121602</v>
      </c>
      <c r="Q117">
        <v>0</v>
      </c>
      <c r="R117">
        <v>0</v>
      </c>
    </row>
    <row r="118" spans="1:18" hidden="1" x14ac:dyDescent="0.3">
      <c r="A118" t="s">
        <v>166</v>
      </c>
      <c r="B118" t="s">
        <v>167</v>
      </c>
      <c r="C118" t="s">
        <v>167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162</v>
      </c>
      <c r="J118">
        <f>IF(Table1[[#This Row],[Team]]="TOT",1,0)</f>
        <v>0</v>
      </c>
      <c r="K118">
        <f>IF(Table1[[#This Row],[Team]]="NEW",1,0)</f>
        <v>0</v>
      </c>
      <c r="L118">
        <v>5.5</v>
      </c>
      <c r="M118">
        <v>166</v>
      </c>
      <c r="N118">
        <v>2.3999999958322</v>
      </c>
      <c r="O118">
        <v>9.8675450586087496</v>
      </c>
      <c r="P118">
        <v>2.2915961995374601</v>
      </c>
      <c r="Q118">
        <v>0</v>
      </c>
      <c r="R118">
        <v>0</v>
      </c>
    </row>
    <row r="119" spans="1:18" hidden="1" x14ac:dyDescent="0.3">
      <c r="A119" t="s">
        <v>32</v>
      </c>
      <c r="B119" t="s">
        <v>33</v>
      </c>
      <c r="C119" t="s">
        <v>34</v>
      </c>
      <c r="D119" t="s">
        <v>4</v>
      </c>
      <c r="E119">
        <v>1</v>
      </c>
      <c r="F119">
        <v>0</v>
      </c>
      <c r="G119">
        <v>0</v>
      </c>
      <c r="H119">
        <v>0</v>
      </c>
      <c r="I119" t="s">
        <v>30</v>
      </c>
      <c r="J119">
        <f>IF(Table1[[#This Row],[Team]]="TOT",1,0)</f>
        <v>0</v>
      </c>
      <c r="K119">
        <f>IF(Table1[[#This Row],[Team]]="NEW",1,0)</f>
        <v>0</v>
      </c>
      <c r="L119">
        <v>4.9000000000000004</v>
      </c>
      <c r="M119">
        <v>26</v>
      </c>
      <c r="N119">
        <v>2.66666664576235</v>
      </c>
      <c r="O119">
        <v>10.848372863961799</v>
      </c>
      <c r="P119">
        <v>2.29051001993209</v>
      </c>
      <c r="Q119">
        <v>0</v>
      </c>
      <c r="R119">
        <v>0</v>
      </c>
    </row>
    <row r="120" spans="1:18" hidden="1" x14ac:dyDescent="0.3">
      <c r="A120" t="s">
        <v>46</v>
      </c>
      <c r="B120" t="s">
        <v>47</v>
      </c>
      <c r="C120" t="s">
        <v>47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30</v>
      </c>
      <c r="J120">
        <f>IF(Table1[[#This Row],[Team]]="TOT",1,0)</f>
        <v>0</v>
      </c>
      <c r="K120">
        <f>IF(Table1[[#This Row],[Team]]="NEW",1,0)</f>
        <v>0</v>
      </c>
      <c r="L120">
        <v>4.5999999999999996</v>
      </c>
      <c r="M120">
        <v>37</v>
      </c>
      <c r="N120">
        <v>2.9999999995032902</v>
      </c>
      <c r="O120">
        <v>9.8263815702982509</v>
      </c>
      <c r="P120">
        <v>2.2899364972498399</v>
      </c>
      <c r="Q120">
        <v>0</v>
      </c>
      <c r="R120">
        <v>0</v>
      </c>
    </row>
    <row r="121" spans="1:18" hidden="1" x14ac:dyDescent="0.3">
      <c r="A121" t="s">
        <v>148</v>
      </c>
      <c r="B121" t="s">
        <v>149</v>
      </c>
      <c r="C121" t="s">
        <v>149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142</v>
      </c>
      <c r="J121">
        <f>IF(Table1[[#This Row],[Team]]="TOT",1,0)</f>
        <v>0</v>
      </c>
      <c r="K121">
        <f>IF(Table1[[#This Row],[Team]]="NEW",1,0)</f>
        <v>0</v>
      </c>
      <c r="L121">
        <v>4.8</v>
      </c>
      <c r="M121">
        <v>141</v>
      </c>
      <c r="N121">
        <v>2.3999999928181399</v>
      </c>
      <c r="O121">
        <v>10.2338173868489</v>
      </c>
      <c r="P121">
        <v>2.2874053533827201</v>
      </c>
      <c r="Q121">
        <v>0</v>
      </c>
      <c r="R121">
        <v>0</v>
      </c>
    </row>
    <row r="122" spans="1:18" hidden="1" x14ac:dyDescent="0.3">
      <c r="A122" t="s">
        <v>83</v>
      </c>
      <c r="B122" t="s">
        <v>84</v>
      </c>
      <c r="C122" t="s">
        <v>84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79</v>
      </c>
      <c r="J122">
        <f>IF(Table1[[#This Row],[Team]]="TOT",1,0)</f>
        <v>0</v>
      </c>
      <c r="K122">
        <f>IF(Table1[[#This Row],[Team]]="NEW",1,0)</f>
        <v>0</v>
      </c>
      <c r="L122">
        <v>4.4000000000000004</v>
      </c>
      <c r="M122">
        <v>71</v>
      </c>
      <c r="N122">
        <v>1.46666663703545</v>
      </c>
      <c r="O122">
        <v>9.2948156444698196</v>
      </c>
      <c r="P122">
        <v>2.28525963643935</v>
      </c>
      <c r="Q122">
        <v>0</v>
      </c>
      <c r="R122">
        <v>0</v>
      </c>
    </row>
    <row r="123" spans="1:18" hidden="1" x14ac:dyDescent="0.3">
      <c r="A123" t="s">
        <v>335</v>
      </c>
      <c r="B123" t="s">
        <v>336</v>
      </c>
      <c r="C123" t="s">
        <v>336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329</v>
      </c>
      <c r="J123">
        <f>IF(Table1[[#This Row],[Team]]="TOT",1,0)</f>
        <v>0</v>
      </c>
      <c r="K123">
        <f>IF(Table1[[#This Row],[Team]]="NEW",1,0)</f>
        <v>0</v>
      </c>
      <c r="L123">
        <v>5.4</v>
      </c>
      <c r="M123">
        <v>422</v>
      </c>
      <c r="N123">
        <v>2.3999999360686299</v>
      </c>
      <c r="O123">
        <v>9.8455377020475492</v>
      </c>
      <c r="P123">
        <v>2.2850014785193902</v>
      </c>
      <c r="Q123">
        <v>0</v>
      </c>
      <c r="R123">
        <v>0</v>
      </c>
    </row>
    <row r="124" spans="1:18" hidden="1" x14ac:dyDescent="0.3">
      <c r="A124" t="s">
        <v>109</v>
      </c>
      <c r="B124" t="s">
        <v>110</v>
      </c>
      <c r="C124" t="s">
        <v>110</v>
      </c>
      <c r="D124" t="s">
        <v>4</v>
      </c>
      <c r="E124">
        <v>1</v>
      </c>
      <c r="F124">
        <v>0</v>
      </c>
      <c r="G124">
        <v>0</v>
      </c>
      <c r="H124">
        <v>0</v>
      </c>
      <c r="I124" t="s">
        <v>97</v>
      </c>
      <c r="J124">
        <f>IF(Table1[[#This Row],[Team]]="TOT",1,0)</f>
        <v>0</v>
      </c>
      <c r="K124">
        <f>IF(Table1[[#This Row],[Team]]="NEW",1,0)</f>
        <v>0</v>
      </c>
      <c r="L124">
        <v>4.7</v>
      </c>
      <c r="M124">
        <v>100</v>
      </c>
      <c r="N124">
        <v>1.00000022175857</v>
      </c>
      <c r="O124">
        <v>9.2669599722689906</v>
      </c>
      <c r="P124">
        <v>2.2689810898282201</v>
      </c>
      <c r="Q124">
        <v>0</v>
      </c>
      <c r="R124">
        <v>0</v>
      </c>
    </row>
    <row r="125" spans="1:18" hidden="1" x14ac:dyDescent="0.3">
      <c r="A125" t="s">
        <v>158</v>
      </c>
      <c r="B125" t="s">
        <v>159</v>
      </c>
      <c r="C125" t="s">
        <v>160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142</v>
      </c>
      <c r="J125">
        <f>IF(Table1[[#This Row],[Team]]="TOT",1,0)</f>
        <v>0</v>
      </c>
      <c r="K125">
        <f>IF(Table1[[#This Row],[Team]]="NEW",1,0)</f>
        <v>0</v>
      </c>
      <c r="L125">
        <v>5</v>
      </c>
      <c r="M125">
        <v>152</v>
      </c>
      <c r="N125">
        <v>2.3999999968955898</v>
      </c>
      <c r="O125">
        <v>10.0184442590509</v>
      </c>
      <c r="P125">
        <v>2.2581241555838001</v>
      </c>
      <c r="Q125">
        <v>0</v>
      </c>
      <c r="R125">
        <v>0</v>
      </c>
    </row>
    <row r="126" spans="1:18" hidden="1" x14ac:dyDescent="0.3">
      <c r="A126" t="s">
        <v>73</v>
      </c>
      <c r="B126" t="s">
        <v>302</v>
      </c>
      <c r="C126" t="s">
        <v>302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300</v>
      </c>
      <c r="J126">
        <f>IF(Table1[[#This Row],[Team]]="TOT",1,0)</f>
        <v>0</v>
      </c>
      <c r="K126">
        <f>IF(Table1[[#This Row],[Team]]="NEW",1,0)</f>
        <v>0</v>
      </c>
      <c r="L126">
        <v>6.4</v>
      </c>
      <c r="M126">
        <v>374</v>
      </c>
      <c r="N126">
        <v>1.7999999964352</v>
      </c>
      <c r="O126">
        <v>10.193257243840099</v>
      </c>
      <c r="P126">
        <v>2.2250408146341401</v>
      </c>
      <c r="Q126">
        <v>0</v>
      </c>
      <c r="R126">
        <v>0</v>
      </c>
    </row>
    <row r="127" spans="1:18" hidden="1" x14ac:dyDescent="0.3">
      <c r="A127" t="s">
        <v>129</v>
      </c>
      <c r="B127" t="s">
        <v>265</v>
      </c>
      <c r="C127" t="s">
        <v>265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252</v>
      </c>
      <c r="J127">
        <f>IF(Table1[[#This Row],[Team]]="TOT",1,0)</f>
        <v>0</v>
      </c>
      <c r="K127">
        <f>IF(Table1[[#This Row],[Team]]="NEW",1,0)</f>
        <v>0</v>
      </c>
      <c r="L127">
        <v>6.3</v>
      </c>
      <c r="M127">
        <v>312</v>
      </c>
      <c r="N127">
        <v>1.66666627881464</v>
      </c>
      <c r="O127">
        <v>10.2289771491279</v>
      </c>
      <c r="P127">
        <v>2.2214738706050898</v>
      </c>
      <c r="Q127">
        <v>0</v>
      </c>
      <c r="R127">
        <v>0</v>
      </c>
    </row>
    <row r="128" spans="1:18" hidden="1" x14ac:dyDescent="0.3">
      <c r="A128" t="s">
        <v>178</v>
      </c>
      <c r="B128" t="s">
        <v>179</v>
      </c>
      <c r="C128" t="s">
        <v>179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177</v>
      </c>
      <c r="J128">
        <f>IF(Table1[[#This Row],[Team]]="TOT",1,0)</f>
        <v>0</v>
      </c>
      <c r="K128">
        <f>IF(Table1[[#This Row],[Team]]="NEW",1,0)</f>
        <v>0</v>
      </c>
      <c r="L128">
        <v>5.4</v>
      </c>
      <c r="M128">
        <v>186</v>
      </c>
      <c r="N128">
        <v>1.33333287078229</v>
      </c>
      <c r="O128">
        <v>10.168808835071401</v>
      </c>
      <c r="P128">
        <v>2.2070297745579701</v>
      </c>
      <c r="Q128">
        <v>0</v>
      </c>
      <c r="R128">
        <v>0</v>
      </c>
    </row>
    <row r="129" spans="1:18" hidden="1" x14ac:dyDescent="0.3">
      <c r="A129" t="s">
        <v>43</v>
      </c>
      <c r="B129" t="s">
        <v>44</v>
      </c>
      <c r="C129" t="s">
        <v>45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30</v>
      </c>
      <c r="J129">
        <f>IF(Table1[[#This Row],[Team]]="TOT",1,0)</f>
        <v>0</v>
      </c>
      <c r="K129">
        <f>IF(Table1[[#This Row],[Team]]="NEW",1,0)</f>
        <v>0</v>
      </c>
      <c r="L129">
        <v>4.4000000000000004</v>
      </c>
      <c r="M129">
        <v>36</v>
      </c>
      <c r="N129">
        <v>2.6666653893714298</v>
      </c>
      <c r="O129">
        <v>10.0660324523156</v>
      </c>
      <c r="P129">
        <v>2.1961277498276899</v>
      </c>
      <c r="Q129">
        <v>0</v>
      </c>
      <c r="R129">
        <v>0</v>
      </c>
    </row>
    <row r="130" spans="1:18" hidden="1" x14ac:dyDescent="0.3">
      <c r="A130" t="s">
        <v>54</v>
      </c>
      <c r="B130" t="s">
        <v>301</v>
      </c>
      <c r="C130" t="s">
        <v>303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300</v>
      </c>
      <c r="J130">
        <f>IF(Table1[[#This Row],[Team]]="TOT",1,0)</f>
        <v>0</v>
      </c>
      <c r="K130">
        <f>IF(Table1[[#This Row],[Team]]="NEW",1,0)</f>
        <v>0</v>
      </c>
      <c r="L130">
        <v>5.5</v>
      </c>
      <c r="M130">
        <v>375</v>
      </c>
      <c r="N130">
        <v>1.59999995785658</v>
      </c>
      <c r="O130">
        <v>10.085093700852299</v>
      </c>
      <c r="P130">
        <v>2.13534802833292</v>
      </c>
      <c r="Q130">
        <v>0</v>
      </c>
      <c r="R130">
        <v>0</v>
      </c>
    </row>
    <row r="131" spans="1:18" hidden="1" x14ac:dyDescent="0.3">
      <c r="A131" t="s">
        <v>210</v>
      </c>
      <c r="B131" t="s">
        <v>211</v>
      </c>
      <c r="C131" t="s">
        <v>210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209</v>
      </c>
      <c r="J131">
        <f>IF(Table1[[#This Row],[Team]]="TOT",1,0)</f>
        <v>0</v>
      </c>
      <c r="K131">
        <f>IF(Table1[[#This Row],[Team]]="NEW",1,0)</f>
        <v>0</v>
      </c>
      <c r="L131">
        <v>6.3</v>
      </c>
      <c r="M131">
        <v>230</v>
      </c>
      <c r="N131">
        <v>1.0666659444385</v>
      </c>
      <c r="O131">
        <v>9.2166755467702899</v>
      </c>
      <c r="P131">
        <v>2.1317519020294302</v>
      </c>
      <c r="Q131">
        <v>0</v>
      </c>
      <c r="R131">
        <v>0</v>
      </c>
    </row>
    <row r="132" spans="1:18" hidden="1" x14ac:dyDescent="0.3">
      <c r="A132" t="s">
        <v>337</v>
      </c>
      <c r="B132" t="s">
        <v>338</v>
      </c>
      <c r="C132" t="s">
        <v>339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329</v>
      </c>
      <c r="J132">
        <f>IF(Table1[[#This Row],[Team]]="TOT",1,0)</f>
        <v>0</v>
      </c>
      <c r="K132">
        <f>IF(Table1[[#This Row],[Team]]="NEW",1,0)</f>
        <v>0</v>
      </c>
      <c r="L132">
        <v>5.3</v>
      </c>
      <c r="M132">
        <v>423</v>
      </c>
      <c r="N132">
        <v>2.2666666193984901</v>
      </c>
      <c r="O132">
        <v>9.0755115889327396</v>
      </c>
      <c r="P132">
        <v>2.1263780313899998</v>
      </c>
      <c r="Q132">
        <v>0</v>
      </c>
      <c r="R132">
        <v>0</v>
      </c>
    </row>
    <row r="133" spans="1:18" hidden="1" x14ac:dyDescent="0.3">
      <c r="A133" t="s">
        <v>340</v>
      </c>
      <c r="B133" t="s">
        <v>341</v>
      </c>
      <c r="C133" t="s">
        <v>341</v>
      </c>
      <c r="D133" t="s">
        <v>7</v>
      </c>
      <c r="E133">
        <v>0</v>
      </c>
      <c r="F133">
        <v>0</v>
      </c>
      <c r="G133">
        <v>0</v>
      </c>
      <c r="H133">
        <v>1</v>
      </c>
      <c r="I133" t="s">
        <v>329</v>
      </c>
      <c r="J133">
        <f>IF(Table1[[#This Row],[Team]]="TOT",1,0)</f>
        <v>0</v>
      </c>
      <c r="K133">
        <f>IF(Table1[[#This Row],[Team]]="NEW",1,0)</f>
        <v>0</v>
      </c>
      <c r="L133">
        <v>6.8</v>
      </c>
      <c r="M133">
        <v>427</v>
      </c>
      <c r="N133">
        <v>1.33332336311488</v>
      </c>
      <c r="O133">
        <v>11.202801230482899</v>
      </c>
      <c r="P133">
        <v>2.08367901294248</v>
      </c>
      <c r="Q133">
        <v>0</v>
      </c>
      <c r="R133">
        <v>0</v>
      </c>
    </row>
    <row r="134" spans="1:18" hidden="1" x14ac:dyDescent="0.3">
      <c r="A134" t="s">
        <v>117</v>
      </c>
      <c r="B134" t="s">
        <v>118</v>
      </c>
      <c r="C134" t="s">
        <v>119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116</v>
      </c>
      <c r="J134">
        <f>IF(Table1[[#This Row],[Team]]="TOT",1,0)</f>
        <v>0</v>
      </c>
      <c r="K134">
        <f>IF(Table1[[#This Row],[Team]]="NEW",1,0)</f>
        <v>0</v>
      </c>
      <c r="L134">
        <v>5.0999999999999996</v>
      </c>
      <c r="M134">
        <v>115</v>
      </c>
      <c r="N134">
        <v>1.39999932976029</v>
      </c>
      <c r="O134">
        <v>9.4517493937819701</v>
      </c>
      <c r="P134">
        <v>2.0816067489721402</v>
      </c>
      <c r="Q134">
        <v>0</v>
      </c>
      <c r="R134">
        <v>0</v>
      </c>
    </row>
    <row r="135" spans="1:18" hidden="1" x14ac:dyDescent="0.3">
      <c r="A135" t="s">
        <v>48</v>
      </c>
      <c r="B135" t="s">
        <v>49</v>
      </c>
      <c r="C135" t="s">
        <v>48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30</v>
      </c>
      <c r="J135">
        <f>IF(Table1[[#This Row],[Team]]="TOT",1,0)</f>
        <v>0</v>
      </c>
      <c r="K135">
        <f>IF(Table1[[#This Row],[Team]]="NEW",1,0)</f>
        <v>0</v>
      </c>
      <c r="L135">
        <v>4.8</v>
      </c>
      <c r="M135">
        <v>38</v>
      </c>
      <c r="N135">
        <v>2.3333336373845301</v>
      </c>
      <c r="O135">
        <v>10.0457679742024</v>
      </c>
      <c r="P135">
        <v>2.07096377913664</v>
      </c>
      <c r="Q135">
        <v>0</v>
      </c>
      <c r="R135">
        <v>0</v>
      </c>
    </row>
    <row r="136" spans="1:18" hidden="1" x14ac:dyDescent="0.3">
      <c r="A136" t="s">
        <v>63</v>
      </c>
      <c r="B136" t="s">
        <v>101</v>
      </c>
      <c r="C136" t="s">
        <v>101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97</v>
      </c>
      <c r="J136">
        <f>IF(Table1[[#This Row],[Team]]="TOT",1,0)</f>
        <v>0</v>
      </c>
      <c r="K136">
        <f>IF(Table1[[#This Row],[Team]]="NEW",1,0)</f>
        <v>0</v>
      </c>
      <c r="L136">
        <v>4.5999999999999996</v>
      </c>
      <c r="M136">
        <v>95</v>
      </c>
      <c r="N136">
        <v>0.79999998835846697</v>
      </c>
      <c r="O136">
        <v>8.6015831850311102</v>
      </c>
      <c r="P136">
        <v>2.05986641832517</v>
      </c>
      <c r="Q136">
        <v>0</v>
      </c>
      <c r="R136">
        <v>0</v>
      </c>
    </row>
    <row r="137" spans="1:18" hidden="1" x14ac:dyDescent="0.3">
      <c r="A137" t="s">
        <v>24</v>
      </c>
      <c r="B137" t="s">
        <v>25</v>
      </c>
      <c r="C137" t="s">
        <v>25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16</v>
      </c>
      <c r="J137">
        <f>IF(Table1[[#This Row],[Team]]="TOT",1,0)</f>
        <v>0</v>
      </c>
      <c r="K137">
        <f>IF(Table1[[#This Row],[Team]]="NEW",1,0)</f>
        <v>0</v>
      </c>
      <c r="L137">
        <v>5.0999999999999996</v>
      </c>
      <c r="M137">
        <v>24</v>
      </c>
      <c r="N137">
        <v>0</v>
      </c>
      <c r="O137">
        <v>0</v>
      </c>
      <c r="P137">
        <v>0</v>
      </c>
      <c r="Q137">
        <v>1</v>
      </c>
      <c r="R137">
        <v>0</v>
      </c>
    </row>
    <row r="138" spans="1:18" hidden="1" x14ac:dyDescent="0.3">
      <c r="A138" t="s">
        <v>188</v>
      </c>
      <c r="B138" t="s">
        <v>247</v>
      </c>
      <c r="C138" t="s">
        <v>247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246</v>
      </c>
      <c r="J138">
        <f>IF(Table1[[#This Row],[Team]]="TOT",1,0)</f>
        <v>0</v>
      </c>
      <c r="K138">
        <f>IF(Table1[[#This Row],[Team]]="NEW",1,0)</f>
        <v>0</v>
      </c>
      <c r="L138">
        <v>7.3</v>
      </c>
      <c r="M138">
        <v>397</v>
      </c>
      <c r="N138">
        <v>0</v>
      </c>
      <c r="O138">
        <v>0</v>
      </c>
      <c r="P138">
        <v>0</v>
      </c>
      <c r="Q138">
        <v>1</v>
      </c>
      <c r="R138">
        <v>0</v>
      </c>
    </row>
    <row r="139" spans="1:18" hidden="1" x14ac:dyDescent="0.3">
      <c r="A139" t="s">
        <v>117</v>
      </c>
      <c r="B139" t="s">
        <v>153</v>
      </c>
      <c r="C139" t="s">
        <v>153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142</v>
      </c>
      <c r="J139">
        <f>IF(Table1[[#This Row],[Team]]="TOT",1,0)</f>
        <v>0</v>
      </c>
      <c r="K139">
        <f>IF(Table1[[#This Row],[Team]]="NEW",1,0)</f>
        <v>0</v>
      </c>
      <c r="L139">
        <v>4.3</v>
      </c>
      <c r="M139">
        <v>145</v>
      </c>
      <c r="N139">
        <v>1.66666365637041</v>
      </c>
      <c r="O139">
        <v>10.5128736702978</v>
      </c>
      <c r="P139">
        <v>2.0515474714803399</v>
      </c>
      <c r="Q139">
        <v>0</v>
      </c>
      <c r="R139">
        <v>0</v>
      </c>
    </row>
    <row r="140" spans="1:18" hidden="1" x14ac:dyDescent="0.3">
      <c r="A140" t="s">
        <v>73</v>
      </c>
      <c r="B140" t="s">
        <v>206</v>
      </c>
      <c r="C140" t="s">
        <v>206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194</v>
      </c>
      <c r="J140">
        <f>IF(Table1[[#This Row],[Team]]="TOT",1,0)</f>
        <v>0</v>
      </c>
      <c r="K140">
        <f>IF(Table1[[#This Row],[Team]]="NEW",1,0)</f>
        <v>0</v>
      </c>
      <c r="L140">
        <v>4.3</v>
      </c>
      <c r="M140">
        <v>218</v>
      </c>
      <c r="N140">
        <v>1.46667137042811</v>
      </c>
      <c r="O140">
        <v>9.8151208665116698</v>
      </c>
      <c r="P140">
        <v>2.0433170054027201</v>
      </c>
      <c r="Q140">
        <v>0</v>
      </c>
      <c r="R140">
        <v>0</v>
      </c>
    </row>
    <row r="141" spans="1:18" hidden="1" x14ac:dyDescent="0.3">
      <c r="A141" t="s">
        <v>140</v>
      </c>
      <c r="B141" t="s">
        <v>141</v>
      </c>
      <c r="C141" t="s">
        <v>141</v>
      </c>
      <c r="D141" t="s">
        <v>4</v>
      </c>
      <c r="E141">
        <v>1</v>
      </c>
      <c r="F141">
        <v>0</v>
      </c>
      <c r="G141">
        <v>0</v>
      </c>
      <c r="H141">
        <v>0</v>
      </c>
      <c r="I141" t="s">
        <v>142</v>
      </c>
      <c r="J141">
        <f>IF(Table1[[#This Row],[Team]]="TOT",1,0)</f>
        <v>0</v>
      </c>
      <c r="K141">
        <f>IF(Table1[[#This Row],[Team]]="NEW",1,0)</f>
        <v>0</v>
      </c>
      <c r="L141">
        <v>4.5</v>
      </c>
      <c r="M141">
        <v>135</v>
      </c>
      <c r="N141">
        <v>1.06666547723244</v>
      </c>
      <c r="O141">
        <v>11.9811917332511</v>
      </c>
      <c r="P141">
        <v>2.0271593799561001</v>
      </c>
      <c r="Q141">
        <v>0</v>
      </c>
      <c r="R141">
        <v>0</v>
      </c>
    </row>
    <row r="142" spans="1:18" hidden="1" x14ac:dyDescent="0.3">
      <c r="A142" t="s">
        <v>307</v>
      </c>
      <c r="B142" t="s">
        <v>308</v>
      </c>
      <c r="C142" t="s">
        <v>308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300</v>
      </c>
      <c r="J142">
        <f>IF(Table1[[#This Row],[Team]]="TOT",1,0)</f>
        <v>0</v>
      </c>
      <c r="K142">
        <f>IF(Table1[[#This Row],[Team]]="NEW",1,0)</f>
        <v>0</v>
      </c>
      <c r="L142">
        <v>4.5</v>
      </c>
      <c r="M142">
        <v>382</v>
      </c>
      <c r="N142">
        <v>1.53333314332987</v>
      </c>
      <c r="O142">
        <v>9.3632600151344896</v>
      </c>
      <c r="P142">
        <v>1.99999220919332</v>
      </c>
      <c r="Q142">
        <v>0</v>
      </c>
      <c r="R142">
        <v>0</v>
      </c>
    </row>
    <row r="143" spans="1:18" hidden="1" x14ac:dyDescent="0.3">
      <c r="A143" t="s">
        <v>346</v>
      </c>
      <c r="B143" t="s">
        <v>347</v>
      </c>
      <c r="C143" t="s">
        <v>348</v>
      </c>
      <c r="D143" t="s">
        <v>4</v>
      </c>
      <c r="E143">
        <v>1</v>
      </c>
      <c r="F143">
        <v>0</v>
      </c>
      <c r="G143">
        <v>0</v>
      </c>
      <c r="H143">
        <v>0</v>
      </c>
      <c r="I143" t="s">
        <v>345</v>
      </c>
      <c r="J143">
        <f>IF(Table1[[#This Row],[Team]]="TOT",1,0)</f>
        <v>0</v>
      </c>
      <c r="K143">
        <f>IF(Table1[[#This Row],[Team]]="NEW",1,0)</f>
        <v>0</v>
      </c>
      <c r="L143">
        <v>5.0999999999999996</v>
      </c>
      <c r="M143">
        <v>434</v>
      </c>
      <c r="N143">
        <v>-0.66666534745542405</v>
      </c>
      <c r="O143">
        <v>12.1577842618322</v>
      </c>
      <c r="P143">
        <v>1.9990360939034899</v>
      </c>
      <c r="Q143">
        <v>1</v>
      </c>
      <c r="R143">
        <v>0</v>
      </c>
    </row>
    <row r="144" spans="1:18" hidden="1" x14ac:dyDescent="0.3">
      <c r="A144" t="s">
        <v>26</v>
      </c>
      <c r="B144" t="s">
        <v>72</v>
      </c>
      <c r="C144" t="s">
        <v>72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55</v>
      </c>
      <c r="J144">
        <f>IF(Table1[[#This Row],[Team]]="TOT",1,0)</f>
        <v>0</v>
      </c>
      <c r="K144">
        <f>IF(Table1[[#This Row],[Team]]="NEW",1,0)</f>
        <v>0</v>
      </c>
      <c r="L144">
        <v>4.9000000000000004</v>
      </c>
      <c r="M144">
        <v>64</v>
      </c>
      <c r="N144">
        <v>1.93333338561101</v>
      </c>
      <c r="O144">
        <v>9.4246223381371603</v>
      </c>
      <c r="P144">
        <v>1.9985312071077701</v>
      </c>
      <c r="Q144">
        <v>0</v>
      </c>
      <c r="R144">
        <v>0</v>
      </c>
    </row>
    <row r="145" spans="1:18" hidden="1" x14ac:dyDescent="0.3">
      <c r="A145" t="s">
        <v>123</v>
      </c>
      <c r="B145" t="s">
        <v>124</v>
      </c>
      <c r="C145" t="s">
        <v>125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116</v>
      </c>
      <c r="J145">
        <f>IF(Table1[[#This Row],[Team]]="TOT",1,0)</f>
        <v>0</v>
      </c>
      <c r="K145">
        <f>IF(Table1[[#This Row],[Team]]="NEW",1,0)</f>
        <v>0</v>
      </c>
      <c r="L145">
        <v>5.9</v>
      </c>
      <c r="M145">
        <v>118</v>
      </c>
      <c r="N145">
        <v>1.3999999993932599</v>
      </c>
      <c r="O145">
        <v>8.9345698084496092</v>
      </c>
      <c r="P145">
        <v>1.99565249342353</v>
      </c>
      <c r="Q145">
        <v>0</v>
      </c>
      <c r="R145">
        <v>0</v>
      </c>
    </row>
    <row r="146" spans="1:18" hidden="1" x14ac:dyDescent="0.3">
      <c r="A146" t="s">
        <v>298</v>
      </c>
      <c r="B146" t="s">
        <v>229</v>
      </c>
      <c r="C146" t="s">
        <v>229</v>
      </c>
      <c r="D146" t="s">
        <v>4</v>
      </c>
      <c r="E146">
        <v>1</v>
      </c>
      <c r="F146">
        <v>0</v>
      </c>
      <c r="G146">
        <v>0</v>
      </c>
      <c r="H146">
        <v>0</v>
      </c>
      <c r="I146" t="s">
        <v>293</v>
      </c>
      <c r="J146">
        <f>IF(Table1[[#This Row],[Team]]="TOT",1,0)</f>
        <v>0</v>
      </c>
      <c r="K146">
        <f>IF(Table1[[#This Row],[Team]]="NEW",1,0)</f>
        <v>0</v>
      </c>
      <c r="L146">
        <v>4.7</v>
      </c>
      <c r="M146">
        <v>353</v>
      </c>
      <c r="N146">
        <v>1.6</v>
      </c>
      <c r="O146">
        <v>9.8145147641480204</v>
      </c>
      <c r="P146">
        <v>1.9487045101871301</v>
      </c>
      <c r="Q146">
        <v>1</v>
      </c>
      <c r="R146">
        <v>0</v>
      </c>
    </row>
    <row r="147" spans="1:18" hidden="1" x14ac:dyDescent="0.3">
      <c r="A147" t="s">
        <v>77</v>
      </c>
      <c r="B147" t="s">
        <v>326</v>
      </c>
      <c r="C147" t="s">
        <v>326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313</v>
      </c>
      <c r="J147">
        <f>IF(Table1[[#This Row],[Team]]="TOT",1,0)</f>
        <v>1</v>
      </c>
      <c r="K147">
        <f>IF(Table1[[#This Row],[Team]]="NEW",1,0)</f>
        <v>0</v>
      </c>
      <c r="L147">
        <v>5.5</v>
      </c>
      <c r="M147">
        <v>406</v>
      </c>
      <c r="N147">
        <v>-0.86667023596100201</v>
      </c>
      <c r="O147">
        <v>10.0613507798802</v>
      </c>
      <c r="P147">
        <v>1.9292555664297399</v>
      </c>
      <c r="Q147">
        <v>0</v>
      </c>
      <c r="R147">
        <v>0</v>
      </c>
    </row>
    <row r="148" spans="1:18" hidden="1" x14ac:dyDescent="0.3">
      <c r="A148" t="s">
        <v>54</v>
      </c>
      <c r="B148" t="s">
        <v>104</v>
      </c>
      <c r="C148" t="s">
        <v>104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97</v>
      </c>
      <c r="J148">
        <f>IF(Table1[[#This Row],[Team]]="TOT",1,0)</f>
        <v>0</v>
      </c>
      <c r="K148">
        <f>IF(Table1[[#This Row],[Team]]="NEW",1,0)</f>
        <v>0</v>
      </c>
      <c r="L148">
        <v>4.5</v>
      </c>
      <c r="M148">
        <v>97</v>
      </c>
      <c r="N148">
        <v>0.33333280091007</v>
      </c>
      <c r="O148">
        <v>8.4392697929484406</v>
      </c>
      <c r="P148">
        <v>1.85826213024519</v>
      </c>
      <c r="Q148">
        <v>0</v>
      </c>
      <c r="R148">
        <v>0</v>
      </c>
    </row>
    <row r="149" spans="1:18" hidden="1" x14ac:dyDescent="0.3">
      <c r="A149" t="s">
        <v>239</v>
      </c>
      <c r="B149" t="s">
        <v>240</v>
      </c>
      <c r="C149" t="s">
        <v>240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228</v>
      </c>
      <c r="J149">
        <f>IF(Table1[[#This Row],[Team]]="TOT",1,0)</f>
        <v>0</v>
      </c>
      <c r="K149">
        <f>IF(Table1[[#This Row],[Team]]="NEW",1,0)</f>
        <v>0</v>
      </c>
      <c r="L149">
        <v>6.7</v>
      </c>
      <c r="M149">
        <v>259</v>
      </c>
      <c r="N149">
        <v>-0.86666532617384395</v>
      </c>
      <c r="O149">
        <v>9.5771013641951104</v>
      </c>
      <c r="P149">
        <v>1.8400758432278399</v>
      </c>
      <c r="Q149">
        <v>0</v>
      </c>
      <c r="R149">
        <v>0</v>
      </c>
    </row>
    <row r="150" spans="1:18" hidden="1" x14ac:dyDescent="0.3">
      <c r="A150" t="s">
        <v>152</v>
      </c>
      <c r="B150" t="s">
        <v>134</v>
      </c>
      <c r="C150" t="s">
        <v>134</v>
      </c>
      <c r="D150" t="s">
        <v>7</v>
      </c>
      <c r="E150">
        <v>0</v>
      </c>
      <c r="F150">
        <v>0</v>
      </c>
      <c r="G150">
        <v>0</v>
      </c>
      <c r="H150">
        <v>1</v>
      </c>
      <c r="I150" t="s">
        <v>142</v>
      </c>
      <c r="J150">
        <f>IF(Table1[[#This Row],[Team]]="TOT",1,0)</f>
        <v>0</v>
      </c>
      <c r="K150">
        <f>IF(Table1[[#This Row],[Team]]="NEW",1,0)</f>
        <v>0</v>
      </c>
      <c r="L150">
        <v>5.3</v>
      </c>
      <c r="M150">
        <v>144</v>
      </c>
      <c r="N150">
        <v>0.98274777303080596</v>
      </c>
      <c r="O150">
        <v>10.586359979355001</v>
      </c>
      <c r="P150">
        <v>1.8061927182623501</v>
      </c>
      <c r="Q150">
        <v>0</v>
      </c>
      <c r="R150">
        <v>0</v>
      </c>
    </row>
    <row r="151" spans="1:18" hidden="1" x14ac:dyDescent="0.3">
      <c r="A151" t="s">
        <v>333</v>
      </c>
      <c r="B151" t="s">
        <v>334</v>
      </c>
      <c r="C151" t="s">
        <v>334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329</v>
      </c>
      <c r="J151">
        <f>IF(Table1[[#This Row],[Team]]="TOT",1,0)</f>
        <v>0</v>
      </c>
      <c r="K151">
        <f>IF(Table1[[#This Row],[Team]]="NEW",1,0)</f>
        <v>0</v>
      </c>
      <c r="L151">
        <v>4.8</v>
      </c>
      <c r="M151">
        <v>421</v>
      </c>
      <c r="N151">
        <v>0.66666247874697204</v>
      </c>
      <c r="O151">
        <v>10.627931865930901</v>
      </c>
      <c r="P151">
        <v>1.7557327669940901</v>
      </c>
      <c r="Q151">
        <v>0</v>
      </c>
      <c r="R151">
        <v>0</v>
      </c>
    </row>
    <row r="152" spans="1:18" hidden="1" x14ac:dyDescent="0.3">
      <c r="A152" t="s">
        <v>275</v>
      </c>
      <c r="B152" t="s">
        <v>276</v>
      </c>
      <c r="C152" t="s">
        <v>276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267</v>
      </c>
      <c r="J152">
        <f>IF(Table1[[#This Row],[Team]]="TOT",1,0)</f>
        <v>0</v>
      </c>
      <c r="K152">
        <f>IF(Table1[[#This Row],[Team]]="NEW",1,0)</f>
        <v>1</v>
      </c>
      <c r="L152">
        <v>6.3</v>
      </c>
      <c r="M152">
        <v>330</v>
      </c>
      <c r="N152">
        <v>0.133333313804857</v>
      </c>
      <c r="O152">
        <v>8.0105046585123496</v>
      </c>
      <c r="P152">
        <v>1.6585324113584701</v>
      </c>
      <c r="Q152">
        <v>0</v>
      </c>
      <c r="R152">
        <v>0</v>
      </c>
    </row>
    <row r="153" spans="1:18" hidden="1" x14ac:dyDescent="0.3">
      <c r="A153" t="s">
        <v>32</v>
      </c>
      <c r="B153" t="s">
        <v>41</v>
      </c>
      <c r="C153" t="s">
        <v>42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f>IF(Table1[[#This Row],[Team]]="TOT",1,0)</f>
        <v>0</v>
      </c>
      <c r="K153">
        <f>IF(Table1[[#This Row],[Team]]="NEW",1,0)</f>
        <v>0</v>
      </c>
      <c r="L153">
        <v>5.8</v>
      </c>
      <c r="M153">
        <v>34</v>
      </c>
      <c r="N153">
        <v>1.1333333041420199</v>
      </c>
      <c r="O153">
        <v>8.7308917643015906</v>
      </c>
      <c r="P153">
        <v>1.47054513082823</v>
      </c>
      <c r="Q153">
        <v>0</v>
      </c>
      <c r="R153">
        <v>0</v>
      </c>
    </row>
    <row r="154" spans="1:18" hidden="1" x14ac:dyDescent="0.3">
      <c r="A154" t="s">
        <v>70</v>
      </c>
      <c r="B154" t="s">
        <v>163</v>
      </c>
      <c r="C154" t="s">
        <v>163</v>
      </c>
      <c r="D154" t="s">
        <v>4</v>
      </c>
      <c r="E154">
        <v>1</v>
      </c>
      <c r="F154">
        <v>0</v>
      </c>
      <c r="G154">
        <v>0</v>
      </c>
      <c r="H154">
        <v>0</v>
      </c>
      <c r="I154" t="s">
        <v>162</v>
      </c>
      <c r="J154">
        <f>IF(Table1[[#This Row],[Team]]="TOT",1,0)</f>
        <v>0</v>
      </c>
      <c r="K154">
        <f>IF(Table1[[#This Row],[Team]]="NEW",1,0)</f>
        <v>0</v>
      </c>
      <c r="L154">
        <v>4.5</v>
      </c>
      <c r="M154">
        <v>163</v>
      </c>
      <c r="N154">
        <v>9.3023241345896193E-2</v>
      </c>
      <c r="O154">
        <v>9.6169917774768408</v>
      </c>
      <c r="P154">
        <v>1.40499576877979</v>
      </c>
      <c r="Q154">
        <v>0</v>
      </c>
      <c r="R154">
        <v>0</v>
      </c>
    </row>
    <row r="155" spans="1:18" hidden="1" x14ac:dyDescent="0.3">
      <c r="A155" t="s">
        <v>172</v>
      </c>
      <c r="B155" t="s">
        <v>349</v>
      </c>
      <c r="C155" t="s">
        <v>350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345</v>
      </c>
      <c r="J155">
        <f>IF(Table1[[#This Row],[Team]]="TOT",1,0)</f>
        <v>0</v>
      </c>
      <c r="K155">
        <f>IF(Table1[[#This Row],[Team]]="NEW",1,0)</f>
        <v>0</v>
      </c>
      <c r="L155">
        <v>5.5</v>
      </c>
      <c r="M155">
        <v>435</v>
      </c>
      <c r="N155">
        <v>-1.7999987501718899</v>
      </c>
      <c r="O155">
        <v>10.0093291554817</v>
      </c>
      <c r="P155">
        <v>1.1870807821357601</v>
      </c>
      <c r="Q155">
        <v>0</v>
      </c>
      <c r="R155">
        <v>0</v>
      </c>
    </row>
    <row r="156" spans="1:18" hidden="1" x14ac:dyDescent="0.3">
      <c r="A156" t="s">
        <v>305</v>
      </c>
      <c r="B156" t="s">
        <v>306</v>
      </c>
      <c r="C156" t="s">
        <v>306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300</v>
      </c>
      <c r="J156">
        <f>IF(Table1[[#This Row],[Team]]="TOT",1,0)</f>
        <v>0</v>
      </c>
      <c r="K156">
        <f>IF(Table1[[#This Row],[Team]]="NEW",1,0)</f>
        <v>0</v>
      </c>
      <c r="L156">
        <v>4.4000000000000004</v>
      </c>
      <c r="M156">
        <v>380</v>
      </c>
      <c r="N156">
        <v>-1.1333333699647099</v>
      </c>
      <c r="O156">
        <v>9.3874998702178694</v>
      </c>
      <c r="P156">
        <v>1.0295927451194</v>
      </c>
      <c r="Q156">
        <v>0</v>
      </c>
      <c r="R156">
        <v>0</v>
      </c>
    </row>
    <row r="157" spans="1:18" hidden="1" x14ac:dyDescent="0.3">
      <c r="A157" t="s">
        <v>52</v>
      </c>
      <c r="B157" t="s">
        <v>53</v>
      </c>
      <c r="C157" t="s">
        <v>53</v>
      </c>
      <c r="D157" t="s">
        <v>5</v>
      </c>
      <c r="E157">
        <v>0</v>
      </c>
      <c r="F157">
        <v>1</v>
      </c>
      <c r="G157">
        <v>0</v>
      </c>
      <c r="H157">
        <v>0</v>
      </c>
      <c r="I157" t="s">
        <v>30</v>
      </c>
      <c r="J157">
        <f>IF(Table1[[#This Row],[Team]]="TOT",1,0)</f>
        <v>0</v>
      </c>
      <c r="K157">
        <f>IF(Table1[[#This Row],[Team]]="NEW",1,0)</f>
        <v>0</v>
      </c>
      <c r="L157">
        <v>4.4000000000000004</v>
      </c>
      <c r="M157">
        <v>44</v>
      </c>
      <c r="N157">
        <v>-3.3081754099420202</v>
      </c>
      <c r="O157">
        <v>11.9310990973889</v>
      </c>
      <c r="P157">
        <v>0.221435498676019</v>
      </c>
      <c r="Q157">
        <v>0</v>
      </c>
      <c r="R157">
        <v>0</v>
      </c>
    </row>
    <row r="158" spans="1:18" hidden="1" x14ac:dyDescent="0.3">
      <c r="A158" t="s">
        <v>105</v>
      </c>
      <c r="B158" t="s">
        <v>106</v>
      </c>
      <c r="C158" t="s">
        <v>106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97</v>
      </c>
      <c r="J158">
        <f>IF(Table1[[#This Row],[Team]]="TOT",1,0)</f>
        <v>0</v>
      </c>
      <c r="K158">
        <f>IF(Table1[[#This Row],[Team]]="NEW",1,0)</f>
        <v>0</v>
      </c>
      <c r="L158">
        <v>4.5999999999999996</v>
      </c>
      <c r="M158">
        <v>98</v>
      </c>
      <c r="N158">
        <v>-5</v>
      </c>
      <c r="O158">
        <v>9.1791632605935796</v>
      </c>
      <c r="P158">
        <v>8.8657455780881606E-2</v>
      </c>
      <c r="Q158">
        <v>0</v>
      </c>
      <c r="R158">
        <v>0</v>
      </c>
    </row>
    <row r="159" spans="1:18" hidden="1" x14ac:dyDescent="0.3">
      <c r="A159" t="s">
        <v>39</v>
      </c>
      <c r="B159" t="s">
        <v>40</v>
      </c>
      <c r="C159" t="s">
        <v>40</v>
      </c>
      <c r="D159" t="s">
        <v>7</v>
      </c>
      <c r="E159">
        <v>0</v>
      </c>
      <c r="F159">
        <v>0</v>
      </c>
      <c r="G159">
        <v>0</v>
      </c>
      <c r="H159">
        <v>1</v>
      </c>
      <c r="I159" t="s">
        <v>30</v>
      </c>
      <c r="J159">
        <f>IF(Table1[[#This Row],[Team]]="TOT",1,0)</f>
        <v>0</v>
      </c>
      <c r="K159">
        <f>IF(Table1[[#This Row],[Team]]="NEW",1,0)</f>
        <v>0</v>
      </c>
      <c r="L159">
        <v>7.2</v>
      </c>
      <c r="M159">
        <v>32</v>
      </c>
      <c r="N159">
        <v>-10</v>
      </c>
      <c r="O159">
        <v>9.1347219294470499</v>
      </c>
      <c r="P159">
        <v>-2.5795792921452101</v>
      </c>
      <c r="Q159">
        <v>0</v>
      </c>
      <c r="R159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2022-10-17T14:17:34Z</dcterms:created>
  <dcterms:modified xsi:type="dcterms:W3CDTF">2022-10-17T14:43:42Z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31c9e3e8-40a9-4c84-a4aa-af30cd67170c</vt:lpwstr>
  </property>
</Properties>
</file>