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0" documentId="13_ncr:1_{9D6478A8-C6B4-49B7-952F-4EE30E5715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Sheet1!$R$2:$R$187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Sheet1!$R$2:$R$187</definedName>
    <definedName name="solver_lhs2" localSheetId="0" hidden="1">Sheet1!$U$11</definedName>
    <definedName name="solver_lhs3" localSheetId="0" hidden="1">Sheet1!$U$12</definedName>
    <definedName name="solver_lhs4" localSheetId="0" hidden="1">Sheet1!$U$4</definedName>
    <definedName name="solver_lhs5" localSheetId="0" hidden="1">Sheet1!$U$6:$U$9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Sheet1!$U$2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hs1" localSheetId="0" hidden="1">"binary"</definedName>
    <definedName name="solver_rhs2" localSheetId="0" hidden="1">Sheet1!$V$11</definedName>
    <definedName name="solver_rhs3" localSheetId="0" hidden="1">Sheet1!$V$12</definedName>
    <definedName name="solver_rhs4" localSheetId="0" hidden="1">Sheet1!$V$4</definedName>
    <definedName name="solver_rhs5" localSheetId="0" hidden="1">Sheet1!$V$6:$V$9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102" i="1"/>
  <c r="J6" i="1"/>
  <c r="J71" i="1"/>
  <c r="J136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14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88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7" i="1"/>
  <c r="J89" i="1"/>
  <c r="J8" i="1"/>
  <c r="J162" i="1"/>
  <c r="J92" i="1"/>
  <c r="J93" i="1"/>
  <c r="J42" i="1"/>
  <c r="J95" i="1"/>
  <c r="J96" i="1"/>
  <c r="J97" i="1"/>
  <c r="J98" i="1"/>
  <c r="J99" i="1"/>
  <c r="J100" i="1"/>
  <c r="J101" i="1"/>
  <c r="J90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83" i="1"/>
  <c r="J137" i="1"/>
  <c r="J138" i="1"/>
  <c r="J139" i="1"/>
  <c r="J140" i="1"/>
  <c r="J9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94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26" i="1"/>
  <c r="J184" i="1"/>
  <c r="J185" i="1"/>
  <c r="J186" i="1"/>
  <c r="J187" i="1"/>
  <c r="P47" i="1"/>
  <c r="P30" i="1"/>
  <c r="U2" i="1" s="1"/>
  <c r="P24" i="1"/>
  <c r="K2" i="1"/>
  <c r="K3" i="1"/>
  <c r="K4" i="1"/>
  <c r="K136" i="1"/>
  <c r="K6" i="1"/>
  <c r="K71" i="1"/>
  <c r="K102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91" i="1"/>
  <c r="K25" i="1"/>
  <c r="K94" i="1"/>
  <c r="K27" i="1"/>
  <c r="K28" i="1"/>
  <c r="K29" i="1"/>
  <c r="K24" i="1"/>
  <c r="K31" i="1"/>
  <c r="K32" i="1"/>
  <c r="K33" i="1"/>
  <c r="K34" i="1"/>
  <c r="K35" i="1"/>
  <c r="K36" i="1"/>
  <c r="K37" i="1"/>
  <c r="K38" i="1"/>
  <c r="K39" i="1"/>
  <c r="K40" i="1"/>
  <c r="K41" i="1"/>
  <c r="K8" i="1"/>
  <c r="K43" i="1"/>
  <c r="K44" i="1"/>
  <c r="K45" i="1"/>
  <c r="K46" i="1"/>
  <c r="K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88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98" i="1"/>
  <c r="K89" i="1"/>
  <c r="K183" i="1"/>
  <c r="K162" i="1"/>
  <c r="K92" i="1"/>
  <c r="K93" i="1"/>
  <c r="K42" i="1"/>
  <c r="K95" i="1"/>
  <c r="K96" i="1"/>
  <c r="K97" i="1"/>
  <c r="K30" i="1"/>
  <c r="K99" i="1"/>
  <c r="K100" i="1"/>
  <c r="K101" i="1"/>
  <c r="K47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41" i="1"/>
  <c r="K137" i="1"/>
  <c r="K138" i="1"/>
  <c r="K139" i="1"/>
  <c r="K140" i="1"/>
  <c r="K5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90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26" i="1"/>
  <c r="K184" i="1"/>
  <c r="K185" i="1"/>
  <c r="K186" i="1"/>
  <c r="K187" i="1"/>
  <c r="U9" i="1"/>
  <c r="U8" i="1"/>
  <c r="U7" i="1"/>
  <c r="U6" i="1"/>
  <c r="U4" i="1"/>
  <c r="U12" i="1" l="1"/>
  <c r="U11" i="1"/>
</calcChain>
</file>

<file path=xl/sharedStrings.xml><?xml version="1.0" encoding="utf-8"?>
<sst xmlns="http://schemas.openxmlformats.org/spreadsheetml/2006/main" count="957" uniqueCount="411">
  <si>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</si>
  <si>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</si>
  <si>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</si>
  <si>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</si>
  <si>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</si>
  <si>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</si>
  <si>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</si>
  <si>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</si>
  <si>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</si>
  <si>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Cost</t>
  </si>
  <si>
    <t>ID</t>
  </si>
  <si>
    <t>ARIMA</t>
  </si>
  <si>
    <t>LSTM</t>
  </si>
  <si>
    <t>PPG</t>
  </si>
  <si>
    <t>PREV</t>
  </si>
  <si>
    <t>Selected</t>
  </si>
  <si>
    <t>Granit</t>
  </si>
  <si>
    <t>Xhaka</t>
  </si>
  <si>
    <t>ARS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</si>
  <si>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</si>
  <si>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</si>
  <si>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</si>
  <si>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</si>
  <si>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</si>
  <si>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</si>
  <si>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</si>
  <si>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</si>
  <si>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</si>
  <si>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</si>
  <si>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</si>
  <si>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</si>
  <si>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</si>
  <si>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</si>
  <si>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</si>
  <si>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</si>
  <si>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</si>
  <si>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</si>
  <si>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</si>
  <si>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Fernando de Jesus</t>
  </si>
  <si>
    <t>Jesus</t>
  </si>
  <si>
    <t>Oleksandr</t>
  </si>
  <si>
    <t>Zinchenko</t>
  </si>
  <si>
    <t>Danny</t>
  </si>
  <si>
    <t>Ings</t>
  </si>
  <si>
    <t>AVL</t>
  </si>
  <si>
    <t>Emiliano</t>
  </si>
  <si>
    <t>Martínez Romero</t>
  </si>
  <si>
    <t>Martínez</t>
  </si>
  <si>
    <t>Tyrone</t>
  </si>
  <si>
    <t>Mings</t>
  </si>
  <si>
    <t>Ollie</t>
  </si>
  <si>
    <t>Watkins</t>
  </si>
  <si>
    <t>Buendía Stati</t>
  </si>
  <si>
    <t>Buendía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</si>
  <si>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</si>
  <si>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</si>
  <si>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</si>
  <si>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</si>
  <si>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</si>
  <si>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</si>
  <si>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</si>
  <si>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</si>
  <si>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</si>
  <si>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Ashley</t>
  </si>
  <si>
    <t>Young</t>
  </si>
  <si>
    <t>Adam</t>
  </si>
  <si>
    <t>Smith</t>
  </si>
  <si>
    <t>BOU</t>
  </si>
  <si>
    <t>Kieffer</t>
  </si>
  <si>
    <t>Moore</t>
  </si>
  <si>
    <t>Jefferson</t>
  </si>
  <si>
    <t>Lerma Solís</t>
  </si>
  <si>
    <t>Lerma</t>
  </si>
  <si>
    <t>Dominic</t>
  </si>
  <si>
    <t>Solanke</t>
  </si>
  <si>
    <t>Lewis</t>
  </si>
  <si>
    <t>Cook</t>
  </si>
  <si>
    <t>Philip</t>
  </si>
  <si>
    <t>Billing</t>
  </si>
  <si>
    <t>Jordan</t>
  </si>
  <si>
    <t>Zemura</t>
  </si>
  <si>
    <t>Marcus</t>
  </si>
  <si>
    <t>Tavernier</t>
  </si>
  <si>
    <t>Ivan</t>
  </si>
  <si>
    <t>Toney</t>
  </si>
  <si>
    <t>BRE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</si>
  <si>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</si>
  <si>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</si>
  <si>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</si>
  <si>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</si>
  <si>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</si>
  <si>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</si>
  <si>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</si>
  <si>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</si>
  <si>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</si>
  <si>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</si>
  <si>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</si>
  <si>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</si>
  <si>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</si>
  <si>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</si>
  <si>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</si>
  <si>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</si>
  <si>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</si>
  <si>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Lallana</t>
  </si>
  <si>
    <t>BHA</t>
  </si>
  <si>
    <t>Welbeck</t>
  </si>
  <si>
    <t>Pascal</t>
  </si>
  <si>
    <t>Groß</t>
  </si>
  <si>
    <t>Dunk</t>
  </si>
  <si>
    <t>Solly</t>
  </si>
  <si>
    <t>March</t>
  </si>
  <si>
    <t>Webster</t>
  </si>
  <si>
    <t>Joël</t>
  </si>
  <si>
    <t>Veltman</t>
  </si>
  <si>
    <t>Leandro</t>
  </si>
  <si>
    <t>Trossard</t>
  </si>
  <si>
    <t>Robert</t>
  </si>
  <si>
    <t>Sánchez</t>
  </si>
  <si>
    <t>Alexis</t>
  </si>
  <si>
    <t>Mac Allister</t>
  </si>
  <si>
    <t>Moisés</t>
  </si>
  <si>
    <t>Caicedo Corozo</t>
  </si>
  <si>
    <t>Caicedo</t>
  </si>
  <si>
    <t>Marc</t>
  </si>
  <si>
    <t>Cucurella Saseta</t>
  </si>
  <si>
    <t>Cucurella</t>
  </si>
  <si>
    <t>CHE</t>
  </si>
  <si>
    <t>César</t>
  </si>
  <si>
    <t>Azpilicueta</t>
  </si>
  <si>
    <t>Thiago</t>
  </si>
  <si>
    <t>Emiliano da Silva</t>
  </si>
  <si>
    <t>Thiago Silva</t>
  </si>
  <si>
    <t>Jorge Luiz</t>
  </si>
  <si>
    <t>Frello Filho</t>
  </si>
  <si>
    <t>Jorginho</t>
  </si>
  <si>
    <t>Kepa</t>
  </si>
  <si>
    <t>Arrizabalaga</t>
  </si>
  <si>
    <t>Chilwell</t>
  </si>
  <si>
    <t>Mason</t>
  </si>
  <si>
    <t>Mount</t>
  </si>
  <si>
    <t>Kai</t>
  </si>
  <si>
    <t>Havertz</t>
  </si>
  <si>
    <t>Raheem</t>
  </si>
  <si>
    <t>Sterling</t>
  </si>
  <si>
    <t>Kalidou</t>
  </si>
  <si>
    <t>Koulibaly</t>
  </si>
  <si>
    <t>Vicente</t>
  </si>
  <si>
    <t>Guaita</t>
  </si>
  <si>
    <t>CRY</t>
  </si>
  <si>
    <t>Joel</t>
  </si>
  <si>
    <t>Ward</t>
  </si>
  <si>
    <t>Ayew</t>
  </si>
  <si>
    <t>Wilfried</t>
  </si>
  <si>
    <t>Zaha</t>
  </si>
  <si>
    <t>Joachim</t>
  </si>
  <si>
    <t>Andersen</t>
  </si>
  <si>
    <t>Odsonne</t>
  </si>
  <si>
    <t>Edouard</t>
  </si>
  <si>
    <t>Guéhi</t>
  </si>
  <si>
    <t>Eberechi</t>
  </si>
  <si>
    <t>Eze</t>
  </si>
  <si>
    <t>Tyrick</t>
  </si>
  <si>
    <t>Mitchell</t>
  </si>
  <si>
    <t>Michael</t>
  </si>
  <si>
    <t>Olise</t>
  </si>
  <si>
    <t>Pickford</t>
  </si>
  <si>
    <t>EVE</t>
  </si>
  <si>
    <t>Alex</t>
  </si>
  <si>
    <t>Iwobi</t>
  </si>
  <si>
    <t>Demarai</t>
  </si>
  <si>
    <t>Gray</t>
  </si>
  <si>
    <t>Vitalii</t>
  </si>
  <si>
    <t>Mykolenko</t>
  </si>
  <si>
    <t>Anthony</t>
  </si>
  <si>
    <t>Gordon</t>
  </si>
  <si>
    <t>James</t>
  </si>
  <si>
    <t>Tarkowski</t>
  </si>
  <si>
    <t>Conor</t>
  </si>
  <si>
    <t>Coady</t>
  </si>
  <si>
    <t>Dwight</t>
  </si>
  <si>
    <t>McNeil</t>
  </si>
  <si>
    <t>Amadou</t>
  </si>
  <si>
    <t>Onana</t>
  </si>
  <si>
    <t>Bernd</t>
  </si>
  <si>
    <t>Leno</t>
  </si>
  <si>
    <t>FUL</t>
  </si>
  <si>
    <t>Tim</t>
  </si>
  <si>
    <t>Ream</t>
  </si>
  <si>
    <t>Neeskens</t>
  </si>
  <si>
    <t>Kebano</t>
  </si>
  <si>
    <t>Bobby</t>
  </si>
  <si>
    <t>De Cordova-Reid</t>
  </si>
  <si>
    <t>Aleksandar</t>
  </si>
  <si>
    <t>Mitrović</t>
  </si>
  <si>
    <t>Harrison</t>
  </si>
  <si>
    <t>Reed</t>
  </si>
  <si>
    <t>João</t>
  </si>
  <si>
    <t>Palhinha Gonçalves</t>
  </si>
  <si>
    <t>Palhinha</t>
  </si>
  <si>
    <t>Andreas</t>
  </si>
  <si>
    <t>Hoelgebaum Pereira</t>
  </si>
  <si>
    <t>LEI</t>
  </si>
  <si>
    <t>Jamie</t>
  </si>
  <si>
    <t>Vardy</t>
  </si>
  <si>
    <t>Daniel</t>
  </si>
  <si>
    <t>Amartey</t>
  </si>
  <si>
    <t>Timothy</t>
  </si>
  <si>
    <t>Castagne</t>
  </si>
  <si>
    <t>Youri</t>
  </si>
  <si>
    <t>Tielemans</t>
  </si>
  <si>
    <t>Maddison</t>
  </si>
  <si>
    <t>Harvey</t>
  </si>
  <si>
    <t>Barnes</t>
  </si>
  <si>
    <t>Kiernan</t>
  </si>
  <si>
    <t>Dewsbury-Hall</t>
  </si>
  <si>
    <t>Justin</t>
  </si>
  <si>
    <t>Patson</t>
  </si>
  <si>
    <t>Daka</t>
  </si>
  <si>
    <t>Rodrigo</t>
  </si>
  <si>
    <t>Moreno</t>
  </si>
  <si>
    <t>LEE</t>
  </si>
  <si>
    <t>Jack</t>
  </si>
  <si>
    <t>Struijk</t>
  </si>
  <si>
    <t>Illan</t>
  </si>
  <si>
    <t>Meslier</t>
  </si>
  <si>
    <t>Crysencio</t>
  </si>
  <si>
    <t>Summerville</t>
  </si>
  <si>
    <t>Roca Junqué</t>
  </si>
  <si>
    <t>Roca</t>
  </si>
  <si>
    <t>Brenden</t>
  </si>
  <si>
    <t>Aaronson</t>
  </si>
  <si>
    <t>Roberto</t>
  </si>
  <si>
    <t>Firmino</t>
  </si>
  <si>
    <t>LIV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</si>
  <si>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</si>
  <si>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</si>
  <si>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</si>
  <si>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</si>
  <si>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</si>
  <si>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</si>
  <si>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</si>
  <si>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</si>
  <si>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</si>
  <si>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</si>
  <si>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</si>
  <si>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Joseph</t>
  </si>
  <si>
    <t>Gomez</t>
  </si>
  <si>
    <t>Luis</t>
  </si>
  <si>
    <t>Díaz</t>
  </si>
  <si>
    <t>Luis Díaz</t>
  </si>
  <si>
    <t>Elliott</t>
  </si>
  <si>
    <t>Darwin</t>
  </si>
  <si>
    <t>Núñez Ribeiro</t>
  </si>
  <si>
    <t>Ilkay</t>
  </si>
  <si>
    <t>Gündogan</t>
  </si>
  <si>
    <t>MCI</t>
  </si>
  <si>
    <t>Kevin</t>
  </si>
  <si>
    <t>De Bruyne</t>
  </si>
  <si>
    <t>John</t>
  </si>
  <si>
    <t>Stones</t>
  </si>
  <si>
    <t>Cancelo</t>
  </si>
  <si>
    <t>Ederson</t>
  </si>
  <si>
    <t>Santana de Moraes</t>
  </si>
  <si>
    <t>Bernardo</t>
  </si>
  <si>
    <t>Veiga de Carvalho e Silva</t>
  </si>
  <si>
    <t>Rúben</t>
  </si>
  <si>
    <t>Gato Alves Dias</t>
  </si>
  <si>
    <t>Dias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</si>
  <si>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</si>
  <si>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</si>
  <si>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</si>
  <si>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</si>
  <si>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</si>
  <si>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</si>
  <si>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</si>
  <si>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</si>
  <si>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</si>
  <si>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</si>
  <si>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MUN</t>
  </si>
  <si>
    <t>Raphaël</t>
  </si>
  <si>
    <t>Varane</t>
  </si>
  <si>
    <t>Luke</t>
  </si>
  <si>
    <t>Shaw</t>
  </si>
  <si>
    <t>Bruno</t>
  </si>
  <si>
    <t>Borges Fernandes</t>
  </si>
  <si>
    <t>Fernandes</t>
  </si>
  <si>
    <t>Rashford</t>
  </si>
  <si>
    <t>Jadon</t>
  </si>
  <si>
    <t>Sancho</t>
  </si>
  <si>
    <t>Diogo</t>
  </si>
  <si>
    <t>Dalot Teixeira</t>
  </si>
  <si>
    <t>Dalot</t>
  </si>
  <si>
    <t>Christian</t>
  </si>
  <si>
    <t>Eriksen</t>
  </si>
  <si>
    <t>Lisandro</t>
  </si>
  <si>
    <t>Callum</t>
  </si>
  <si>
    <t>Wilson</t>
  </si>
  <si>
    <t>NEW</t>
  </si>
  <si>
    <t>Kieran</t>
  </si>
  <si>
    <t>Trippier</t>
  </si>
  <si>
    <t>Dan</t>
  </si>
  <si>
    <t>Burn</t>
  </si>
  <si>
    <t>Murphy</t>
  </si>
  <si>
    <t>Fabian</t>
  </si>
  <si>
    <t>Schär</t>
  </si>
  <si>
    <t>Allan</t>
  </si>
  <si>
    <t>Saint-Maximin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</si>
  <si>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</si>
  <si>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</si>
  <si>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</si>
  <si>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</si>
  <si>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</si>
  <si>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</si>
  <si>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</si>
  <si>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</si>
  <si>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</si>
  <si>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</si>
  <si>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</si>
  <si>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</si>
  <si>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</si>
  <si>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</si>
  <si>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</si>
  <si>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</si>
  <si>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</si>
  <si>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Neco</t>
  </si>
  <si>
    <t>Williams</t>
  </si>
  <si>
    <t>N.Williams</t>
  </si>
  <si>
    <t>NFO</t>
  </si>
  <si>
    <t>Ryan</t>
  </si>
  <si>
    <t>Yates</t>
  </si>
  <si>
    <t>Brennan</t>
  </si>
  <si>
    <t>Johnson</t>
  </si>
  <si>
    <t>Taiwo</t>
  </si>
  <si>
    <t>Awoniyi</t>
  </si>
  <si>
    <t>Dean</t>
  </si>
  <si>
    <t>Henderson</t>
  </si>
  <si>
    <t>Morgan</t>
  </si>
  <si>
    <t>Gibbs-White</t>
  </si>
  <si>
    <t>Cheikhou</t>
  </si>
  <si>
    <t>Kouyaté</t>
  </si>
  <si>
    <t>Ward-Prowse</t>
  </si>
  <si>
    <t>SOU</t>
  </si>
  <si>
    <t>Armstrong</t>
  </si>
  <si>
    <t>A.Armstrong</t>
  </si>
  <si>
    <t>Che</t>
  </si>
  <si>
    <t>Adams</t>
  </si>
  <si>
    <t>Romain</t>
  </si>
  <si>
    <t>Perraud</t>
  </si>
  <si>
    <t>Gavin</t>
  </si>
  <si>
    <t>Bazunu</t>
  </si>
  <si>
    <t>Ayodele-Aribo</t>
  </si>
  <si>
    <t>Aribo</t>
  </si>
  <si>
    <t>Hugo</t>
  </si>
  <si>
    <t>Lloris</t>
  </si>
  <si>
    <t>TOT</t>
  </si>
  <si>
    <t>Harry</t>
  </si>
  <si>
    <t>Kane</t>
  </si>
  <si>
    <t>Son</t>
  </si>
  <si>
    <t>Heung-min</t>
  </si>
  <si>
    <t>Eric</t>
  </si>
  <si>
    <t>Dier</t>
  </si>
  <si>
    <t>Pierre-Emile</t>
  </si>
  <si>
    <t>Højbjerg</t>
  </si>
  <si>
    <t>Sessegnon</t>
  </si>
  <si>
    <t>R.Sessegnon</t>
  </si>
  <si>
    <t>Bentancur</t>
  </si>
  <si>
    <t>Dejan</t>
  </si>
  <si>
    <t>Kulusevski</t>
  </si>
  <si>
    <t>Perišić</t>
  </si>
  <si>
    <t>Lukasz</t>
  </si>
  <si>
    <t>Fabianski</t>
  </si>
  <si>
    <t>WHU</t>
  </si>
  <si>
    <t>Cresswell</t>
  </si>
  <si>
    <t>Michail</t>
  </si>
  <si>
    <t>Antonio</t>
  </si>
  <si>
    <t>Kurt</t>
  </si>
  <si>
    <t>Zouma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</si>
  <si>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</si>
  <si>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</si>
  <si>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</si>
  <si>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</si>
  <si>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</si>
  <si>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</si>
  <si>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</si>
  <si>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</si>
  <si>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</si>
  <si>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</si>
  <si>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</si>
  <si>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Gianluca</t>
  </si>
  <si>
    <t>Scamacca</t>
  </si>
  <si>
    <t>Thilo</t>
  </si>
  <si>
    <t>Kehrer</t>
  </si>
  <si>
    <t>Jonathan</t>
  </si>
  <si>
    <t>Castro Otto</t>
  </si>
  <si>
    <t>Jonny</t>
  </si>
  <si>
    <t>WOL</t>
  </si>
  <si>
    <t>José</t>
  </si>
  <si>
    <t>Malheiro de Sá</t>
  </si>
  <si>
    <t>Sá</t>
  </si>
  <si>
    <t>da Silva Neves</t>
  </si>
  <si>
    <t>Neves</t>
  </si>
  <si>
    <t>Castelo Podence</t>
  </si>
  <si>
    <t>Podence</t>
  </si>
  <si>
    <t>Max</t>
  </si>
  <si>
    <t>Kilman</t>
  </si>
  <si>
    <t>Gonçalo Manuel</t>
  </si>
  <si>
    <t>Ganchinho Guedes</t>
  </si>
  <si>
    <t>Guedes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</si>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</sst>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187">
  <autoFilter ref="A1:R187" xr:uid="{00000000-0009-0000-0100-000001000000}">
    <filterColumn colId="17">
      <filters>
        <filter val="1"/>
      </filters>
    </filterColumn>
  </autoFilter>
  <sortState xmlns:xlrd2="http://schemas.microsoft.com/office/spreadsheetml/2017/richdata2" ref="A5:R183">
    <sortCondition descending="1" ref="D1:D187"/>
  </sortState>
  <tableColumns count="18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8" xr3:uid="{CA0565DE-0C36-4BF0-B900-0FEF285633C2}" name="LEI" dataDxfId="1">
      <calculatedColumnFormula>IF(Table1[[#This Row],[Team]]="LEI",1,0)</calculatedColumnFormula>
    </tableColumn>
    <tableColumn id="17" xr3:uid="{93A8DE56-7CD5-42F8-BAEB-9E25CB754D64}" name="ARS" dataDxfId="0">
      <calculatedColumnFormula>IF(Table1[[#This Row],[Team]]="ARS",1,0)</calculatedColumnFormula>
    </tableColumn>
    <tableColumn id="10" xr3:uid="{00000000-0010-0000-0000-00000A000000}" name="Cost"/>
    <tableColumn id="11" xr3:uid="{00000000-0010-0000-0000-00000B000000}" name="ID"/>
    <tableColumn id="12" xr3:uid="{00000000-0010-0000-0000-00000C000000}" name="ARIMA"/>
    <tableColumn id="13" xr3:uid="{00000000-0010-0000-0000-00000D000000}" name="LSTM"/>
    <tableColumn id="14" xr3:uid="{00000000-0010-0000-0000-00000E000000}" name="PPG"/>
    <tableColumn id="15" xr3:uid="{00000000-0010-0000-0000-00000F000000}" name="PREV"/>
    <tableColumn id="16" xr3:uid="{00000000-0010-0000-0000-000010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7"/>
  <sheetViews>
    <sheetView tabSelected="1" workbookViewId="0">
      <selection activeCell="C90" sqref="C90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201</v>
      </c>
      <c r="K1" t="s">
        <v>18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22" hidden="1" x14ac:dyDescent="0.3">
      <c r="A2" t="s">
        <v>16</v>
      </c>
      <c r="B2" t="s">
        <v>17</v>
      </c>
      <c r="C2" t="s">
        <v>17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18</v>
      </c>
      <c r="J2">
        <f>IF(Table1[[#This Row],[Team]]="LEI",1,0)</f>
        <v>0</v>
      </c>
      <c r="K2">
        <f>IF(Table1[[#This Row],[Team]]="ARS",1,0)</f>
        <v>1</v>
      </c>
      <c r="L2">
        <v>5.0999999999999996</v>
      </c>
      <c r="M2">
        <v>2</v>
      </c>
      <c r="N2">
        <v>6.9333324044991755</v>
      </c>
      <c r="O2">
        <v>9.9681886747416382</v>
      </c>
      <c r="P2">
        <v>5.010774115050995</v>
      </c>
      <c r="Q2">
        <v>1</v>
      </c>
      <c r="R2">
        <v>0</v>
      </c>
      <c r="T2" t="s">
        <v>19</v>
      </c>
      <c r="U2">
        <f>SUMPRODUCT(Table1[Selected],Table1[PPG])</f>
        <v>72.649364443707299</v>
      </c>
      <c r="V2" t="s">
        <v>20</v>
      </c>
    </row>
    <row r="3" spans="1:22" hidden="1" x14ac:dyDescent="0.3">
      <c r="A3" t="s">
        <v>21</v>
      </c>
      <c r="B3" t="s">
        <v>22</v>
      </c>
      <c r="C3" t="s">
        <v>22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18</v>
      </c>
      <c r="J3">
        <f>IF(Table1[[#This Row],[Team]]="LEI",1,0)</f>
        <v>0</v>
      </c>
      <c r="K3">
        <f>IF(Table1[[#This Row],[Team]]="ARS",1,0)</f>
        <v>1</v>
      </c>
      <c r="L3">
        <v>4.8</v>
      </c>
      <c r="M3">
        <v>5</v>
      </c>
      <c r="N3">
        <v>5.2666661330770586</v>
      </c>
      <c r="O3">
        <v>10.438837578357045</v>
      </c>
      <c r="P3">
        <v>4.8995435271266778</v>
      </c>
      <c r="Q3">
        <v>0</v>
      </c>
      <c r="R3">
        <v>0</v>
      </c>
    </row>
    <row r="4" spans="1:22" hidden="1" x14ac:dyDescent="0.3">
      <c r="A4" t="s">
        <v>23</v>
      </c>
      <c r="B4" t="s">
        <v>24</v>
      </c>
      <c r="C4" t="s">
        <v>24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18</v>
      </c>
      <c r="J4">
        <f>IF(Table1[[#This Row],[Team]]="LEI",1,0)</f>
        <v>0</v>
      </c>
      <c r="K4">
        <f>IF(Table1[[#This Row],[Team]]="ARS",1,0)</f>
        <v>1</v>
      </c>
      <c r="L4">
        <v>6.4</v>
      </c>
      <c r="M4">
        <v>6</v>
      </c>
      <c r="N4">
        <v>2.0000131707090425</v>
      </c>
      <c r="O4">
        <v>12.684521505712661</v>
      </c>
      <c r="P4">
        <v>5.1861453090628729</v>
      </c>
      <c r="Q4">
        <v>0</v>
      </c>
      <c r="R4">
        <v>0</v>
      </c>
      <c r="T4" t="s">
        <v>25</v>
      </c>
      <c r="U4">
        <f>SUMPRODUCT(Table1[Selected],Table1[Cost])</f>
        <v>87.9</v>
      </c>
      <c r="V4">
        <v>99.5</v>
      </c>
    </row>
    <row r="5" spans="1:22" x14ac:dyDescent="0.3">
      <c r="A5" t="s">
        <v>307</v>
      </c>
      <c r="B5" t="s">
        <v>308</v>
      </c>
      <c r="C5" s="2" t="s">
        <v>309</v>
      </c>
      <c r="D5" t="s">
        <v>6</v>
      </c>
      <c r="E5">
        <v>0</v>
      </c>
      <c r="F5">
        <v>0</v>
      </c>
      <c r="G5">
        <v>1</v>
      </c>
      <c r="H5">
        <v>0</v>
      </c>
      <c r="I5" t="s">
        <v>297</v>
      </c>
      <c r="J5">
        <f>IF(Table1[[#This Row],[Team]]="LEI",1,0)</f>
        <v>0</v>
      </c>
      <c r="K5">
        <f>IF(Table1[[#This Row],[Team]]="ARS",1,0)</f>
        <v>0</v>
      </c>
      <c r="L5">
        <v>5.8</v>
      </c>
      <c r="M5">
        <v>491</v>
      </c>
      <c r="N5">
        <v>9.1999999988624328</v>
      </c>
      <c r="O5">
        <v>15.461997771202904</v>
      </c>
      <c r="P5">
        <v>5.0648802559789088</v>
      </c>
      <c r="Q5">
        <v>0</v>
      </c>
      <c r="R5">
        <v>1</v>
      </c>
    </row>
    <row r="6" spans="1:22" hidden="1" x14ac:dyDescent="0.3">
      <c r="A6" t="s">
        <v>28</v>
      </c>
      <c r="B6" t="s">
        <v>29</v>
      </c>
      <c r="C6" t="s">
        <v>29</v>
      </c>
      <c r="D6" t="s">
        <v>6</v>
      </c>
      <c r="E6">
        <v>0</v>
      </c>
      <c r="F6">
        <v>0</v>
      </c>
      <c r="G6">
        <v>1</v>
      </c>
      <c r="H6">
        <v>0</v>
      </c>
      <c r="I6" t="s">
        <v>18</v>
      </c>
      <c r="J6">
        <f>IF(Table1[[#This Row],[Team]]="LEI",1,0)</f>
        <v>0</v>
      </c>
      <c r="K6">
        <f>IF(Table1[[#This Row],[Team]]="ARS",1,0)</f>
        <v>1</v>
      </c>
      <c r="L6">
        <v>8</v>
      </c>
      <c r="M6">
        <v>12</v>
      </c>
      <c r="N6">
        <v>4.3999999983066864</v>
      </c>
      <c r="O6">
        <v>10.688373729882567</v>
      </c>
      <c r="P6">
        <v>4.8435336873479091</v>
      </c>
      <c r="Q6">
        <v>0</v>
      </c>
      <c r="R6">
        <v>0</v>
      </c>
      <c r="T6" t="s">
        <v>4</v>
      </c>
      <c r="U6">
        <f>SUMPRODUCT(Table1[Selected],Table1[GKP])</f>
        <v>2</v>
      </c>
      <c r="V6">
        <v>2</v>
      </c>
    </row>
    <row r="7" spans="1:22" x14ac:dyDescent="0.3">
      <c r="A7" t="s">
        <v>114</v>
      </c>
      <c r="B7" t="s">
        <v>115</v>
      </c>
      <c r="C7" s="2" t="s">
        <v>115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104</v>
      </c>
      <c r="J7">
        <f>IF(Table1[[#This Row],[Team]]="LEI",1,0)</f>
        <v>0</v>
      </c>
      <c r="K7">
        <f>IF(Table1[[#This Row],[Team]]="ARS",1,0)</f>
        <v>0</v>
      </c>
      <c r="L7">
        <v>7.1</v>
      </c>
      <c r="M7">
        <v>138</v>
      </c>
      <c r="N7">
        <v>4.7999999906867741</v>
      </c>
      <c r="O7">
        <v>11.835009228950121</v>
      </c>
      <c r="P7">
        <v>4.6390839949693321</v>
      </c>
      <c r="Q7">
        <v>0</v>
      </c>
      <c r="R7">
        <v>1</v>
      </c>
      <c r="T7" t="s">
        <v>5</v>
      </c>
      <c r="U7">
        <f>SUMPRODUCT(Table1[Selected],Table1[DEF])</f>
        <v>5</v>
      </c>
      <c r="V7">
        <v>5</v>
      </c>
    </row>
    <row r="8" spans="1:22" x14ac:dyDescent="0.3">
      <c r="A8" t="s">
        <v>106</v>
      </c>
      <c r="B8" t="s">
        <v>107</v>
      </c>
      <c r="C8" s="2" t="s">
        <v>107</v>
      </c>
      <c r="D8" t="s">
        <v>6</v>
      </c>
      <c r="E8">
        <v>0</v>
      </c>
      <c r="F8">
        <v>0</v>
      </c>
      <c r="G8">
        <v>1</v>
      </c>
      <c r="H8">
        <v>0</v>
      </c>
      <c r="I8" t="s">
        <v>104</v>
      </c>
      <c r="J8">
        <f>IF(Table1[[#This Row],[Team]]="LEI",1,0)</f>
        <v>0</v>
      </c>
      <c r="K8">
        <f>IF(Table1[[#This Row],[Team]]="ARS",1,0)</f>
        <v>0</v>
      </c>
      <c r="L8">
        <v>5.6</v>
      </c>
      <c r="M8">
        <v>133</v>
      </c>
      <c r="N8">
        <v>5.1333333136270314</v>
      </c>
      <c r="O8">
        <v>11.780423289794163</v>
      </c>
      <c r="P8">
        <v>4.633753068340293</v>
      </c>
      <c r="Q8">
        <v>1</v>
      </c>
      <c r="R8">
        <v>1</v>
      </c>
      <c r="T8" t="s">
        <v>6</v>
      </c>
      <c r="U8">
        <f>SUMPRODUCT(Table1[Selected],Table1[MID])</f>
        <v>5</v>
      </c>
      <c r="V8">
        <v>5</v>
      </c>
    </row>
    <row r="9" spans="1:22" hidden="1" x14ac:dyDescent="0.3">
      <c r="A9" t="s">
        <v>32</v>
      </c>
      <c r="B9" t="s">
        <v>34</v>
      </c>
      <c r="C9" t="s">
        <v>35</v>
      </c>
      <c r="D9" t="s">
        <v>6</v>
      </c>
      <c r="E9">
        <v>0</v>
      </c>
      <c r="F9">
        <v>0</v>
      </c>
      <c r="G9">
        <v>1</v>
      </c>
      <c r="H9">
        <v>0</v>
      </c>
      <c r="I9" t="s">
        <v>18</v>
      </c>
      <c r="J9">
        <f>IF(Table1[[#This Row],[Team]]="LEI",1,0)</f>
        <v>0</v>
      </c>
      <c r="K9">
        <f>IF(Table1[[#This Row],[Team]]="ARS",1,0)</f>
        <v>1</v>
      </c>
      <c r="L9">
        <v>6.8</v>
      </c>
      <c r="M9">
        <v>18</v>
      </c>
      <c r="N9">
        <v>3.5333331231877958</v>
      </c>
      <c r="O9">
        <v>10.941426424383028</v>
      </c>
      <c r="P9">
        <v>4.7888647641965143</v>
      </c>
      <c r="Q9">
        <v>0</v>
      </c>
      <c r="R9">
        <v>0</v>
      </c>
      <c r="T9" t="s">
        <v>7</v>
      </c>
      <c r="U9">
        <f>SUMPRODUCT(Table1[Selected],Table1[FWD])</f>
        <v>3</v>
      </c>
      <c r="V9">
        <v>3</v>
      </c>
    </row>
    <row r="10" spans="1:22" hidden="1" x14ac:dyDescent="0.3">
      <c r="A10" t="s">
        <v>36</v>
      </c>
      <c r="B10" t="s">
        <v>37</v>
      </c>
      <c r="C10" t="s">
        <v>37</v>
      </c>
      <c r="D10" t="s">
        <v>5</v>
      </c>
      <c r="E10">
        <v>0</v>
      </c>
      <c r="F10">
        <v>1</v>
      </c>
      <c r="G10">
        <v>0</v>
      </c>
      <c r="H10">
        <v>0</v>
      </c>
      <c r="I10" t="s">
        <v>18</v>
      </c>
      <c r="J10">
        <f>IF(Table1[[#This Row],[Team]]="LEI",1,0)</f>
        <v>0</v>
      </c>
      <c r="K10">
        <f>IF(Table1[[#This Row],[Team]]="ARS",1,0)</f>
        <v>1</v>
      </c>
      <c r="L10">
        <v>5.3</v>
      </c>
      <c r="M10">
        <v>24</v>
      </c>
      <c r="N10">
        <v>5.5999999893563128</v>
      </c>
      <c r="O10">
        <v>11.923069212874379</v>
      </c>
      <c r="P10">
        <v>5.5237033071746273</v>
      </c>
      <c r="Q10">
        <v>1</v>
      </c>
      <c r="R10">
        <v>0</v>
      </c>
    </row>
    <row r="11" spans="1:22" hidden="1" x14ac:dyDescent="0.3">
      <c r="A11" t="s">
        <v>32</v>
      </c>
      <c r="B11" t="s">
        <v>38</v>
      </c>
      <c r="C11" t="s">
        <v>39</v>
      </c>
      <c r="D11" t="s">
        <v>7</v>
      </c>
      <c r="E11">
        <v>0</v>
      </c>
      <c r="F11">
        <v>0</v>
      </c>
      <c r="G11">
        <v>0</v>
      </c>
      <c r="H11">
        <v>1</v>
      </c>
      <c r="I11" t="s">
        <v>18</v>
      </c>
      <c r="J11">
        <f>IF(Table1[[#This Row],[Team]]="LEI",1,0)</f>
        <v>0</v>
      </c>
      <c r="K11">
        <f>IF(Table1[[#This Row],[Team]]="ARS",1,0)</f>
        <v>1</v>
      </c>
      <c r="L11">
        <v>8</v>
      </c>
      <c r="M11">
        <v>26</v>
      </c>
      <c r="N11">
        <v>4.7999973473409794</v>
      </c>
      <c r="O11">
        <v>11.482414337462032</v>
      </c>
      <c r="P11">
        <v>5.2161147598741593</v>
      </c>
      <c r="Q11">
        <v>1</v>
      </c>
      <c r="R11">
        <v>0</v>
      </c>
      <c r="T11" t="s">
        <v>18</v>
      </c>
      <c r="U11">
        <f>SUMPRODUCT(Table1[Selected],Table1[ARS])</f>
        <v>3</v>
      </c>
      <c r="V11">
        <v>3</v>
      </c>
    </row>
    <row r="12" spans="1:22" hidden="1" x14ac:dyDescent="0.3">
      <c r="A12" t="s">
        <v>40</v>
      </c>
      <c r="B12" t="s">
        <v>41</v>
      </c>
      <c r="C12" t="s">
        <v>41</v>
      </c>
      <c r="D12" t="s">
        <v>5</v>
      </c>
      <c r="E12">
        <v>0</v>
      </c>
      <c r="F12">
        <v>1</v>
      </c>
      <c r="G12">
        <v>0</v>
      </c>
      <c r="H12">
        <v>0</v>
      </c>
      <c r="I12" t="s">
        <v>18</v>
      </c>
      <c r="J12">
        <f>IF(Table1[[#This Row],[Team]]="LEI",1,0)</f>
        <v>0</v>
      </c>
      <c r="K12">
        <f>IF(Table1[[#This Row],[Team]]="ARS",1,0)</f>
        <v>1</v>
      </c>
      <c r="L12">
        <v>5</v>
      </c>
      <c r="M12">
        <v>27</v>
      </c>
      <c r="N12">
        <v>2.8</v>
      </c>
      <c r="O12">
        <v>9.0530403335873402</v>
      </c>
      <c r="P12">
        <v>3.9408080026390104</v>
      </c>
      <c r="Q12">
        <v>0</v>
      </c>
      <c r="R12">
        <v>0</v>
      </c>
      <c r="T12" t="s">
        <v>201</v>
      </c>
      <c r="U12">
        <f>SUMPRODUCT(Table1[Selected],Table1[LEI])</f>
        <v>3</v>
      </c>
      <c r="V12">
        <v>3</v>
      </c>
    </row>
    <row r="13" spans="1:22" hidden="1" x14ac:dyDescent="0.3">
      <c r="A13" t="s">
        <v>42</v>
      </c>
      <c r="B13" t="s">
        <v>43</v>
      </c>
      <c r="C13" t="s">
        <v>43</v>
      </c>
      <c r="D13" t="s">
        <v>7</v>
      </c>
      <c r="E13">
        <v>0</v>
      </c>
      <c r="F13">
        <v>0</v>
      </c>
      <c r="G13">
        <v>0</v>
      </c>
      <c r="H13">
        <v>1</v>
      </c>
      <c r="I13" t="s">
        <v>44</v>
      </c>
      <c r="J13">
        <f>IF(Table1[[#This Row],[Team]]="LEI",1,0)</f>
        <v>0</v>
      </c>
      <c r="K13">
        <f>IF(Table1[[#This Row],[Team]]="ARS",1,0)</f>
        <v>0</v>
      </c>
      <c r="L13">
        <v>6.6</v>
      </c>
      <c r="M13">
        <v>33</v>
      </c>
      <c r="N13">
        <v>2.8666667129655306</v>
      </c>
      <c r="O13">
        <v>11.445455934531322</v>
      </c>
      <c r="P13">
        <v>2.6315162369653526</v>
      </c>
      <c r="Q13">
        <v>0</v>
      </c>
      <c r="R13">
        <v>0</v>
      </c>
    </row>
    <row r="14" spans="1:22" hidden="1" x14ac:dyDescent="0.3">
      <c r="A14" t="s">
        <v>45</v>
      </c>
      <c r="B14" t="s">
        <v>46</v>
      </c>
      <c r="C14" t="s">
        <v>47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44</v>
      </c>
      <c r="J14">
        <f>IF(Table1[[#This Row],[Team]]="LEI",1,0)</f>
        <v>0</v>
      </c>
      <c r="K14">
        <f>IF(Table1[[#This Row],[Team]]="ARS",1,0)</f>
        <v>0</v>
      </c>
      <c r="L14">
        <v>4.9000000000000004</v>
      </c>
      <c r="M14">
        <v>34</v>
      </c>
      <c r="N14">
        <v>4.2666620913656592</v>
      </c>
      <c r="O14">
        <v>9.5326248855869764</v>
      </c>
      <c r="P14">
        <v>2.2993757600041227</v>
      </c>
      <c r="Q14">
        <v>0</v>
      </c>
      <c r="R14">
        <v>0</v>
      </c>
    </row>
    <row r="15" spans="1:22" hidden="1" x14ac:dyDescent="0.3">
      <c r="A15" t="s">
        <v>48</v>
      </c>
      <c r="B15" t="s">
        <v>49</v>
      </c>
      <c r="C15" t="s">
        <v>49</v>
      </c>
      <c r="D15" t="s">
        <v>5</v>
      </c>
      <c r="E15">
        <v>0</v>
      </c>
      <c r="F15">
        <v>1</v>
      </c>
      <c r="G15">
        <v>0</v>
      </c>
      <c r="H15">
        <v>0</v>
      </c>
      <c r="I15" t="s">
        <v>44</v>
      </c>
      <c r="J15">
        <f>IF(Table1[[#This Row],[Team]]="LEI",1,0)</f>
        <v>0</v>
      </c>
      <c r="K15">
        <f>IF(Table1[[#This Row],[Team]]="ARS",1,0)</f>
        <v>0</v>
      </c>
      <c r="L15">
        <v>4.3</v>
      </c>
      <c r="M15">
        <v>42</v>
      </c>
      <c r="N15">
        <v>3.7999997298501413</v>
      </c>
      <c r="O15">
        <v>8.5397446361586997</v>
      </c>
      <c r="P15">
        <v>2.0586064331266547</v>
      </c>
      <c r="Q15">
        <v>0</v>
      </c>
      <c r="R15">
        <v>0</v>
      </c>
    </row>
    <row r="16" spans="1:22" hidden="1" x14ac:dyDescent="0.3">
      <c r="A16" t="s">
        <v>50</v>
      </c>
      <c r="B16" t="s">
        <v>51</v>
      </c>
      <c r="C16" t="s">
        <v>51</v>
      </c>
      <c r="D16" t="s">
        <v>7</v>
      </c>
      <c r="E16">
        <v>0</v>
      </c>
      <c r="F16">
        <v>0</v>
      </c>
      <c r="G16">
        <v>0</v>
      </c>
      <c r="H16">
        <v>1</v>
      </c>
      <c r="I16" t="s">
        <v>44</v>
      </c>
      <c r="J16">
        <f>IF(Table1[[#This Row],[Team]]="LEI",1,0)</f>
        <v>0</v>
      </c>
      <c r="K16">
        <f>IF(Table1[[#This Row],[Team]]="ARS",1,0)</f>
        <v>0</v>
      </c>
      <c r="L16">
        <v>7.1</v>
      </c>
      <c r="M16">
        <v>43</v>
      </c>
      <c r="N16">
        <v>4.5333331279653137</v>
      </c>
      <c r="O16">
        <v>9.8807776950784465</v>
      </c>
      <c r="P16">
        <v>2.389704351884407</v>
      </c>
      <c r="Q16">
        <v>0</v>
      </c>
      <c r="R16">
        <v>0</v>
      </c>
    </row>
    <row r="17" spans="1:18" hidden="1" x14ac:dyDescent="0.3">
      <c r="A17" t="s">
        <v>45</v>
      </c>
      <c r="B17" t="s">
        <v>52</v>
      </c>
      <c r="C17" t="s">
        <v>53</v>
      </c>
      <c r="D17" t="s">
        <v>6</v>
      </c>
      <c r="E17">
        <v>0</v>
      </c>
      <c r="F17">
        <v>0</v>
      </c>
      <c r="G17">
        <v>1</v>
      </c>
      <c r="H17">
        <v>0</v>
      </c>
      <c r="I17" t="s">
        <v>44</v>
      </c>
      <c r="J17">
        <f>IF(Table1[[#This Row],[Team]]="LEI",1,0)</f>
        <v>0</v>
      </c>
      <c r="K17">
        <f>IF(Table1[[#This Row],[Team]]="ARS",1,0)</f>
        <v>0</v>
      </c>
      <c r="L17">
        <v>5.7</v>
      </c>
      <c r="M17">
        <v>45</v>
      </c>
      <c r="N17">
        <v>1.9999999915334312</v>
      </c>
      <c r="O17">
        <v>9.5569932585455728</v>
      </c>
      <c r="P17">
        <v>2.1747708267221304</v>
      </c>
      <c r="Q17">
        <v>0</v>
      </c>
      <c r="R17">
        <v>0</v>
      </c>
    </row>
    <row r="18" spans="1:18" hidden="1" x14ac:dyDescent="0.3">
      <c r="A18" t="s">
        <v>54</v>
      </c>
      <c r="B18" t="s">
        <v>55</v>
      </c>
      <c r="C18" t="s">
        <v>56</v>
      </c>
      <c r="D18" t="s">
        <v>5</v>
      </c>
      <c r="E18">
        <v>0</v>
      </c>
      <c r="F18">
        <v>1</v>
      </c>
      <c r="G18">
        <v>0</v>
      </c>
      <c r="H18">
        <v>0</v>
      </c>
      <c r="I18" t="s">
        <v>44</v>
      </c>
      <c r="J18">
        <f>IF(Table1[[#This Row],[Team]]="LEI",1,0)</f>
        <v>0</v>
      </c>
      <c r="K18">
        <f>IF(Table1[[#This Row],[Team]]="ARS",1,0)</f>
        <v>0</v>
      </c>
      <c r="L18">
        <v>4.4000000000000004</v>
      </c>
      <c r="M18">
        <v>47</v>
      </c>
      <c r="N18">
        <v>2.7333331927682498</v>
      </c>
      <c r="O18">
        <v>9.3520932671112575</v>
      </c>
      <c r="P18">
        <v>2.17261372985294</v>
      </c>
      <c r="Q18">
        <v>0</v>
      </c>
      <c r="R18">
        <v>0</v>
      </c>
    </row>
    <row r="19" spans="1:18" hidden="1" x14ac:dyDescent="0.3">
      <c r="A19" t="s">
        <v>57</v>
      </c>
      <c r="B19" t="s">
        <v>58</v>
      </c>
      <c r="C19" t="s">
        <v>58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44</v>
      </c>
      <c r="J19">
        <f>IF(Table1[[#This Row],[Team]]="LEI",1,0)</f>
        <v>0</v>
      </c>
      <c r="K19">
        <f>IF(Table1[[#This Row],[Team]]="ARS",1,0)</f>
        <v>0</v>
      </c>
      <c r="L19">
        <v>4.5</v>
      </c>
      <c r="M19">
        <v>48</v>
      </c>
      <c r="N19">
        <v>4.4000000000000004</v>
      </c>
      <c r="O19">
        <v>10.954843643958316</v>
      </c>
      <c r="P19">
        <v>2.613600800258983</v>
      </c>
      <c r="Q19">
        <v>0</v>
      </c>
      <c r="R19">
        <v>0</v>
      </c>
    </row>
    <row r="20" spans="1:18" hidden="1" x14ac:dyDescent="0.3">
      <c r="A20" t="s">
        <v>59</v>
      </c>
      <c r="B20" t="s">
        <v>60</v>
      </c>
      <c r="C20" t="s">
        <v>59</v>
      </c>
      <c r="D20" t="s">
        <v>6</v>
      </c>
      <c r="E20">
        <v>0</v>
      </c>
      <c r="F20">
        <v>0</v>
      </c>
      <c r="G20">
        <v>1</v>
      </c>
      <c r="H20">
        <v>0</v>
      </c>
      <c r="I20" t="s">
        <v>44</v>
      </c>
      <c r="J20">
        <f>IF(Table1[[#This Row],[Team]]="LEI",1,0)</f>
        <v>0</v>
      </c>
      <c r="K20">
        <f>IF(Table1[[#This Row],[Team]]="ARS",1,0)</f>
        <v>0</v>
      </c>
      <c r="L20">
        <v>4.8</v>
      </c>
      <c r="M20">
        <v>49</v>
      </c>
      <c r="N20">
        <v>2.9999999950329461</v>
      </c>
      <c r="O20">
        <v>10.205782944382543</v>
      </c>
      <c r="P20">
        <v>2.3719200785696737</v>
      </c>
      <c r="Q20">
        <v>0</v>
      </c>
      <c r="R20">
        <v>0</v>
      </c>
    </row>
    <row r="21" spans="1:18" hidden="1" x14ac:dyDescent="0.3">
      <c r="A21" t="s">
        <v>61</v>
      </c>
      <c r="B21" t="s">
        <v>62</v>
      </c>
      <c r="C21" t="s">
        <v>62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44</v>
      </c>
      <c r="J21">
        <f>IF(Table1[[#This Row],[Team]]="LEI",1,0)</f>
        <v>0</v>
      </c>
      <c r="K21">
        <f>IF(Table1[[#This Row],[Team]]="ARS",1,0)</f>
        <v>0</v>
      </c>
      <c r="L21">
        <v>5.2</v>
      </c>
      <c r="M21">
        <v>50</v>
      </c>
      <c r="N21">
        <v>2.7333336681767615</v>
      </c>
      <c r="O21">
        <v>9.8008270720432034</v>
      </c>
      <c r="P21">
        <v>2.269346785779796</v>
      </c>
      <c r="Q21">
        <v>0</v>
      </c>
      <c r="R21">
        <v>0</v>
      </c>
    </row>
    <row r="22" spans="1:18" hidden="1" x14ac:dyDescent="0.3">
      <c r="A22" t="s">
        <v>63</v>
      </c>
      <c r="B22" t="s">
        <v>64</v>
      </c>
      <c r="C22" t="s">
        <v>64</v>
      </c>
      <c r="D22" t="s">
        <v>5</v>
      </c>
      <c r="E22">
        <v>0</v>
      </c>
      <c r="F22">
        <v>1</v>
      </c>
      <c r="G22">
        <v>0</v>
      </c>
      <c r="H22">
        <v>0</v>
      </c>
      <c r="I22" t="s">
        <v>44</v>
      </c>
      <c r="J22">
        <f>IF(Table1[[#This Row],[Team]]="LEI",1,0)</f>
        <v>0</v>
      </c>
      <c r="K22">
        <f>IF(Table1[[#This Row],[Team]]="ARS",1,0)</f>
        <v>0</v>
      </c>
      <c r="L22">
        <v>4.4000000000000004</v>
      </c>
      <c r="M22">
        <v>63</v>
      </c>
      <c r="N22">
        <v>3.2666752372288741</v>
      </c>
      <c r="O22">
        <v>9.2639197445611252</v>
      </c>
      <c r="P22">
        <v>2.1841616483658179</v>
      </c>
      <c r="Q22">
        <v>0</v>
      </c>
      <c r="R22">
        <v>0</v>
      </c>
    </row>
    <row r="23" spans="1:18" hidden="1" x14ac:dyDescent="0.3">
      <c r="A23" t="s">
        <v>65</v>
      </c>
      <c r="B23" t="s">
        <v>66</v>
      </c>
      <c r="C23" t="s">
        <v>66</v>
      </c>
      <c r="D23" t="s">
        <v>5</v>
      </c>
      <c r="E23">
        <v>0</v>
      </c>
      <c r="F23">
        <v>1</v>
      </c>
      <c r="G23">
        <v>0</v>
      </c>
      <c r="H23">
        <v>0</v>
      </c>
      <c r="I23" t="s">
        <v>67</v>
      </c>
      <c r="J23">
        <f>IF(Table1[[#This Row],[Team]]="LEI",1,0)</f>
        <v>0</v>
      </c>
      <c r="K23">
        <f>IF(Table1[[#This Row],[Team]]="ARS",1,0)</f>
        <v>0</v>
      </c>
      <c r="L23">
        <v>4.4000000000000004</v>
      </c>
      <c r="M23">
        <v>65</v>
      </c>
      <c r="N23">
        <v>0.46666695429329108</v>
      </c>
      <c r="O23">
        <v>10.486223922733458</v>
      </c>
      <c r="P23">
        <v>3.7126015177658673</v>
      </c>
      <c r="Q23">
        <v>0</v>
      </c>
      <c r="R23">
        <v>0</v>
      </c>
    </row>
    <row r="24" spans="1:18" hidden="1" x14ac:dyDescent="0.3">
      <c r="A24" t="s">
        <v>81</v>
      </c>
      <c r="B24" t="s">
        <v>82</v>
      </c>
      <c r="C24" t="s">
        <v>82</v>
      </c>
      <c r="D24" t="s">
        <v>6</v>
      </c>
      <c r="E24">
        <v>0</v>
      </c>
      <c r="F24">
        <v>0</v>
      </c>
      <c r="G24">
        <v>1</v>
      </c>
      <c r="H24">
        <v>0</v>
      </c>
      <c r="I24" t="s">
        <v>67</v>
      </c>
      <c r="J24">
        <f>IF(Table1[[#This Row],[Team]]="LEI",1,0)</f>
        <v>0</v>
      </c>
      <c r="K24">
        <f>IF(Table1[[#This Row],[Team]]="ARS",1,0)</f>
        <v>0</v>
      </c>
      <c r="L24">
        <v>4.9000000000000004</v>
      </c>
      <c r="M24">
        <v>88</v>
      </c>
      <c r="N24">
        <v>7.8</v>
      </c>
      <c r="O24">
        <v>12.641850976178489</v>
      </c>
      <c r="P24">
        <f>5.30275375055527*0.5</f>
        <v>2.6513768752776352</v>
      </c>
      <c r="Q24">
        <v>0</v>
      </c>
      <c r="R24">
        <v>0</v>
      </c>
    </row>
    <row r="25" spans="1:18" hidden="1" x14ac:dyDescent="0.3">
      <c r="A25" t="s">
        <v>70</v>
      </c>
      <c r="B25" t="s">
        <v>71</v>
      </c>
      <c r="C25" t="s">
        <v>72</v>
      </c>
      <c r="D25" t="s">
        <v>6</v>
      </c>
      <c r="E25">
        <v>0</v>
      </c>
      <c r="F25">
        <v>0</v>
      </c>
      <c r="G25">
        <v>1</v>
      </c>
      <c r="H25">
        <v>0</v>
      </c>
      <c r="I25" t="s">
        <v>67</v>
      </c>
      <c r="J25">
        <f>IF(Table1[[#This Row],[Team]]="LEI",1,0)</f>
        <v>0</v>
      </c>
      <c r="K25">
        <f>IF(Table1[[#This Row],[Team]]="ARS",1,0)</f>
        <v>0</v>
      </c>
      <c r="L25">
        <v>4.8</v>
      </c>
      <c r="M25">
        <v>72</v>
      </c>
      <c r="N25">
        <v>1.0666664867566011</v>
      </c>
      <c r="O25">
        <v>9.2951403095046139</v>
      </c>
      <c r="P25">
        <v>3.3655175645756659</v>
      </c>
      <c r="Q25">
        <v>0</v>
      </c>
      <c r="R25">
        <v>0</v>
      </c>
    </row>
    <row r="26" spans="1:18" x14ac:dyDescent="0.3">
      <c r="A26" t="s">
        <v>265</v>
      </c>
      <c r="B26" t="s">
        <v>399</v>
      </c>
      <c r="C26" s="2" t="s">
        <v>400</v>
      </c>
      <c r="D26" t="s">
        <v>6</v>
      </c>
      <c r="E26">
        <v>0</v>
      </c>
      <c r="F26">
        <v>0</v>
      </c>
      <c r="G26">
        <v>1</v>
      </c>
      <c r="H26">
        <v>0</v>
      </c>
      <c r="I26" t="s">
        <v>395</v>
      </c>
      <c r="J26">
        <f>IF(Table1[[#This Row],[Team]]="LEI",1,0)</f>
        <v>0</v>
      </c>
      <c r="K26">
        <f>IF(Table1[[#This Row],[Team]]="ARS",1,0)</f>
        <v>0</v>
      </c>
      <c r="L26">
        <v>5.5</v>
      </c>
      <c r="M26">
        <v>639</v>
      </c>
      <c r="N26">
        <v>3.2954036275602157</v>
      </c>
      <c r="O26">
        <v>11.411127839707206</v>
      </c>
      <c r="P26">
        <v>4.5097267613310681</v>
      </c>
      <c r="Q26">
        <v>0</v>
      </c>
      <c r="R26">
        <v>1</v>
      </c>
    </row>
    <row r="27" spans="1:18" hidden="1" x14ac:dyDescent="0.3">
      <c r="A27" t="s">
        <v>75</v>
      </c>
      <c r="B27" t="s">
        <v>76</v>
      </c>
      <c r="C27" t="s">
        <v>76</v>
      </c>
      <c r="D27" t="s">
        <v>6</v>
      </c>
      <c r="E27">
        <v>0</v>
      </c>
      <c r="F27">
        <v>0</v>
      </c>
      <c r="G27">
        <v>1</v>
      </c>
      <c r="H27">
        <v>0</v>
      </c>
      <c r="I27" t="s">
        <v>67</v>
      </c>
      <c r="J27">
        <f>IF(Table1[[#This Row],[Team]]="LEI",1,0)</f>
        <v>0</v>
      </c>
      <c r="K27">
        <f>IF(Table1[[#This Row],[Team]]="ARS",1,0)</f>
        <v>0</v>
      </c>
      <c r="L27">
        <v>4.9000000000000004</v>
      </c>
      <c r="M27">
        <v>75</v>
      </c>
      <c r="N27">
        <v>4.3333334083275989</v>
      </c>
      <c r="O27">
        <v>9.8300168164054327</v>
      </c>
      <c r="P27">
        <v>3.9254251840015604</v>
      </c>
      <c r="Q27">
        <v>0</v>
      </c>
      <c r="R27">
        <v>0</v>
      </c>
    </row>
    <row r="28" spans="1:18" hidden="1" x14ac:dyDescent="0.3">
      <c r="A28" t="s">
        <v>77</v>
      </c>
      <c r="B28" t="s">
        <v>78</v>
      </c>
      <c r="C28" t="s">
        <v>78</v>
      </c>
      <c r="D28" t="s">
        <v>6</v>
      </c>
      <c r="E28">
        <v>0</v>
      </c>
      <c r="F28">
        <v>0</v>
      </c>
      <c r="G28">
        <v>1</v>
      </c>
      <c r="H28">
        <v>0</v>
      </c>
      <c r="I28" t="s">
        <v>67</v>
      </c>
      <c r="J28">
        <f>IF(Table1[[#This Row],[Team]]="LEI",1,0)</f>
        <v>0</v>
      </c>
      <c r="K28">
        <f>IF(Table1[[#This Row],[Team]]="ARS",1,0)</f>
        <v>0</v>
      </c>
      <c r="L28">
        <v>5.3</v>
      </c>
      <c r="M28">
        <v>78</v>
      </c>
      <c r="N28">
        <v>2.3333341356477306</v>
      </c>
      <c r="O28">
        <v>10.334191622471982</v>
      </c>
      <c r="P28">
        <v>3.8728378686924652</v>
      </c>
      <c r="Q28">
        <v>0</v>
      </c>
      <c r="R28">
        <v>0</v>
      </c>
    </row>
    <row r="29" spans="1:18" hidden="1" x14ac:dyDescent="0.3">
      <c r="A29" t="s">
        <v>79</v>
      </c>
      <c r="B29" t="s">
        <v>80</v>
      </c>
      <c r="C29" t="s">
        <v>80</v>
      </c>
      <c r="D29" t="s">
        <v>5</v>
      </c>
      <c r="E29">
        <v>0</v>
      </c>
      <c r="F29">
        <v>1</v>
      </c>
      <c r="G29">
        <v>0</v>
      </c>
      <c r="H29">
        <v>0</v>
      </c>
      <c r="I29" t="s">
        <v>67</v>
      </c>
      <c r="J29">
        <f>IF(Table1[[#This Row],[Team]]="LEI",1,0)</f>
        <v>0</v>
      </c>
      <c r="K29">
        <f>IF(Table1[[#This Row],[Team]]="ARS",1,0)</f>
        <v>0</v>
      </c>
      <c r="L29">
        <v>4.4000000000000004</v>
      </c>
      <c r="M29">
        <v>84</v>
      </c>
      <c r="N29">
        <v>-1.1333329171229833</v>
      </c>
      <c r="O29">
        <v>8.8390206906611972</v>
      </c>
      <c r="P29">
        <v>2.9549728519135545</v>
      </c>
      <c r="Q29">
        <v>0</v>
      </c>
      <c r="R29">
        <v>0</v>
      </c>
    </row>
    <row r="30" spans="1:18" hidden="1" x14ac:dyDescent="0.3">
      <c r="A30" t="s">
        <v>218</v>
      </c>
      <c r="B30" t="s">
        <v>219</v>
      </c>
      <c r="C30" t="s">
        <v>218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220</v>
      </c>
      <c r="J30">
        <f>IF(Table1[[#This Row],[Team]]="LEI",1,0)</f>
        <v>0</v>
      </c>
      <c r="K30">
        <f>IF(Table1[[#This Row],[Team]]="ARS",1,0)</f>
        <v>0</v>
      </c>
      <c r="L30">
        <v>6.3</v>
      </c>
      <c r="M30">
        <v>342</v>
      </c>
      <c r="N30">
        <v>6.7999999983636146</v>
      </c>
      <c r="O30">
        <v>14.299863692141088</v>
      </c>
      <c r="P30">
        <f>4.77325055757695*0.75</f>
        <v>3.5799379181827122</v>
      </c>
      <c r="Q30">
        <v>0</v>
      </c>
      <c r="R30">
        <v>0</v>
      </c>
    </row>
    <row r="31" spans="1:18" hidden="1" x14ac:dyDescent="0.3">
      <c r="A31" t="s">
        <v>83</v>
      </c>
      <c r="B31" t="s">
        <v>84</v>
      </c>
      <c r="C31" t="s">
        <v>84</v>
      </c>
      <c r="D31" t="s">
        <v>7</v>
      </c>
      <c r="E31">
        <v>0</v>
      </c>
      <c r="F31">
        <v>0</v>
      </c>
      <c r="G31">
        <v>0</v>
      </c>
      <c r="H31">
        <v>1</v>
      </c>
      <c r="I31" t="s">
        <v>85</v>
      </c>
      <c r="J31">
        <f>IF(Table1[[#This Row],[Team]]="LEI",1,0)</f>
        <v>0</v>
      </c>
      <c r="K31">
        <f>IF(Table1[[#This Row],[Team]]="ARS",1,0)</f>
        <v>0</v>
      </c>
      <c r="L31">
        <v>7.4</v>
      </c>
      <c r="M31">
        <v>97</v>
      </c>
      <c r="N31">
        <v>-2.3333363540094725</v>
      </c>
      <c r="O31">
        <v>10.350776552435653</v>
      </c>
      <c r="P31">
        <v>3.1158129245242194</v>
      </c>
      <c r="Q31">
        <v>0</v>
      </c>
      <c r="R31">
        <v>0</v>
      </c>
    </row>
    <row r="32" spans="1:18" hidden="1" x14ac:dyDescent="0.3">
      <c r="A32" t="s">
        <v>86</v>
      </c>
      <c r="B32" t="s">
        <v>87</v>
      </c>
      <c r="C32" t="s">
        <v>88</v>
      </c>
      <c r="D32" t="s">
        <v>4</v>
      </c>
      <c r="E32">
        <v>1</v>
      </c>
      <c r="F32">
        <v>0</v>
      </c>
      <c r="G32">
        <v>0</v>
      </c>
      <c r="H32">
        <v>0</v>
      </c>
      <c r="I32" t="s">
        <v>85</v>
      </c>
      <c r="J32">
        <f>IF(Table1[[#This Row],[Team]]="LEI",1,0)</f>
        <v>0</v>
      </c>
      <c r="K32">
        <f>IF(Table1[[#This Row],[Team]]="ARS",1,0)</f>
        <v>0</v>
      </c>
      <c r="L32">
        <v>4.5999999999999996</v>
      </c>
      <c r="M32">
        <v>98</v>
      </c>
      <c r="N32">
        <v>4.0156525036361437</v>
      </c>
      <c r="O32">
        <v>10.636942634939889</v>
      </c>
      <c r="P32">
        <v>3.670578565673317</v>
      </c>
      <c r="Q32">
        <v>0</v>
      </c>
      <c r="R32">
        <v>0</v>
      </c>
    </row>
    <row r="33" spans="1:18" hidden="1" x14ac:dyDescent="0.3">
      <c r="A33" t="s">
        <v>89</v>
      </c>
      <c r="B33" t="s">
        <v>90</v>
      </c>
      <c r="C33" t="s">
        <v>90</v>
      </c>
      <c r="D33" t="s">
        <v>6</v>
      </c>
      <c r="E33">
        <v>0</v>
      </c>
      <c r="F33">
        <v>0</v>
      </c>
      <c r="G33">
        <v>1</v>
      </c>
      <c r="H33">
        <v>0</v>
      </c>
      <c r="I33" t="s">
        <v>85</v>
      </c>
      <c r="J33">
        <f>IF(Table1[[#This Row],[Team]]="LEI",1,0)</f>
        <v>0</v>
      </c>
      <c r="K33">
        <f>IF(Table1[[#This Row],[Team]]="ARS",1,0)</f>
        <v>0</v>
      </c>
      <c r="L33">
        <v>4.2</v>
      </c>
      <c r="M33">
        <v>100</v>
      </c>
      <c r="N33">
        <v>2.6927084900240512</v>
      </c>
      <c r="O33">
        <v>9.49762987314657</v>
      </c>
      <c r="P33">
        <v>3.2121887500950193</v>
      </c>
      <c r="Q33">
        <v>0</v>
      </c>
      <c r="R33">
        <v>0</v>
      </c>
    </row>
    <row r="34" spans="1:18" hidden="1" x14ac:dyDescent="0.3">
      <c r="A34" t="s">
        <v>91</v>
      </c>
      <c r="B34" t="s">
        <v>92</v>
      </c>
      <c r="C34" t="s">
        <v>92</v>
      </c>
      <c r="D34" t="s">
        <v>5</v>
      </c>
      <c r="E34">
        <v>0</v>
      </c>
      <c r="F34">
        <v>1</v>
      </c>
      <c r="G34">
        <v>0</v>
      </c>
      <c r="H34">
        <v>0</v>
      </c>
      <c r="I34" t="s">
        <v>85</v>
      </c>
      <c r="J34">
        <f>IF(Table1[[#This Row],[Team]]="LEI",1,0)</f>
        <v>0</v>
      </c>
      <c r="K34">
        <f>IF(Table1[[#This Row],[Team]]="ARS",1,0)</f>
        <v>0</v>
      </c>
      <c r="L34">
        <v>4.5</v>
      </c>
      <c r="M34">
        <v>102</v>
      </c>
      <c r="N34">
        <v>2.0620795994264034</v>
      </c>
      <c r="O34">
        <v>10.337245599765488</v>
      </c>
      <c r="P34">
        <v>3.4326824387715491</v>
      </c>
      <c r="Q34">
        <v>0</v>
      </c>
      <c r="R34">
        <v>0</v>
      </c>
    </row>
    <row r="35" spans="1:18" hidden="1" x14ac:dyDescent="0.3">
      <c r="A35" t="s">
        <v>93</v>
      </c>
      <c r="B35" t="s">
        <v>94</v>
      </c>
      <c r="C35" t="s">
        <v>94</v>
      </c>
      <c r="D35" t="s">
        <v>6</v>
      </c>
      <c r="E35">
        <v>0</v>
      </c>
      <c r="F35">
        <v>0</v>
      </c>
      <c r="G35">
        <v>1</v>
      </c>
      <c r="H35">
        <v>0</v>
      </c>
      <c r="I35" t="s">
        <v>85</v>
      </c>
      <c r="J35">
        <f>IF(Table1[[#This Row],[Team]]="LEI",1,0)</f>
        <v>0</v>
      </c>
      <c r="K35">
        <f>IF(Table1[[#This Row],[Team]]="ARS",1,0)</f>
        <v>0</v>
      </c>
      <c r="L35">
        <v>5.5</v>
      </c>
      <c r="M35">
        <v>103</v>
      </c>
      <c r="N35">
        <v>1.7999999995516145</v>
      </c>
      <c r="O35">
        <v>9.4210653324426747</v>
      </c>
      <c r="P35">
        <v>3.1226513162930916</v>
      </c>
      <c r="Q35">
        <v>0</v>
      </c>
      <c r="R35">
        <v>0</v>
      </c>
    </row>
    <row r="36" spans="1:18" hidden="1" x14ac:dyDescent="0.3">
      <c r="A36" t="s">
        <v>95</v>
      </c>
      <c r="B36" t="s">
        <v>96</v>
      </c>
      <c r="C36" t="s">
        <v>96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85</v>
      </c>
      <c r="J36">
        <f>IF(Table1[[#This Row],[Team]]="LEI",1,0)</f>
        <v>0</v>
      </c>
      <c r="K36">
        <f>IF(Table1[[#This Row],[Team]]="ARS",1,0)</f>
        <v>0</v>
      </c>
      <c r="L36">
        <v>4.8</v>
      </c>
      <c r="M36">
        <v>105</v>
      </c>
      <c r="N36">
        <v>2.6666664808138614</v>
      </c>
      <c r="O36">
        <v>10.00788716261105</v>
      </c>
      <c r="P36">
        <v>3.3722893535453373</v>
      </c>
      <c r="Q36">
        <v>1</v>
      </c>
      <c r="R36">
        <v>0</v>
      </c>
    </row>
    <row r="37" spans="1:18" hidden="1" x14ac:dyDescent="0.3">
      <c r="A37" t="s">
        <v>97</v>
      </c>
      <c r="B37" t="s">
        <v>98</v>
      </c>
      <c r="C37" t="s">
        <v>98</v>
      </c>
      <c r="D37" t="s">
        <v>6</v>
      </c>
      <c r="E37">
        <v>0</v>
      </c>
      <c r="F37">
        <v>0</v>
      </c>
      <c r="G37">
        <v>1</v>
      </c>
      <c r="H37">
        <v>0</v>
      </c>
      <c r="I37" t="s">
        <v>85</v>
      </c>
      <c r="J37">
        <f>IF(Table1[[#This Row],[Team]]="LEI",1,0)</f>
        <v>0</v>
      </c>
      <c r="K37">
        <f>IF(Table1[[#This Row],[Team]]="ARS",1,0)</f>
        <v>0</v>
      </c>
      <c r="L37">
        <v>5.3</v>
      </c>
      <c r="M37">
        <v>106</v>
      </c>
      <c r="N37">
        <v>2.8666672827216573</v>
      </c>
      <c r="O37">
        <v>9.7005480797926822</v>
      </c>
      <c r="P37">
        <v>3.2893248624799152</v>
      </c>
      <c r="Q37">
        <v>0</v>
      </c>
      <c r="R37">
        <v>0</v>
      </c>
    </row>
    <row r="38" spans="1:18" hidden="1" x14ac:dyDescent="0.3">
      <c r="A38" t="s">
        <v>99</v>
      </c>
      <c r="B38" t="s">
        <v>100</v>
      </c>
      <c r="C38" t="s">
        <v>100</v>
      </c>
      <c r="D38" t="s">
        <v>7</v>
      </c>
      <c r="E38">
        <v>0</v>
      </c>
      <c r="F38">
        <v>0</v>
      </c>
      <c r="G38">
        <v>0</v>
      </c>
      <c r="H38">
        <v>1</v>
      </c>
      <c r="I38" t="s">
        <v>85</v>
      </c>
      <c r="J38">
        <f>IF(Table1[[#This Row],[Team]]="LEI",1,0)</f>
        <v>0</v>
      </c>
      <c r="K38">
        <f>IF(Table1[[#This Row],[Team]]="ARS",1,0)</f>
        <v>0</v>
      </c>
      <c r="L38">
        <v>5.8</v>
      </c>
      <c r="M38">
        <v>112</v>
      </c>
      <c r="N38">
        <v>3.6666654370037897</v>
      </c>
      <c r="O38">
        <v>10.235221056121221</v>
      </c>
      <c r="P38">
        <v>3.5175346295527889</v>
      </c>
      <c r="Q38">
        <v>0</v>
      </c>
      <c r="R38">
        <v>0</v>
      </c>
    </row>
    <row r="39" spans="1:18" hidden="1" x14ac:dyDescent="0.3">
      <c r="A39" t="s">
        <v>101</v>
      </c>
      <c r="B39" t="s">
        <v>102</v>
      </c>
      <c r="C39" t="s">
        <v>102</v>
      </c>
      <c r="D39" t="s">
        <v>5</v>
      </c>
      <c r="E39">
        <v>0</v>
      </c>
      <c r="F39">
        <v>1</v>
      </c>
      <c r="G39">
        <v>0</v>
      </c>
      <c r="H39">
        <v>0</v>
      </c>
      <c r="I39" t="s">
        <v>85</v>
      </c>
      <c r="J39">
        <f>IF(Table1[[#This Row],[Team]]="LEI",1,0)</f>
        <v>0</v>
      </c>
      <c r="K39">
        <f>IF(Table1[[#This Row],[Team]]="ARS",1,0)</f>
        <v>0</v>
      </c>
      <c r="L39">
        <v>4.5999999999999996</v>
      </c>
      <c r="M39">
        <v>121</v>
      </c>
      <c r="N39">
        <v>4.8666683745399748</v>
      </c>
      <c r="O39">
        <v>10.604183976872308</v>
      </c>
      <c r="P39">
        <v>3.7223601700428484</v>
      </c>
      <c r="Q39">
        <v>0</v>
      </c>
      <c r="R39">
        <v>0</v>
      </c>
    </row>
    <row r="40" spans="1:18" hidden="1" x14ac:dyDescent="0.3">
      <c r="A40" t="s">
        <v>65</v>
      </c>
      <c r="B40" t="s">
        <v>103</v>
      </c>
      <c r="C40" t="s">
        <v>103</v>
      </c>
      <c r="D40" t="s">
        <v>6</v>
      </c>
      <c r="E40">
        <v>0</v>
      </c>
      <c r="F40">
        <v>0</v>
      </c>
      <c r="G40">
        <v>1</v>
      </c>
      <c r="H40">
        <v>0</v>
      </c>
      <c r="I40" t="s">
        <v>104</v>
      </c>
      <c r="J40">
        <f>IF(Table1[[#This Row],[Team]]="LEI",1,0)</f>
        <v>0</v>
      </c>
      <c r="K40">
        <f>IF(Table1[[#This Row],[Team]]="ARS",1,0)</f>
        <v>0</v>
      </c>
      <c r="L40">
        <v>4.9000000000000004</v>
      </c>
      <c r="M40">
        <v>130</v>
      </c>
      <c r="N40">
        <v>3.6666850206826722</v>
      </c>
      <c r="O40">
        <v>10.414241292959971</v>
      </c>
      <c r="P40">
        <v>4.0569941208848537</v>
      </c>
      <c r="Q40">
        <v>0</v>
      </c>
      <c r="R40">
        <v>0</v>
      </c>
    </row>
    <row r="41" spans="1:18" hidden="1" x14ac:dyDescent="0.3">
      <c r="A41" t="s">
        <v>42</v>
      </c>
      <c r="B41" t="s">
        <v>105</v>
      </c>
      <c r="C41" t="s">
        <v>105</v>
      </c>
      <c r="D41" t="s">
        <v>7</v>
      </c>
      <c r="E41">
        <v>0</v>
      </c>
      <c r="F41">
        <v>0</v>
      </c>
      <c r="G41">
        <v>0</v>
      </c>
      <c r="H41">
        <v>1</v>
      </c>
      <c r="I41" t="s">
        <v>104</v>
      </c>
      <c r="J41">
        <f>IF(Table1[[#This Row],[Team]]="LEI",1,0)</f>
        <v>0</v>
      </c>
      <c r="K41">
        <f>IF(Table1[[#This Row],[Team]]="ARS",1,0)</f>
        <v>0</v>
      </c>
      <c r="L41">
        <v>6.5</v>
      </c>
      <c r="M41">
        <v>132</v>
      </c>
      <c r="N41">
        <v>1.1999999974554028</v>
      </c>
      <c r="O41">
        <v>8.7857474021513102</v>
      </c>
      <c r="P41">
        <v>3.3370255057980072</v>
      </c>
      <c r="Q41">
        <v>0</v>
      </c>
      <c r="R41">
        <v>0</v>
      </c>
    </row>
    <row r="42" spans="1:18" x14ac:dyDescent="0.3">
      <c r="A42" t="s">
        <v>211</v>
      </c>
      <c r="B42" t="s">
        <v>212</v>
      </c>
      <c r="C42" s="2" t="s">
        <v>212</v>
      </c>
      <c r="D42" t="s">
        <v>6</v>
      </c>
      <c r="E42">
        <v>0</v>
      </c>
      <c r="F42">
        <v>0</v>
      </c>
      <c r="G42">
        <v>1</v>
      </c>
      <c r="H42">
        <v>0</v>
      </c>
      <c r="I42" t="s">
        <v>201</v>
      </c>
      <c r="J42">
        <f>IF(Table1[[#This Row],[Team]]="LEI",1,0)</f>
        <v>1</v>
      </c>
      <c r="K42">
        <f>IF(Table1[[#This Row],[Team]]="ARS",1,0)</f>
        <v>0</v>
      </c>
      <c r="L42">
        <v>6.9</v>
      </c>
      <c r="M42">
        <v>323</v>
      </c>
      <c r="N42">
        <v>5.599999866910113</v>
      </c>
      <c r="O42">
        <v>13.501247589974207</v>
      </c>
      <c r="P42">
        <v>4.3995320079797207</v>
      </c>
      <c r="Q42">
        <v>0</v>
      </c>
      <c r="R42">
        <v>1</v>
      </c>
    </row>
    <row r="43" spans="1:18" hidden="1" x14ac:dyDescent="0.3">
      <c r="A43" t="s">
        <v>75</v>
      </c>
      <c r="B43" t="s">
        <v>108</v>
      </c>
      <c r="C43" t="s">
        <v>108</v>
      </c>
      <c r="D43" t="s">
        <v>5</v>
      </c>
      <c r="E43">
        <v>0</v>
      </c>
      <c r="F43">
        <v>1</v>
      </c>
      <c r="G43">
        <v>0</v>
      </c>
      <c r="H43">
        <v>0</v>
      </c>
      <c r="I43" t="s">
        <v>104</v>
      </c>
      <c r="J43">
        <f>IF(Table1[[#This Row],[Team]]="LEI",1,0)</f>
        <v>0</v>
      </c>
      <c r="K43">
        <f>IF(Table1[[#This Row],[Team]]="ARS",1,0)</f>
        <v>0</v>
      </c>
      <c r="L43">
        <v>4.7</v>
      </c>
      <c r="M43">
        <v>134</v>
      </c>
      <c r="N43">
        <v>2.6</v>
      </c>
      <c r="O43">
        <v>9.3127516001631889</v>
      </c>
      <c r="P43">
        <v>3.5972137996791642</v>
      </c>
      <c r="Q43">
        <v>0</v>
      </c>
      <c r="R43">
        <v>0</v>
      </c>
    </row>
    <row r="44" spans="1:18" hidden="1" x14ac:dyDescent="0.3">
      <c r="A44" t="s">
        <v>109</v>
      </c>
      <c r="B44" t="s">
        <v>110</v>
      </c>
      <c r="C44" t="s">
        <v>110</v>
      </c>
      <c r="D44" t="s">
        <v>6</v>
      </c>
      <c r="E44">
        <v>0</v>
      </c>
      <c r="F44">
        <v>0</v>
      </c>
      <c r="G44">
        <v>1</v>
      </c>
      <c r="H44">
        <v>0</v>
      </c>
      <c r="I44" t="s">
        <v>104</v>
      </c>
      <c r="J44">
        <f>IF(Table1[[#This Row],[Team]]="LEI",1,0)</f>
        <v>0</v>
      </c>
      <c r="K44">
        <f>IF(Table1[[#This Row],[Team]]="ARS",1,0)</f>
        <v>0</v>
      </c>
      <c r="L44">
        <v>5</v>
      </c>
      <c r="M44">
        <v>135</v>
      </c>
      <c r="N44">
        <v>2.7999999959683004</v>
      </c>
      <c r="O44">
        <v>10.256727350876989</v>
      </c>
      <c r="P44">
        <v>3.9589690342873274</v>
      </c>
      <c r="Q44">
        <v>0</v>
      </c>
      <c r="R44">
        <v>0</v>
      </c>
    </row>
    <row r="45" spans="1:18" hidden="1" x14ac:dyDescent="0.3">
      <c r="A45" t="s">
        <v>65</v>
      </c>
      <c r="B45" t="s">
        <v>111</v>
      </c>
      <c r="C45" t="s">
        <v>111</v>
      </c>
      <c r="D45" t="s">
        <v>5</v>
      </c>
      <c r="E45">
        <v>0</v>
      </c>
      <c r="F45">
        <v>1</v>
      </c>
      <c r="G45">
        <v>0</v>
      </c>
      <c r="H45">
        <v>0</v>
      </c>
      <c r="I45" t="s">
        <v>104</v>
      </c>
      <c r="J45">
        <f>IF(Table1[[#This Row],[Team]]="LEI",1,0)</f>
        <v>0</v>
      </c>
      <c r="K45">
        <f>IF(Table1[[#This Row],[Team]]="ARS",1,0)</f>
        <v>0</v>
      </c>
      <c r="L45">
        <v>4.5</v>
      </c>
      <c r="M45">
        <v>136</v>
      </c>
      <c r="N45">
        <v>2</v>
      </c>
      <c r="O45">
        <v>9.6059900973250922</v>
      </c>
      <c r="P45">
        <v>3.6796650921760161</v>
      </c>
      <c r="Q45">
        <v>0</v>
      </c>
      <c r="R45">
        <v>0</v>
      </c>
    </row>
    <row r="46" spans="1:18" hidden="1" x14ac:dyDescent="0.3">
      <c r="A46" t="s">
        <v>112</v>
      </c>
      <c r="B46" t="s">
        <v>113</v>
      </c>
      <c r="C46" t="s">
        <v>113</v>
      </c>
      <c r="D46" t="s">
        <v>5</v>
      </c>
      <c r="E46">
        <v>0</v>
      </c>
      <c r="F46">
        <v>1</v>
      </c>
      <c r="G46">
        <v>0</v>
      </c>
      <c r="H46">
        <v>0</v>
      </c>
      <c r="I46" t="s">
        <v>104</v>
      </c>
      <c r="J46">
        <f>IF(Table1[[#This Row],[Team]]="LEI",1,0)</f>
        <v>0</v>
      </c>
      <c r="K46">
        <f>IF(Table1[[#This Row],[Team]]="ARS",1,0)</f>
        <v>0</v>
      </c>
      <c r="L46">
        <v>4.5999999999999996</v>
      </c>
      <c r="M46">
        <v>137</v>
      </c>
      <c r="N46">
        <v>2</v>
      </c>
      <c r="O46">
        <v>9.5356441182662977</v>
      </c>
      <c r="P46">
        <v>3.6533803437825636</v>
      </c>
      <c r="Q46">
        <v>0</v>
      </c>
      <c r="R46">
        <v>0</v>
      </c>
    </row>
    <row r="47" spans="1:18" hidden="1" x14ac:dyDescent="0.3">
      <c r="A47" t="s">
        <v>225</v>
      </c>
      <c r="B47" t="s">
        <v>226</v>
      </c>
      <c r="C47" s="1" t="s">
        <v>226</v>
      </c>
      <c r="D47" t="s">
        <v>6</v>
      </c>
      <c r="E47">
        <v>0</v>
      </c>
      <c r="F47">
        <v>0</v>
      </c>
      <c r="G47">
        <v>1</v>
      </c>
      <c r="H47">
        <v>0</v>
      </c>
      <c r="I47" t="s">
        <v>220</v>
      </c>
      <c r="J47">
        <f>IF(Table1[[#This Row],[Team]]="LEI",1,0)</f>
        <v>0</v>
      </c>
      <c r="K47">
        <f>IF(Table1[[#This Row],[Team]]="ARS",1,0)</f>
        <v>0</v>
      </c>
      <c r="L47">
        <v>4.4000000000000004</v>
      </c>
      <c r="M47">
        <v>356</v>
      </c>
      <c r="N47">
        <v>6.9999999966179605</v>
      </c>
      <c r="O47">
        <v>14.216010175998983</v>
      </c>
      <c r="P47">
        <f>4.7637075531648*0.75</f>
        <v>3.5727806648736005</v>
      </c>
      <c r="Q47">
        <v>0</v>
      </c>
      <c r="R47">
        <v>0</v>
      </c>
    </row>
    <row r="48" spans="1:18" hidden="1" x14ac:dyDescent="0.3">
      <c r="A48" t="s">
        <v>116</v>
      </c>
      <c r="B48" t="s">
        <v>117</v>
      </c>
      <c r="C48" t="s">
        <v>117</v>
      </c>
      <c r="D48" t="s">
        <v>4</v>
      </c>
      <c r="E48">
        <v>1</v>
      </c>
      <c r="F48">
        <v>0</v>
      </c>
      <c r="G48">
        <v>0</v>
      </c>
      <c r="H48">
        <v>0</v>
      </c>
      <c r="I48" t="s">
        <v>104</v>
      </c>
      <c r="J48">
        <f>IF(Table1[[#This Row],[Team]]="LEI",1,0)</f>
        <v>0</v>
      </c>
      <c r="K48">
        <f>IF(Table1[[#This Row],[Team]]="ARS",1,0)</f>
        <v>0</v>
      </c>
      <c r="L48">
        <v>4.5999999999999996</v>
      </c>
      <c r="M48">
        <v>139</v>
      </c>
      <c r="N48">
        <v>2.9999999925494194</v>
      </c>
      <c r="O48">
        <v>9.1222952641923669</v>
      </c>
      <c r="P48">
        <v>3.5441279688086036</v>
      </c>
      <c r="Q48">
        <v>0</v>
      </c>
      <c r="R48">
        <v>0</v>
      </c>
    </row>
    <row r="49" spans="1:18" hidden="1" x14ac:dyDescent="0.3">
      <c r="A49" t="s">
        <v>118</v>
      </c>
      <c r="B49" t="s">
        <v>119</v>
      </c>
      <c r="C49" t="s">
        <v>119</v>
      </c>
      <c r="D49" t="s">
        <v>6</v>
      </c>
      <c r="E49">
        <v>0</v>
      </c>
      <c r="F49">
        <v>0</v>
      </c>
      <c r="G49">
        <v>1</v>
      </c>
      <c r="H49">
        <v>0</v>
      </c>
      <c r="I49" t="s">
        <v>104</v>
      </c>
      <c r="J49">
        <f>IF(Table1[[#This Row],[Team]]="LEI",1,0)</f>
        <v>0</v>
      </c>
      <c r="K49">
        <f>IF(Table1[[#This Row],[Team]]="ARS",1,0)</f>
        <v>0</v>
      </c>
      <c r="L49">
        <v>5.4</v>
      </c>
      <c r="M49">
        <v>142</v>
      </c>
      <c r="N49">
        <v>-0.33333088194947402</v>
      </c>
      <c r="O49">
        <v>10.16922701781438</v>
      </c>
      <c r="P49">
        <v>3.7846628395599731</v>
      </c>
      <c r="Q49">
        <v>0</v>
      </c>
      <c r="R49">
        <v>0</v>
      </c>
    </row>
    <row r="50" spans="1:18" hidden="1" x14ac:dyDescent="0.3">
      <c r="A50" t="s">
        <v>120</v>
      </c>
      <c r="B50" t="s">
        <v>121</v>
      </c>
      <c r="C50" t="s">
        <v>122</v>
      </c>
      <c r="D50" t="s">
        <v>6</v>
      </c>
      <c r="E50">
        <v>0</v>
      </c>
      <c r="F50">
        <v>0</v>
      </c>
      <c r="G50">
        <v>1</v>
      </c>
      <c r="H50">
        <v>0</v>
      </c>
      <c r="I50" t="s">
        <v>104</v>
      </c>
      <c r="J50">
        <f>IF(Table1[[#This Row],[Team]]="LEI",1,0)</f>
        <v>0</v>
      </c>
      <c r="K50">
        <f>IF(Table1[[#This Row],[Team]]="ARS",1,0)</f>
        <v>0</v>
      </c>
      <c r="L50">
        <v>5</v>
      </c>
      <c r="M50">
        <v>146</v>
      </c>
      <c r="N50">
        <v>1.5999999974391292</v>
      </c>
      <c r="O50">
        <v>9.4984477824108406</v>
      </c>
      <c r="P50">
        <v>3.6214038397202448</v>
      </c>
      <c r="Q50">
        <v>0</v>
      </c>
      <c r="R50">
        <v>0</v>
      </c>
    </row>
    <row r="51" spans="1:18" hidden="1" x14ac:dyDescent="0.3">
      <c r="A51" t="s">
        <v>123</v>
      </c>
      <c r="B51" t="s">
        <v>124</v>
      </c>
      <c r="C51" t="s">
        <v>125</v>
      </c>
      <c r="D51" t="s">
        <v>5</v>
      </c>
      <c r="E51">
        <v>0</v>
      </c>
      <c r="F51">
        <v>1</v>
      </c>
      <c r="G51">
        <v>0</v>
      </c>
      <c r="H51">
        <v>0</v>
      </c>
      <c r="I51" t="s">
        <v>126</v>
      </c>
      <c r="J51">
        <f>IF(Table1[[#This Row],[Team]]="LEI",1,0)</f>
        <v>0</v>
      </c>
      <c r="K51">
        <f>IF(Table1[[#This Row],[Team]]="ARS",1,0)</f>
        <v>0</v>
      </c>
      <c r="L51">
        <v>5.0999999999999996</v>
      </c>
      <c r="M51">
        <v>164</v>
      </c>
      <c r="N51">
        <v>2.2000000000000002</v>
      </c>
      <c r="O51">
        <v>9.5321649102928827</v>
      </c>
      <c r="P51">
        <v>3.2061369726180913</v>
      </c>
      <c r="Q51">
        <v>0</v>
      </c>
      <c r="R51">
        <v>0</v>
      </c>
    </row>
    <row r="52" spans="1:18" hidden="1" x14ac:dyDescent="0.3">
      <c r="A52" t="s">
        <v>127</v>
      </c>
      <c r="B52" t="s">
        <v>128</v>
      </c>
      <c r="C52" t="s">
        <v>128</v>
      </c>
      <c r="D52" t="s">
        <v>5</v>
      </c>
      <c r="E52">
        <v>0</v>
      </c>
      <c r="F52">
        <v>1</v>
      </c>
      <c r="G52">
        <v>0</v>
      </c>
      <c r="H52">
        <v>0</v>
      </c>
      <c r="I52" t="s">
        <v>126</v>
      </c>
      <c r="J52">
        <f>IF(Table1[[#This Row],[Team]]="LEI",1,0)</f>
        <v>0</v>
      </c>
      <c r="K52">
        <f>IF(Table1[[#This Row],[Team]]="ARS",1,0)</f>
        <v>0</v>
      </c>
      <c r="L52">
        <v>4.8</v>
      </c>
      <c r="M52">
        <v>165</v>
      </c>
      <c r="N52">
        <v>2.6</v>
      </c>
      <c r="O52">
        <v>9.4277217392486907</v>
      </c>
      <c r="P52">
        <v>3.204323914250701</v>
      </c>
      <c r="Q52">
        <v>0</v>
      </c>
      <c r="R52">
        <v>0</v>
      </c>
    </row>
    <row r="53" spans="1:18" hidden="1" x14ac:dyDescent="0.3">
      <c r="A53" t="s">
        <v>129</v>
      </c>
      <c r="B53" t="s">
        <v>130</v>
      </c>
      <c r="C53" t="s">
        <v>131</v>
      </c>
      <c r="D53" t="s">
        <v>5</v>
      </c>
      <c r="E53">
        <v>0</v>
      </c>
      <c r="F53">
        <v>1</v>
      </c>
      <c r="G53">
        <v>0</v>
      </c>
      <c r="H53">
        <v>0</v>
      </c>
      <c r="I53" t="s">
        <v>126</v>
      </c>
      <c r="J53">
        <f>IF(Table1[[#This Row],[Team]]="LEI",1,0)</f>
        <v>0</v>
      </c>
      <c r="K53">
        <f>IF(Table1[[#This Row],[Team]]="ARS",1,0)</f>
        <v>0</v>
      </c>
      <c r="L53">
        <v>5.4</v>
      </c>
      <c r="M53">
        <v>166</v>
      </c>
      <c r="N53">
        <v>0.53333329622087677</v>
      </c>
      <c r="O53">
        <v>8.941569379385367</v>
      </c>
      <c r="P53">
        <v>2.8872705704120643</v>
      </c>
      <c r="Q53">
        <v>0</v>
      </c>
      <c r="R53">
        <v>0</v>
      </c>
    </row>
    <row r="54" spans="1:18" hidden="1" x14ac:dyDescent="0.3">
      <c r="A54" t="s">
        <v>132</v>
      </c>
      <c r="B54" t="s">
        <v>133</v>
      </c>
      <c r="C54" t="s">
        <v>134</v>
      </c>
      <c r="D54" t="s">
        <v>6</v>
      </c>
      <c r="E54">
        <v>0</v>
      </c>
      <c r="F54">
        <v>0</v>
      </c>
      <c r="G54">
        <v>1</v>
      </c>
      <c r="H54">
        <v>0</v>
      </c>
      <c r="I54" t="s">
        <v>126</v>
      </c>
      <c r="J54">
        <f>IF(Table1[[#This Row],[Team]]="LEI",1,0)</f>
        <v>0</v>
      </c>
      <c r="K54">
        <f>IF(Table1[[#This Row],[Team]]="ARS",1,0)</f>
        <v>0</v>
      </c>
      <c r="L54">
        <v>5.8</v>
      </c>
      <c r="M54">
        <v>168</v>
      </c>
      <c r="N54">
        <v>4.6666653982239508</v>
      </c>
      <c r="O54">
        <v>9.6664800476388404</v>
      </c>
      <c r="P54">
        <v>3.4426517682227926</v>
      </c>
      <c r="Q54">
        <v>0</v>
      </c>
      <c r="R54">
        <v>0</v>
      </c>
    </row>
    <row r="55" spans="1:18" hidden="1" x14ac:dyDescent="0.3">
      <c r="A55" t="s">
        <v>135</v>
      </c>
      <c r="B55" t="s">
        <v>136</v>
      </c>
      <c r="C55" t="s">
        <v>136</v>
      </c>
      <c r="D55" t="s">
        <v>4</v>
      </c>
      <c r="E55">
        <v>1</v>
      </c>
      <c r="F55">
        <v>0</v>
      </c>
      <c r="G55">
        <v>0</v>
      </c>
      <c r="H55">
        <v>0</v>
      </c>
      <c r="I55" t="s">
        <v>126</v>
      </c>
      <c r="J55">
        <f>IF(Table1[[#This Row],[Team]]="LEI",1,0)</f>
        <v>0</v>
      </c>
      <c r="K55">
        <f>IF(Table1[[#This Row],[Team]]="ARS",1,0)</f>
        <v>0</v>
      </c>
      <c r="L55">
        <v>4.5</v>
      </c>
      <c r="M55">
        <v>171</v>
      </c>
      <c r="N55">
        <v>2.2000000000000002</v>
      </c>
      <c r="O55">
        <v>9.5673653916697035</v>
      </c>
      <c r="P55">
        <v>3.2173384203217013</v>
      </c>
      <c r="Q55">
        <v>0</v>
      </c>
      <c r="R55">
        <v>0</v>
      </c>
    </row>
    <row r="56" spans="1:18" hidden="1" x14ac:dyDescent="0.3">
      <c r="A56" t="s">
        <v>101</v>
      </c>
      <c r="B56" t="s">
        <v>137</v>
      </c>
      <c r="C56" t="s">
        <v>137</v>
      </c>
      <c r="D56" t="s">
        <v>5</v>
      </c>
      <c r="E56">
        <v>0</v>
      </c>
      <c r="F56">
        <v>1</v>
      </c>
      <c r="G56">
        <v>0</v>
      </c>
      <c r="H56">
        <v>0</v>
      </c>
      <c r="I56" t="s">
        <v>126</v>
      </c>
      <c r="J56">
        <f>IF(Table1[[#This Row],[Team]]="LEI",1,0)</f>
        <v>0</v>
      </c>
      <c r="K56">
        <f>IF(Table1[[#This Row],[Team]]="ARS",1,0)</f>
        <v>0</v>
      </c>
      <c r="L56">
        <v>5.8</v>
      </c>
      <c r="M56">
        <v>177</v>
      </c>
      <c r="N56">
        <v>1.3333332987241504</v>
      </c>
      <c r="O56">
        <v>7.8342012850147409</v>
      </c>
      <c r="P56">
        <v>2.5977308536279824</v>
      </c>
      <c r="Q56">
        <v>0</v>
      </c>
      <c r="R56">
        <v>0</v>
      </c>
    </row>
    <row r="57" spans="1:18" hidden="1" x14ac:dyDescent="0.3">
      <c r="A57" t="s">
        <v>138</v>
      </c>
      <c r="B57" t="s">
        <v>139</v>
      </c>
      <c r="C57" t="s">
        <v>139</v>
      </c>
      <c r="D57" t="s">
        <v>6</v>
      </c>
      <c r="E57">
        <v>0</v>
      </c>
      <c r="F57">
        <v>0</v>
      </c>
      <c r="G57">
        <v>1</v>
      </c>
      <c r="H57">
        <v>0</v>
      </c>
      <c r="I57" t="s">
        <v>126</v>
      </c>
      <c r="J57">
        <f>IF(Table1[[#This Row],[Team]]="LEI",1,0)</f>
        <v>0</v>
      </c>
      <c r="K57">
        <f>IF(Table1[[#This Row],[Team]]="ARS",1,0)</f>
        <v>0</v>
      </c>
      <c r="L57">
        <v>7.5</v>
      </c>
      <c r="M57">
        <v>180</v>
      </c>
      <c r="N57">
        <v>2.2049237969761672</v>
      </c>
      <c r="O57">
        <v>9.5562216507195981</v>
      </c>
      <c r="P57">
        <v>3.2141790722377857</v>
      </c>
      <c r="Q57">
        <v>0</v>
      </c>
      <c r="R57">
        <v>0</v>
      </c>
    </row>
    <row r="58" spans="1:18" hidden="1" x14ac:dyDescent="0.3">
      <c r="A58" t="s">
        <v>140</v>
      </c>
      <c r="B58" t="s">
        <v>141</v>
      </c>
      <c r="C58" t="s">
        <v>141</v>
      </c>
      <c r="D58" t="s">
        <v>7</v>
      </c>
      <c r="E58">
        <v>0</v>
      </c>
      <c r="F58">
        <v>0</v>
      </c>
      <c r="G58">
        <v>0</v>
      </c>
      <c r="H58">
        <v>1</v>
      </c>
      <c r="I58" t="s">
        <v>126</v>
      </c>
      <c r="J58">
        <f>IF(Table1[[#This Row],[Team]]="LEI",1,0)</f>
        <v>0</v>
      </c>
      <c r="K58">
        <f>IF(Table1[[#This Row],[Team]]="ARS",1,0)</f>
        <v>0</v>
      </c>
      <c r="L58">
        <v>7.7</v>
      </c>
      <c r="M58">
        <v>183</v>
      </c>
      <c r="N58">
        <v>4.1999986196826837</v>
      </c>
      <c r="O58">
        <v>8.8405847570437324</v>
      </c>
      <c r="P58">
        <v>3.1431767034990088</v>
      </c>
      <c r="Q58">
        <v>0</v>
      </c>
      <c r="R58">
        <v>0</v>
      </c>
    </row>
    <row r="59" spans="1:18" hidden="1" x14ac:dyDescent="0.3">
      <c r="A59" t="s">
        <v>142</v>
      </c>
      <c r="B59" t="s">
        <v>143</v>
      </c>
      <c r="C59" t="s">
        <v>143</v>
      </c>
      <c r="D59" t="s">
        <v>6</v>
      </c>
      <c r="E59">
        <v>0</v>
      </c>
      <c r="F59">
        <v>0</v>
      </c>
      <c r="G59">
        <v>1</v>
      </c>
      <c r="H59">
        <v>0</v>
      </c>
      <c r="I59" t="s">
        <v>126</v>
      </c>
      <c r="J59">
        <f>IF(Table1[[#This Row],[Team]]="LEI",1,0)</f>
        <v>0</v>
      </c>
      <c r="K59">
        <f>IF(Table1[[#This Row],[Team]]="ARS",1,0)</f>
        <v>0</v>
      </c>
      <c r="L59">
        <v>9.6999999999999993</v>
      </c>
      <c r="M59">
        <v>190</v>
      </c>
      <c r="N59">
        <v>1.4912640627686864</v>
      </c>
      <c r="O59">
        <v>8.553086619976062</v>
      </c>
      <c r="P59">
        <v>2.8389000622353677</v>
      </c>
      <c r="Q59">
        <v>0</v>
      </c>
      <c r="R59">
        <v>0</v>
      </c>
    </row>
    <row r="60" spans="1:18" hidden="1" x14ac:dyDescent="0.3">
      <c r="A60" t="s">
        <v>144</v>
      </c>
      <c r="B60" t="s">
        <v>145</v>
      </c>
      <c r="C60" t="s">
        <v>145</v>
      </c>
      <c r="D60" t="s">
        <v>5</v>
      </c>
      <c r="E60">
        <v>0</v>
      </c>
      <c r="F60">
        <v>1</v>
      </c>
      <c r="G60">
        <v>0</v>
      </c>
      <c r="H60">
        <v>0</v>
      </c>
      <c r="I60" t="s">
        <v>126</v>
      </c>
      <c r="J60">
        <f>IF(Table1[[#This Row],[Team]]="LEI",1,0)</f>
        <v>0</v>
      </c>
      <c r="K60">
        <f>IF(Table1[[#This Row],[Team]]="ARS",1,0)</f>
        <v>0</v>
      </c>
      <c r="L60">
        <v>5.5</v>
      </c>
      <c r="M60">
        <v>191</v>
      </c>
      <c r="N60">
        <v>1.3999999944392503</v>
      </c>
      <c r="O60">
        <v>8.4428392582686111</v>
      </c>
      <c r="P60">
        <v>2.7966478930020489</v>
      </c>
      <c r="Q60">
        <v>0</v>
      </c>
      <c r="R60">
        <v>0</v>
      </c>
    </row>
    <row r="61" spans="1:18" hidden="1" x14ac:dyDescent="0.3">
      <c r="A61" t="s">
        <v>146</v>
      </c>
      <c r="B61" t="s">
        <v>147</v>
      </c>
      <c r="C61" t="s">
        <v>147</v>
      </c>
      <c r="D61" t="s">
        <v>4</v>
      </c>
      <c r="E61">
        <v>1</v>
      </c>
      <c r="F61">
        <v>0</v>
      </c>
      <c r="G61">
        <v>0</v>
      </c>
      <c r="H61">
        <v>0</v>
      </c>
      <c r="I61" t="s">
        <v>148</v>
      </c>
      <c r="J61">
        <f>IF(Table1[[#This Row],[Team]]="LEI",1,0)</f>
        <v>0</v>
      </c>
      <c r="K61">
        <f>IF(Table1[[#This Row],[Team]]="ARS",1,0)</f>
        <v>0</v>
      </c>
      <c r="L61">
        <v>4.5</v>
      </c>
      <c r="M61">
        <v>198</v>
      </c>
      <c r="N61">
        <v>5.1333331805024223</v>
      </c>
      <c r="O61">
        <v>9.5340044163285302</v>
      </c>
      <c r="P61">
        <v>2.2951043238225615</v>
      </c>
      <c r="Q61">
        <v>0</v>
      </c>
      <c r="R61">
        <v>0</v>
      </c>
    </row>
    <row r="62" spans="1:18" hidden="1" x14ac:dyDescent="0.3">
      <c r="A62" t="s">
        <v>149</v>
      </c>
      <c r="B62" t="s">
        <v>150</v>
      </c>
      <c r="C62" t="s">
        <v>150</v>
      </c>
      <c r="D62" t="s">
        <v>5</v>
      </c>
      <c r="E62">
        <v>0</v>
      </c>
      <c r="F62">
        <v>1</v>
      </c>
      <c r="G62">
        <v>0</v>
      </c>
      <c r="H62">
        <v>0</v>
      </c>
      <c r="I62" t="s">
        <v>148</v>
      </c>
      <c r="J62">
        <f>IF(Table1[[#This Row],[Team]]="LEI",1,0)</f>
        <v>0</v>
      </c>
      <c r="K62">
        <f>IF(Table1[[#This Row],[Team]]="ARS",1,0)</f>
        <v>0</v>
      </c>
      <c r="L62">
        <v>4.5</v>
      </c>
      <c r="M62">
        <v>202</v>
      </c>
      <c r="N62">
        <v>3.5999986771127874</v>
      </c>
      <c r="O62">
        <v>8.2315907099531032</v>
      </c>
      <c r="P62">
        <v>1.9385808966877858</v>
      </c>
      <c r="Q62">
        <v>0</v>
      </c>
      <c r="R62">
        <v>0</v>
      </c>
    </row>
    <row r="63" spans="1:18" hidden="1" x14ac:dyDescent="0.3">
      <c r="A63" t="s">
        <v>79</v>
      </c>
      <c r="B63" t="s">
        <v>151</v>
      </c>
      <c r="C63" t="s">
        <v>151</v>
      </c>
      <c r="D63" t="s">
        <v>6</v>
      </c>
      <c r="E63">
        <v>0</v>
      </c>
      <c r="F63">
        <v>0</v>
      </c>
      <c r="G63">
        <v>1</v>
      </c>
      <c r="H63">
        <v>0</v>
      </c>
      <c r="I63" t="s">
        <v>148</v>
      </c>
      <c r="J63">
        <f>IF(Table1[[#This Row],[Team]]="LEI",1,0)</f>
        <v>0</v>
      </c>
      <c r="K63">
        <f>IF(Table1[[#This Row],[Team]]="ARS",1,0)</f>
        <v>0</v>
      </c>
      <c r="L63">
        <v>5.3</v>
      </c>
      <c r="M63">
        <v>205</v>
      </c>
      <c r="N63">
        <v>1.466666637035458</v>
      </c>
      <c r="O63">
        <v>8.858766128460374</v>
      </c>
      <c r="P63">
        <v>1.9618767552674461</v>
      </c>
      <c r="Q63">
        <v>0</v>
      </c>
      <c r="R63">
        <v>0</v>
      </c>
    </row>
    <row r="64" spans="1:18" hidden="1" x14ac:dyDescent="0.3">
      <c r="A64" t="s">
        <v>152</v>
      </c>
      <c r="B64" t="s">
        <v>153</v>
      </c>
      <c r="C64" t="s">
        <v>153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148</v>
      </c>
      <c r="J64">
        <f>IF(Table1[[#This Row],[Team]]="LEI",1,0)</f>
        <v>0</v>
      </c>
      <c r="K64">
        <f>IF(Table1[[#This Row],[Team]]="ARS",1,0)</f>
        <v>0</v>
      </c>
      <c r="L64">
        <v>7.5</v>
      </c>
      <c r="M64">
        <v>206</v>
      </c>
      <c r="N64">
        <v>4.5999999999999996</v>
      </c>
      <c r="O64">
        <v>10.231040051255411</v>
      </c>
      <c r="P64">
        <v>2.4159493847822908</v>
      </c>
      <c r="Q64">
        <v>0</v>
      </c>
      <c r="R64">
        <v>0</v>
      </c>
    </row>
    <row r="65" spans="1:18" hidden="1" x14ac:dyDescent="0.3">
      <c r="A65" t="s">
        <v>154</v>
      </c>
      <c r="B65" t="s">
        <v>155</v>
      </c>
      <c r="C65" t="s">
        <v>155</v>
      </c>
      <c r="D65" t="s">
        <v>5</v>
      </c>
      <c r="E65">
        <v>0</v>
      </c>
      <c r="F65">
        <v>1</v>
      </c>
      <c r="G65">
        <v>0</v>
      </c>
      <c r="H65">
        <v>0</v>
      </c>
      <c r="I65" t="s">
        <v>148</v>
      </c>
      <c r="J65">
        <f>IF(Table1[[#This Row],[Team]]="LEI",1,0)</f>
        <v>0</v>
      </c>
      <c r="K65">
        <f>IF(Table1[[#This Row],[Team]]="ARS",1,0)</f>
        <v>0</v>
      </c>
      <c r="L65">
        <v>4.5</v>
      </c>
      <c r="M65">
        <v>211</v>
      </c>
      <c r="N65">
        <v>3.1333329420085092</v>
      </c>
      <c r="O65">
        <v>8.8943302357704201</v>
      </c>
      <c r="P65">
        <v>2.0555689404666784</v>
      </c>
      <c r="Q65">
        <v>0</v>
      </c>
      <c r="R65">
        <v>0</v>
      </c>
    </row>
    <row r="66" spans="1:18" hidden="1" x14ac:dyDescent="0.3">
      <c r="A66" t="s">
        <v>156</v>
      </c>
      <c r="B66" t="s">
        <v>157</v>
      </c>
      <c r="C66" t="s">
        <v>157</v>
      </c>
      <c r="D66" t="s">
        <v>7</v>
      </c>
      <c r="E66">
        <v>0</v>
      </c>
      <c r="F66">
        <v>0</v>
      </c>
      <c r="G66">
        <v>0</v>
      </c>
      <c r="H66">
        <v>1</v>
      </c>
      <c r="I66" t="s">
        <v>148</v>
      </c>
      <c r="J66">
        <f>IF(Table1[[#This Row],[Team]]="LEI",1,0)</f>
        <v>0</v>
      </c>
      <c r="K66">
        <f>IF(Table1[[#This Row],[Team]]="ARS",1,0)</f>
        <v>0</v>
      </c>
      <c r="L66">
        <v>5.3</v>
      </c>
      <c r="M66">
        <v>212</v>
      </c>
      <c r="N66">
        <v>2.7999999973390781</v>
      </c>
      <c r="O66">
        <v>10.424783134701658</v>
      </c>
      <c r="P66">
        <v>2.3641885931559132</v>
      </c>
      <c r="Q66">
        <v>0</v>
      </c>
      <c r="R66">
        <v>0</v>
      </c>
    </row>
    <row r="67" spans="1:18" hidden="1" x14ac:dyDescent="0.3">
      <c r="A67" t="s">
        <v>123</v>
      </c>
      <c r="B67" t="s">
        <v>158</v>
      </c>
      <c r="C67" t="s">
        <v>158</v>
      </c>
      <c r="D67" t="s">
        <v>5</v>
      </c>
      <c r="E67">
        <v>0</v>
      </c>
      <c r="F67">
        <v>1</v>
      </c>
      <c r="G67">
        <v>0</v>
      </c>
      <c r="H67">
        <v>0</v>
      </c>
      <c r="I67" t="s">
        <v>148</v>
      </c>
      <c r="J67">
        <f>IF(Table1[[#This Row],[Team]]="LEI",1,0)</f>
        <v>0</v>
      </c>
      <c r="K67">
        <f>IF(Table1[[#This Row],[Team]]="ARS",1,0)</f>
        <v>0</v>
      </c>
      <c r="L67">
        <v>4.4000000000000004</v>
      </c>
      <c r="M67">
        <v>213</v>
      </c>
      <c r="N67">
        <v>2.6666716759117741</v>
      </c>
      <c r="O67">
        <v>10.189623044879768</v>
      </c>
      <c r="P67">
        <v>2.3072320595576508</v>
      </c>
      <c r="Q67">
        <v>0</v>
      </c>
      <c r="R67">
        <v>0</v>
      </c>
    </row>
    <row r="68" spans="1:18" hidden="1" x14ac:dyDescent="0.3">
      <c r="A68" t="s">
        <v>159</v>
      </c>
      <c r="B68" t="s">
        <v>160</v>
      </c>
      <c r="C68" t="s">
        <v>160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148</v>
      </c>
      <c r="J68">
        <f>IF(Table1[[#This Row],[Team]]="LEI",1,0)</f>
        <v>0</v>
      </c>
      <c r="K68">
        <f>IF(Table1[[#This Row],[Team]]="ARS",1,0)</f>
        <v>0</v>
      </c>
      <c r="L68">
        <v>5.7</v>
      </c>
      <c r="M68">
        <v>215</v>
      </c>
      <c r="N68">
        <v>4.5999999971140788</v>
      </c>
      <c r="O68">
        <v>10.71130313258964</v>
      </c>
      <c r="P68">
        <v>2.5182006217267991</v>
      </c>
      <c r="Q68">
        <v>0</v>
      </c>
      <c r="R68">
        <v>0</v>
      </c>
    </row>
    <row r="69" spans="1:18" hidden="1" x14ac:dyDescent="0.3">
      <c r="A69" t="s">
        <v>161</v>
      </c>
      <c r="B69" t="s">
        <v>162</v>
      </c>
      <c r="C69" t="s">
        <v>162</v>
      </c>
      <c r="D69" t="s">
        <v>5</v>
      </c>
      <c r="E69">
        <v>0</v>
      </c>
      <c r="F69">
        <v>1</v>
      </c>
      <c r="G69">
        <v>0</v>
      </c>
      <c r="H69">
        <v>0</v>
      </c>
      <c r="I69" t="s">
        <v>148</v>
      </c>
      <c r="J69">
        <f>IF(Table1[[#This Row],[Team]]="LEI",1,0)</f>
        <v>0</v>
      </c>
      <c r="K69">
        <f>IF(Table1[[#This Row],[Team]]="ARS",1,0)</f>
        <v>0</v>
      </c>
      <c r="L69">
        <v>4.5</v>
      </c>
      <c r="M69">
        <v>216</v>
      </c>
      <c r="N69">
        <v>5.8000103421183988</v>
      </c>
      <c r="O69">
        <v>9.6489086492744285</v>
      </c>
      <c r="P69">
        <v>2.3540168959903074</v>
      </c>
      <c r="Q69">
        <v>0</v>
      </c>
      <c r="R69">
        <v>0</v>
      </c>
    </row>
    <row r="70" spans="1:18" hidden="1" x14ac:dyDescent="0.3">
      <c r="A70" t="s">
        <v>163</v>
      </c>
      <c r="B70" t="s">
        <v>164</v>
      </c>
      <c r="C70" t="s">
        <v>164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148</v>
      </c>
      <c r="J70">
        <f>IF(Table1[[#This Row],[Team]]="LEI",1,0)</f>
        <v>0</v>
      </c>
      <c r="K70">
        <f>IF(Table1[[#This Row],[Team]]="ARS",1,0)</f>
        <v>0</v>
      </c>
      <c r="L70">
        <v>5.4</v>
      </c>
      <c r="M70">
        <v>217</v>
      </c>
      <c r="N70">
        <v>4.4666662514052566</v>
      </c>
      <c r="O70">
        <v>11.729232535595283</v>
      </c>
      <c r="P70">
        <v>2.7280349808707114</v>
      </c>
      <c r="Q70">
        <v>0</v>
      </c>
      <c r="R70">
        <v>0</v>
      </c>
    </row>
    <row r="71" spans="1:18" x14ac:dyDescent="0.3">
      <c r="A71" t="s">
        <v>30</v>
      </c>
      <c r="B71" t="s">
        <v>31</v>
      </c>
      <c r="C71" s="2" t="s">
        <v>31</v>
      </c>
      <c r="D71" t="s">
        <v>4</v>
      </c>
      <c r="E71">
        <v>1</v>
      </c>
      <c r="F71">
        <v>0</v>
      </c>
      <c r="G71">
        <v>0</v>
      </c>
      <c r="H71">
        <v>0</v>
      </c>
      <c r="I71" t="s">
        <v>18</v>
      </c>
      <c r="J71">
        <f>IF(Table1[[#This Row],[Team]]="LEI",1,0)</f>
        <v>0</v>
      </c>
      <c r="K71">
        <f>IF(Table1[[#This Row],[Team]]="ARS",1,0)</f>
        <v>1</v>
      </c>
      <c r="L71">
        <v>4.9000000000000004</v>
      </c>
      <c r="M71">
        <v>14</v>
      </c>
      <c r="N71">
        <v>5.9999999937911825</v>
      </c>
      <c r="O71">
        <v>13.124863896005944</v>
      </c>
      <c r="P71">
        <v>6.0517832628308303</v>
      </c>
      <c r="Q71">
        <v>0</v>
      </c>
      <c r="R71">
        <v>1</v>
      </c>
    </row>
    <row r="72" spans="1:18" hidden="1" x14ac:dyDescent="0.3">
      <c r="A72" t="s">
        <v>167</v>
      </c>
      <c r="B72" t="s">
        <v>168</v>
      </c>
      <c r="C72" t="s">
        <v>168</v>
      </c>
      <c r="D72" t="s">
        <v>6</v>
      </c>
      <c r="E72">
        <v>0</v>
      </c>
      <c r="F72">
        <v>0</v>
      </c>
      <c r="G72">
        <v>1</v>
      </c>
      <c r="H72">
        <v>0</v>
      </c>
      <c r="I72" t="s">
        <v>166</v>
      </c>
      <c r="J72">
        <f>IF(Table1[[#This Row],[Team]]="LEI",1,0)</f>
        <v>0</v>
      </c>
      <c r="K72">
        <f>IF(Table1[[#This Row],[Team]]="ARS",1,0)</f>
        <v>0</v>
      </c>
      <c r="L72">
        <v>5.6</v>
      </c>
      <c r="M72">
        <v>244</v>
      </c>
      <c r="N72">
        <v>7.0666650518795331</v>
      </c>
      <c r="O72">
        <v>10.495213532128659</v>
      </c>
      <c r="P72">
        <v>4.0189148998177391</v>
      </c>
      <c r="Q72">
        <v>0</v>
      </c>
      <c r="R72">
        <v>0</v>
      </c>
    </row>
    <row r="73" spans="1:18" hidden="1" x14ac:dyDescent="0.3">
      <c r="A73" t="s">
        <v>169</v>
      </c>
      <c r="B73" t="s">
        <v>170</v>
      </c>
      <c r="C73" t="s">
        <v>170</v>
      </c>
      <c r="D73" t="s">
        <v>6</v>
      </c>
      <c r="E73">
        <v>0</v>
      </c>
      <c r="F73">
        <v>0</v>
      </c>
      <c r="G73">
        <v>1</v>
      </c>
      <c r="H73">
        <v>0</v>
      </c>
      <c r="I73" t="s">
        <v>166</v>
      </c>
      <c r="J73">
        <f>IF(Table1[[#This Row],[Team]]="LEI",1,0)</f>
        <v>0</v>
      </c>
      <c r="K73">
        <f>IF(Table1[[#This Row],[Team]]="ARS",1,0)</f>
        <v>0</v>
      </c>
      <c r="L73">
        <v>5.3</v>
      </c>
      <c r="M73">
        <v>247</v>
      </c>
      <c r="N73">
        <v>2.3999999360686353</v>
      </c>
      <c r="O73">
        <v>9.6080341728649152</v>
      </c>
      <c r="P73">
        <v>2.9842005964285399</v>
      </c>
      <c r="Q73">
        <v>0</v>
      </c>
      <c r="R73">
        <v>0</v>
      </c>
    </row>
    <row r="74" spans="1:18" hidden="1" x14ac:dyDescent="0.3">
      <c r="A74" t="s">
        <v>171</v>
      </c>
      <c r="B74" t="s">
        <v>172</v>
      </c>
      <c r="C74" t="s">
        <v>172</v>
      </c>
      <c r="D74" t="s">
        <v>5</v>
      </c>
      <c r="E74">
        <v>0</v>
      </c>
      <c r="F74">
        <v>1</v>
      </c>
      <c r="G74">
        <v>0</v>
      </c>
      <c r="H74">
        <v>0</v>
      </c>
      <c r="I74" t="s">
        <v>166</v>
      </c>
      <c r="J74">
        <f>IF(Table1[[#This Row],[Team]]="LEI",1,0)</f>
        <v>0</v>
      </c>
      <c r="K74">
        <f>IF(Table1[[#This Row],[Team]]="ARS",1,0)</f>
        <v>0</v>
      </c>
      <c r="L74">
        <v>4.5</v>
      </c>
      <c r="M74">
        <v>252</v>
      </c>
      <c r="N74">
        <v>4</v>
      </c>
      <c r="O74">
        <v>10.819550963069883</v>
      </c>
      <c r="P74">
        <v>3.58206652243679</v>
      </c>
      <c r="Q74">
        <v>1</v>
      </c>
      <c r="R74">
        <v>0</v>
      </c>
    </row>
    <row r="75" spans="1:18" hidden="1" x14ac:dyDescent="0.3">
      <c r="A75" t="s">
        <v>173</v>
      </c>
      <c r="B75" t="s">
        <v>174</v>
      </c>
      <c r="C75" t="s">
        <v>174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166</v>
      </c>
      <c r="J75">
        <f>IF(Table1[[#This Row],[Team]]="LEI",1,0)</f>
        <v>0</v>
      </c>
      <c r="K75">
        <f>IF(Table1[[#This Row],[Team]]="ARS",1,0)</f>
        <v>0</v>
      </c>
      <c r="L75">
        <v>5.3</v>
      </c>
      <c r="M75">
        <v>253</v>
      </c>
      <c r="N75">
        <v>5.0666661945639948</v>
      </c>
      <c r="O75">
        <v>10.286188813654293</v>
      </c>
      <c r="P75">
        <v>3.6213347928271067</v>
      </c>
      <c r="Q75">
        <v>0</v>
      </c>
      <c r="R75">
        <v>0</v>
      </c>
    </row>
    <row r="76" spans="1:18" hidden="1" x14ac:dyDescent="0.3">
      <c r="A76" t="s">
        <v>175</v>
      </c>
      <c r="B76" t="s">
        <v>176</v>
      </c>
      <c r="C76" t="s">
        <v>176</v>
      </c>
      <c r="D76" t="s">
        <v>5</v>
      </c>
      <c r="E76">
        <v>0</v>
      </c>
      <c r="F76">
        <v>1</v>
      </c>
      <c r="G76">
        <v>0</v>
      </c>
      <c r="H76">
        <v>0</v>
      </c>
      <c r="I76" t="s">
        <v>166</v>
      </c>
      <c r="J76">
        <f>IF(Table1[[#This Row],[Team]]="LEI",1,0)</f>
        <v>0</v>
      </c>
      <c r="K76">
        <f>IF(Table1[[#This Row],[Team]]="ARS",1,0)</f>
        <v>0</v>
      </c>
      <c r="L76">
        <v>4.4000000000000004</v>
      </c>
      <c r="M76">
        <v>257</v>
      </c>
      <c r="N76">
        <v>3.0000056315640666</v>
      </c>
      <c r="O76">
        <v>10.487955600431185</v>
      </c>
      <c r="P76">
        <v>3.3224342938700069</v>
      </c>
      <c r="Q76">
        <v>0</v>
      </c>
      <c r="R76">
        <v>0</v>
      </c>
    </row>
    <row r="77" spans="1:18" hidden="1" x14ac:dyDescent="0.3">
      <c r="A77" t="s">
        <v>177</v>
      </c>
      <c r="B77" t="s">
        <v>178</v>
      </c>
      <c r="C77" t="s">
        <v>178</v>
      </c>
      <c r="D77" t="s">
        <v>5</v>
      </c>
      <c r="E77">
        <v>0</v>
      </c>
      <c r="F77">
        <v>1</v>
      </c>
      <c r="G77">
        <v>0</v>
      </c>
      <c r="H77">
        <v>0</v>
      </c>
      <c r="I77" t="s">
        <v>166</v>
      </c>
      <c r="J77">
        <f>IF(Table1[[#This Row],[Team]]="LEI",1,0)</f>
        <v>0</v>
      </c>
      <c r="K77">
        <f>IF(Table1[[#This Row],[Team]]="ARS",1,0)</f>
        <v>0</v>
      </c>
      <c r="L77">
        <v>5</v>
      </c>
      <c r="M77">
        <v>258</v>
      </c>
      <c r="N77">
        <v>3.6666645229666273</v>
      </c>
      <c r="O77">
        <v>9.8500968631612889</v>
      </c>
      <c r="P77">
        <v>3.2653880937755626</v>
      </c>
      <c r="Q77">
        <v>1</v>
      </c>
      <c r="R77">
        <v>0</v>
      </c>
    </row>
    <row r="78" spans="1:18" hidden="1" x14ac:dyDescent="0.3">
      <c r="A78" t="s">
        <v>179</v>
      </c>
      <c r="B78" t="s">
        <v>180</v>
      </c>
      <c r="C78" t="s">
        <v>180</v>
      </c>
      <c r="D78" t="s">
        <v>6</v>
      </c>
      <c r="E78">
        <v>0</v>
      </c>
      <c r="F78">
        <v>0</v>
      </c>
      <c r="G78">
        <v>1</v>
      </c>
      <c r="H78">
        <v>0</v>
      </c>
      <c r="I78" t="s">
        <v>166</v>
      </c>
      <c r="J78">
        <f>IF(Table1[[#This Row],[Team]]="LEI",1,0)</f>
        <v>0</v>
      </c>
      <c r="K78">
        <f>IF(Table1[[#This Row],[Team]]="ARS",1,0)</f>
        <v>0</v>
      </c>
      <c r="L78">
        <v>5.2</v>
      </c>
      <c r="M78">
        <v>260</v>
      </c>
      <c r="N78">
        <v>3.1333332823173441</v>
      </c>
      <c r="O78">
        <v>9.9196327414616512</v>
      </c>
      <c r="P78">
        <v>3.1929325639955595</v>
      </c>
      <c r="Q78">
        <v>0</v>
      </c>
      <c r="R78">
        <v>0</v>
      </c>
    </row>
    <row r="79" spans="1:18" hidden="1" x14ac:dyDescent="0.3">
      <c r="A79" t="s">
        <v>181</v>
      </c>
      <c r="B79" t="s">
        <v>182</v>
      </c>
      <c r="C79" t="s">
        <v>182</v>
      </c>
      <c r="D79" t="s">
        <v>6</v>
      </c>
      <c r="E79">
        <v>0</v>
      </c>
      <c r="F79">
        <v>0</v>
      </c>
      <c r="G79">
        <v>1</v>
      </c>
      <c r="H79">
        <v>0</v>
      </c>
      <c r="I79" t="s">
        <v>166</v>
      </c>
      <c r="J79">
        <f>IF(Table1[[#This Row],[Team]]="LEI",1,0)</f>
        <v>0</v>
      </c>
      <c r="K79">
        <f>IF(Table1[[#This Row],[Team]]="ARS",1,0)</f>
        <v>0</v>
      </c>
      <c r="L79">
        <v>4.8</v>
      </c>
      <c r="M79">
        <v>264</v>
      </c>
      <c r="N79">
        <v>2.4666666102450381</v>
      </c>
      <c r="O79">
        <v>9.9590137302062285</v>
      </c>
      <c r="P79">
        <v>3.0896254730749089</v>
      </c>
      <c r="Q79">
        <v>0</v>
      </c>
      <c r="R79">
        <v>0</v>
      </c>
    </row>
    <row r="80" spans="1:18" hidden="1" x14ac:dyDescent="0.3">
      <c r="A80" t="s">
        <v>183</v>
      </c>
      <c r="B80" t="s">
        <v>184</v>
      </c>
      <c r="C80" t="s">
        <v>184</v>
      </c>
      <c r="D80" t="s">
        <v>4</v>
      </c>
      <c r="E80">
        <v>1</v>
      </c>
      <c r="F80">
        <v>0</v>
      </c>
      <c r="G80">
        <v>0</v>
      </c>
      <c r="H80">
        <v>0</v>
      </c>
      <c r="I80" t="s">
        <v>185</v>
      </c>
      <c r="J80">
        <f>IF(Table1[[#This Row],[Team]]="LEI",1,0)</f>
        <v>0</v>
      </c>
      <c r="K80">
        <f>IF(Table1[[#This Row],[Team]]="ARS",1,0)</f>
        <v>0</v>
      </c>
      <c r="L80">
        <v>4.5</v>
      </c>
      <c r="M80">
        <v>270</v>
      </c>
      <c r="N80">
        <v>5.9999999981566825</v>
      </c>
      <c r="O80">
        <v>12.937012967542827</v>
      </c>
      <c r="P80">
        <v>4.1435206477139692</v>
      </c>
      <c r="Q80">
        <v>0</v>
      </c>
      <c r="R80">
        <v>0</v>
      </c>
    </row>
    <row r="81" spans="1:18" hidden="1" x14ac:dyDescent="0.3">
      <c r="A81" t="s">
        <v>186</v>
      </c>
      <c r="B81" t="s">
        <v>187</v>
      </c>
      <c r="C81" t="s">
        <v>187</v>
      </c>
      <c r="D81" t="s">
        <v>5</v>
      </c>
      <c r="E81">
        <v>0</v>
      </c>
      <c r="F81">
        <v>1</v>
      </c>
      <c r="G81">
        <v>0</v>
      </c>
      <c r="H81">
        <v>0</v>
      </c>
      <c r="I81" t="s">
        <v>185</v>
      </c>
      <c r="J81">
        <f>IF(Table1[[#This Row],[Team]]="LEI",1,0)</f>
        <v>0</v>
      </c>
      <c r="K81">
        <f>IF(Table1[[#This Row],[Team]]="ARS",1,0)</f>
        <v>0</v>
      </c>
      <c r="L81">
        <v>4.5</v>
      </c>
      <c r="M81">
        <v>273</v>
      </c>
      <c r="N81">
        <v>3.4</v>
      </c>
      <c r="O81">
        <v>10.308224189360356</v>
      </c>
      <c r="P81">
        <v>3.1571454940485131</v>
      </c>
      <c r="Q81">
        <v>0</v>
      </c>
      <c r="R81">
        <v>0</v>
      </c>
    </row>
    <row r="82" spans="1:18" hidden="1" x14ac:dyDescent="0.3">
      <c r="A82" t="s">
        <v>188</v>
      </c>
      <c r="B82" t="s">
        <v>189</v>
      </c>
      <c r="C82" t="s">
        <v>189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185</v>
      </c>
      <c r="J82">
        <f>IF(Table1[[#This Row],[Team]]="LEI",1,0)</f>
        <v>0</v>
      </c>
      <c r="K82">
        <f>IF(Table1[[#This Row],[Team]]="ARS",1,0)</f>
        <v>0</v>
      </c>
      <c r="L82">
        <v>5.4</v>
      </c>
      <c r="M82">
        <v>276</v>
      </c>
      <c r="N82">
        <v>2</v>
      </c>
      <c r="O82">
        <v>8.9483114200153242</v>
      </c>
      <c r="P82">
        <v>2.6411282340454414</v>
      </c>
      <c r="Q82">
        <v>0</v>
      </c>
      <c r="R82">
        <v>0</v>
      </c>
    </row>
    <row r="83" spans="1:18" hidden="1" x14ac:dyDescent="0.3">
      <c r="A83" t="s">
        <v>190</v>
      </c>
      <c r="B83" t="s">
        <v>191</v>
      </c>
      <c r="C83" t="s">
        <v>191</v>
      </c>
      <c r="D83" t="s">
        <v>6</v>
      </c>
      <c r="E83">
        <v>0</v>
      </c>
      <c r="F83">
        <v>0</v>
      </c>
      <c r="G83">
        <v>1</v>
      </c>
      <c r="H83">
        <v>0</v>
      </c>
      <c r="I83" t="s">
        <v>185</v>
      </c>
      <c r="J83">
        <f>IF(Table1[[#This Row],[Team]]="LEI",1,0)</f>
        <v>0</v>
      </c>
      <c r="K83">
        <f>IF(Table1[[#This Row],[Team]]="ARS",1,0)</f>
        <v>0</v>
      </c>
      <c r="L83">
        <v>5.5</v>
      </c>
      <c r="M83">
        <v>277</v>
      </c>
      <c r="N83">
        <v>2.8</v>
      </c>
      <c r="O83">
        <v>9.564772358997903</v>
      </c>
      <c r="P83">
        <v>2.8923390108822171</v>
      </c>
      <c r="Q83">
        <v>0</v>
      </c>
      <c r="R83">
        <v>0</v>
      </c>
    </row>
    <row r="84" spans="1:18" hidden="1" x14ac:dyDescent="0.3">
      <c r="A84" t="s">
        <v>192</v>
      </c>
      <c r="B84" t="s">
        <v>193</v>
      </c>
      <c r="C84" t="s">
        <v>193</v>
      </c>
      <c r="D84" t="s">
        <v>7</v>
      </c>
      <c r="E84">
        <v>0</v>
      </c>
      <c r="F84">
        <v>0</v>
      </c>
      <c r="G84">
        <v>0</v>
      </c>
      <c r="H84">
        <v>1</v>
      </c>
      <c r="I84" t="s">
        <v>185</v>
      </c>
      <c r="J84">
        <f>IF(Table1[[#This Row],[Team]]="LEI",1,0)</f>
        <v>0</v>
      </c>
      <c r="K84">
        <f>IF(Table1[[#This Row],[Team]]="ARS",1,0)</f>
        <v>0</v>
      </c>
      <c r="L84">
        <v>6.8</v>
      </c>
      <c r="M84">
        <v>282</v>
      </c>
      <c r="N84">
        <v>2.5999999999443366</v>
      </c>
      <c r="O84">
        <v>9.6946954447737674</v>
      </c>
      <c r="P84">
        <v>2.9067316225064506</v>
      </c>
      <c r="Q84">
        <v>0</v>
      </c>
      <c r="R84">
        <v>0</v>
      </c>
    </row>
    <row r="85" spans="1:18" hidden="1" x14ac:dyDescent="0.3">
      <c r="A85" t="s">
        <v>194</v>
      </c>
      <c r="B85" t="s">
        <v>195</v>
      </c>
      <c r="C85" t="s">
        <v>195</v>
      </c>
      <c r="D85" t="s">
        <v>6</v>
      </c>
      <c r="E85">
        <v>0</v>
      </c>
      <c r="F85">
        <v>0</v>
      </c>
      <c r="G85">
        <v>1</v>
      </c>
      <c r="H85">
        <v>0</v>
      </c>
      <c r="I85" t="s">
        <v>185</v>
      </c>
      <c r="J85">
        <f>IF(Table1[[#This Row],[Team]]="LEI",1,0)</f>
        <v>0</v>
      </c>
      <c r="K85">
        <f>IF(Table1[[#This Row],[Team]]="ARS",1,0)</f>
        <v>0</v>
      </c>
      <c r="L85">
        <v>4.5</v>
      </c>
      <c r="M85">
        <v>283</v>
      </c>
      <c r="N85">
        <v>5.2142820309537923E-2</v>
      </c>
      <c r="O85">
        <v>10.055519325519247</v>
      </c>
      <c r="P85">
        <v>2.7383202900507517</v>
      </c>
      <c r="Q85">
        <v>0</v>
      </c>
      <c r="R85">
        <v>0</v>
      </c>
    </row>
    <row r="86" spans="1:18" hidden="1" x14ac:dyDescent="0.3">
      <c r="A86" t="s">
        <v>196</v>
      </c>
      <c r="B86" t="s">
        <v>197</v>
      </c>
      <c r="C86" t="s">
        <v>198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185</v>
      </c>
      <c r="J86">
        <f>IF(Table1[[#This Row],[Team]]="LEI",1,0)</f>
        <v>0</v>
      </c>
      <c r="K86">
        <f>IF(Table1[[#This Row],[Team]]="ARS",1,0)</f>
        <v>0</v>
      </c>
      <c r="L86">
        <v>5</v>
      </c>
      <c r="M86">
        <v>292</v>
      </c>
      <c r="N86">
        <v>2.3999999958322058</v>
      </c>
      <c r="O86">
        <v>9.745830629364935</v>
      </c>
      <c r="P86">
        <v>2.8997114323730777</v>
      </c>
      <c r="Q86">
        <v>0</v>
      </c>
      <c r="R86">
        <v>0</v>
      </c>
    </row>
    <row r="87" spans="1:18" hidden="1" x14ac:dyDescent="0.3">
      <c r="A87" t="s">
        <v>199</v>
      </c>
      <c r="B87" t="s">
        <v>200</v>
      </c>
      <c r="C87" t="s">
        <v>199</v>
      </c>
      <c r="D87" t="s">
        <v>6</v>
      </c>
      <c r="E87">
        <v>0</v>
      </c>
      <c r="F87">
        <v>0</v>
      </c>
      <c r="G87">
        <v>1</v>
      </c>
      <c r="H87">
        <v>0</v>
      </c>
      <c r="I87" t="s">
        <v>185</v>
      </c>
      <c r="J87">
        <f>IF(Table1[[#This Row],[Team]]="LEI",1,0)</f>
        <v>0</v>
      </c>
      <c r="K87">
        <f>IF(Table1[[#This Row],[Team]]="ARS",1,0)</f>
        <v>0</v>
      </c>
      <c r="L87">
        <v>4.5999999999999996</v>
      </c>
      <c r="M87">
        <v>294</v>
      </c>
      <c r="N87">
        <v>6.9999996904869617</v>
      </c>
      <c r="O87">
        <v>11.553994199040481</v>
      </c>
      <c r="P87">
        <v>3.8722348216297018</v>
      </c>
      <c r="Q87">
        <v>0</v>
      </c>
      <c r="R87">
        <v>0</v>
      </c>
    </row>
    <row r="88" spans="1:18" x14ac:dyDescent="0.3">
      <c r="A88" t="s">
        <v>79</v>
      </c>
      <c r="B88" t="s">
        <v>165</v>
      </c>
      <c r="C88" s="2" t="s">
        <v>165</v>
      </c>
      <c r="D88" t="s">
        <v>4</v>
      </c>
      <c r="E88">
        <v>1</v>
      </c>
      <c r="F88">
        <v>0</v>
      </c>
      <c r="G88">
        <v>0</v>
      </c>
      <c r="H88">
        <v>0</v>
      </c>
      <c r="I88" t="s">
        <v>166</v>
      </c>
      <c r="J88">
        <f>IF(Table1[[#This Row],[Team]]="LEI",1,0)</f>
        <v>0</v>
      </c>
      <c r="K88">
        <f>IF(Table1[[#This Row],[Team]]="ARS",1,0)</f>
        <v>0</v>
      </c>
      <c r="L88">
        <v>4.5</v>
      </c>
      <c r="M88">
        <v>240</v>
      </c>
      <c r="N88">
        <v>7.9333337204703636</v>
      </c>
      <c r="O88">
        <v>11.037957844394153</v>
      </c>
      <c r="P88">
        <v>4.3123505003283551</v>
      </c>
      <c r="Q88">
        <v>0</v>
      </c>
      <c r="R88">
        <v>1</v>
      </c>
    </row>
    <row r="89" spans="1:18" hidden="1" x14ac:dyDescent="0.3">
      <c r="A89" t="s">
        <v>202</v>
      </c>
      <c r="B89" t="s">
        <v>203</v>
      </c>
      <c r="C89" t="s">
        <v>203</v>
      </c>
      <c r="D89" t="s">
        <v>7</v>
      </c>
      <c r="E89">
        <v>0</v>
      </c>
      <c r="F89">
        <v>0</v>
      </c>
      <c r="G89">
        <v>0</v>
      </c>
      <c r="H89">
        <v>1</v>
      </c>
      <c r="I89" t="s">
        <v>201</v>
      </c>
      <c r="J89">
        <f>IF(Table1[[#This Row],[Team]]="LEI",1,0)</f>
        <v>1</v>
      </c>
      <c r="K89">
        <f>IF(Table1[[#This Row],[Team]]="ARS",1,0)</f>
        <v>0</v>
      </c>
      <c r="L89">
        <v>9.1</v>
      </c>
      <c r="M89">
        <v>314</v>
      </c>
      <c r="N89">
        <v>5.9333345030058453</v>
      </c>
      <c r="O89">
        <v>9.5533776773650168</v>
      </c>
      <c r="P89">
        <v>3.5002701929083218</v>
      </c>
      <c r="Q89">
        <v>0</v>
      </c>
      <c r="R89">
        <v>0</v>
      </c>
    </row>
    <row r="90" spans="1:18" x14ac:dyDescent="0.3">
      <c r="A90" t="s">
        <v>355</v>
      </c>
      <c r="B90" t="s">
        <v>356</v>
      </c>
      <c r="C90" s="2" t="s">
        <v>356</v>
      </c>
      <c r="D90" t="s">
        <v>7</v>
      </c>
      <c r="E90">
        <v>0</v>
      </c>
      <c r="F90">
        <v>0</v>
      </c>
      <c r="G90">
        <v>0</v>
      </c>
      <c r="H90">
        <v>1</v>
      </c>
      <c r="I90" t="s">
        <v>354</v>
      </c>
      <c r="J90">
        <f>IF(Table1[[#This Row],[Team]]="LEI",1,0)</f>
        <v>0</v>
      </c>
      <c r="K90">
        <f>IF(Table1[[#This Row],[Team]]="ARS",1,0)</f>
        <v>0</v>
      </c>
      <c r="L90">
        <v>11.6</v>
      </c>
      <c r="M90">
        <v>577</v>
      </c>
      <c r="N90">
        <v>2.1999991710413749</v>
      </c>
      <c r="O90">
        <v>12.340055369734998</v>
      </c>
      <c r="P90">
        <v>4.4515028642127863</v>
      </c>
      <c r="Q90">
        <v>1</v>
      </c>
      <c r="R90">
        <v>1</v>
      </c>
    </row>
    <row r="91" spans="1:18" x14ac:dyDescent="0.3">
      <c r="A91" t="s">
        <v>68</v>
      </c>
      <c r="B91" t="s">
        <v>69</v>
      </c>
      <c r="C91" s="2" t="s">
        <v>69</v>
      </c>
      <c r="D91" t="s">
        <v>7</v>
      </c>
      <c r="E91">
        <v>0</v>
      </c>
      <c r="F91">
        <v>0</v>
      </c>
      <c r="G91">
        <v>0</v>
      </c>
      <c r="H91">
        <v>1</v>
      </c>
      <c r="I91" t="s">
        <v>67</v>
      </c>
      <c r="J91">
        <f>IF(Table1[[#This Row],[Team]]="LEI",1,0)</f>
        <v>0</v>
      </c>
      <c r="K91">
        <f>IF(Table1[[#This Row],[Team]]="ARS",1,0)</f>
        <v>0</v>
      </c>
      <c r="L91">
        <v>5.4</v>
      </c>
      <c r="M91">
        <v>70</v>
      </c>
      <c r="N91">
        <v>4.2666557720583267</v>
      </c>
      <c r="O91">
        <v>10.651519546046282</v>
      </c>
      <c r="P91">
        <v>4.2044785389175763</v>
      </c>
      <c r="Q91">
        <v>0</v>
      </c>
      <c r="R91">
        <v>1</v>
      </c>
    </row>
    <row r="92" spans="1:18" hidden="1" x14ac:dyDescent="0.3">
      <c r="A92" t="s">
        <v>208</v>
      </c>
      <c r="B92" t="s">
        <v>209</v>
      </c>
      <c r="C92" t="s">
        <v>209</v>
      </c>
      <c r="D92" t="s">
        <v>6</v>
      </c>
      <c r="E92">
        <v>0</v>
      </c>
      <c r="F92">
        <v>0</v>
      </c>
      <c r="G92">
        <v>1</v>
      </c>
      <c r="H92">
        <v>0</v>
      </c>
      <c r="I92" t="s">
        <v>201</v>
      </c>
      <c r="J92">
        <f>IF(Table1[[#This Row],[Team]]="LEI",1,0)</f>
        <v>1</v>
      </c>
      <c r="K92">
        <f>IF(Table1[[#This Row],[Team]]="ARS",1,0)</f>
        <v>0</v>
      </c>
      <c r="L92">
        <v>6.3</v>
      </c>
      <c r="M92">
        <v>318</v>
      </c>
      <c r="N92">
        <v>7.0000005759204598</v>
      </c>
      <c r="O92">
        <v>10.460122697949876</v>
      </c>
      <c r="P92">
        <v>3.9314154945895985</v>
      </c>
      <c r="Q92">
        <v>0</v>
      </c>
      <c r="R92">
        <v>0</v>
      </c>
    </row>
    <row r="93" spans="1:18" hidden="1" x14ac:dyDescent="0.3">
      <c r="A93" t="s">
        <v>175</v>
      </c>
      <c r="B93" t="s">
        <v>210</v>
      </c>
      <c r="C93" t="s">
        <v>210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201</v>
      </c>
      <c r="J93">
        <f>IF(Table1[[#This Row],[Team]]="LEI",1,0)</f>
        <v>1</v>
      </c>
      <c r="K93">
        <f>IF(Table1[[#This Row],[Team]]="ARS",1,0)</f>
        <v>0</v>
      </c>
      <c r="L93">
        <v>8.1999999999999993</v>
      </c>
      <c r="M93">
        <v>320</v>
      </c>
      <c r="N93">
        <v>3.9999992566244713</v>
      </c>
      <c r="O93">
        <v>11.276082573669962</v>
      </c>
      <c r="P93">
        <v>3.5414200839071208</v>
      </c>
      <c r="Q93">
        <v>0</v>
      </c>
      <c r="R93">
        <v>0</v>
      </c>
    </row>
    <row r="94" spans="1:18" x14ac:dyDescent="0.3">
      <c r="A94" t="s">
        <v>73</v>
      </c>
      <c r="B94" t="s">
        <v>74</v>
      </c>
      <c r="C94" s="2" t="s">
        <v>74</v>
      </c>
      <c r="D94" t="s">
        <v>7</v>
      </c>
      <c r="E94">
        <v>0</v>
      </c>
      <c r="F94">
        <v>0</v>
      </c>
      <c r="G94">
        <v>0</v>
      </c>
      <c r="H94">
        <v>1</v>
      </c>
      <c r="I94" t="s">
        <v>67</v>
      </c>
      <c r="J94">
        <f>IF(Table1[[#This Row],[Team]]="LEI",1,0)</f>
        <v>0</v>
      </c>
      <c r="K94">
        <f>IF(Table1[[#This Row],[Team]]="ARS",1,0)</f>
        <v>0</v>
      </c>
      <c r="L94">
        <v>5.8</v>
      </c>
      <c r="M94">
        <v>74</v>
      </c>
      <c r="N94">
        <v>2.8415070502089947</v>
      </c>
      <c r="O94">
        <v>10.461540493548082</v>
      </c>
      <c r="P94">
        <v>3.9753426006511763</v>
      </c>
      <c r="Q94">
        <v>0</v>
      </c>
      <c r="R94">
        <v>1</v>
      </c>
    </row>
    <row r="95" spans="1:18" hidden="1" x14ac:dyDescent="0.3">
      <c r="A95" t="s">
        <v>213</v>
      </c>
      <c r="B95" t="s">
        <v>214</v>
      </c>
      <c r="C95" t="s">
        <v>214</v>
      </c>
      <c r="D95" t="s">
        <v>6</v>
      </c>
      <c r="E95">
        <v>0</v>
      </c>
      <c r="F95">
        <v>0</v>
      </c>
      <c r="G95">
        <v>1</v>
      </c>
      <c r="H95">
        <v>0</v>
      </c>
      <c r="I95" t="s">
        <v>201</v>
      </c>
      <c r="J95">
        <f>IF(Table1[[#This Row],[Team]]="LEI",1,0)</f>
        <v>1</v>
      </c>
      <c r="K95">
        <f>IF(Table1[[#This Row],[Team]]="ARS",1,0)</f>
        <v>0</v>
      </c>
      <c r="L95">
        <v>4.9000000000000004</v>
      </c>
      <c r="M95">
        <v>325</v>
      </c>
      <c r="N95">
        <v>3.7999999941179623</v>
      </c>
      <c r="O95">
        <v>11.644340682780809</v>
      </c>
      <c r="P95">
        <v>3.5921194457056558</v>
      </c>
      <c r="Q95">
        <v>0</v>
      </c>
      <c r="R95">
        <v>0</v>
      </c>
    </row>
    <row r="96" spans="1:18" hidden="1" x14ac:dyDescent="0.3">
      <c r="A96" t="s">
        <v>175</v>
      </c>
      <c r="B96" t="s">
        <v>215</v>
      </c>
      <c r="C96" t="s">
        <v>215</v>
      </c>
      <c r="D96" t="s">
        <v>5</v>
      </c>
      <c r="E96">
        <v>0</v>
      </c>
      <c r="F96">
        <v>1</v>
      </c>
      <c r="G96">
        <v>0</v>
      </c>
      <c r="H96">
        <v>0</v>
      </c>
      <c r="I96" t="s">
        <v>201</v>
      </c>
      <c r="J96">
        <f>IF(Table1[[#This Row],[Team]]="LEI",1,0)</f>
        <v>1</v>
      </c>
      <c r="K96">
        <f>IF(Table1[[#This Row],[Team]]="ARS",1,0)</f>
        <v>0</v>
      </c>
      <c r="L96">
        <v>4.3</v>
      </c>
      <c r="M96">
        <v>327</v>
      </c>
      <c r="N96">
        <v>4.3999999967884049</v>
      </c>
      <c r="O96">
        <v>11.363575333802602</v>
      </c>
      <c r="P96">
        <v>3.641386796253018</v>
      </c>
      <c r="Q96">
        <v>0</v>
      </c>
      <c r="R96">
        <v>0</v>
      </c>
    </row>
    <row r="97" spans="1:18" hidden="1" x14ac:dyDescent="0.3">
      <c r="A97" t="s">
        <v>216</v>
      </c>
      <c r="B97" t="s">
        <v>217</v>
      </c>
      <c r="C97" t="s">
        <v>217</v>
      </c>
      <c r="D97" t="s">
        <v>7</v>
      </c>
      <c r="E97">
        <v>0</v>
      </c>
      <c r="F97">
        <v>0</v>
      </c>
      <c r="G97">
        <v>0</v>
      </c>
      <c r="H97">
        <v>1</v>
      </c>
      <c r="I97" t="s">
        <v>201</v>
      </c>
      <c r="J97">
        <f>IF(Table1[[#This Row],[Team]]="LEI",1,0)</f>
        <v>1</v>
      </c>
      <c r="K97">
        <f>IF(Table1[[#This Row],[Team]]="ARS",1,0)</f>
        <v>0</v>
      </c>
      <c r="L97">
        <v>5.7</v>
      </c>
      <c r="M97">
        <v>330</v>
      </c>
      <c r="N97">
        <v>3.9999999560107371</v>
      </c>
      <c r="O97">
        <v>8.8301663477492465</v>
      </c>
      <c r="P97">
        <v>2.9437059541229136</v>
      </c>
      <c r="Q97">
        <v>0</v>
      </c>
      <c r="R97">
        <v>0</v>
      </c>
    </row>
    <row r="98" spans="1:18" hidden="1" x14ac:dyDescent="0.3">
      <c r="A98" t="s">
        <v>42</v>
      </c>
      <c r="B98" t="s">
        <v>150</v>
      </c>
      <c r="C98" s="1" t="s">
        <v>150</v>
      </c>
      <c r="D98" t="s">
        <v>4</v>
      </c>
      <c r="E98">
        <v>1</v>
      </c>
      <c r="F98">
        <v>0</v>
      </c>
      <c r="G98">
        <v>0</v>
      </c>
      <c r="H98">
        <v>0</v>
      </c>
      <c r="I98" t="s">
        <v>201</v>
      </c>
      <c r="J98">
        <f>IF(Table1[[#This Row],[Team]]="LEI",1,0)</f>
        <v>1</v>
      </c>
      <c r="K98">
        <f>IF(Table1[[#This Row],[Team]]="ARS",1,0)</f>
        <v>0</v>
      </c>
      <c r="L98">
        <v>4.0999999999999996</v>
      </c>
      <c r="M98">
        <v>313</v>
      </c>
      <c r="N98">
        <v>5.0666664913576982</v>
      </c>
      <c r="O98">
        <v>14.430968863545484</v>
      </c>
      <c r="P98">
        <v>4.5219491524424509</v>
      </c>
      <c r="Q98">
        <v>0</v>
      </c>
      <c r="R98">
        <v>0</v>
      </c>
    </row>
    <row r="99" spans="1:18" hidden="1" x14ac:dyDescent="0.3">
      <c r="A99" t="s">
        <v>221</v>
      </c>
      <c r="B99" t="s">
        <v>194</v>
      </c>
      <c r="C99" t="s">
        <v>194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220</v>
      </c>
      <c r="J99">
        <f>IF(Table1[[#This Row],[Team]]="LEI",1,0)</f>
        <v>0</v>
      </c>
      <c r="K99">
        <f>IF(Table1[[#This Row],[Team]]="ARS",1,0)</f>
        <v>0</v>
      </c>
      <c r="L99">
        <v>5.8</v>
      </c>
      <c r="M99">
        <v>349</v>
      </c>
      <c r="N99">
        <v>2.2389130396868087</v>
      </c>
      <c r="O99">
        <v>8.8189649152186362</v>
      </c>
      <c r="P99">
        <v>2.7934168286448777</v>
      </c>
      <c r="Q99">
        <v>1</v>
      </c>
      <c r="R99">
        <v>0</v>
      </c>
    </row>
    <row r="100" spans="1:18" hidden="1" x14ac:dyDescent="0.3">
      <c r="A100" t="s">
        <v>106</v>
      </c>
      <c r="B100" t="s">
        <v>222</v>
      </c>
      <c r="C100" t="s">
        <v>222</v>
      </c>
      <c r="D100" t="s">
        <v>5</v>
      </c>
      <c r="E100">
        <v>0</v>
      </c>
      <c r="F100">
        <v>1</v>
      </c>
      <c r="G100">
        <v>0</v>
      </c>
      <c r="H100">
        <v>0</v>
      </c>
      <c r="I100" t="s">
        <v>220</v>
      </c>
      <c r="J100">
        <f>IF(Table1[[#This Row],[Team]]="LEI",1,0)</f>
        <v>0</v>
      </c>
      <c r="K100">
        <f>IF(Table1[[#This Row],[Team]]="ARS",1,0)</f>
        <v>0</v>
      </c>
      <c r="L100">
        <v>4.5</v>
      </c>
      <c r="M100">
        <v>351</v>
      </c>
      <c r="N100">
        <v>1.799999956284305</v>
      </c>
      <c r="O100">
        <v>8.2172991516360856</v>
      </c>
      <c r="P100">
        <v>2.58083162435722</v>
      </c>
      <c r="Q100">
        <v>0</v>
      </c>
      <c r="R100">
        <v>0</v>
      </c>
    </row>
    <row r="101" spans="1:18" hidden="1" x14ac:dyDescent="0.3">
      <c r="A101" t="s">
        <v>223</v>
      </c>
      <c r="B101" t="s">
        <v>224</v>
      </c>
      <c r="C101" t="s">
        <v>224</v>
      </c>
      <c r="D101" t="s">
        <v>4</v>
      </c>
      <c r="E101">
        <v>1</v>
      </c>
      <c r="F101">
        <v>0</v>
      </c>
      <c r="G101">
        <v>0</v>
      </c>
      <c r="H101">
        <v>0</v>
      </c>
      <c r="I101" t="s">
        <v>220</v>
      </c>
      <c r="J101">
        <f>IF(Table1[[#This Row],[Team]]="LEI",1,0)</f>
        <v>0</v>
      </c>
      <c r="K101">
        <f>IF(Table1[[#This Row],[Team]]="ARS",1,0)</f>
        <v>0</v>
      </c>
      <c r="L101">
        <v>4.5</v>
      </c>
      <c r="M101">
        <v>354</v>
      </c>
      <c r="N101">
        <v>3.3999961963228218</v>
      </c>
      <c r="O101">
        <v>9.554214874271814</v>
      </c>
      <c r="P101">
        <v>3.1012438174867634</v>
      </c>
      <c r="Q101">
        <v>0</v>
      </c>
      <c r="R101">
        <v>0</v>
      </c>
    </row>
    <row r="102" spans="1:18" x14ac:dyDescent="0.3">
      <c r="A102" t="s">
        <v>32</v>
      </c>
      <c r="B102" t="s">
        <v>33</v>
      </c>
      <c r="C102" s="2" t="s">
        <v>32</v>
      </c>
      <c r="D102" t="s">
        <v>5</v>
      </c>
      <c r="E102">
        <v>0</v>
      </c>
      <c r="F102">
        <v>1</v>
      </c>
      <c r="G102">
        <v>0</v>
      </c>
      <c r="H102">
        <v>0</v>
      </c>
      <c r="I102" t="s">
        <v>18</v>
      </c>
      <c r="J102">
        <f>IF(Table1[[#This Row],[Team]]="LEI",1,0)</f>
        <v>0</v>
      </c>
      <c r="K102">
        <f>IF(Table1[[#This Row],[Team]]="ARS",1,0)</f>
        <v>1</v>
      </c>
      <c r="L102">
        <v>5.2</v>
      </c>
      <c r="M102">
        <v>15</v>
      </c>
      <c r="N102">
        <v>6.333329495624052</v>
      </c>
      <c r="O102">
        <v>14.645385154123341</v>
      </c>
      <c r="P102">
        <v>6.6897814561856537</v>
      </c>
      <c r="Q102">
        <v>0</v>
      </c>
      <c r="R102">
        <v>1</v>
      </c>
    </row>
    <row r="103" spans="1:18" hidden="1" x14ac:dyDescent="0.3">
      <c r="A103" t="s">
        <v>123</v>
      </c>
      <c r="B103" t="s">
        <v>227</v>
      </c>
      <c r="C103" t="s">
        <v>228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220</v>
      </c>
      <c r="J103">
        <f>IF(Table1[[#This Row],[Team]]="LEI",1,0)</f>
        <v>0</v>
      </c>
      <c r="K103">
        <f>IF(Table1[[#This Row],[Team]]="ARS",1,0)</f>
        <v>0</v>
      </c>
      <c r="L103">
        <v>4.8</v>
      </c>
      <c r="M103">
        <v>361</v>
      </c>
      <c r="N103">
        <v>0.86666642575243324</v>
      </c>
      <c r="O103">
        <v>9.7464711485039892</v>
      </c>
      <c r="P103">
        <v>2.9635675051083861</v>
      </c>
      <c r="Q103">
        <v>0</v>
      </c>
      <c r="R103">
        <v>0</v>
      </c>
    </row>
    <row r="104" spans="1:18" hidden="1" x14ac:dyDescent="0.3">
      <c r="A104" t="s">
        <v>229</v>
      </c>
      <c r="B104" t="s">
        <v>230</v>
      </c>
      <c r="C104" t="s">
        <v>230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220</v>
      </c>
      <c r="J104">
        <f>IF(Table1[[#This Row],[Team]]="LEI",1,0)</f>
        <v>0</v>
      </c>
      <c r="K104">
        <f>IF(Table1[[#This Row],[Team]]="ARS",1,0)</f>
        <v>0</v>
      </c>
      <c r="L104">
        <v>5.5</v>
      </c>
      <c r="M104">
        <v>362</v>
      </c>
      <c r="N104">
        <v>0.99999919999197817</v>
      </c>
      <c r="O104">
        <v>9.419983381047766</v>
      </c>
      <c r="P104">
        <v>2.8767800531414163</v>
      </c>
      <c r="Q104">
        <v>0</v>
      </c>
      <c r="R104">
        <v>0</v>
      </c>
    </row>
    <row r="105" spans="1:18" hidden="1" x14ac:dyDescent="0.3">
      <c r="A105" t="s">
        <v>231</v>
      </c>
      <c r="B105" t="s">
        <v>232</v>
      </c>
      <c r="C105" t="s">
        <v>232</v>
      </c>
      <c r="D105" t="s">
        <v>7</v>
      </c>
      <c r="E105">
        <v>0</v>
      </c>
      <c r="F105">
        <v>0</v>
      </c>
      <c r="G105">
        <v>0</v>
      </c>
      <c r="H105">
        <v>1</v>
      </c>
      <c r="I105" t="s">
        <v>233</v>
      </c>
      <c r="J105">
        <f>IF(Table1[[#This Row],[Team]]="LEI",1,0)</f>
        <v>0</v>
      </c>
      <c r="K105">
        <f>IF(Table1[[#This Row],[Team]]="ARS",1,0)</f>
        <v>0</v>
      </c>
      <c r="L105">
        <v>8.1</v>
      </c>
      <c r="M105">
        <v>377</v>
      </c>
      <c r="N105">
        <v>0.66666316075889331</v>
      </c>
      <c r="O105">
        <v>9.7970406509261121</v>
      </c>
      <c r="P105">
        <v>2.4940793076497028</v>
      </c>
      <c r="Q105">
        <v>0</v>
      </c>
      <c r="R105">
        <v>0</v>
      </c>
    </row>
    <row r="106" spans="1:18" hidden="1" x14ac:dyDescent="0.3">
      <c r="A106" t="s">
        <v>234</v>
      </c>
      <c r="B106" t="s">
        <v>235</v>
      </c>
      <c r="C106" t="s">
        <v>236</v>
      </c>
      <c r="D106" t="s">
        <v>5</v>
      </c>
      <c r="E106">
        <v>0</v>
      </c>
      <c r="F106">
        <v>1</v>
      </c>
      <c r="G106">
        <v>0</v>
      </c>
      <c r="H106">
        <v>0</v>
      </c>
      <c r="I106" t="s">
        <v>233</v>
      </c>
      <c r="J106">
        <f>IF(Table1[[#This Row],[Team]]="LEI",1,0)</f>
        <v>0</v>
      </c>
      <c r="K106">
        <f>IF(Table1[[#This Row],[Team]]="ARS",1,0)</f>
        <v>0</v>
      </c>
      <c r="L106">
        <v>6.5</v>
      </c>
      <c r="M106">
        <v>378</v>
      </c>
      <c r="N106">
        <v>2.8</v>
      </c>
      <c r="O106">
        <v>10.213723095289348</v>
      </c>
      <c r="P106">
        <v>2.7268151480311209</v>
      </c>
      <c r="Q106">
        <v>0</v>
      </c>
      <c r="R106">
        <v>0</v>
      </c>
    </row>
    <row r="107" spans="1:18" hidden="1" x14ac:dyDescent="0.3">
      <c r="A107" t="s">
        <v>237</v>
      </c>
      <c r="B107" t="s">
        <v>238</v>
      </c>
      <c r="C107" t="s">
        <v>237</v>
      </c>
      <c r="D107" t="s">
        <v>4</v>
      </c>
      <c r="E107">
        <v>1</v>
      </c>
      <c r="F107">
        <v>0</v>
      </c>
      <c r="G107">
        <v>0</v>
      </c>
      <c r="H107">
        <v>0</v>
      </c>
      <c r="I107" t="s">
        <v>233</v>
      </c>
      <c r="J107">
        <f>IF(Table1[[#This Row],[Team]]="LEI",1,0)</f>
        <v>0</v>
      </c>
      <c r="K107">
        <f>IF(Table1[[#This Row],[Team]]="ARS",1,0)</f>
        <v>0</v>
      </c>
      <c r="L107">
        <v>5.5</v>
      </c>
      <c r="M107">
        <v>379</v>
      </c>
      <c r="N107">
        <v>2.736405031645198</v>
      </c>
      <c r="O107">
        <v>11.762224259899149</v>
      </c>
      <c r="P107">
        <v>3.1108575782882575</v>
      </c>
      <c r="Q107">
        <v>1</v>
      </c>
      <c r="R107">
        <v>0</v>
      </c>
    </row>
    <row r="108" spans="1:18" hidden="1" x14ac:dyDescent="0.3">
      <c r="A108" t="s">
        <v>239</v>
      </c>
      <c r="B108" t="s">
        <v>240</v>
      </c>
      <c r="C108" t="s">
        <v>240</v>
      </c>
      <c r="D108" t="s">
        <v>6</v>
      </c>
      <c r="E108">
        <v>0</v>
      </c>
      <c r="F108">
        <v>0</v>
      </c>
      <c r="G108">
        <v>1</v>
      </c>
      <c r="H108">
        <v>0</v>
      </c>
      <c r="I108" t="s">
        <v>233</v>
      </c>
      <c r="J108">
        <f>IF(Table1[[#This Row],[Team]]="LEI",1,0)</f>
        <v>0</v>
      </c>
      <c r="K108">
        <f>IF(Table1[[#This Row],[Team]]="ARS",1,0)</f>
        <v>0</v>
      </c>
      <c r="L108">
        <v>12.8</v>
      </c>
      <c r="M108">
        <v>381</v>
      </c>
      <c r="N108">
        <v>6.0666656143354114</v>
      </c>
      <c r="O108">
        <v>11.996190406485002</v>
      </c>
      <c r="P108">
        <v>3.3698467404369699</v>
      </c>
      <c r="Q108">
        <v>0</v>
      </c>
      <c r="R108">
        <v>0</v>
      </c>
    </row>
    <row r="109" spans="1:18" hidden="1" x14ac:dyDescent="0.3">
      <c r="A109" t="s">
        <v>241</v>
      </c>
      <c r="B109" t="s">
        <v>242</v>
      </c>
      <c r="C109" t="s">
        <v>242</v>
      </c>
      <c r="D109" t="s">
        <v>5</v>
      </c>
      <c r="E109">
        <v>0</v>
      </c>
      <c r="F109">
        <v>1</v>
      </c>
      <c r="G109">
        <v>0</v>
      </c>
      <c r="H109">
        <v>0</v>
      </c>
      <c r="I109" t="s">
        <v>233</v>
      </c>
      <c r="J109">
        <f>IF(Table1[[#This Row],[Team]]="LEI",1,0)</f>
        <v>0</v>
      </c>
      <c r="K109">
        <f>IF(Table1[[#This Row],[Team]]="ARS",1,0)</f>
        <v>0</v>
      </c>
      <c r="L109">
        <v>6.8</v>
      </c>
      <c r="M109">
        <v>382</v>
      </c>
      <c r="N109">
        <v>1.3333323365005607</v>
      </c>
      <c r="O109">
        <v>10.557809980725676</v>
      </c>
      <c r="P109">
        <v>2.7247512030176249</v>
      </c>
      <c r="Q109">
        <v>0</v>
      </c>
      <c r="R109">
        <v>0</v>
      </c>
    </row>
    <row r="110" spans="1:18" hidden="1" x14ac:dyDescent="0.3">
      <c r="A110" t="s">
        <v>243</v>
      </c>
      <c r="B110" t="s">
        <v>244</v>
      </c>
      <c r="C110" t="s">
        <v>244</v>
      </c>
      <c r="D110" t="s">
        <v>5</v>
      </c>
      <c r="E110">
        <v>0</v>
      </c>
      <c r="F110">
        <v>1</v>
      </c>
      <c r="G110">
        <v>0</v>
      </c>
      <c r="H110">
        <v>0</v>
      </c>
      <c r="I110" t="s">
        <v>233</v>
      </c>
      <c r="J110">
        <f>IF(Table1[[#This Row],[Team]]="LEI",1,0)</f>
        <v>0</v>
      </c>
      <c r="K110">
        <f>IF(Table1[[#This Row],[Team]]="ARS",1,0)</f>
        <v>0</v>
      </c>
      <c r="L110">
        <v>7.2</v>
      </c>
      <c r="M110">
        <v>383</v>
      </c>
      <c r="N110">
        <v>3.0671824813162689</v>
      </c>
      <c r="O110">
        <v>10.80573852524096</v>
      </c>
      <c r="P110">
        <v>2.891179987768616</v>
      </c>
      <c r="Q110">
        <v>0</v>
      </c>
      <c r="R110">
        <v>0</v>
      </c>
    </row>
    <row r="111" spans="1:18" hidden="1" x14ac:dyDescent="0.3">
      <c r="A111" t="s">
        <v>245</v>
      </c>
      <c r="B111" t="s">
        <v>246</v>
      </c>
      <c r="C111" t="s">
        <v>246</v>
      </c>
      <c r="D111" t="s">
        <v>5</v>
      </c>
      <c r="E111">
        <v>0</v>
      </c>
      <c r="F111">
        <v>1</v>
      </c>
      <c r="G111">
        <v>0</v>
      </c>
      <c r="H111">
        <v>0</v>
      </c>
      <c r="I111" t="s">
        <v>233</v>
      </c>
      <c r="J111">
        <f>IF(Table1[[#This Row],[Team]]="LEI",1,0)</f>
        <v>0</v>
      </c>
      <c r="K111">
        <f>IF(Table1[[#This Row],[Team]]="ARS",1,0)</f>
        <v>0</v>
      </c>
      <c r="L111">
        <v>4.5</v>
      </c>
      <c r="M111">
        <v>384</v>
      </c>
      <c r="N111">
        <v>2.2000000000000002</v>
      </c>
      <c r="O111">
        <v>10.26543961982108</v>
      </c>
      <c r="P111">
        <v>2.7036664911791832</v>
      </c>
      <c r="Q111">
        <v>0</v>
      </c>
      <c r="R111">
        <v>0</v>
      </c>
    </row>
    <row r="112" spans="1:18" hidden="1" x14ac:dyDescent="0.3">
      <c r="A112" t="s">
        <v>247</v>
      </c>
      <c r="B112" t="s">
        <v>248</v>
      </c>
      <c r="C112" t="s">
        <v>249</v>
      </c>
      <c r="D112" t="s">
        <v>6</v>
      </c>
      <c r="E112">
        <v>0</v>
      </c>
      <c r="F112">
        <v>0</v>
      </c>
      <c r="G112">
        <v>1</v>
      </c>
      <c r="H112">
        <v>0</v>
      </c>
      <c r="I112" t="s">
        <v>233</v>
      </c>
      <c r="J112">
        <f>IF(Table1[[#This Row],[Team]]="LEI",1,0)</f>
        <v>0</v>
      </c>
      <c r="K112">
        <f>IF(Table1[[#This Row],[Team]]="ARS",1,0)</f>
        <v>0</v>
      </c>
      <c r="L112">
        <v>7.8</v>
      </c>
      <c r="M112">
        <v>391</v>
      </c>
      <c r="N112">
        <v>0</v>
      </c>
      <c r="O112">
        <v>7.0811862296922978</v>
      </c>
      <c r="P112">
        <v>1.7736975123178544</v>
      </c>
      <c r="Q112">
        <v>0</v>
      </c>
      <c r="R112">
        <v>0</v>
      </c>
    </row>
    <row r="113" spans="1:18" hidden="1" x14ac:dyDescent="0.3">
      <c r="A113" t="s">
        <v>211</v>
      </c>
      <c r="B113" t="s">
        <v>250</v>
      </c>
      <c r="C113" t="s">
        <v>250</v>
      </c>
      <c r="D113" t="s">
        <v>6</v>
      </c>
      <c r="E113">
        <v>0</v>
      </c>
      <c r="F113">
        <v>0</v>
      </c>
      <c r="G113">
        <v>1</v>
      </c>
      <c r="H113">
        <v>0</v>
      </c>
      <c r="I113" t="s">
        <v>233</v>
      </c>
      <c r="J113">
        <f>IF(Table1[[#This Row],[Team]]="LEI",1,0)</f>
        <v>0</v>
      </c>
      <c r="K113">
        <f>IF(Table1[[#This Row],[Team]]="ARS",1,0)</f>
        <v>0</v>
      </c>
      <c r="L113">
        <v>5</v>
      </c>
      <c r="M113">
        <v>392</v>
      </c>
      <c r="N113">
        <v>3.9999999560107371</v>
      </c>
      <c r="O113">
        <v>9.486033778149551</v>
      </c>
      <c r="P113">
        <v>2.6167485740241969</v>
      </c>
      <c r="Q113">
        <v>0</v>
      </c>
      <c r="R113">
        <v>0</v>
      </c>
    </row>
    <row r="114" spans="1:18" hidden="1" x14ac:dyDescent="0.3">
      <c r="A114" t="s">
        <v>251</v>
      </c>
      <c r="B114" t="s">
        <v>252</v>
      </c>
      <c r="C114" t="s">
        <v>251</v>
      </c>
      <c r="D114" t="s">
        <v>7</v>
      </c>
      <c r="E114">
        <v>0</v>
      </c>
      <c r="F114">
        <v>0</v>
      </c>
      <c r="G114">
        <v>0</v>
      </c>
      <c r="H114">
        <v>1</v>
      </c>
      <c r="I114" t="s">
        <v>233</v>
      </c>
      <c r="J114">
        <f>IF(Table1[[#This Row],[Team]]="LEI",1,0)</f>
        <v>0</v>
      </c>
      <c r="K114">
        <f>IF(Table1[[#This Row],[Team]]="ARS",1,0)</f>
        <v>0</v>
      </c>
      <c r="L114">
        <v>9</v>
      </c>
      <c r="M114">
        <v>394</v>
      </c>
      <c r="N114">
        <v>11.188399187191377</v>
      </c>
      <c r="O114">
        <v>11.203610363928352</v>
      </c>
      <c r="P114">
        <v>3.4795011254628156</v>
      </c>
      <c r="Q114">
        <v>0</v>
      </c>
      <c r="R114">
        <v>0</v>
      </c>
    </row>
    <row r="115" spans="1:18" hidden="1" x14ac:dyDescent="0.3">
      <c r="A115" t="s">
        <v>253</v>
      </c>
      <c r="B115" t="s">
        <v>254</v>
      </c>
      <c r="C115" t="s">
        <v>254</v>
      </c>
      <c r="D115" t="s">
        <v>6</v>
      </c>
      <c r="E115">
        <v>0</v>
      </c>
      <c r="F115">
        <v>0</v>
      </c>
      <c r="G115">
        <v>1</v>
      </c>
      <c r="H115">
        <v>0</v>
      </c>
      <c r="I115" t="s">
        <v>255</v>
      </c>
      <c r="J115">
        <f>IF(Table1[[#This Row],[Team]]="LEI",1,0)</f>
        <v>0</v>
      </c>
      <c r="K115">
        <f>IF(Table1[[#This Row],[Team]]="ARS",1,0)</f>
        <v>0</v>
      </c>
      <c r="L115">
        <v>7.3</v>
      </c>
      <c r="M115">
        <v>408</v>
      </c>
      <c r="N115">
        <v>2.3874877167751669</v>
      </c>
      <c r="O115">
        <v>9.3132737651248512</v>
      </c>
      <c r="P115">
        <v>2.9115928866544847</v>
      </c>
      <c r="Q115">
        <v>0</v>
      </c>
      <c r="R115">
        <v>0</v>
      </c>
    </row>
    <row r="116" spans="1:18" hidden="1" x14ac:dyDescent="0.3">
      <c r="A116" t="s">
        <v>256</v>
      </c>
      <c r="B116" t="s">
        <v>257</v>
      </c>
      <c r="C116" t="s">
        <v>257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255</v>
      </c>
      <c r="J116">
        <f>IF(Table1[[#This Row],[Team]]="LEI",1,0)</f>
        <v>0</v>
      </c>
      <c r="K116">
        <f>IF(Table1[[#This Row],[Team]]="ARS",1,0)</f>
        <v>0</v>
      </c>
      <c r="L116">
        <v>12.6</v>
      </c>
      <c r="M116">
        <v>409</v>
      </c>
      <c r="N116">
        <v>6.1999999981457048</v>
      </c>
      <c r="O116">
        <v>12.229894531836802</v>
      </c>
      <c r="P116">
        <v>4.0376336436989178</v>
      </c>
      <c r="Q116">
        <v>0</v>
      </c>
      <c r="R116">
        <v>0</v>
      </c>
    </row>
    <row r="117" spans="1:18" hidden="1" x14ac:dyDescent="0.3">
      <c r="A117" t="s">
        <v>258</v>
      </c>
      <c r="B117" t="s">
        <v>259</v>
      </c>
      <c r="C117" t="s">
        <v>259</v>
      </c>
      <c r="D117" t="s">
        <v>5</v>
      </c>
      <c r="E117">
        <v>0</v>
      </c>
      <c r="F117">
        <v>1</v>
      </c>
      <c r="G117">
        <v>0</v>
      </c>
      <c r="H117">
        <v>0</v>
      </c>
      <c r="I117" t="s">
        <v>255</v>
      </c>
      <c r="J117">
        <f>IF(Table1[[#This Row],[Team]]="LEI",1,0)</f>
        <v>0</v>
      </c>
      <c r="K117">
        <f>IF(Table1[[#This Row],[Team]]="ARS",1,0)</f>
        <v>0</v>
      </c>
      <c r="L117">
        <v>5.4</v>
      </c>
      <c r="M117">
        <v>410</v>
      </c>
      <c r="N117">
        <v>2.7333381424290315</v>
      </c>
      <c r="O117">
        <v>9.0043005982590749</v>
      </c>
      <c r="P117">
        <v>2.8447093701043609</v>
      </c>
      <c r="Q117">
        <v>0</v>
      </c>
      <c r="R117">
        <v>0</v>
      </c>
    </row>
    <row r="118" spans="1:18" hidden="1" x14ac:dyDescent="0.3">
      <c r="A118" t="s">
        <v>196</v>
      </c>
      <c r="B118" t="s">
        <v>260</v>
      </c>
      <c r="C118" t="s">
        <v>260</v>
      </c>
      <c r="D118" t="s">
        <v>5</v>
      </c>
      <c r="E118">
        <v>0</v>
      </c>
      <c r="F118">
        <v>1</v>
      </c>
      <c r="G118">
        <v>0</v>
      </c>
      <c r="H118">
        <v>0</v>
      </c>
      <c r="I118" t="s">
        <v>255</v>
      </c>
      <c r="J118">
        <f>IF(Table1[[#This Row],[Team]]="LEI",1,0)</f>
        <v>0</v>
      </c>
      <c r="K118">
        <f>IF(Table1[[#This Row],[Team]]="ARS",1,0)</f>
        <v>0</v>
      </c>
      <c r="L118">
        <v>7.4</v>
      </c>
      <c r="M118">
        <v>413</v>
      </c>
      <c r="N118">
        <v>3.3999985970139468</v>
      </c>
      <c r="O118">
        <v>8.8734342602821155</v>
      </c>
      <c r="P118">
        <v>2.8527394031021807</v>
      </c>
      <c r="Q118">
        <v>1</v>
      </c>
      <c r="R118">
        <v>0</v>
      </c>
    </row>
    <row r="119" spans="1:18" hidden="1" x14ac:dyDescent="0.3">
      <c r="A119" t="s">
        <v>261</v>
      </c>
      <c r="B119" t="s">
        <v>262</v>
      </c>
      <c r="C119" t="s">
        <v>261</v>
      </c>
      <c r="D119" t="s">
        <v>4</v>
      </c>
      <c r="E119">
        <v>1</v>
      </c>
      <c r="F119">
        <v>0</v>
      </c>
      <c r="G119">
        <v>0</v>
      </c>
      <c r="H119">
        <v>0</v>
      </c>
      <c r="I119" t="s">
        <v>255</v>
      </c>
      <c r="J119">
        <f>IF(Table1[[#This Row],[Team]]="LEI",1,0)</f>
        <v>0</v>
      </c>
      <c r="K119">
        <f>IF(Table1[[#This Row],[Team]]="ARS",1,0)</f>
        <v>0</v>
      </c>
      <c r="L119">
        <v>5.4</v>
      </c>
      <c r="M119">
        <v>414</v>
      </c>
      <c r="N119">
        <v>6.2000001923444614</v>
      </c>
      <c r="O119">
        <v>10.613838662041337</v>
      </c>
      <c r="P119">
        <v>3.5613659244693516</v>
      </c>
      <c r="Q119">
        <v>0</v>
      </c>
      <c r="R119">
        <v>0</v>
      </c>
    </row>
    <row r="120" spans="1:18" hidden="1" x14ac:dyDescent="0.3">
      <c r="A120" t="s">
        <v>263</v>
      </c>
      <c r="B120" t="s">
        <v>264</v>
      </c>
      <c r="C120" t="s">
        <v>263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255</v>
      </c>
      <c r="J120">
        <f>IF(Table1[[#This Row],[Team]]="LEI",1,0)</f>
        <v>0</v>
      </c>
      <c r="K120">
        <f>IF(Table1[[#This Row],[Team]]="ARS",1,0)</f>
        <v>0</v>
      </c>
      <c r="L120">
        <v>6.9</v>
      </c>
      <c r="M120">
        <v>418</v>
      </c>
      <c r="N120">
        <v>5.5333368428490317</v>
      </c>
      <c r="O120">
        <v>10.598257296540476</v>
      </c>
      <c r="P120">
        <v>3.51017609482368</v>
      </c>
      <c r="Q120">
        <v>0</v>
      </c>
      <c r="R120">
        <v>0</v>
      </c>
    </row>
    <row r="121" spans="1:18" hidden="1" x14ac:dyDescent="0.3">
      <c r="A121" t="s">
        <v>265</v>
      </c>
      <c r="B121" t="s">
        <v>266</v>
      </c>
      <c r="C121" t="s">
        <v>267</v>
      </c>
      <c r="D121" t="s">
        <v>5</v>
      </c>
      <c r="E121">
        <v>0</v>
      </c>
      <c r="F121">
        <v>1</v>
      </c>
      <c r="G121">
        <v>0</v>
      </c>
      <c r="H121">
        <v>0</v>
      </c>
      <c r="I121" t="s">
        <v>255</v>
      </c>
      <c r="J121">
        <f>IF(Table1[[#This Row],[Team]]="LEI",1,0)</f>
        <v>0</v>
      </c>
      <c r="K121">
        <f>IF(Table1[[#This Row],[Team]]="ARS",1,0)</f>
        <v>0</v>
      </c>
      <c r="L121">
        <v>5.9</v>
      </c>
      <c r="M121">
        <v>419</v>
      </c>
      <c r="N121">
        <v>0.69161386605400887</v>
      </c>
      <c r="O121">
        <v>8.2118018712836971</v>
      </c>
      <c r="P121">
        <v>2.4684414745246013</v>
      </c>
      <c r="Q121">
        <v>0</v>
      </c>
      <c r="R121">
        <v>0</v>
      </c>
    </row>
    <row r="122" spans="1:18" hidden="1" x14ac:dyDescent="0.3">
      <c r="A122" t="s">
        <v>268</v>
      </c>
      <c r="B122" t="s">
        <v>269</v>
      </c>
      <c r="C122" t="s">
        <v>269</v>
      </c>
      <c r="D122" t="s">
        <v>6</v>
      </c>
      <c r="E122">
        <v>0</v>
      </c>
      <c r="F122">
        <v>0</v>
      </c>
      <c r="G122">
        <v>1</v>
      </c>
      <c r="H122">
        <v>0</v>
      </c>
      <c r="I122" t="s">
        <v>255</v>
      </c>
      <c r="J122">
        <f>IF(Table1[[#This Row],[Team]]="LEI",1,0)</f>
        <v>0</v>
      </c>
      <c r="K122">
        <f>IF(Table1[[#This Row],[Team]]="ARS",1,0)</f>
        <v>0</v>
      </c>
      <c r="L122">
        <v>8.3000000000000007</v>
      </c>
      <c r="M122">
        <v>420</v>
      </c>
      <c r="N122">
        <v>-1.333319072917674</v>
      </c>
      <c r="O122">
        <v>9.7741892186536603</v>
      </c>
      <c r="P122">
        <v>2.7873555850830227</v>
      </c>
      <c r="Q122">
        <v>1</v>
      </c>
      <c r="R122">
        <v>0</v>
      </c>
    </row>
    <row r="123" spans="1:18" hidden="1" x14ac:dyDescent="0.3">
      <c r="A123" t="s">
        <v>218</v>
      </c>
      <c r="B123" t="s">
        <v>270</v>
      </c>
      <c r="C123" t="s">
        <v>271</v>
      </c>
      <c r="D123" t="s">
        <v>6</v>
      </c>
      <c r="E123">
        <v>0</v>
      </c>
      <c r="F123">
        <v>0</v>
      </c>
      <c r="G123">
        <v>1</v>
      </c>
      <c r="H123">
        <v>0</v>
      </c>
      <c r="I123" t="s">
        <v>255</v>
      </c>
      <c r="J123">
        <f>IF(Table1[[#This Row],[Team]]="LEI",1,0)</f>
        <v>0</v>
      </c>
      <c r="K123">
        <f>IF(Table1[[#This Row],[Team]]="ARS",1,0)</f>
        <v>0</v>
      </c>
      <c r="L123">
        <v>5.6</v>
      </c>
      <c r="M123">
        <v>421</v>
      </c>
      <c r="N123">
        <v>2.3999999360686353</v>
      </c>
      <c r="O123">
        <v>9.6771278053426251</v>
      </c>
      <c r="P123">
        <v>3.0196988580609672</v>
      </c>
      <c r="Q123">
        <v>0</v>
      </c>
      <c r="R123">
        <v>0</v>
      </c>
    </row>
    <row r="124" spans="1:18" hidden="1" x14ac:dyDescent="0.3">
      <c r="A124" t="s">
        <v>272</v>
      </c>
      <c r="B124" t="s">
        <v>273</v>
      </c>
      <c r="C124" t="s">
        <v>273</v>
      </c>
      <c r="D124" t="s">
        <v>7</v>
      </c>
      <c r="E124">
        <v>0</v>
      </c>
      <c r="F124">
        <v>0</v>
      </c>
      <c r="G124">
        <v>0</v>
      </c>
      <c r="H124">
        <v>1</v>
      </c>
      <c r="I124" t="s">
        <v>255</v>
      </c>
      <c r="J124">
        <f>IF(Table1[[#This Row],[Team]]="LEI",1,0)</f>
        <v>0</v>
      </c>
      <c r="K124">
        <f>IF(Table1[[#This Row],[Team]]="ARS",1,0)</f>
        <v>0</v>
      </c>
      <c r="L124">
        <v>12.2</v>
      </c>
      <c r="M124">
        <v>424</v>
      </c>
      <c r="N124">
        <v>7.0666664943980582</v>
      </c>
      <c r="O124">
        <v>9.3965060319654636</v>
      </c>
      <c r="P124">
        <v>3.2631833709392954</v>
      </c>
      <c r="Q124">
        <v>1</v>
      </c>
      <c r="R124">
        <v>0</v>
      </c>
    </row>
    <row r="125" spans="1:18" hidden="1" x14ac:dyDescent="0.3">
      <c r="A125" t="s">
        <v>274</v>
      </c>
      <c r="B125" t="s">
        <v>275</v>
      </c>
      <c r="C125" t="s">
        <v>275</v>
      </c>
      <c r="D125" t="s">
        <v>7</v>
      </c>
      <c r="E125">
        <v>0</v>
      </c>
      <c r="F125">
        <v>0</v>
      </c>
      <c r="G125">
        <v>0</v>
      </c>
      <c r="H125">
        <v>1</v>
      </c>
      <c r="I125" t="s">
        <v>255</v>
      </c>
      <c r="J125">
        <f>IF(Table1[[#This Row],[Team]]="LEI",1,0)</f>
        <v>0</v>
      </c>
      <c r="K125">
        <f>IF(Table1[[#This Row],[Team]]="ARS",1,0)</f>
        <v>0</v>
      </c>
      <c r="L125">
        <v>6</v>
      </c>
      <c r="M125">
        <v>425</v>
      </c>
      <c r="N125">
        <v>2.4666602205667805</v>
      </c>
      <c r="O125">
        <v>9.5282034251345635</v>
      </c>
      <c r="P125">
        <v>2.9804687242237806</v>
      </c>
      <c r="Q125">
        <v>0</v>
      </c>
      <c r="R125">
        <v>0</v>
      </c>
    </row>
    <row r="126" spans="1:18" hidden="1" x14ac:dyDescent="0.3">
      <c r="A126" t="s">
        <v>86</v>
      </c>
      <c r="B126" t="s">
        <v>276</v>
      </c>
      <c r="C126" t="s">
        <v>277</v>
      </c>
      <c r="D126" t="s">
        <v>4</v>
      </c>
      <c r="E126">
        <v>1</v>
      </c>
      <c r="F126">
        <v>0</v>
      </c>
      <c r="G126">
        <v>0</v>
      </c>
      <c r="H126">
        <v>0</v>
      </c>
      <c r="I126" t="s">
        <v>278</v>
      </c>
      <c r="J126">
        <f>IF(Table1[[#This Row],[Team]]="LEI",1,0)</f>
        <v>0</v>
      </c>
      <c r="K126">
        <f>IF(Table1[[#This Row],[Team]]="ARS",1,0)</f>
        <v>0</v>
      </c>
      <c r="L126">
        <v>4.9000000000000004</v>
      </c>
      <c r="M126">
        <v>438</v>
      </c>
      <c r="N126">
        <v>4.933331491320291</v>
      </c>
      <c r="O126">
        <v>11.063692745996342</v>
      </c>
      <c r="P126">
        <v>3.3524778261392671</v>
      </c>
      <c r="Q126">
        <v>0</v>
      </c>
      <c r="R126">
        <v>0</v>
      </c>
    </row>
    <row r="127" spans="1:18" hidden="1" x14ac:dyDescent="0.3">
      <c r="A127" t="s">
        <v>279</v>
      </c>
      <c r="B127" t="s">
        <v>280</v>
      </c>
      <c r="C127" t="s">
        <v>280</v>
      </c>
      <c r="D127" t="s">
        <v>5</v>
      </c>
      <c r="E127">
        <v>0</v>
      </c>
      <c r="F127">
        <v>1</v>
      </c>
      <c r="G127">
        <v>0</v>
      </c>
      <c r="H127">
        <v>0</v>
      </c>
      <c r="I127" t="s">
        <v>278</v>
      </c>
      <c r="J127">
        <f>IF(Table1[[#This Row],[Team]]="LEI",1,0)</f>
        <v>0</v>
      </c>
      <c r="K127">
        <f>IF(Table1[[#This Row],[Team]]="ARS",1,0)</f>
        <v>0</v>
      </c>
      <c r="L127">
        <v>4.8</v>
      </c>
      <c r="M127">
        <v>440</v>
      </c>
      <c r="N127">
        <v>8.1797921975845359E-2</v>
      </c>
      <c r="O127">
        <v>8.0734654793853</v>
      </c>
      <c r="P127">
        <v>2.1838030461150044</v>
      </c>
      <c r="Q127">
        <v>0</v>
      </c>
      <c r="R127">
        <v>0</v>
      </c>
    </row>
    <row r="128" spans="1:18" hidden="1" x14ac:dyDescent="0.3">
      <c r="A128" t="s">
        <v>281</v>
      </c>
      <c r="B128" t="s">
        <v>282</v>
      </c>
      <c r="C128" t="s">
        <v>282</v>
      </c>
      <c r="D128" t="s">
        <v>5</v>
      </c>
      <c r="E128">
        <v>0</v>
      </c>
      <c r="F128">
        <v>1</v>
      </c>
      <c r="G128">
        <v>0</v>
      </c>
      <c r="H128">
        <v>0</v>
      </c>
      <c r="I128" t="s">
        <v>278</v>
      </c>
      <c r="J128">
        <f>IF(Table1[[#This Row],[Team]]="LEI",1,0)</f>
        <v>0</v>
      </c>
      <c r="K128">
        <f>IF(Table1[[#This Row],[Team]]="ARS",1,0)</f>
        <v>0</v>
      </c>
      <c r="L128">
        <v>4.8</v>
      </c>
      <c r="M128">
        <v>443</v>
      </c>
      <c r="N128">
        <v>4.5999999997766512</v>
      </c>
      <c r="O128">
        <v>11.549169290393319</v>
      </c>
      <c r="P128">
        <v>3.4585489897780186</v>
      </c>
      <c r="Q128">
        <v>0</v>
      </c>
      <c r="R128">
        <v>0</v>
      </c>
    </row>
    <row r="129" spans="1:18" hidden="1" x14ac:dyDescent="0.3">
      <c r="A129" t="s">
        <v>283</v>
      </c>
      <c r="B129" t="s">
        <v>284</v>
      </c>
      <c r="C129" t="s">
        <v>285</v>
      </c>
      <c r="D129" t="s">
        <v>6</v>
      </c>
      <c r="E129">
        <v>0</v>
      </c>
      <c r="F129">
        <v>0</v>
      </c>
      <c r="G129">
        <v>1</v>
      </c>
      <c r="H129">
        <v>0</v>
      </c>
      <c r="I129" t="s">
        <v>278</v>
      </c>
      <c r="J129">
        <f>IF(Table1[[#This Row],[Team]]="LEI",1,0)</f>
        <v>0</v>
      </c>
      <c r="K129">
        <f>IF(Table1[[#This Row],[Team]]="ARS",1,0)</f>
        <v>0</v>
      </c>
      <c r="L129">
        <v>9.8000000000000007</v>
      </c>
      <c r="M129">
        <v>444</v>
      </c>
      <c r="N129">
        <v>4.1999999997402488</v>
      </c>
      <c r="O129">
        <v>11.402060223639824</v>
      </c>
      <c r="P129">
        <v>3.3890135880442256</v>
      </c>
      <c r="Q129">
        <v>0</v>
      </c>
      <c r="R129">
        <v>0</v>
      </c>
    </row>
    <row r="130" spans="1:18" hidden="1" x14ac:dyDescent="0.3">
      <c r="A130" t="s">
        <v>81</v>
      </c>
      <c r="B130" t="s">
        <v>286</v>
      </c>
      <c r="C130" t="s">
        <v>286</v>
      </c>
      <c r="D130" t="s">
        <v>6</v>
      </c>
      <c r="E130">
        <v>0</v>
      </c>
      <c r="F130">
        <v>0</v>
      </c>
      <c r="G130">
        <v>1</v>
      </c>
      <c r="H130">
        <v>0</v>
      </c>
      <c r="I130" t="s">
        <v>278</v>
      </c>
      <c r="J130">
        <f>IF(Table1[[#This Row],[Team]]="LEI",1,0)</f>
        <v>0</v>
      </c>
      <c r="K130">
        <f>IF(Table1[[#This Row],[Team]]="ARS",1,0)</f>
        <v>0</v>
      </c>
      <c r="L130">
        <v>6.7</v>
      </c>
      <c r="M130">
        <v>446</v>
      </c>
      <c r="N130">
        <v>5.1999997372877971</v>
      </c>
      <c r="O130">
        <v>10.636670808554697</v>
      </c>
      <c r="P130">
        <v>3.2571983653898471</v>
      </c>
      <c r="Q130">
        <v>0</v>
      </c>
      <c r="R130">
        <v>0</v>
      </c>
    </row>
    <row r="131" spans="1:18" hidden="1" x14ac:dyDescent="0.3">
      <c r="A131" t="s">
        <v>287</v>
      </c>
      <c r="B131" t="s">
        <v>288</v>
      </c>
      <c r="C131" t="s">
        <v>288</v>
      </c>
      <c r="D131" t="s">
        <v>6</v>
      </c>
      <c r="E131">
        <v>0</v>
      </c>
      <c r="F131">
        <v>0</v>
      </c>
      <c r="G131">
        <v>1</v>
      </c>
      <c r="H131">
        <v>0</v>
      </c>
      <c r="I131" t="s">
        <v>278</v>
      </c>
      <c r="J131">
        <f>IF(Table1[[#This Row],[Team]]="LEI",1,0)</f>
        <v>0</v>
      </c>
      <c r="K131">
        <f>IF(Table1[[#This Row],[Team]]="ARS",1,0)</f>
        <v>0</v>
      </c>
      <c r="L131">
        <v>7.1</v>
      </c>
      <c r="M131">
        <v>451</v>
      </c>
      <c r="N131">
        <v>8.1797921975845359E-2</v>
      </c>
      <c r="O131">
        <v>8.3741075742496847</v>
      </c>
      <c r="P131">
        <v>2.2648968034477024</v>
      </c>
      <c r="Q131">
        <v>0</v>
      </c>
      <c r="R131">
        <v>0</v>
      </c>
    </row>
    <row r="132" spans="1:18" hidden="1" x14ac:dyDescent="0.3">
      <c r="A132" t="s">
        <v>289</v>
      </c>
      <c r="B132" t="s">
        <v>290</v>
      </c>
      <c r="C132" t="s">
        <v>291</v>
      </c>
      <c r="D132" t="s">
        <v>5</v>
      </c>
      <c r="E132">
        <v>0</v>
      </c>
      <c r="F132">
        <v>1</v>
      </c>
      <c r="G132">
        <v>0</v>
      </c>
      <c r="H132">
        <v>0</v>
      </c>
      <c r="I132" t="s">
        <v>278</v>
      </c>
      <c r="J132">
        <f>IF(Table1[[#This Row],[Team]]="LEI",1,0)</f>
        <v>0</v>
      </c>
      <c r="K132">
        <f>IF(Table1[[#This Row],[Team]]="ARS",1,0)</f>
        <v>0</v>
      </c>
      <c r="L132">
        <v>4.8</v>
      </c>
      <c r="M132">
        <v>453</v>
      </c>
      <c r="N132">
        <v>6.5333396041870087</v>
      </c>
      <c r="O132">
        <v>10.503817782346998</v>
      </c>
      <c r="P132">
        <v>3.3208800724515344</v>
      </c>
      <c r="Q132">
        <v>0</v>
      </c>
      <c r="R132">
        <v>0</v>
      </c>
    </row>
    <row r="133" spans="1:18" hidden="1" x14ac:dyDescent="0.3">
      <c r="A133" t="s">
        <v>292</v>
      </c>
      <c r="B133" t="s">
        <v>293</v>
      </c>
      <c r="C133" t="s">
        <v>293</v>
      </c>
      <c r="D133" t="s">
        <v>6</v>
      </c>
      <c r="E133">
        <v>0</v>
      </c>
      <c r="F133">
        <v>0</v>
      </c>
      <c r="G133">
        <v>1</v>
      </c>
      <c r="H133">
        <v>0</v>
      </c>
      <c r="I133" t="s">
        <v>278</v>
      </c>
      <c r="J133">
        <f>IF(Table1[[#This Row],[Team]]="LEI",1,0)</f>
        <v>0</v>
      </c>
      <c r="K133">
        <f>IF(Table1[[#This Row],[Team]]="ARS",1,0)</f>
        <v>0</v>
      </c>
      <c r="L133">
        <v>6.3</v>
      </c>
      <c r="M133">
        <v>461</v>
      </c>
      <c r="N133">
        <v>0.86666657746703812</v>
      </c>
      <c r="O133">
        <v>10.770995722068729</v>
      </c>
      <c r="P133">
        <v>2.9700023737455812</v>
      </c>
      <c r="Q133">
        <v>0</v>
      </c>
      <c r="R133">
        <v>0</v>
      </c>
    </row>
    <row r="134" spans="1:18" hidden="1" x14ac:dyDescent="0.3">
      <c r="A134" t="s">
        <v>294</v>
      </c>
      <c r="B134" t="s">
        <v>47</v>
      </c>
      <c r="C134" t="s">
        <v>47</v>
      </c>
      <c r="D134" t="s">
        <v>5</v>
      </c>
      <c r="E134">
        <v>0</v>
      </c>
      <c r="F134">
        <v>1</v>
      </c>
      <c r="G134">
        <v>0</v>
      </c>
      <c r="H134">
        <v>0</v>
      </c>
      <c r="I134" t="s">
        <v>278</v>
      </c>
      <c r="J134">
        <f>IF(Table1[[#This Row],[Team]]="LEI",1,0)</f>
        <v>0</v>
      </c>
      <c r="K134">
        <f>IF(Table1[[#This Row],[Team]]="ARS",1,0)</f>
        <v>0</v>
      </c>
      <c r="L134">
        <v>4.5</v>
      </c>
      <c r="M134">
        <v>462</v>
      </c>
      <c r="N134">
        <v>3.3999999978086528</v>
      </c>
      <c r="O134">
        <v>10.425538035203481</v>
      </c>
      <c r="P134">
        <v>3.0659013597581195</v>
      </c>
      <c r="Q134">
        <v>0</v>
      </c>
      <c r="R134">
        <v>0</v>
      </c>
    </row>
    <row r="135" spans="1:18" hidden="1" x14ac:dyDescent="0.3">
      <c r="A135" t="s">
        <v>295</v>
      </c>
      <c r="B135" t="s">
        <v>296</v>
      </c>
      <c r="C135" t="s">
        <v>296</v>
      </c>
      <c r="D135" t="s">
        <v>7</v>
      </c>
      <c r="E135">
        <v>0</v>
      </c>
      <c r="F135">
        <v>0</v>
      </c>
      <c r="G135">
        <v>0</v>
      </c>
      <c r="H135">
        <v>1</v>
      </c>
      <c r="I135" t="s">
        <v>297</v>
      </c>
      <c r="J135">
        <f>IF(Table1[[#This Row],[Team]]="LEI",1,0)</f>
        <v>0</v>
      </c>
      <c r="K135">
        <f>IF(Table1[[#This Row],[Team]]="ARS",1,0)</f>
        <v>0</v>
      </c>
      <c r="L135">
        <v>7.4</v>
      </c>
      <c r="M135">
        <v>478</v>
      </c>
      <c r="N135">
        <v>10.399995576058995</v>
      </c>
      <c r="O135">
        <v>10.340580816371</v>
      </c>
      <c r="P135">
        <v>3.7355070698390289</v>
      </c>
      <c r="Q135">
        <v>0</v>
      </c>
      <c r="R135">
        <v>0</v>
      </c>
    </row>
    <row r="136" spans="1:18" x14ac:dyDescent="0.3">
      <c r="A136" t="s">
        <v>26</v>
      </c>
      <c r="B136" t="s">
        <v>27</v>
      </c>
      <c r="C136" s="2" t="s">
        <v>27</v>
      </c>
      <c r="D136" t="s">
        <v>5</v>
      </c>
      <c r="E136">
        <v>0</v>
      </c>
      <c r="F136">
        <v>1</v>
      </c>
      <c r="G136">
        <v>0</v>
      </c>
      <c r="H136">
        <v>0</v>
      </c>
      <c r="I136" t="s">
        <v>18</v>
      </c>
      <c r="J136">
        <f>IF(Table1[[#This Row],[Team]]="LEI",1,0)</f>
        <v>0</v>
      </c>
      <c r="K136">
        <f>IF(Table1[[#This Row],[Team]]="ARS",1,0)</f>
        <v>1</v>
      </c>
      <c r="L136">
        <v>4.7</v>
      </c>
      <c r="M136">
        <v>9</v>
      </c>
      <c r="N136">
        <v>5.1999998421416924</v>
      </c>
      <c r="O136">
        <v>13.367431274625567</v>
      </c>
      <c r="P136">
        <v>6.0047443077300855</v>
      </c>
      <c r="Q136">
        <v>0</v>
      </c>
      <c r="R136">
        <v>1</v>
      </c>
    </row>
    <row r="137" spans="1:18" hidden="1" x14ac:dyDescent="0.3">
      <c r="A137" t="s">
        <v>300</v>
      </c>
      <c r="B137" t="s">
        <v>301</v>
      </c>
      <c r="C137" t="s">
        <v>301</v>
      </c>
      <c r="D137" t="s">
        <v>5</v>
      </c>
      <c r="E137">
        <v>0</v>
      </c>
      <c r="F137">
        <v>1</v>
      </c>
      <c r="G137">
        <v>0</v>
      </c>
      <c r="H137">
        <v>0</v>
      </c>
      <c r="I137" t="s">
        <v>297</v>
      </c>
      <c r="J137">
        <f>IF(Table1[[#This Row],[Team]]="LEI",1,0)</f>
        <v>0</v>
      </c>
      <c r="K137">
        <f>IF(Table1[[#This Row],[Team]]="ARS",1,0)</f>
        <v>0</v>
      </c>
      <c r="L137">
        <v>4.5</v>
      </c>
      <c r="M137">
        <v>480</v>
      </c>
      <c r="N137">
        <v>4.3999999915334316</v>
      </c>
      <c r="O137">
        <v>11.464901194198795</v>
      </c>
      <c r="P137">
        <v>3.5569903990819332</v>
      </c>
      <c r="Q137">
        <v>0</v>
      </c>
      <c r="R137">
        <v>0</v>
      </c>
    </row>
    <row r="138" spans="1:18" hidden="1" x14ac:dyDescent="0.3">
      <c r="A138" t="s">
        <v>61</v>
      </c>
      <c r="B138" t="s">
        <v>302</v>
      </c>
      <c r="C138" t="s">
        <v>302</v>
      </c>
      <c r="D138" t="s">
        <v>6</v>
      </c>
      <c r="E138">
        <v>0</v>
      </c>
      <c r="F138">
        <v>0</v>
      </c>
      <c r="G138">
        <v>1</v>
      </c>
      <c r="H138">
        <v>0</v>
      </c>
      <c r="I138" t="s">
        <v>297</v>
      </c>
      <c r="J138">
        <f>IF(Table1[[#This Row],[Team]]="LEI",1,0)</f>
        <v>0</v>
      </c>
      <c r="K138">
        <f>IF(Table1[[#This Row],[Team]]="ARS",1,0)</f>
        <v>0</v>
      </c>
      <c r="L138">
        <v>4.3</v>
      </c>
      <c r="M138">
        <v>487</v>
      </c>
      <c r="N138">
        <v>2.3333334746744896</v>
      </c>
      <c r="O138">
        <v>9.9429796485881408</v>
      </c>
      <c r="P138">
        <v>2.9632519991728947</v>
      </c>
      <c r="Q138">
        <v>0</v>
      </c>
      <c r="R138">
        <v>0</v>
      </c>
    </row>
    <row r="139" spans="1:18" hidden="1" x14ac:dyDescent="0.3">
      <c r="A139" t="s">
        <v>303</v>
      </c>
      <c r="B139" t="s">
        <v>304</v>
      </c>
      <c r="C139" t="s">
        <v>304</v>
      </c>
      <c r="D139" t="s">
        <v>5</v>
      </c>
      <c r="E139">
        <v>0</v>
      </c>
      <c r="F139">
        <v>1</v>
      </c>
      <c r="G139">
        <v>0</v>
      </c>
      <c r="H139">
        <v>0</v>
      </c>
      <c r="I139" t="s">
        <v>297</v>
      </c>
      <c r="J139">
        <f>IF(Table1[[#This Row],[Team]]="LEI",1,0)</f>
        <v>0</v>
      </c>
      <c r="K139">
        <f>IF(Table1[[#This Row],[Team]]="ARS",1,0)</f>
        <v>0</v>
      </c>
      <c r="L139">
        <v>4.9000000000000004</v>
      </c>
      <c r="M139">
        <v>488</v>
      </c>
      <c r="N139">
        <v>2.9333330749952111</v>
      </c>
      <c r="O139">
        <v>10.859313670010584</v>
      </c>
      <c r="P139">
        <v>3.267906269048837</v>
      </c>
      <c r="Q139">
        <v>0</v>
      </c>
      <c r="R139">
        <v>0</v>
      </c>
    </row>
    <row r="140" spans="1:18" hidden="1" x14ac:dyDescent="0.3">
      <c r="A140" t="s">
        <v>305</v>
      </c>
      <c r="B140" t="s">
        <v>306</v>
      </c>
      <c r="C140" t="s">
        <v>306</v>
      </c>
      <c r="D140" t="s">
        <v>6</v>
      </c>
      <c r="E140">
        <v>0</v>
      </c>
      <c r="F140">
        <v>0</v>
      </c>
      <c r="G140">
        <v>1</v>
      </c>
      <c r="H140">
        <v>0</v>
      </c>
      <c r="I140" t="s">
        <v>297</v>
      </c>
      <c r="J140">
        <f>IF(Table1[[#This Row],[Team]]="LEI",1,0)</f>
        <v>0</v>
      </c>
      <c r="K140">
        <f>IF(Table1[[#This Row],[Team]]="ARS",1,0)</f>
        <v>0</v>
      </c>
      <c r="L140">
        <v>6.2</v>
      </c>
      <c r="M140">
        <v>490</v>
      </c>
      <c r="N140">
        <v>0.93333330246894142</v>
      </c>
      <c r="O140">
        <v>8.5246102459283666</v>
      </c>
      <c r="P140">
        <v>2.4530442235649517</v>
      </c>
      <c r="Q140">
        <v>0</v>
      </c>
      <c r="R140">
        <v>0</v>
      </c>
    </row>
    <row r="141" spans="1:18" x14ac:dyDescent="0.3">
      <c r="A141" t="s">
        <v>298</v>
      </c>
      <c r="B141" t="s">
        <v>299</v>
      </c>
      <c r="C141" s="2" t="s">
        <v>299</v>
      </c>
      <c r="D141" t="s">
        <v>5</v>
      </c>
      <c r="E141">
        <v>0</v>
      </c>
      <c r="F141">
        <v>1</v>
      </c>
      <c r="G141">
        <v>0</v>
      </c>
      <c r="H141">
        <v>0</v>
      </c>
      <c r="I141" t="s">
        <v>297</v>
      </c>
      <c r="J141">
        <f>IF(Table1[[#This Row],[Team]]="LEI",1,0)</f>
        <v>0</v>
      </c>
      <c r="K141">
        <f>IF(Table1[[#This Row],[Team]]="ARS",1,0)</f>
        <v>0</v>
      </c>
      <c r="L141">
        <v>5.9</v>
      </c>
      <c r="M141">
        <v>479</v>
      </c>
      <c r="N141">
        <v>7.5999995742960902</v>
      </c>
      <c r="O141">
        <v>14.862008818670333</v>
      </c>
      <c r="P141">
        <v>4.7664244863375727</v>
      </c>
      <c r="Q141">
        <v>0</v>
      </c>
      <c r="R141">
        <v>1</v>
      </c>
    </row>
    <row r="142" spans="1:18" hidden="1" x14ac:dyDescent="0.3">
      <c r="A142" t="s">
        <v>310</v>
      </c>
      <c r="B142" t="s">
        <v>311</v>
      </c>
      <c r="C142" t="s">
        <v>312</v>
      </c>
      <c r="D142" t="s">
        <v>6</v>
      </c>
      <c r="E142">
        <v>0</v>
      </c>
      <c r="F142">
        <v>0</v>
      </c>
      <c r="G142">
        <v>1</v>
      </c>
      <c r="H142">
        <v>0</v>
      </c>
      <c r="I142" t="s">
        <v>297</v>
      </c>
      <c r="J142">
        <f>IF(Table1[[#This Row],[Team]]="LEI",1,0)</f>
        <v>0</v>
      </c>
      <c r="K142">
        <f>IF(Table1[[#This Row],[Team]]="ARS",1,0)</f>
        <v>0</v>
      </c>
      <c r="L142">
        <v>4.4000000000000004</v>
      </c>
      <c r="M142">
        <v>492</v>
      </c>
      <c r="N142">
        <v>2.9999999835466347</v>
      </c>
      <c r="O142">
        <v>9.7629109084367158</v>
      </c>
      <c r="P142">
        <v>2.9677139256601173</v>
      </c>
      <c r="Q142">
        <v>0</v>
      </c>
      <c r="R142">
        <v>0</v>
      </c>
    </row>
    <row r="143" spans="1:18" hidden="1" x14ac:dyDescent="0.3">
      <c r="A143" t="s">
        <v>313</v>
      </c>
      <c r="B143" t="s">
        <v>314</v>
      </c>
      <c r="C143" t="s">
        <v>315</v>
      </c>
      <c r="D143" t="s">
        <v>6</v>
      </c>
      <c r="E143">
        <v>0</v>
      </c>
      <c r="F143">
        <v>0</v>
      </c>
      <c r="G143">
        <v>1</v>
      </c>
      <c r="H143">
        <v>0</v>
      </c>
      <c r="I143" t="s">
        <v>297</v>
      </c>
      <c r="J143">
        <f>IF(Table1[[#This Row],[Team]]="LEI",1,0)</f>
        <v>0</v>
      </c>
      <c r="K143">
        <f>IF(Table1[[#This Row],[Team]]="ARS",1,0)</f>
        <v>0</v>
      </c>
      <c r="L143">
        <v>5.9</v>
      </c>
      <c r="M143">
        <v>493</v>
      </c>
      <c r="N143">
        <v>2.7333366367732492</v>
      </c>
      <c r="O143">
        <v>9.9597275876089117</v>
      </c>
      <c r="P143">
        <v>3.0007185384081976</v>
      </c>
      <c r="Q143">
        <v>0</v>
      </c>
      <c r="R143">
        <v>0</v>
      </c>
    </row>
    <row r="144" spans="1:18" hidden="1" x14ac:dyDescent="0.3">
      <c r="A144" t="s">
        <v>316</v>
      </c>
      <c r="B144" t="s">
        <v>317</v>
      </c>
      <c r="C144" t="s">
        <v>317</v>
      </c>
      <c r="D144" t="s">
        <v>6</v>
      </c>
      <c r="E144">
        <v>0</v>
      </c>
      <c r="F144">
        <v>0</v>
      </c>
      <c r="G144">
        <v>1</v>
      </c>
      <c r="H144">
        <v>0</v>
      </c>
      <c r="I144" t="s">
        <v>297</v>
      </c>
      <c r="J144">
        <f>IF(Table1[[#This Row],[Team]]="LEI",1,0)</f>
        <v>0</v>
      </c>
      <c r="K144">
        <f>IF(Table1[[#This Row],[Team]]="ARS",1,0)</f>
        <v>0</v>
      </c>
      <c r="L144">
        <v>4.9000000000000004</v>
      </c>
      <c r="M144">
        <v>495</v>
      </c>
      <c r="N144">
        <v>5.2</v>
      </c>
      <c r="O144">
        <v>11.388272551132902</v>
      </c>
      <c r="P144">
        <v>3.6012221034473186</v>
      </c>
      <c r="Q144">
        <v>0</v>
      </c>
      <c r="R144">
        <v>0</v>
      </c>
    </row>
    <row r="145" spans="1:18" hidden="1" x14ac:dyDescent="0.3">
      <c r="A145" t="s">
        <v>283</v>
      </c>
      <c r="B145" t="s">
        <v>318</v>
      </c>
      <c r="C145" t="s">
        <v>319</v>
      </c>
      <c r="D145" t="s">
        <v>6</v>
      </c>
      <c r="E145">
        <v>0</v>
      </c>
      <c r="F145">
        <v>0</v>
      </c>
      <c r="G145">
        <v>1</v>
      </c>
      <c r="H145">
        <v>0</v>
      </c>
      <c r="I145" t="s">
        <v>297</v>
      </c>
      <c r="J145">
        <f>IF(Table1[[#This Row],[Team]]="LEI",1,0)</f>
        <v>0</v>
      </c>
      <c r="K145">
        <f>IF(Table1[[#This Row],[Team]]="ARS",1,0)</f>
        <v>0</v>
      </c>
      <c r="L145">
        <v>5.7</v>
      </c>
      <c r="M145">
        <v>496</v>
      </c>
      <c r="N145">
        <v>4.1999999929042096</v>
      </c>
      <c r="O145">
        <v>11.39325935876729</v>
      </c>
      <c r="P145">
        <v>3.5206192469151918</v>
      </c>
      <c r="Q145">
        <v>0</v>
      </c>
      <c r="R145">
        <v>0</v>
      </c>
    </row>
    <row r="146" spans="1:18" hidden="1" x14ac:dyDescent="0.3">
      <c r="A146" t="s">
        <v>320</v>
      </c>
      <c r="B146" t="s">
        <v>321</v>
      </c>
      <c r="C146" t="s">
        <v>321</v>
      </c>
      <c r="D146" t="s">
        <v>4</v>
      </c>
      <c r="E146">
        <v>1</v>
      </c>
      <c r="F146">
        <v>0</v>
      </c>
      <c r="G146">
        <v>0</v>
      </c>
      <c r="H146">
        <v>0</v>
      </c>
      <c r="I146" t="s">
        <v>297</v>
      </c>
      <c r="J146">
        <f>IF(Table1[[#This Row],[Team]]="LEI",1,0)</f>
        <v>0</v>
      </c>
      <c r="K146">
        <f>IF(Table1[[#This Row],[Team]]="ARS",1,0)</f>
        <v>0</v>
      </c>
      <c r="L146">
        <v>5.3</v>
      </c>
      <c r="M146">
        <v>498</v>
      </c>
      <c r="N146">
        <v>4.3999999864534898</v>
      </c>
      <c r="O146">
        <v>12.221402366211665</v>
      </c>
      <c r="P146">
        <v>3.7678901465880288</v>
      </c>
      <c r="Q146">
        <v>0</v>
      </c>
      <c r="R146">
        <v>0</v>
      </c>
    </row>
    <row r="147" spans="1:18" hidden="1" x14ac:dyDescent="0.3">
      <c r="A147" t="s">
        <v>322</v>
      </c>
      <c r="B147" t="s">
        <v>323</v>
      </c>
      <c r="C147" t="s">
        <v>323</v>
      </c>
      <c r="D147" t="s">
        <v>5</v>
      </c>
      <c r="E147">
        <v>0</v>
      </c>
      <c r="F147">
        <v>1</v>
      </c>
      <c r="G147">
        <v>0</v>
      </c>
      <c r="H147">
        <v>0</v>
      </c>
      <c r="I147" t="s">
        <v>297</v>
      </c>
      <c r="J147">
        <f>IF(Table1[[#This Row],[Team]]="LEI",1,0)</f>
        <v>0</v>
      </c>
      <c r="K147">
        <f>IF(Table1[[#This Row],[Team]]="ARS",1,0)</f>
        <v>0</v>
      </c>
      <c r="L147">
        <v>4.4000000000000004</v>
      </c>
      <c r="M147">
        <v>499</v>
      </c>
      <c r="N147">
        <v>4.7999999937911824</v>
      </c>
      <c r="O147">
        <v>11.802856221529261</v>
      </c>
      <c r="P147">
        <v>3.6840037896155806</v>
      </c>
      <c r="Q147">
        <v>0</v>
      </c>
      <c r="R147">
        <v>0</v>
      </c>
    </row>
    <row r="148" spans="1:18" hidden="1" x14ac:dyDescent="0.3">
      <c r="A148" t="s">
        <v>324</v>
      </c>
      <c r="B148" t="s">
        <v>325</v>
      </c>
      <c r="C148" t="s">
        <v>326</v>
      </c>
      <c r="D148" t="s">
        <v>5</v>
      </c>
      <c r="E148">
        <v>0</v>
      </c>
      <c r="F148">
        <v>1</v>
      </c>
      <c r="G148">
        <v>0</v>
      </c>
      <c r="H148">
        <v>0</v>
      </c>
      <c r="I148" t="s">
        <v>327</v>
      </c>
      <c r="J148">
        <f>IF(Table1[[#This Row],[Team]]="LEI",1,0)</f>
        <v>0</v>
      </c>
      <c r="K148">
        <f>IF(Table1[[#This Row],[Team]]="ARS",1,0)</f>
        <v>0</v>
      </c>
      <c r="L148">
        <v>4</v>
      </c>
      <c r="M148">
        <v>503</v>
      </c>
      <c r="N148">
        <v>2.9999999950329461</v>
      </c>
      <c r="O148">
        <v>9.4654647196121857</v>
      </c>
      <c r="P148">
        <v>2.8859821682815348</v>
      </c>
      <c r="Q148">
        <v>0</v>
      </c>
      <c r="R148">
        <v>0</v>
      </c>
    </row>
    <row r="149" spans="1:18" hidden="1" x14ac:dyDescent="0.3">
      <c r="A149" t="s">
        <v>328</v>
      </c>
      <c r="B149" t="s">
        <v>329</v>
      </c>
      <c r="C149" t="s">
        <v>329</v>
      </c>
      <c r="D149" t="s">
        <v>6</v>
      </c>
      <c r="E149">
        <v>0</v>
      </c>
      <c r="F149">
        <v>0</v>
      </c>
      <c r="G149">
        <v>1</v>
      </c>
      <c r="H149">
        <v>0</v>
      </c>
      <c r="I149" t="s">
        <v>327</v>
      </c>
      <c r="J149">
        <f>IF(Table1[[#This Row],[Team]]="LEI",1,0)</f>
        <v>0</v>
      </c>
      <c r="K149">
        <f>IF(Table1[[#This Row],[Team]]="ARS",1,0)</f>
        <v>0</v>
      </c>
      <c r="L149">
        <v>5</v>
      </c>
      <c r="M149">
        <v>513</v>
      </c>
      <c r="N149">
        <v>2.666667064917692</v>
      </c>
      <c r="O149">
        <v>9.8601491595322042</v>
      </c>
      <c r="P149">
        <v>2.9478551893885845</v>
      </c>
      <c r="Q149">
        <v>0</v>
      </c>
      <c r="R149">
        <v>0</v>
      </c>
    </row>
    <row r="150" spans="1:18" hidden="1" x14ac:dyDescent="0.3">
      <c r="A150" t="s">
        <v>330</v>
      </c>
      <c r="B150" t="s">
        <v>331</v>
      </c>
      <c r="C150" t="s">
        <v>331</v>
      </c>
      <c r="D150" t="s">
        <v>7</v>
      </c>
      <c r="E150">
        <v>0</v>
      </c>
      <c r="F150">
        <v>0</v>
      </c>
      <c r="G150">
        <v>0</v>
      </c>
      <c r="H150">
        <v>1</v>
      </c>
      <c r="I150" t="s">
        <v>327</v>
      </c>
      <c r="J150">
        <f>IF(Table1[[#This Row],[Team]]="LEI",1,0)</f>
        <v>0</v>
      </c>
      <c r="K150">
        <f>IF(Table1[[#This Row],[Team]]="ARS",1,0)</f>
        <v>0</v>
      </c>
      <c r="L150">
        <v>5.6</v>
      </c>
      <c r="M150">
        <v>520</v>
      </c>
      <c r="N150">
        <v>4.1677750079809108</v>
      </c>
      <c r="O150">
        <v>9.8229287863130992</v>
      </c>
      <c r="P150">
        <v>3.1294533689634383</v>
      </c>
      <c r="Q150">
        <v>0</v>
      </c>
      <c r="R150">
        <v>0</v>
      </c>
    </row>
    <row r="151" spans="1:18" hidden="1" x14ac:dyDescent="0.3">
      <c r="A151" t="s">
        <v>332</v>
      </c>
      <c r="B151" t="s">
        <v>333</v>
      </c>
      <c r="C151" t="s">
        <v>333</v>
      </c>
      <c r="D151" t="s">
        <v>7</v>
      </c>
      <c r="E151">
        <v>0</v>
      </c>
      <c r="F151">
        <v>0</v>
      </c>
      <c r="G151">
        <v>0</v>
      </c>
      <c r="H151">
        <v>1</v>
      </c>
      <c r="I151" t="s">
        <v>327</v>
      </c>
      <c r="J151">
        <f>IF(Table1[[#This Row],[Team]]="LEI",1,0)</f>
        <v>0</v>
      </c>
      <c r="K151">
        <f>IF(Table1[[#This Row],[Team]]="ARS",1,0)</f>
        <v>0</v>
      </c>
      <c r="L151">
        <v>5.7</v>
      </c>
      <c r="M151">
        <v>523</v>
      </c>
      <c r="N151">
        <v>5.4666646699642314</v>
      </c>
      <c r="O151">
        <v>9.0872505012966442</v>
      </c>
      <c r="P151">
        <v>3.1005370804394889</v>
      </c>
      <c r="Q151">
        <v>0</v>
      </c>
      <c r="R151">
        <v>0</v>
      </c>
    </row>
    <row r="152" spans="1:18" hidden="1" x14ac:dyDescent="0.3">
      <c r="A152" t="s">
        <v>334</v>
      </c>
      <c r="B152" t="s">
        <v>335</v>
      </c>
      <c r="C152" t="s">
        <v>335</v>
      </c>
      <c r="D152" t="s">
        <v>4</v>
      </c>
      <c r="E152">
        <v>1</v>
      </c>
      <c r="F152">
        <v>0</v>
      </c>
      <c r="G152">
        <v>0</v>
      </c>
      <c r="H152">
        <v>0</v>
      </c>
      <c r="I152" t="s">
        <v>327</v>
      </c>
      <c r="J152">
        <f>IF(Table1[[#This Row],[Team]]="LEI",1,0)</f>
        <v>0</v>
      </c>
      <c r="K152">
        <f>IF(Table1[[#This Row],[Team]]="ARS",1,0)</f>
        <v>0</v>
      </c>
      <c r="L152">
        <v>4.7</v>
      </c>
      <c r="M152">
        <v>524</v>
      </c>
      <c r="N152">
        <v>5.8</v>
      </c>
      <c r="O152">
        <v>11.308684079786687</v>
      </c>
      <c r="P152">
        <v>3.7305627026690935</v>
      </c>
      <c r="Q152">
        <v>0</v>
      </c>
      <c r="R152">
        <v>0</v>
      </c>
    </row>
    <row r="153" spans="1:18" hidden="1" x14ac:dyDescent="0.3">
      <c r="A153" t="s">
        <v>336</v>
      </c>
      <c r="B153" t="s">
        <v>337</v>
      </c>
      <c r="C153" t="s">
        <v>337</v>
      </c>
      <c r="D153" t="s">
        <v>6</v>
      </c>
      <c r="E153">
        <v>0</v>
      </c>
      <c r="F153">
        <v>0</v>
      </c>
      <c r="G153">
        <v>1</v>
      </c>
      <c r="H153">
        <v>0</v>
      </c>
      <c r="I153" t="s">
        <v>327</v>
      </c>
      <c r="J153">
        <f>IF(Table1[[#This Row],[Team]]="LEI",1,0)</f>
        <v>0</v>
      </c>
      <c r="K153">
        <f>IF(Table1[[#This Row],[Team]]="ARS",1,0)</f>
        <v>0</v>
      </c>
      <c r="L153">
        <v>5.5</v>
      </c>
      <c r="M153">
        <v>527</v>
      </c>
      <c r="N153">
        <v>6</v>
      </c>
      <c r="O153">
        <v>12.102408442314747</v>
      </c>
      <c r="P153">
        <v>3.965989878536921</v>
      </c>
      <c r="Q153">
        <v>0</v>
      </c>
      <c r="R153">
        <v>0</v>
      </c>
    </row>
    <row r="154" spans="1:18" hidden="1" x14ac:dyDescent="0.3">
      <c r="A154" t="s">
        <v>338</v>
      </c>
      <c r="B154" t="s">
        <v>339</v>
      </c>
      <c r="C154" t="s">
        <v>339</v>
      </c>
      <c r="D154" t="s">
        <v>6</v>
      </c>
      <c r="E154">
        <v>0</v>
      </c>
      <c r="F154">
        <v>0</v>
      </c>
      <c r="G154">
        <v>1</v>
      </c>
      <c r="H154">
        <v>0</v>
      </c>
      <c r="I154" t="s">
        <v>327</v>
      </c>
      <c r="J154">
        <f>IF(Table1[[#This Row],[Team]]="LEI",1,0)</f>
        <v>0</v>
      </c>
      <c r="K154">
        <f>IF(Table1[[#This Row],[Team]]="ARS",1,0)</f>
        <v>0</v>
      </c>
      <c r="L154">
        <v>4.5</v>
      </c>
      <c r="M154">
        <v>537</v>
      </c>
      <c r="N154">
        <v>2.1999999975472977</v>
      </c>
      <c r="O154">
        <v>9.8618469771030526</v>
      </c>
      <c r="P154">
        <v>2.8887883815881712</v>
      </c>
      <c r="Q154">
        <v>0</v>
      </c>
      <c r="R154">
        <v>0</v>
      </c>
    </row>
    <row r="155" spans="1:18" hidden="1" x14ac:dyDescent="0.3">
      <c r="A155" t="s">
        <v>175</v>
      </c>
      <c r="B155" t="s">
        <v>340</v>
      </c>
      <c r="C155" t="s">
        <v>340</v>
      </c>
      <c r="D155" t="s">
        <v>6</v>
      </c>
      <c r="E155">
        <v>0</v>
      </c>
      <c r="F155">
        <v>0</v>
      </c>
      <c r="G155">
        <v>1</v>
      </c>
      <c r="H155">
        <v>0</v>
      </c>
      <c r="I155" t="s">
        <v>341</v>
      </c>
      <c r="J155">
        <f>IF(Table1[[#This Row],[Team]]="LEI",1,0)</f>
        <v>0</v>
      </c>
      <c r="K155">
        <f>IF(Table1[[#This Row],[Team]]="ARS",1,0)</f>
        <v>0</v>
      </c>
      <c r="L155">
        <v>6.2</v>
      </c>
      <c r="M155">
        <v>551</v>
      </c>
      <c r="N155">
        <v>1.3333323002645752</v>
      </c>
      <c r="O155">
        <v>10.278245885845186</v>
      </c>
      <c r="P155">
        <v>3.2032148614625706</v>
      </c>
      <c r="Q155">
        <v>0</v>
      </c>
      <c r="R155">
        <v>0</v>
      </c>
    </row>
    <row r="156" spans="1:18" hidden="1" x14ac:dyDescent="0.3">
      <c r="A156" t="s">
        <v>65</v>
      </c>
      <c r="B156" t="s">
        <v>342</v>
      </c>
      <c r="C156" t="s">
        <v>343</v>
      </c>
      <c r="D156" t="s">
        <v>7</v>
      </c>
      <c r="E156">
        <v>0</v>
      </c>
      <c r="F156">
        <v>0</v>
      </c>
      <c r="G156">
        <v>0</v>
      </c>
      <c r="H156">
        <v>1</v>
      </c>
      <c r="I156" t="s">
        <v>341</v>
      </c>
      <c r="J156">
        <f>IF(Table1[[#This Row],[Team]]="LEI",1,0)</f>
        <v>0</v>
      </c>
      <c r="K156">
        <f>IF(Table1[[#This Row],[Team]]="ARS",1,0)</f>
        <v>0</v>
      </c>
      <c r="L156">
        <v>5.5</v>
      </c>
      <c r="M156">
        <v>552</v>
      </c>
      <c r="N156">
        <v>1.1999999974554028</v>
      </c>
      <c r="O156">
        <v>8.8582454265408863</v>
      </c>
      <c r="P156">
        <v>2.7641315892283771</v>
      </c>
      <c r="Q156">
        <v>0</v>
      </c>
      <c r="R156">
        <v>0</v>
      </c>
    </row>
    <row r="157" spans="1:18" hidden="1" x14ac:dyDescent="0.3">
      <c r="A157" t="s">
        <v>344</v>
      </c>
      <c r="B157" t="s">
        <v>345</v>
      </c>
      <c r="C157" t="s">
        <v>345</v>
      </c>
      <c r="D157" t="s">
        <v>7</v>
      </c>
      <c r="E157">
        <v>0</v>
      </c>
      <c r="F157">
        <v>0</v>
      </c>
      <c r="G157">
        <v>0</v>
      </c>
      <c r="H157">
        <v>1</v>
      </c>
      <c r="I157" t="s">
        <v>341</v>
      </c>
      <c r="J157">
        <f>IF(Table1[[#This Row],[Team]]="LEI",1,0)</f>
        <v>0</v>
      </c>
      <c r="K157">
        <f>IF(Table1[[#This Row],[Team]]="ARS",1,0)</f>
        <v>0</v>
      </c>
      <c r="L157">
        <v>6.4</v>
      </c>
      <c r="M157">
        <v>554</v>
      </c>
      <c r="N157">
        <v>3.7999999980393206</v>
      </c>
      <c r="O157">
        <v>11.46937366636144</v>
      </c>
      <c r="P157">
        <v>3.7316685433385426</v>
      </c>
      <c r="Q157">
        <v>0</v>
      </c>
      <c r="R157">
        <v>0</v>
      </c>
    </row>
    <row r="158" spans="1:18" hidden="1" x14ac:dyDescent="0.3">
      <c r="A158" t="s">
        <v>346</v>
      </c>
      <c r="B158" t="s">
        <v>347</v>
      </c>
      <c r="C158" t="s">
        <v>347</v>
      </c>
      <c r="D158" t="s">
        <v>5</v>
      </c>
      <c r="E158">
        <v>0</v>
      </c>
      <c r="F158">
        <v>1</v>
      </c>
      <c r="G158">
        <v>0</v>
      </c>
      <c r="H158">
        <v>0</v>
      </c>
      <c r="I158" t="s">
        <v>341</v>
      </c>
      <c r="J158">
        <f>IF(Table1[[#This Row],[Team]]="LEI",1,0)</f>
        <v>0</v>
      </c>
      <c r="K158">
        <f>IF(Table1[[#This Row],[Team]]="ARS",1,0)</f>
        <v>0</v>
      </c>
      <c r="L158">
        <v>4.4000000000000004</v>
      </c>
      <c r="M158">
        <v>560</v>
      </c>
      <c r="N158">
        <v>4.4000000000000004</v>
      </c>
      <c r="O158">
        <v>11.056997407671902</v>
      </c>
      <c r="P158">
        <v>3.6475927076785735</v>
      </c>
      <c r="Q158">
        <v>0</v>
      </c>
      <c r="R158">
        <v>0</v>
      </c>
    </row>
    <row r="159" spans="1:18" hidden="1" x14ac:dyDescent="0.3">
      <c r="A159" t="s">
        <v>348</v>
      </c>
      <c r="B159" t="s">
        <v>349</v>
      </c>
      <c r="C159" t="s">
        <v>349</v>
      </c>
      <c r="D159" t="s">
        <v>4</v>
      </c>
      <c r="E159">
        <v>1</v>
      </c>
      <c r="F159">
        <v>0</v>
      </c>
      <c r="G159">
        <v>0</v>
      </c>
      <c r="H159">
        <v>0</v>
      </c>
      <c r="I159" t="s">
        <v>341</v>
      </c>
      <c r="J159">
        <f>IF(Table1[[#This Row],[Team]]="LEI",1,0)</f>
        <v>0</v>
      </c>
      <c r="K159">
        <f>IF(Table1[[#This Row],[Team]]="ARS",1,0)</f>
        <v>0</v>
      </c>
      <c r="L159">
        <v>4.5</v>
      </c>
      <c r="M159">
        <v>565</v>
      </c>
      <c r="N159">
        <v>2.6</v>
      </c>
      <c r="O159">
        <v>9.3063289313822413</v>
      </c>
      <c r="P159">
        <v>2.9950314377545189</v>
      </c>
      <c r="Q159">
        <v>0</v>
      </c>
      <c r="R159">
        <v>0</v>
      </c>
    </row>
    <row r="160" spans="1:18" hidden="1" x14ac:dyDescent="0.3">
      <c r="A160" t="s">
        <v>316</v>
      </c>
      <c r="B160" t="s">
        <v>350</v>
      </c>
      <c r="C160" t="s">
        <v>351</v>
      </c>
      <c r="D160" t="s">
        <v>6</v>
      </c>
      <c r="E160">
        <v>0</v>
      </c>
      <c r="F160">
        <v>0</v>
      </c>
      <c r="G160">
        <v>1</v>
      </c>
      <c r="H160">
        <v>0</v>
      </c>
      <c r="I160" t="s">
        <v>341</v>
      </c>
      <c r="J160">
        <f>IF(Table1[[#This Row],[Team]]="LEI",1,0)</f>
        <v>0</v>
      </c>
      <c r="K160">
        <f>IF(Table1[[#This Row],[Team]]="ARS",1,0)</f>
        <v>0</v>
      </c>
      <c r="L160">
        <v>5.2</v>
      </c>
      <c r="M160">
        <v>568</v>
      </c>
      <c r="N160">
        <v>1.7999999981542758</v>
      </c>
      <c r="O160">
        <v>8.9831348392807122</v>
      </c>
      <c r="P160">
        <v>2.842754862184262</v>
      </c>
      <c r="Q160">
        <v>0</v>
      </c>
      <c r="R160">
        <v>0</v>
      </c>
    </row>
    <row r="161" spans="1:18" hidden="1" x14ac:dyDescent="0.3">
      <c r="A161" t="s">
        <v>352</v>
      </c>
      <c r="B161" t="s">
        <v>353</v>
      </c>
      <c r="C161" t="s">
        <v>353</v>
      </c>
      <c r="D161" t="s">
        <v>4</v>
      </c>
      <c r="E161">
        <v>1</v>
      </c>
      <c r="F161">
        <v>0</v>
      </c>
      <c r="G161">
        <v>0</v>
      </c>
      <c r="H161">
        <v>0</v>
      </c>
      <c r="I161" t="s">
        <v>354</v>
      </c>
      <c r="J161">
        <f>IF(Table1[[#This Row],[Team]]="LEI",1,0)</f>
        <v>0</v>
      </c>
      <c r="K161">
        <f>IF(Table1[[#This Row],[Team]]="ARS",1,0)</f>
        <v>0</v>
      </c>
      <c r="L161">
        <v>5.5</v>
      </c>
      <c r="M161">
        <v>575</v>
      </c>
      <c r="N161">
        <v>1.7999999981542758</v>
      </c>
      <c r="O161">
        <v>9.4665123936309481</v>
      </c>
      <c r="P161">
        <v>3.4225732205117883</v>
      </c>
      <c r="Q161">
        <v>0</v>
      </c>
      <c r="R161">
        <v>0</v>
      </c>
    </row>
    <row r="162" spans="1:18" x14ac:dyDescent="0.3">
      <c r="A162" t="s">
        <v>206</v>
      </c>
      <c r="B162" t="s">
        <v>207</v>
      </c>
      <c r="C162" s="2" t="s">
        <v>207</v>
      </c>
      <c r="D162" t="s">
        <v>5</v>
      </c>
      <c r="E162">
        <v>0</v>
      </c>
      <c r="F162">
        <v>1</v>
      </c>
      <c r="G162">
        <v>0</v>
      </c>
      <c r="H162">
        <v>0</v>
      </c>
      <c r="I162" t="s">
        <v>201</v>
      </c>
      <c r="J162">
        <f>IF(Table1[[#This Row],[Team]]="LEI",1,0)</f>
        <v>1</v>
      </c>
      <c r="K162">
        <f>IF(Table1[[#This Row],[Team]]="ARS",1,0)</f>
        <v>0</v>
      </c>
      <c r="L162">
        <v>4.7</v>
      </c>
      <c r="M162">
        <v>317</v>
      </c>
      <c r="N162">
        <v>7.199999950201156</v>
      </c>
      <c r="O162">
        <v>13.120190795286693</v>
      </c>
      <c r="P162">
        <v>4.6207553106763601</v>
      </c>
      <c r="Q162">
        <v>0</v>
      </c>
      <c r="R162">
        <v>1</v>
      </c>
    </row>
    <row r="163" spans="1:18" hidden="1" x14ac:dyDescent="0.3">
      <c r="A163" t="s">
        <v>357</v>
      </c>
      <c r="B163" t="s">
        <v>358</v>
      </c>
      <c r="C163" t="s">
        <v>357</v>
      </c>
      <c r="D163" t="s">
        <v>6</v>
      </c>
      <c r="E163">
        <v>0</v>
      </c>
      <c r="F163">
        <v>0</v>
      </c>
      <c r="G163">
        <v>1</v>
      </c>
      <c r="H163">
        <v>0</v>
      </c>
      <c r="I163" t="s">
        <v>354</v>
      </c>
      <c r="J163">
        <f>IF(Table1[[#This Row],[Team]]="LEI",1,0)</f>
        <v>0</v>
      </c>
      <c r="K163">
        <f>IF(Table1[[#This Row],[Team]]="ARS",1,0)</f>
        <v>0</v>
      </c>
      <c r="L163">
        <v>11.6</v>
      </c>
      <c r="M163">
        <v>578</v>
      </c>
      <c r="N163">
        <v>1.2</v>
      </c>
      <c r="O163">
        <v>7.7474406259516027</v>
      </c>
      <c r="P163">
        <v>2.7824183966231866</v>
      </c>
      <c r="Q163">
        <v>0</v>
      </c>
      <c r="R163">
        <v>0</v>
      </c>
    </row>
    <row r="164" spans="1:18" hidden="1" x14ac:dyDescent="0.3">
      <c r="A164" t="s">
        <v>359</v>
      </c>
      <c r="B164" t="s">
        <v>360</v>
      </c>
      <c r="C164" t="s">
        <v>360</v>
      </c>
      <c r="D164" t="s">
        <v>5</v>
      </c>
      <c r="E164">
        <v>0</v>
      </c>
      <c r="F164">
        <v>1</v>
      </c>
      <c r="G164">
        <v>0</v>
      </c>
      <c r="H164">
        <v>0</v>
      </c>
      <c r="I164" t="s">
        <v>354</v>
      </c>
      <c r="J164">
        <f>IF(Table1[[#This Row],[Team]]="LEI",1,0)</f>
        <v>0</v>
      </c>
      <c r="K164">
        <f>IF(Table1[[#This Row],[Team]]="ARS",1,0)</f>
        <v>0</v>
      </c>
      <c r="L164">
        <v>5.2</v>
      </c>
      <c r="M164">
        <v>580</v>
      </c>
      <c r="N164">
        <v>-5</v>
      </c>
      <c r="O164">
        <v>8.4487109656716139</v>
      </c>
      <c r="P164">
        <v>2.603907534948247</v>
      </c>
      <c r="Q164">
        <v>0</v>
      </c>
      <c r="R164">
        <v>0</v>
      </c>
    </row>
    <row r="165" spans="1:18" hidden="1" x14ac:dyDescent="0.3">
      <c r="A165" t="s">
        <v>361</v>
      </c>
      <c r="B165" t="s">
        <v>362</v>
      </c>
      <c r="C165" t="s">
        <v>362</v>
      </c>
      <c r="D165" t="s">
        <v>6</v>
      </c>
      <c r="E165">
        <v>0</v>
      </c>
      <c r="F165">
        <v>0</v>
      </c>
      <c r="G165">
        <v>1</v>
      </c>
      <c r="H165">
        <v>0</v>
      </c>
      <c r="I165" t="s">
        <v>354</v>
      </c>
      <c r="J165">
        <f>IF(Table1[[#This Row],[Team]]="LEI",1,0)</f>
        <v>0</v>
      </c>
      <c r="K165">
        <f>IF(Table1[[#This Row],[Team]]="ARS",1,0)</f>
        <v>0</v>
      </c>
      <c r="L165">
        <v>5.5</v>
      </c>
      <c r="M165">
        <v>583</v>
      </c>
      <c r="N165">
        <v>2.266665898637251</v>
      </c>
      <c r="O165">
        <v>9.0173927938744924</v>
      </c>
      <c r="P165">
        <v>3.2978571269031187</v>
      </c>
      <c r="Q165">
        <v>0</v>
      </c>
      <c r="R165">
        <v>0</v>
      </c>
    </row>
    <row r="166" spans="1:18" hidden="1" x14ac:dyDescent="0.3">
      <c r="A166" t="s">
        <v>328</v>
      </c>
      <c r="B166" t="s">
        <v>363</v>
      </c>
      <c r="C166" t="s">
        <v>364</v>
      </c>
      <c r="D166" t="s">
        <v>5</v>
      </c>
      <c r="E166">
        <v>0</v>
      </c>
      <c r="F166">
        <v>1</v>
      </c>
      <c r="G166">
        <v>0</v>
      </c>
      <c r="H166">
        <v>0</v>
      </c>
      <c r="I166" t="s">
        <v>354</v>
      </c>
      <c r="J166">
        <f>IF(Table1[[#This Row],[Team]]="LEI",1,0)</f>
        <v>0</v>
      </c>
      <c r="K166">
        <f>IF(Table1[[#This Row],[Team]]="ARS",1,0)</f>
        <v>0</v>
      </c>
      <c r="L166">
        <v>4.5</v>
      </c>
      <c r="M166">
        <v>586</v>
      </c>
      <c r="N166">
        <v>2.8666677729537393</v>
      </c>
      <c r="O166">
        <v>8.8940433169275117</v>
      </c>
      <c r="P166">
        <v>3.2957920108746297</v>
      </c>
      <c r="Q166">
        <v>0</v>
      </c>
      <c r="R166">
        <v>0</v>
      </c>
    </row>
    <row r="167" spans="1:18" hidden="1" x14ac:dyDescent="0.3">
      <c r="A167" t="s">
        <v>218</v>
      </c>
      <c r="B167" t="s">
        <v>365</v>
      </c>
      <c r="C167" t="s">
        <v>365</v>
      </c>
      <c r="D167" t="s">
        <v>6</v>
      </c>
      <c r="E167">
        <v>0</v>
      </c>
      <c r="F167">
        <v>0</v>
      </c>
      <c r="G167">
        <v>1</v>
      </c>
      <c r="H167">
        <v>0</v>
      </c>
      <c r="I167" t="s">
        <v>354</v>
      </c>
      <c r="J167">
        <f>IF(Table1[[#This Row],[Team]]="LEI",1,0)</f>
        <v>0</v>
      </c>
      <c r="K167">
        <f>IF(Table1[[#This Row],[Team]]="ARS",1,0)</f>
        <v>0</v>
      </c>
      <c r="L167">
        <v>5.4</v>
      </c>
      <c r="M167">
        <v>590</v>
      </c>
      <c r="N167">
        <v>-6.6669921432374935E-2</v>
      </c>
      <c r="O167">
        <v>11.115396358288907</v>
      </c>
      <c r="P167">
        <v>3.8699895876090569</v>
      </c>
      <c r="Q167">
        <v>0</v>
      </c>
      <c r="R167">
        <v>0</v>
      </c>
    </row>
    <row r="168" spans="1:18" hidden="1" x14ac:dyDescent="0.3">
      <c r="A168" t="s">
        <v>366</v>
      </c>
      <c r="B168" t="s">
        <v>367</v>
      </c>
      <c r="C168" t="s">
        <v>367</v>
      </c>
      <c r="D168" t="s">
        <v>6</v>
      </c>
      <c r="E168">
        <v>0</v>
      </c>
      <c r="F168">
        <v>0</v>
      </c>
      <c r="G168">
        <v>1</v>
      </c>
      <c r="H168">
        <v>0</v>
      </c>
      <c r="I168" t="s">
        <v>354</v>
      </c>
      <c r="J168">
        <f>IF(Table1[[#This Row],[Team]]="LEI",1,0)</f>
        <v>0</v>
      </c>
      <c r="K168">
        <f>IF(Table1[[#This Row],[Team]]="ARS",1,0)</f>
        <v>0</v>
      </c>
      <c r="L168">
        <v>8</v>
      </c>
      <c r="M168">
        <v>596</v>
      </c>
      <c r="N168">
        <v>1.8</v>
      </c>
      <c r="O168">
        <v>8.5394151460343242</v>
      </c>
      <c r="P168">
        <v>3.0994112624026871</v>
      </c>
      <c r="Q168">
        <v>0</v>
      </c>
      <c r="R168">
        <v>0</v>
      </c>
    </row>
    <row r="169" spans="1:18" hidden="1" x14ac:dyDescent="0.3">
      <c r="A169" t="s">
        <v>83</v>
      </c>
      <c r="B169" t="s">
        <v>368</v>
      </c>
      <c r="C169" t="s">
        <v>368</v>
      </c>
      <c r="D169" t="s">
        <v>5</v>
      </c>
      <c r="E169">
        <v>0</v>
      </c>
      <c r="F169">
        <v>1</v>
      </c>
      <c r="G169">
        <v>0</v>
      </c>
      <c r="H169">
        <v>0</v>
      </c>
      <c r="I169" t="s">
        <v>354</v>
      </c>
      <c r="J169">
        <f>IF(Table1[[#This Row],[Team]]="LEI",1,0)</f>
        <v>0</v>
      </c>
      <c r="K169">
        <f>IF(Table1[[#This Row],[Team]]="ARS",1,0)</f>
        <v>0</v>
      </c>
      <c r="L169">
        <v>5.5</v>
      </c>
      <c r="M169">
        <v>598</v>
      </c>
      <c r="N169">
        <v>2.1999998187608183</v>
      </c>
      <c r="O169">
        <v>8.35711257805443</v>
      </c>
      <c r="P169">
        <v>3.0631527699060186</v>
      </c>
      <c r="Q169">
        <v>0</v>
      </c>
      <c r="R169">
        <v>0</v>
      </c>
    </row>
    <row r="170" spans="1:18" hidden="1" x14ac:dyDescent="0.3">
      <c r="A170" t="s">
        <v>369</v>
      </c>
      <c r="B170" t="s">
        <v>370</v>
      </c>
      <c r="C170" t="s">
        <v>370</v>
      </c>
      <c r="D170" t="s">
        <v>4</v>
      </c>
      <c r="E170">
        <v>1</v>
      </c>
      <c r="F170">
        <v>0</v>
      </c>
      <c r="G170">
        <v>0</v>
      </c>
      <c r="H170">
        <v>0</v>
      </c>
      <c r="I170" t="s">
        <v>371</v>
      </c>
      <c r="J170">
        <f>IF(Table1[[#This Row],[Team]]="LEI",1,0)</f>
        <v>0</v>
      </c>
      <c r="K170">
        <f>IF(Table1[[#This Row],[Team]]="ARS",1,0)</f>
        <v>0</v>
      </c>
      <c r="L170">
        <v>5</v>
      </c>
      <c r="M170">
        <v>608</v>
      </c>
      <c r="N170">
        <v>2.7333338966797012</v>
      </c>
      <c r="O170">
        <v>11.074645754967932</v>
      </c>
      <c r="P170">
        <v>3.5423510465095793</v>
      </c>
      <c r="Q170">
        <v>0</v>
      </c>
      <c r="R170">
        <v>0</v>
      </c>
    </row>
    <row r="171" spans="1:18" hidden="1" x14ac:dyDescent="0.3">
      <c r="A171" t="s">
        <v>30</v>
      </c>
      <c r="B171" t="s">
        <v>372</v>
      </c>
      <c r="C171" t="s">
        <v>372</v>
      </c>
      <c r="D171" t="s">
        <v>5</v>
      </c>
      <c r="E171">
        <v>0</v>
      </c>
      <c r="F171">
        <v>1</v>
      </c>
      <c r="G171">
        <v>0</v>
      </c>
      <c r="H171">
        <v>0</v>
      </c>
      <c r="I171" t="s">
        <v>371</v>
      </c>
      <c r="J171">
        <f>IF(Table1[[#This Row],[Team]]="LEI",1,0)</f>
        <v>0</v>
      </c>
      <c r="K171">
        <f>IF(Table1[[#This Row],[Team]]="ARS",1,0)</f>
        <v>0</v>
      </c>
      <c r="L171">
        <v>4.8</v>
      </c>
      <c r="M171">
        <v>610</v>
      </c>
      <c r="N171">
        <v>4.9999990764409414</v>
      </c>
      <c r="O171">
        <v>9.6970416438514544</v>
      </c>
      <c r="P171">
        <v>3.2926459021491241</v>
      </c>
      <c r="Q171">
        <v>0</v>
      </c>
      <c r="R171">
        <v>0</v>
      </c>
    </row>
    <row r="172" spans="1:18" hidden="1" x14ac:dyDescent="0.3">
      <c r="A172" t="s">
        <v>373</v>
      </c>
      <c r="B172" t="s">
        <v>374</v>
      </c>
      <c r="C172" t="s">
        <v>374</v>
      </c>
      <c r="D172" t="s">
        <v>7</v>
      </c>
      <c r="E172">
        <v>0</v>
      </c>
      <c r="F172">
        <v>0</v>
      </c>
      <c r="G172">
        <v>0</v>
      </c>
      <c r="H172">
        <v>1</v>
      </c>
      <c r="I172" t="s">
        <v>371</v>
      </c>
      <c r="J172">
        <f>IF(Table1[[#This Row],[Team]]="LEI",1,0)</f>
        <v>0</v>
      </c>
      <c r="K172">
        <f>IF(Table1[[#This Row],[Team]]="ARS",1,0)</f>
        <v>0</v>
      </c>
      <c r="L172">
        <v>7</v>
      </c>
      <c r="M172">
        <v>611</v>
      </c>
      <c r="N172">
        <v>1.3333333970950729</v>
      </c>
      <c r="O172">
        <v>8.2037721149778857</v>
      </c>
      <c r="P172">
        <v>2.5734219820531958</v>
      </c>
      <c r="Q172">
        <v>0</v>
      </c>
      <c r="R172">
        <v>0</v>
      </c>
    </row>
    <row r="173" spans="1:18" hidden="1" x14ac:dyDescent="0.3">
      <c r="A173" t="s">
        <v>375</v>
      </c>
      <c r="B173" t="s">
        <v>376</v>
      </c>
      <c r="C173" t="s">
        <v>376</v>
      </c>
      <c r="D173" t="s">
        <v>5</v>
      </c>
      <c r="E173">
        <v>0</v>
      </c>
      <c r="F173">
        <v>1</v>
      </c>
      <c r="G173">
        <v>0</v>
      </c>
      <c r="H173">
        <v>0</v>
      </c>
      <c r="I173" t="s">
        <v>371</v>
      </c>
      <c r="J173">
        <f>IF(Table1[[#This Row],[Team]]="LEI",1,0)</f>
        <v>0</v>
      </c>
      <c r="K173">
        <f>IF(Table1[[#This Row],[Team]]="ARS",1,0)</f>
        <v>0</v>
      </c>
      <c r="L173">
        <v>4.5</v>
      </c>
      <c r="M173">
        <v>614</v>
      </c>
      <c r="N173">
        <v>8.26666658734732</v>
      </c>
      <c r="O173">
        <v>10.393981518928012</v>
      </c>
      <c r="P173">
        <v>3.7422517195449787</v>
      </c>
      <c r="Q173">
        <v>0</v>
      </c>
      <c r="R173">
        <v>0</v>
      </c>
    </row>
    <row r="174" spans="1:18" hidden="1" x14ac:dyDescent="0.3">
      <c r="A174" t="s">
        <v>377</v>
      </c>
      <c r="B174" t="s">
        <v>378</v>
      </c>
      <c r="C174" t="s">
        <v>378</v>
      </c>
      <c r="D174" t="s">
        <v>6</v>
      </c>
      <c r="E174">
        <v>0</v>
      </c>
      <c r="F174">
        <v>0</v>
      </c>
      <c r="G174">
        <v>1</v>
      </c>
      <c r="H174">
        <v>0</v>
      </c>
      <c r="I174" t="s">
        <v>371</v>
      </c>
      <c r="J174">
        <f>IF(Table1[[#This Row],[Team]]="LEI",1,0)</f>
        <v>0</v>
      </c>
      <c r="K174">
        <f>IF(Table1[[#This Row],[Team]]="ARS",1,0)</f>
        <v>0</v>
      </c>
      <c r="L174">
        <v>5.6</v>
      </c>
      <c r="M174">
        <v>617</v>
      </c>
      <c r="N174">
        <v>5.1333334702829125</v>
      </c>
      <c r="O174">
        <v>10.643709316185982</v>
      </c>
      <c r="P174">
        <v>3.5881004477296057</v>
      </c>
      <c r="Q174">
        <v>0</v>
      </c>
      <c r="R174">
        <v>0</v>
      </c>
    </row>
    <row r="175" spans="1:18" hidden="1" x14ac:dyDescent="0.3">
      <c r="A175" t="s">
        <v>379</v>
      </c>
      <c r="B175" t="s">
        <v>380</v>
      </c>
      <c r="C175" t="s">
        <v>380</v>
      </c>
      <c r="D175" t="s">
        <v>6</v>
      </c>
      <c r="E175">
        <v>0</v>
      </c>
      <c r="F175">
        <v>0</v>
      </c>
      <c r="G175">
        <v>1</v>
      </c>
      <c r="H175">
        <v>0</v>
      </c>
      <c r="I175" t="s">
        <v>371</v>
      </c>
      <c r="J175">
        <f>IF(Table1[[#This Row],[Team]]="LEI",1,0)</f>
        <v>0</v>
      </c>
      <c r="K175">
        <f>IF(Table1[[#This Row],[Team]]="ARS",1,0)</f>
        <v>0</v>
      </c>
      <c r="L175">
        <v>8</v>
      </c>
      <c r="M175">
        <v>618</v>
      </c>
      <c r="N175">
        <v>1.7999999892639205</v>
      </c>
      <c r="O175">
        <v>9.5574304159505932</v>
      </c>
      <c r="P175">
        <v>3.0161156242048914</v>
      </c>
      <c r="Q175">
        <v>0</v>
      </c>
      <c r="R175">
        <v>0</v>
      </c>
    </row>
    <row r="176" spans="1:18" hidden="1" x14ac:dyDescent="0.3">
      <c r="A176" t="s">
        <v>381</v>
      </c>
      <c r="B176" t="s">
        <v>382</v>
      </c>
      <c r="C176" t="s">
        <v>382</v>
      </c>
      <c r="D176" t="s">
        <v>6</v>
      </c>
      <c r="E176">
        <v>0</v>
      </c>
      <c r="F176">
        <v>0</v>
      </c>
      <c r="G176">
        <v>1</v>
      </c>
      <c r="H176">
        <v>0</v>
      </c>
      <c r="I176" t="s">
        <v>371</v>
      </c>
      <c r="J176">
        <f>IF(Table1[[#This Row],[Team]]="LEI",1,0)</f>
        <v>0</v>
      </c>
      <c r="K176">
        <f>IF(Table1[[#This Row],[Team]]="ARS",1,0)</f>
        <v>0</v>
      </c>
      <c r="L176">
        <v>4.8</v>
      </c>
      <c r="M176">
        <v>620</v>
      </c>
      <c r="N176">
        <v>2.4666666102450381</v>
      </c>
      <c r="O176">
        <v>9.9767712089870688</v>
      </c>
      <c r="P176">
        <v>3.1914983344963632</v>
      </c>
      <c r="Q176">
        <v>0</v>
      </c>
      <c r="R176">
        <v>0</v>
      </c>
    </row>
    <row r="177" spans="1:18" hidden="1" x14ac:dyDescent="0.3">
      <c r="A177" t="s">
        <v>383</v>
      </c>
      <c r="B177" t="s">
        <v>384</v>
      </c>
      <c r="C177" t="s">
        <v>384</v>
      </c>
      <c r="D177" t="s">
        <v>6</v>
      </c>
      <c r="E177">
        <v>0</v>
      </c>
      <c r="F177">
        <v>0</v>
      </c>
      <c r="G177">
        <v>1</v>
      </c>
      <c r="H177">
        <v>0</v>
      </c>
      <c r="I177" t="s">
        <v>371</v>
      </c>
      <c r="J177">
        <f>IF(Table1[[#This Row],[Team]]="LEI",1,0)</f>
        <v>0</v>
      </c>
      <c r="K177">
        <f>IF(Table1[[#This Row],[Team]]="ARS",1,0)</f>
        <v>0</v>
      </c>
      <c r="L177">
        <v>5.2</v>
      </c>
      <c r="M177">
        <v>621</v>
      </c>
      <c r="N177">
        <v>3.4666661067445501</v>
      </c>
      <c r="O177">
        <v>10.035351741875452</v>
      </c>
      <c r="P177">
        <v>3.2824262918704314</v>
      </c>
      <c r="Q177">
        <v>0</v>
      </c>
      <c r="R177">
        <v>0</v>
      </c>
    </row>
    <row r="178" spans="1:18" hidden="1" x14ac:dyDescent="0.3">
      <c r="A178" t="s">
        <v>385</v>
      </c>
      <c r="B178" t="s">
        <v>386</v>
      </c>
      <c r="C178" t="s">
        <v>387</v>
      </c>
      <c r="D178" t="s">
        <v>6</v>
      </c>
      <c r="E178">
        <v>0</v>
      </c>
      <c r="F178">
        <v>0</v>
      </c>
      <c r="G178">
        <v>1</v>
      </c>
      <c r="H178">
        <v>0</v>
      </c>
      <c r="I178" t="s">
        <v>371</v>
      </c>
      <c r="J178">
        <f>IF(Table1[[#This Row],[Team]]="LEI",1,0)</f>
        <v>0</v>
      </c>
      <c r="K178">
        <f>IF(Table1[[#This Row],[Team]]="ARS",1,0)</f>
        <v>0</v>
      </c>
      <c r="L178">
        <v>5</v>
      </c>
      <c r="M178">
        <v>622</v>
      </c>
      <c r="N178">
        <v>1.2049238017755226</v>
      </c>
      <c r="O178">
        <v>8.388699337838041</v>
      </c>
      <c r="P178">
        <v>2.6198238832032481</v>
      </c>
      <c r="Q178">
        <v>0</v>
      </c>
      <c r="R178">
        <v>0</v>
      </c>
    </row>
    <row r="179" spans="1:18" hidden="1" x14ac:dyDescent="0.3">
      <c r="A179" t="s">
        <v>388</v>
      </c>
      <c r="B179" t="s">
        <v>389</v>
      </c>
      <c r="C179" t="s">
        <v>389</v>
      </c>
      <c r="D179" t="s">
        <v>7</v>
      </c>
      <c r="E179">
        <v>0</v>
      </c>
      <c r="F179">
        <v>0</v>
      </c>
      <c r="G179">
        <v>0</v>
      </c>
      <c r="H179">
        <v>1</v>
      </c>
      <c r="I179" t="s">
        <v>371</v>
      </c>
      <c r="J179">
        <f>IF(Table1[[#This Row],[Team]]="LEI",1,0)</f>
        <v>0</v>
      </c>
      <c r="K179">
        <f>IF(Table1[[#This Row],[Team]]="ARS",1,0)</f>
        <v>0</v>
      </c>
      <c r="L179">
        <v>6.7</v>
      </c>
      <c r="M179">
        <v>627</v>
      </c>
      <c r="N179">
        <v>1.1999999974554028</v>
      </c>
      <c r="O179">
        <v>8.5475337555914592</v>
      </c>
      <c r="P179">
        <v>2.6673966892399803</v>
      </c>
      <c r="Q179">
        <v>0</v>
      </c>
      <c r="R179">
        <v>0</v>
      </c>
    </row>
    <row r="180" spans="1:18" hidden="1" x14ac:dyDescent="0.3">
      <c r="A180" t="s">
        <v>390</v>
      </c>
      <c r="B180" t="s">
        <v>391</v>
      </c>
      <c r="C180" t="s">
        <v>391</v>
      </c>
      <c r="D180" t="s">
        <v>5</v>
      </c>
      <c r="E180">
        <v>0</v>
      </c>
      <c r="F180">
        <v>1</v>
      </c>
      <c r="G180">
        <v>0</v>
      </c>
      <c r="H180">
        <v>0</v>
      </c>
      <c r="I180" t="s">
        <v>371</v>
      </c>
      <c r="J180">
        <f>IF(Table1[[#This Row],[Team]]="LEI",1,0)</f>
        <v>0</v>
      </c>
      <c r="K180">
        <f>IF(Table1[[#This Row],[Team]]="ARS",1,0)</f>
        <v>0</v>
      </c>
      <c r="L180">
        <v>4.5</v>
      </c>
      <c r="M180">
        <v>634</v>
      </c>
      <c r="N180">
        <v>3.6666666263243974</v>
      </c>
      <c r="O180">
        <v>9.2689315942292723</v>
      </c>
      <c r="P180">
        <v>3.0657839065668622</v>
      </c>
      <c r="Q180">
        <v>0</v>
      </c>
      <c r="R180">
        <v>0</v>
      </c>
    </row>
    <row r="181" spans="1:18" hidden="1" x14ac:dyDescent="0.3">
      <c r="A181" t="s">
        <v>392</v>
      </c>
      <c r="B181" t="s">
        <v>393</v>
      </c>
      <c r="C181" t="s">
        <v>394</v>
      </c>
      <c r="D181" t="s">
        <v>5</v>
      </c>
      <c r="E181">
        <v>0</v>
      </c>
      <c r="F181">
        <v>1</v>
      </c>
      <c r="G181">
        <v>0</v>
      </c>
      <c r="H181">
        <v>0</v>
      </c>
      <c r="I181" t="s">
        <v>395</v>
      </c>
      <c r="J181">
        <f>IF(Table1[[#This Row],[Team]]="LEI",1,0)</f>
        <v>0</v>
      </c>
      <c r="K181">
        <f>IF(Table1[[#This Row],[Team]]="ARS",1,0)</f>
        <v>0</v>
      </c>
      <c r="L181">
        <v>4.4000000000000004</v>
      </c>
      <c r="M181">
        <v>637</v>
      </c>
      <c r="N181">
        <v>0</v>
      </c>
      <c r="O181">
        <v>7.6986851958466556</v>
      </c>
      <c r="P181">
        <v>2.8500613431152741</v>
      </c>
      <c r="Q181">
        <v>0</v>
      </c>
      <c r="R181">
        <v>0</v>
      </c>
    </row>
    <row r="182" spans="1:18" hidden="1" x14ac:dyDescent="0.3">
      <c r="A182" t="s">
        <v>396</v>
      </c>
      <c r="B182" t="s">
        <v>397</v>
      </c>
      <c r="C182" t="s">
        <v>398</v>
      </c>
      <c r="D182" t="s">
        <v>4</v>
      </c>
      <c r="E182">
        <v>1</v>
      </c>
      <c r="F182">
        <v>0</v>
      </c>
      <c r="G182">
        <v>0</v>
      </c>
      <c r="H182">
        <v>0</v>
      </c>
      <c r="I182" t="s">
        <v>395</v>
      </c>
      <c r="J182">
        <f>IF(Table1[[#This Row],[Team]]="LEI",1,0)</f>
        <v>0</v>
      </c>
      <c r="K182">
        <f>IF(Table1[[#This Row],[Team]]="ARS",1,0)</f>
        <v>0</v>
      </c>
      <c r="L182">
        <v>5</v>
      </c>
      <c r="M182">
        <v>638</v>
      </c>
      <c r="N182">
        <v>1.0666659444385065</v>
      </c>
      <c r="O182">
        <v>9.0692351460324847</v>
      </c>
      <c r="P182">
        <v>3.4497920546437575</v>
      </c>
      <c r="Q182">
        <v>1</v>
      </c>
      <c r="R182">
        <v>0</v>
      </c>
    </row>
    <row r="183" spans="1:18" x14ac:dyDescent="0.3">
      <c r="A183" t="s">
        <v>204</v>
      </c>
      <c r="B183" t="s">
        <v>205</v>
      </c>
      <c r="C183" s="2" t="s">
        <v>205</v>
      </c>
      <c r="D183" t="s">
        <v>5</v>
      </c>
      <c r="E183">
        <v>0</v>
      </c>
      <c r="F183">
        <v>1</v>
      </c>
      <c r="G183">
        <v>0</v>
      </c>
      <c r="H183">
        <v>0</v>
      </c>
      <c r="I183" t="s">
        <v>201</v>
      </c>
      <c r="J183">
        <f>IF(Table1[[#This Row],[Team]]="LEI",1,0)</f>
        <v>1</v>
      </c>
      <c r="K183">
        <f>IF(Table1[[#This Row],[Team]]="ARS",1,0)</f>
        <v>0</v>
      </c>
      <c r="L183">
        <v>4.3</v>
      </c>
      <c r="M183">
        <v>316</v>
      </c>
      <c r="N183">
        <v>5.9999999925494194</v>
      </c>
      <c r="O183">
        <v>12.875592644298923</v>
      </c>
      <c r="P183">
        <v>4.3252250272375825</v>
      </c>
      <c r="Q183">
        <v>0</v>
      </c>
      <c r="R183">
        <v>1</v>
      </c>
    </row>
    <row r="184" spans="1:18" hidden="1" x14ac:dyDescent="0.3">
      <c r="A184" t="s">
        <v>204</v>
      </c>
      <c r="B184" t="s">
        <v>401</v>
      </c>
      <c r="C184" t="s">
        <v>402</v>
      </c>
      <c r="D184" t="s">
        <v>6</v>
      </c>
      <c r="E184">
        <v>0</v>
      </c>
      <c r="F184">
        <v>0</v>
      </c>
      <c r="G184">
        <v>1</v>
      </c>
      <c r="H184">
        <v>0</v>
      </c>
      <c r="I184" t="s">
        <v>395</v>
      </c>
      <c r="J184">
        <f>IF(Table1[[#This Row],[Team]]="LEI",1,0)</f>
        <v>0</v>
      </c>
      <c r="K184">
        <f>IF(Table1[[#This Row],[Team]]="ARS",1,0)</f>
        <v>0</v>
      </c>
      <c r="L184">
        <v>5.3</v>
      </c>
      <c r="M184">
        <v>642</v>
      </c>
      <c r="N184">
        <v>2.1999997704490664</v>
      </c>
      <c r="O184">
        <v>8.9099835658224951</v>
      </c>
      <c r="P184">
        <v>3.4889607224796171</v>
      </c>
      <c r="Q184">
        <v>0</v>
      </c>
      <c r="R184">
        <v>0</v>
      </c>
    </row>
    <row r="185" spans="1:18" hidden="1" x14ac:dyDescent="0.3">
      <c r="A185" t="s">
        <v>403</v>
      </c>
      <c r="B185" t="s">
        <v>404</v>
      </c>
      <c r="C185" t="s">
        <v>404</v>
      </c>
      <c r="D185" t="s">
        <v>5</v>
      </c>
      <c r="E185">
        <v>0</v>
      </c>
      <c r="F185">
        <v>1</v>
      </c>
      <c r="G185">
        <v>0</v>
      </c>
      <c r="H185">
        <v>0</v>
      </c>
      <c r="I185" t="s">
        <v>395</v>
      </c>
      <c r="J185">
        <f>IF(Table1[[#This Row],[Team]]="LEI",1,0)</f>
        <v>0</v>
      </c>
      <c r="K185">
        <f>IF(Table1[[#This Row],[Team]]="ARS",1,0)</f>
        <v>0</v>
      </c>
      <c r="L185">
        <v>4.4000000000000004</v>
      </c>
      <c r="M185">
        <v>643</v>
      </c>
      <c r="N185">
        <v>0.9333337670805798</v>
      </c>
      <c r="O185">
        <v>8.4261116741103805</v>
      </c>
      <c r="P185">
        <v>3.200163202215204</v>
      </c>
      <c r="Q185">
        <v>1</v>
      </c>
      <c r="R185">
        <v>0</v>
      </c>
    </row>
    <row r="186" spans="1:18" hidden="1" x14ac:dyDescent="0.3">
      <c r="A186" t="s">
        <v>405</v>
      </c>
      <c r="B186" t="s">
        <v>406</v>
      </c>
      <c r="C186" t="s">
        <v>407</v>
      </c>
      <c r="D186" t="s">
        <v>6</v>
      </c>
      <c r="E186">
        <v>0</v>
      </c>
      <c r="F186">
        <v>0</v>
      </c>
      <c r="G186">
        <v>1</v>
      </c>
      <c r="H186">
        <v>0</v>
      </c>
      <c r="I186" t="s">
        <v>395</v>
      </c>
      <c r="J186">
        <f>IF(Table1[[#This Row],[Team]]="LEI",1,0)</f>
        <v>0</v>
      </c>
      <c r="K186">
        <f>IF(Table1[[#This Row],[Team]]="ARS",1,0)</f>
        <v>0</v>
      </c>
      <c r="L186">
        <v>5.9</v>
      </c>
      <c r="M186">
        <v>660</v>
      </c>
      <c r="N186">
        <v>2.2000000000000002</v>
      </c>
      <c r="O186">
        <v>9.0470506242170963</v>
      </c>
      <c r="P186">
        <v>3.5397031112920563</v>
      </c>
      <c r="Q186">
        <v>0</v>
      </c>
      <c r="R186">
        <v>0</v>
      </c>
    </row>
    <row r="187" spans="1:18" hidden="1" x14ac:dyDescent="0.3">
      <c r="A187" t="s">
        <v>408</v>
      </c>
      <c r="B187" t="s">
        <v>409</v>
      </c>
      <c r="C187" t="s">
        <v>410</v>
      </c>
      <c r="D187" t="s">
        <v>6</v>
      </c>
      <c r="E187">
        <v>0</v>
      </c>
      <c r="F187">
        <v>0</v>
      </c>
      <c r="G187">
        <v>1</v>
      </c>
      <c r="H187">
        <v>0</v>
      </c>
      <c r="I187" t="s">
        <v>395</v>
      </c>
      <c r="J187">
        <f>IF(Table1[[#This Row],[Team]]="LEI",1,0)</f>
        <v>0</v>
      </c>
      <c r="K187">
        <f>IF(Table1[[#This Row],[Team]]="ARS",1,0)</f>
        <v>0</v>
      </c>
      <c r="L187">
        <v>4.8</v>
      </c>
      <c r="M187">
        <v>661</v>
      </c>
      <c r="N187">
        <v>0.99999999760517055</v>
      </c>
      <c r="O187">
        <v>8.166568697822024</v>
      </c>
      <c r="P187">
        <v>3.1098520660762614</v>
      </c>
      <c r="Q187">
        <v>0</v>
      </c>
      <c r="R187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2022-12-24T23:39:06Z</dcterms:created>
  <dcterms:modified xsi:type="dcterms:W3CDTF">2022-12-24T23:54:20Z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6f131c5c-90f6-4ff9-abdf-945ad445d5da</vt:lpwstr>
  </property>
</Properties>
</file>