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0EA64DE0-2539-41FF-A79D-1DBB4A5880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olver_adj" localSheetId="0" hidden="1">Sheet1!$R$2:$R$146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Sheet1!$R$2:$R$146</definedName>
    <definedName name="solver_lhs2" localSheetId="0" hidden="1">Sheet1!$U$11</definedName>
    <definedName name="solver_lhs3" localSheetId="0" hidden="1">Sheet1!$U$4</definedName>
    <definedName name="solver_lhs4" localSheetId="0" hidden="1">Sheet1!$U$6:$U$9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Sheet1!$U$2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Sheet1!$V$11</definedName>
    <definedName name="solver_rhs3" localSheetId="0" hidden="1">Sheet1!$V$4</definedName>
    <definedName name="solver_rhs4" localSheetId="0" hidden="1">Sheet1!$V$6:$V$9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2" i="1" l="1"/>
  <c r="P42" i="1"/>
  <c r="O58" i="1"/>
  <c r="P58" i="1"/>
  <c r="J7" i="1"/>
  <c r="J19" i="1"/>
  <c r="J8" i="1"/>
  <c r="J29" i="1"/>
  <c r="J2" i="1"/>
  <c r="J36" i="1"/>
  <c r="J4" i="1"/>
  <c r="J49" i="1"/>
  <c r="J9" i="1"/>
  <c r="J5" i="1"/>
  <c r="J38" i="1"/>
  <c r="J47" i="1"/>
  <c r="J13" i="1"/>
  <c r="J14" i="1"/>
  <c r="J15" i="1"/>
  <c r="J16" i="1"/>
  <c r="J17" i="1"/>
  <c r="J18" i="1"/>
  <c r="J42" i="1"/>
  <c r="J20" i="1"/>
  <c r="J21" i="1"/>
  <c r="J22" i="1"/>
  <c r="J23" i="1"/>
  <c r="J24" i="1"/>
  <c r="J25" i="1"/>
  <c r="J26" i="1"/>
  <c r="J27" i="1"/>
  <c r="J28" i="1"/>
  <c r="J11" i="1"/>
  <c r="J30" i="1"/>
  <c r="J31" i="1"/>
  <c r="J32" i="1"/>
  <c r="J33" i="1"/>
  <c r="J34" i="1"/>
  <c r="J35" i="1"/>
  <c r="J12" i="1"/>
  <c r="J37" i="1"/>
  <c r="J10" i="1"/>
  <c r="J39" i="1"/>
  <c r="J40" i="1"/>
  <c r="J41" i="1"/>
  <c r="J43" i="1"/>
  <c r="J44" i="1"/>
  <c r="J45" i="1"/>
  <c r="J46" i="1"/>
  <c r="J6" i="1"/>
  <c r="J48" i="1"/>
  <c r="J58" i="1"/>
  <c r="J3" i="1"/>
  <c r="J50" i="1"/>
  <c r="J51" i="1"/>
  <c r="J52" i="1"/>
  <c r="J53" i="1"/>
  <c r="J54" i="1"/>
  <c r="J55" i="1"/>
  <c r="J56" i="1"/>
  <c r="J57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U9" i="1"/>
  <c r="U8" i="1"/>
  <c r="U7" i="1"/>
  <c r="U6" i="1"/>
  <c r="U4" i="1"/>
  <c r="U2" i="1"/>
  <c r="U11" i="1" l="1"/>
</calcChain>
</file>

<file path=xl/sharedStrings.xml><?xml version="1.0" encoding="utf-8"?>
<sst xmlns="http://schemas.openxmlformats.org/spreadsheetml/2006/main" count="751" uniqueCount="333">
  <si>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</si>
  <si>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</si>
  <si>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</si>
  <si>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</si>
  <si>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</si>
  <si>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</si>
  <si>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</si>
  <si>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</si>
  <si>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</si>
  <si>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</si>
  <si>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</si>
  <si>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</si>
  <si>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</si>
  <si>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</si>
  <si>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NEXT</t>
  </si>
  <si>
    <t>PREV</t>
  </si>
  <si>
    <t>Selected</t>
  </si>
  <si>
    <t>Granit</t>
  </si>
  <si>
    <t>Xhaka</t>
  </si>
  <si>
    <t>ARS</t>
  </si>
  <si>
    <t>Total Points</t>
  </si>
  <si>
    <t>MAX</t>
  </si>
  <si>
    <t>Martin</t>
  </si>
  <si>
    <t>Ødegaard</t>
  </si>
  <si>
    <t>Benjamin</t>
  </si>
  <si>
    <t>White</t>
  </si>
  <si>
    <t>Total Cost</t>
  </si>
  <si>
    <t>Bukayo</t>
  </si>
  <si>
    <t>Saka</t>
  </si>
  <si>
    <t>Aaron</t>
  </si>
  <si>
    <t>Ramsdale</t>
  </si>
  <si>
    <t>Gabriel</t>
  </si>
  <si>
    <t>dos Santos Magalhães</t>
  </si>
  <si>
    <t>Martinelli Silva</t>
  </si>
  <si>
    <t>Martinelli</t>
  </si>
  <si>
    <t>William</t>
  </si>
  <si>
    <t>Saliba</t>
  </si>
  <si>
    <t>Fernando de Jesus</t>
  </si>
  <si>
    <t>Jesus</t>
  </si>
  <si>
    <t>Danny</t>
  </si>
  <si>
    <t>Ings</t>
  </si>
  <si>
    <t>AVL</t>
  </si>
  <si>
    <t>Emiliano</t>
  </si>
  <si>
    <t>Martínez Romero</t>
  </si>
  <si>
    <t>Martínez</t>
  </si>
  <si>
    <t>Tyrone</t>
  </si>
  <si>
    <t>Mings</t>
  </si>
  <si>
    <t>Ollie</t>
  </si>
  <si>
    <t>Watkins</t>
  </si>
  <si>
    <t>Buendía Stati</t>
  </si>
  <si>
    <t>Buendía</t>
  </si>
  <si>
    <t>Ezri</t>
  </si>
  <si>
    <t>Konsa Ngoyo</t>
  </si>
  <si>
    <t>Konsa</t>
  </si>
  <si>
    <t>Leon</t>
  </si>
  <si>
    <t>Bailey</t>
  </si>
  <si>
    <t>Douglas Luiz</t>
  </si>
  <si>
    <t>Soares de Paulo</t>
  </si>
  <si>
    <t>Jacob</t>
  </si>
  <si>
    <t>Ramsey</t>
  </si>
  <si>
    <t>Adam</t>
  </si>
  <si>
    <t>Smith</t>
  </si>
  <si>
    <t>BOU</t>
  </si>
  <si>
    <t>Kieffer</t>
  </si>
  <si>
    <t>Moore</t>
  </si>
  <si>
    <t>Jefferson</t>
  </si>
  <si>
    <t>Lerma Solís</t>
  </si>
  <si>
    <t>Lerma</t>
  </si>
  <si>
    <t>Dominic</t>
  </si>
  <si>
    <t>Solanke</t>
  </si>
  <si>
    <t>Lewis</t>
  </si>
  <si>
    <t>Cook</t>
  </si>
  <si>
    <t>Ryan</t>
  </si>
  <si>
    <t>Christie</t>
  </si>
  <si>
    <t>Philip</t>
  </si>
  <si>
    <t>Billing</t>
  </si>
  <si>
    <t>Marcus</t>
  </si>
  <si>
    <t>Tavernier</t>
  </si>
  <si>
    <t>Ivan</t>
  </si>
  <si>
    <t>Toney</t>
  </si>
  <si>
    <t>BRE</t>
  </si>
  <si>
    <t>David</t>
  </si>
  <si>
    <t>Raya Martin</t>
  </si>
  <si>
    <t>Raya</t>
  </si>
  <si>
    <t>Josh</t>
  </si>
  <si>
    <t>Dasilva</t>
  </si>
  <si>
    <t>Rico</t>
  </si>
  <si>
    <t>Henry</t>
  </si>
  <si>
    <t>Vitaly</t>
  </si>
  <si>
    <t>Janelt</t>
  </si>
  <si>
    <t>Mathias</t>
  </si>
  <si>
    <t>Jensen</t>
  </si>
  <si>
    <t>Yoane</t>
  </si>
  <si>
    <t>Wissa</t>
  </si>
  <si>
    <t>Bryan</t>
  </si>
  <si>
    <t>Mbeumo</t>
  </si>
  <si>
    <t>Ben</t>
  </si>
  <si>
    <t>Mee</t>
  </si>
  <si>
    <t>Pascal</t>
  </si>
  <si>
    <t>Groß</t>
  </si>
  <si>
    <t>BHA</t>
  </si>
  <si>
    <t>Dunk</t>
  </si>
  <si>
    <t>Solly</t>
  </si>
  <si>
    <t>March</t>
  </si>
  <si>
    <t>Joël</t>
  </si>
  <si>
    <t>Veltman</t>
  </si>
  <si>
    <t>Leandro</t>
  </si>
  <si>
    <t>Trossard</t>
  </si>
  <si>
    <t>Robert</t>
  </si>
  <si>
    <t>Sánchez</t>
  </si>
  <si>
    <t>Alexis</t>
  </si>
  <si>
    <t>Mac Allister</t>
  </si>
  <si>
    <t>Moisés</t>
  </si>
  <si>
    <t>Caicedo Corozo</t>
  </si>
  <si>
    <t>Caicedo</t>
  </si>
  <si>
    <t>Marc</t>
  </si>
  <si>
    <t>Cucurella Saseta</t>
  </si>
  <si>
    <t>Cucurella</t>
  </si>
  <si>
    <t>CHE</t>
  </si>
  <si>
    <t>Jorge Luiz</t>
  </si>
  <si>
    <t>Frello Filho</t>
  </si>
  <si>
    <t>Jorginho</t>
  </si>
  <si>
    <t>Mason</t>
  </si>
  <si>
    <t>Mount</t>
  </si>
  <si>
    <t>Kai</t>
  </si>
  <si>
    <t>Havertz</t>
  </si>
  <si>
    <t>Vicente</t>
  </si>
  <si>
    <t>Guaita</t>
  </si>
  <si>
    <t>CRY</t>
  </si>
  <si>
    <t>Jordan</t>
  </si>
  <si>
    <t>Ayew</t>
  </si>
  <si>
    <t>Wilfried</t>
  </si>
  <si>
    <t>Zaha</t>
  </si>
  <si>
    <t>Joachim</t>
  </si>
  <si>
    <t>Andersen</t>
  </si>
  <si>
    <t>Guéhi</t>
  </si>
  <si>
    <t>Eberechi</t>
  </si>
  <si>
    <t>Eze</t>
  </si>
  <si>
    <t>Tyrick</t>
  </si>
  <si>
    <t>Mitchell</t>
  </si>
  <si>
    <t>Michael</t>
  </si>
  <si>
    <t>Olise</t>
  </si>
  <si>
    <t>Pickford</t>
  </si>
  <si>
    <t>EVE</t>
  </si>
  <si>
    <t>Alex</t>
  </si>
  <si>
    <t>Iwobi</t>
  </si>
  <si>
    <t>Demarai</t>
  </si>
  <si>
    <t>Gray</t>
  </si>
  <si>
    <t>Vitalii</t>
  </si>
  <si>
    <t>Mykolenko</t>
  </si>
  <si>
    <t>Anthony</t>
  </si>
  <si>
    <t>Gordon</t>
  </si>
  <si>
    <t>James</t>
  </si>
  <si>
    <t>Tarkowski</t>
  </si>
  <si>
    <t>Conor</t>
  </si>
  <si>
    <t>Coady</t>
  </si>
  <si>
    <t>Dwight</t>
  </si>
  <si>
    <t>McNeil</t>
  </si>
  <si>
    <t>Amadou</t>
  </si>
  <si>
    <t>Onana</t>
  </si>
  <si>
    <t>Bernd</t>
  </si>
  <si>
    <t>Leno</t>
  </si>
  <si>
    <t>FUL</t>
  </si>
  <si>
    <t>Tim</t>
  </si>
  <si>
    <t>Ream</t>
  </si>
  <si>
    <t>Bobby</t>
  </si>
  <si>
    <t>De Cordova-Reid</t>
  </si>
  <si>
    <t>Harrison</t>
  </si>
  <si>
    <t>Reed</t>
  </si>
  <si>
    <t>Antonee</t>
  </si>
  <si>
    <t>Robinson</t>
  </si>
  <si>
    <t>João</t>
  </si>
  <si>
    <t>Palhinha Gonçalves</t>
  </si>
  <si>
    <t>Palhinha</t>
  </si>
  <si>
    <t>Andreas</t>
  </si>
  <si>
    <t>Hoelgebaum Pereira</t>
  </si>
  <si>
    <t>Ward</t>
  </si>
  <si>
    <t>LEI</t>
  </si>
  <si>
    <t>Jamie</t>
  </si>
  <si>
    <t>Vardy</t>
  </si>
  <si>
    <t>Timothy</t>
  </si>
  <si>
    <t>Castagne</t>
  </si>
  <si>
    <t>Youri</t>
  </si>
  <si>
    <t>Tielemans</t>
  </si>
  <si>
    <t>Harvey</t>
  </si>
  <si>
    <t>Barnes</t>
  </si>
  <si>
    <t>Kiernan</t>
  </si>
  <si>
    <t>Dewsbury-Hall</t>
  </si>
  <si>
    <t>Justin</t>
  </si>
  <si>
    <t>Patson</t>
  </si>
  <si>
    <t>Daka</t>
  </si>
  <si>
    <t>Rodrigo</t>
  </si>
  <si>
    <t>Moreno</t>
  </si>
  <si>
    <t>LEE</t>
  </si>
  <si>
    <t>Struijk</t>
  </si>
  <si>
    <t>Illan</t>
  </si>
  <si>
    <t>Meslier</t>
  </si>
  <si>
    <t>Roca Junqué</t>
  </si>
  <si>
    <t>Roca</t>
  </si>
  <si>
    <t>Brenden</t>
  </si>
  <si>
    <t>Aaronson</t>
  </si>
  <si>
    <t>Virgil</t>
  </si>
  <si>
    <t>van Dijk</t>
  </si>
  <si>
    <t>Van Dijk</t>
  </si>
  <si>
    <t>LIV</t>
  </si>
  <si>
    <t>Alisson</t>
  </si>
  <si>
    <t>Ramses Becker</t>
  </si>
  <si>
    <t>Mohamed</t>
  </si>
  <si>
    <t>Salah</t>
  </si>
  <si>
    <t>Trent</t>
  </si>
  <si>
    <t>Alexander-Arnold</t>
  </si>
  <si>
    <t>Elliott</t>
  </si>
  <si>
    <t>Kevin</t>
  </si>
  <si>
    <t>De Bruyne</t>
  </si>
  <si>
    <t>MCI</t>
  </si>
  <si>
    <t>Cancelo</t>
  </si>
  <si>
    <t>Ederson</t>
  </si>
  <si>
    <t>Santana de Moraes</t>
  </si>
  <si>
    <t>Bernardo</t>
  </si>
  <si>
    <t>Veiga de Carvalho e Silva</t>
  </si>
  <si>
    <t>Phil</t>
  </si>
  <si>
    <t>Foden</t>
  </si>
  <si>
    <t>Hernandez</t>
  </si>
  <si>
    <t>Rodri</t>
  </si>
  <si>
    <t>Erling</t>
  </si>
  <si>
    <t>Haaland</t>
  </si>
  <si>
    <t>De Gea Quintana</t>
  </si>
  <si>
    <t>De Gea</t>
  </si>
  <si>
    <t>MUN</t>
  </si>
  <si>
    <t>Bruno</t>
  </si>
  <si>
    <t>Borges Fernandes</t>
  </si>
  <si>
    <t>Fernandes</t>
  </si>
  <si>
    <t>Rashford</t>
  </si>
  <si>
    <t>Christian</t>
  </si>
  <si>
    <t>Eriksen</t>
  </si>
  <si>
    <t>Lisandro</t>
  </si>
  <si>
    <t>Chris</t>
  </si>
  <si>
    <t>Wood</t>
  </si>
  <si>
    <t>NEW</t>
  </si>
  <si>
    <t>Kieran</t>
  </si>
  <si>
    <t>Trippier</t>
  </si>
  <si>
    <t>Dan</t>
  </si>
  <si>
    <t>Burn</t>
  </si>
  <si>
    <t>Fabian</t>
  </si>
  <si>
    <t>Schär</t>
  </si>
  <si>
    <t>Miguel</t>
  </si>
  <si>
    <t>Almirón Rejala</t>
  </si>
  <si>
    <t>Almirón</t>
  </si>
  <si>
    <t>Sean</t>
  </si>
  <si>
    <t>Longstaff</t>
  </si>
  <si>
    <t>S.Longstaff</t>
  </si>
  <si>
    <t>Joelinton Cássio</t>
  </si>
  <si>
    <t>Apolinário de Lira</t>
  </si>
  <si>
    <t>Joelinton</t>
  </si>
  <si>
    <t>Joe</t>
  </si>
  <si>
    <t>Willock</t>
  </si>
  <si>
    <t>Nick</t>
  </si>
  <si>
    <t>Pope</t>
  </si>
  <si>
    <t>Sven</t>
  </si>
  <si>
    <t>Botman</t>
  </si>
  <si>
    <t>Yates</t>
  </si>
  <si>
    <t>NFO</t>
  </si>
  <si>
    <t>Brennan</t>
  </si>
  <si>
    <t>Johnson</t>
  </si>
  <si>
    <t>Taiwo</t>
  </si>
  <si>
    <t>Awoniyi</t>
  </si>
  <si>
    <t>Dean</t>
  </si>
  <si>
    <t>Henderson</t>
  </si>
  <si>
    <t>Morgan</t>
  </si>
  <si>
    <t>Gibbs-White</t>
  </si>
  <si>
    <t>Jesse</t>
  </si>
  <si>
    <t>Lingard</t>
  </si>
  <si>
    <t>Ward-Prowse</t>
  </si>
  <si>
    <t>SOU</t>
  </si>
  <si>
    <t>Armstrong</t>
  </si>
  <si>
    <t>A.Armstrong</t>
  </si>
  <si>
    <t>Che</t>
  </si>
  <si>
    <t>Adams</t>
  </si>
  <si>
    <t>Romain</t>
  </si>
  <si>
    <t>Perraud</t>
  </si>
  <si>
    <t>Gavin</t>
  </si>
  <si>
    <t>Bazunu</t>
  </si>
  <si>
    <t>Ayodele-Aribo</t>
  </si>
  <si>
    <t>Aribo</t>
  </si>
  <si>
    <t>Hugo</t>
  </si>
  <si>
    <t>Lloris</t>
  </si>
  <si>
    <t>TOT</t>
  </si>
  <si>
    <t>Harry</t>
  </si>
  <si>
    <t>Kane</t>
  </si>
  <si>
    <t>Son</t>
  </si>
  <si>
    <t>Heung-min</t>
  </si>
  <si>
    <t>Eric</t>
  </si>
  <si>
    <t>Dier</t>
  </si>
  <si>
    <t>Pierre-Emile</t>
  </si>
  <si>
    <t>Højbjerg</t>
  </si>
  <si>
    <t>Bentancur</t>
  </si>
  <si>
    <t>Perišić</t>
  </si>
  <si>
    <t>Lukasz</t>
  </si>
  <si>
    <t>Fabianski</t>
  </si>
  <si>
    <t>WHU</t>
  </si>
  <si>
    <t>Cresswell</t>
  </si>
  <si>
    <t>Michail</t>
  </si>
  <si>
    <t>Antonio</t>
  </si>
  <si>
    <t>Kurt</t>
  </si>
  <si>
    <t>Zouma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</si>
  <si>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</si>
  <si>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</si>
  <si>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</si>
  <si>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</si>
  <si>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</si>
  <si>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</si>
  <si>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</si>
  <si>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</si>
  <si>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Pablo</t>
  </si>
  <si>
    <t>Fornals Malla</t>
  </si>
  <si>
    <t>Fornals</t>
  </si>
  <si>
    <t>Thilo</t>
  </si>
  <si>
    <t>Kehrer</t>
  </si>
  <si>
    <t>José</t>
  </si>
  <si>
    <t>Malheiro de Sá</t>
  </si>
  <si>
    <t>Sá</t>
  </si>
  <si>
    <t>WOL</t>
  </si>
  <si>
    <t>Rúben</t>
  </si>
  <si>
    <t>da Silva Neves</t>
  </si>
  <si>
    <t>Neves</t>
  </si>
  <si>
    <t>Daniel</t>
  </si>
  <si>
    <t>Castelo Podence</t>
  </si>
  <si>
    <t>Podence</t>
  </si>
  <si>
    <t>Max</t>
  </si>
  <si>
    <t>Kilman</t>
  </si>
  <si>
    <t>João Filipe Iria</t>
  </si>
  <si>
    <t>Santos Moutinho</t>
  </si>
  <si>
    <t>Moutinho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</si>
</sst>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146">
  <autoFilter ref="A1:R146" xr:uid="{00000000-0009-0000-0100-000001000000}">
    <filterColumn colId="17">
      <filters>
        <filter val="1"/>
      </filters>
    </filterColumn>
  </autoFilter>
  <sortState xmlns:xlrd2="http://schemas.microsoft.com/office/spreadsheetml/2017/richdata2" ref="A2:R49">
    <sortCondition ref="D1:D146"/>
  </sortState>
  <tableColumns count="18">
    <tableColumn id="1" xr3:uid="{00000000-0010-0000-0000-000001000000}" name="First Name" totalsRowLabel="Total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8" xr3:uid="{D95E5884-60E5-49E4-9C09-AC481AD0CA75}" name="NEW" dataDxfId="0">
      <calculatedColumnFormula>IF(Table1[[#This Row],[Team]]="NEW",1,0)</calculatedColumnFormula>
    </tableColumn>
    <tableColumn id="10" xr3:uid="{00000000-0010-0000-0000-00000A000000}" name="Cost"/>
    <tableColumn id="11" xr3:uid="{00000000-0010-0000-0000-00000B000000}" name="ID"/>
    <tableColumn id="12" xr3:uid="{00000000-0010-0000-0000-00000C000000}" name="ARIMA"/>
    <tableColumn id="13" xr3:uid="{00000000-0010-0000-0000-00000D000000}" name="LSTM"/>
    <tableColumn id="14" xr3:uid="{00000000-0010-0000-0000-00000E000000}" name="PPG"/>
    <tableColumn id="15" xr3:uid="{00000000-0010-0000-0000-00000F000000}" name="NEXT"/>
    <tableColumn id="16" xr3:uid="{00000000-0010-0000-0000-000010000000}" name="PREV"/>
    <tableColumn id="17" xr3:uid="{00000000-0010-0000-0000-000011000000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"/>
  <sheetViews>
    <sheetView tabSelected="1" workbookViewId="0">
      <selection activeCell="C8" sqref="C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2" x14ac:dyDescent="0.3">
      <c r="A2" t="s">
        <v>98</v>
      </c>
      <c r="B2" t="s">
        <v>194</v>
      </c>
      <c r="C2" s="1" t="s">
        <v>194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193</v>
      </c>
      <c r="J2">
        <f>IF(Table1[[#This Row],[Team]]="NEW",1,0)</f>
        <v>0</v>
      </c>
      <c r="K2">
        <v>4.5</v>
      </c>
      <c r="L2">
        <v>355</v>
      </c>
      <c r="M2">
        <v>15.40625</v>
      </c>
      <c r="N2">
        <v>29.499237907693573</v>
      </c>
      <c r="O2">
        <v>24.060639176572877</v>
      </c>
      <c r="P2">
        <v>3.0048002866472379</v>
      </c>
      <c r="Q2">
        <v>1</v>
      </c>
      <c r="R2">
        <v>1</v>
      </c>
      <c r="T2" t="s">
        <v>20</v>
      </c>
      <c r="U2">
        <f>SUMPRODUCT(Table1[Selected],Table1[PPG])</f>
        <v>492.64653863204148</v>
      </c>
      <c r="V2" t="s">
        <v>21</v>
      </c>
    </row>
    <row r="3" spans="1:22" x14ac:dyDescent="0.3">
      <c r="A3" t="s">
        <v>180</v>
      </c>
      <c r="B3" t="s">
        <v>181</v>
      </c>
      <c r="C3" s="1" t="s">
        <v>181</v>
      </c>
      <c r="D3" t="s">
        <v>5</v>
      </c>
      <c r="E3">
        <v>0</v>
      </c>
      <c r="F3">
        <v>1</v>
      </c>
      <c r="G3">
        <v>0</v>
      </c>
      <c r="H3">
        <v>0</v>
      </c>
      <c r="I3" t="s">
        <v>177</v>
      </c>
      <c r="J3">
        <f>IF(Table1[[#This Row],[Team]]="NEW",1,0)</f>
        <v>0</v>
      </c>
      <c r="K3">
        <v>4.7</v>
      </c>
      <c r="L3">
        <v>321</v>
      </c>
      <c r="M3">
        <v>16.919571522613886</v>
      </c>
      <c r="N3">
        <v>26.360597707620322</v>
      </c>
      <c r="O3">
        <v>21.208124399827579</v>
      </c>
      <c r="P3">
        <v>2.2296309315081775</v>
      </c>
      <c r="Q3">
        <v>0</v>
      </c>
      <c r="R3">
        <v>1</v>
      </c>
    </row>
    <row r="4" spans="1:22" x14ac:dyDescent="0.3">
      <c r="A4" t="s">
        <v>239</v>
      </c>
      <c r="B4" t="s">
        <v>240</v>
      </c>
      <c r="C4" s="1" t="s">
        <v>240</v>
      </c>
      <c r="D4" t="s">
        <v>5</v>
      </c>
      <c r="E4">
        <v>0</v>
      </c>
      <c r="F4">
        <v>1</v>
      </c>
      <c r="G4">
        <v>0</v>
      </c>
      <c r="H4">
        <v>0</v>
      </c>
      <c r="I4" t="s">
        <v>238</v>
      </c>
      <c r="J4">
        <f>IF(Table1[[#This Row],[Team]]="NEW",1,0)</f>
        <v>1</v>
      </c>
      <c r="K4">
        <v>5.9</v>
      </c>
      <c r="L4">
        <v>484</v>
      </c>
      <c r="M4">
        <v>26.750149270803771</v>
      </c>
      <c r="N4">
        <v>50.256435961497587</v>
      </c>
      <c r="O4">
        <v>41.288920475871635</v>
      </c>
      <c r="P4">
        <v>10.082125165899216</v>
      </c>
      <c r="Q4">
        <v>1</v>
      </c>
      <c r="R4">
        <v>1</v>
      </c>
      <c r="T4" t="s">
        <v>26</v>
      </c>
      <c r="U4">
        <f>SUMPRODUCT(Table1[Selected],Table1[Cost])</f>
        <v>95.8</v>
      </c>
      <c r="V4">
        <v>98.5</v>
      </c>
    </row>
    <row r="5" spans="1:22" x14ac:dyDescent="0.3">
      <c r="A5" t="s">
        <v>258</v>
      </c>
      <c r="B5" t="s">
        <v>259</v>
      </c>
      <c r="C5" s="1" t="s">
        <v>259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238</v>
      </c>
      <c r="J5">
        <f>IF(Table1[[#This Row],[Team]]="NEW",1,0)</f>
        <v>1</v>
      </c>
      <c r="K5">
        <v>4.4000000000000004</v>
      </c>
      <c r="L5">
        <v>504</v>
      </c>
      <c r="M5">
        <v>20.838998508181557</v>
      </c>
      <c r="N5">
        <v>27.414798164799201</v>
      </c>
      <c r="O5">
        <v>25.505731387346358</v>
      </c>
      <c r="P5">
        <v>6.1008929642284446</v>
      </c>
      <c r="Q5">
        <v>1</v>
      </c>
      <c r="R5">
        <v>1</v>
      </c>
    </row>
    <row r="6" spans="1:22" x14ac:dyDescent="0.3">
      <c r="A6" t="s">
        <v>78</v>
      </c>
      <c r="B6" t="s">
        <v>296</v>
      </c>
      <c r="C6" s="1" t="s">
        <v>296</v>
      </c>
      <c r="D6" t="s">
        <v>5</v>
      </c>
      <c r="E6">
        <v>0</v>
      </c>
      <c r="F6">
        <v>1</v>
      </c>
      <c r="G6">
        <v>0</v>
      </c>
      <c r="H6">
        <v>0</v>
      </c>
      <c r="I6" t="s">
        <v>286</v>
      </c>
      <c r="J6">
        <f>IF(Table1[[#This Row],[Team]]="NEW",1,0)</f>
        <v>0</v>
      </c>
      <c r="K6">
        <v>5.5</v>
      </c>
      <c r="L6">
        <v>605</v>
      </c>
      <c r="M6">
        <v>37.375</v>
      </c>
      <c r="N6">
        <v>13.051166535285407</v>
      </c>
      <c r="O6">
        <v>22.174998253432207</v>
      </c>
      <c r="P6">
        <v>3.5161854142747044</v>
      </c>
      <c r="Q6">
        <v>0</v>
      </c>
      <c r="R6">
        <v>1</v>
      </c>
      <c r="T6" t="s">
        <v>4</v>
      </c>
      <c r="U6">
        <f>SUMPRODUCT(Table1[Selected],Table1[GKP])</f>
        <v>2</v>
      </c>
      <c r="V6">
        <v>2</v>
      </c>
    </row>
    <row r="7" spans="1:22" x14ac:dyDescent="0.3">
      <c r="A7" t="s">
        <v>39</v>
      </c>
      <c r="B7" t="s">
        <v>40</v>
      </c>
      <c r="C7" s="1" t="s">
        <v>40</v>
      </c>
      <c r="D7" t="s">
        <v>7</v>
      </c>
      <c r="E7">
        <v>0</v>
      </c>
      <c r="F7">
        <v>0</v>
      </c>
      <c r="G7">
        <v>0</v>
      </c>
      <c r="H7">
        <v>1</v>
      </c>
      <c r="I7" t="s">
        <v>41</v>
      </c>
      <c r="J7">
        <f>IF(Table1[[#This Row],[Team]]="NEW",1,0)</f>
        <v>0</v>
      </c>
      <c r="K7">
        <v>6.6</v>
      </c>
      <c r="L7">
        <v>34</v>
      </c>
      <c r="M7">
        <v>35.84615384189118</v>
      </c>
      <c r="N7">
        <v>20.458688126223159</v>
      </c>
      <c r="O7">
        <v>37.670037092310587</v>
      </c>
      <c r="P7">
        <v>3.9872566298054402</v>
      </c>
      <c r="Q7">
        <v>0</v>
      </c>
      <c r="R7">
        <v>1</v>
      </c>
      <c r="T7" t="s">
        <v>5</v>
      </c>
      <c r="U7">
        <f>SUMPRODUCT(Table1[Selected],Table1[DEF])</f>
        <v>5</v>
      </c>
      <c r="V7">
        <v>5</v>
      </c>
    </row>
    <row r="8" spans="1:22" x14ac:dyDescent="0.3">
      <c r="A8" t="s">
        <v>47</v>
      </c>
      <c r="B8" t="s">
        <v>48</v>
      </c>
      <c r="C8" s="1" t="s">
        <v>48</v>
      </c>
      <c r="D8" t="s">
        <v>7</v>
      </c>
      <c r="E8">
        <v>0</v>
      </c>
      <c r="F8">
        <v>0</v>
      </c>
      <c r="G8">
        <v>0</v>
      </c>
      <c r="H8">
        <v>1</v>
      </c>
      <c r="I8" t="s">
        <v>41</v>
      </c>
      <c r="J8">
        <f>IF(Table1[[#This Row],[Team]]="NEW",1,0)</f>
        <v>0</v>
      </c>
      <c r="K8">
        <v>7.1</v>
      </c>
      <c r="L8">
        <v>44</v>
      </c>
      <c r="M8">
        <v>27.517483599876488</v>
      </c>
      <c r="N8">
        <v>20.679961713511961</v>
      </c>
      <c r="O8">
        <v>31.666526238987124</v>
      </c>
      <c r="P8">
        <v>3.6951137469739441</v>
      </c>
      <c r="Q8">
        <v>0</v>
      </c>
      <c r="R8">
        <v>1</v>
      </c>
      <c r="T8" t="s">
        <v>6</v>
      </c>
      <c r="U8">
        <f>SUMPRODUCT(Table1[Selected],Table1[MID])</f>
        <v>5</v>
      </c>
      <c r="V8">
        <v>5</v>
      </c>
    </row>
    <row r="9" spans="1:22" hidden="1" x14ac:dyDescent="0.3">
      <c r="A9" t="s">
        <v>224</v>
      </c>
      <c r="B9" t="s">
        <v>225</v>
      </c>
      <c r="C9" t="s">
        <v>225</v>
      </c>
      <c r="D9" t="s">
        <v>7</v>
      </c>
      <c r="E9">
        <v>0</v>
      </c>
      <c r="F9">
        <v>0</v>
      </c>
      <c r="G9">
        <v>0</v>
      </c>
      <c r="H9">
        <v>1</v>
      </c>
      <c r="I9" t="s">
        <v>214</v>
      </c>
      <c r="J9">
        <f>IF(Table1[[#This Row],[Team]]="NEW",1,0)</f>
        <v>0</v>
      </c>
      <c r="K9">
        <v>12.2</v>
      </c>
      <c r="L9">
        <v>428</v>
      </c>
      <c r="M9">
        <v>54.312530658999215</v>
      </c>
      <c r="N9">
        <v>36.373934189616165</v>
      </c>
      <c r="O9">
        <v>33.220105504160088</v>
      </c>
      <c r="P9">
        <v>8.1704643370771102</v>
      </c>
      <c r="Q9">
        <v>1</v>
      </c>
      <c r="R9">
        <v>0</v>
      </c>
      <c r="T9" t="s">
        <v>7</v>
      </c>
      <c r="U9">
        <f>SUMPRODUCT(Table1[Selected],Table1[FWD])</f>
        <v>3</v>
      </c>
      <c r="V9">
        <v>3</v>
      </c>
    </row>
    <row r="10" spans="1:22" x14ac:dyDescent="0.3">
      <c r="A10" t="s">
        <v>287</v>
      </c>
      <c r="B10" t="s">
        <v>288</v>
      </c>
      <c r="C10" s="1" t="s">
        <v>288</v>
      </c>
      <c r="D10" t="s">
        <v>7</v>
      </c>
      <c r="E10">
        <v>0</v>
      </c>
      <c r="F10">
        <v>0</v>
      </c>
      <c r="G10">
        <v>0</v>
      </c>
      <c r="H10">
        <v>1</v>
      </c>
      <c r="I10" t="s">
        <v>286</v>
      </c>
      <c r="J10">
        <f>IF(Table1[[#This Row],[Team]]="NEW",1,0)</f>
        <v>0</v>
      </c>
      <c r="K10">
        <v>11.6</v>
      </c>
      <c r="L10">
        <v>584</v>
      </c>
      <c r="M10">
        <v>69.107998566637264</v>
      </c>
      <c r="N10">
        <v>38.509700576271229</v>
      </c>
      <c r="O10">
        <v>47.901430492407016</v>
      </c>
      <c r="P10">
        <v>7.1691946125380372</v>
      </c>
      <c r="Q10">
        <v>1</v>
      </c>
      <c r="R10">
        <v>1</v>
      </c>
    </row>
    <row r="11" spans="1:22" x14ac:dyDescent="0.3">
      <c r="A11" t="s">
        <v>266</v>
      </c>
      <c r="B11" t="s">
        <v>267</v>
      </c>
      <c r="C11" s="1" t="s">
        <v>267</v>
      </c>
      <c r="D11" t="s">
        <v>4</v>
      </c>
      <c r="E11">
        <v>1</v>
      </c>
      <c r="F11">
        <v>0</v>
      </c>
      <c r="G11">
        <v>0</v>
      </c>
      <c r="H11">
        <v>0</v>
      </c>
      <c r="I11" t="s">
        <v>261</v>
      </c>
      <c r="J11">
        <f>IF(Table1[[#This Row],[Team]]="NEW",1,0)</f>
        <v>0</v>
      </c>
      <c r="K11">
        <v>4.7</v>
      </c>
      <c r="L11">
        <v>529</v>
      </c>
      <c r="M11">
        <v>21.4972351346693</v>
      </c>
      <c r="N11">
        <v>25.811714737035082</v>
      </c>
      <c r="O11">
        <v>32.943203748967207</v>
      </c>
      <c r="P11">
        <v>5.1913971800744649</v>
      </c>
      <c r="Q11">
        <v>0</v>
      </c>
      <c r="R11">
        <v>1</v>
      </c>
      <c r="T11" t="s">
        <v>238</v>
      </c>
      <c r="U11">
        <f>SUMPRODUCT(Table1[Selected],Table1[NEW])</f>
        <v>3</v>
      </c>
      <c r="V11">
        <v>3</v>
      </c>
    </row>
    <row r="12" spans="1:22" x14ac:dyDescent="0.3">
      <c r="A12" t="s">
        <v>280</v>
      </c>
      <c r="B12" t="s">
        <v>281</v>
      </c>
      <c r="C12" s="1" t="s">
        <v>281</v>
      </c>
      <c r="D12" t="s">
        <v>4</v>
      </c>
      <c r="E12">
        <v>1</v>
      </c>
      <c r="F12">
        <v>0</v>
      </c>
      <c r="G12">
        <v>0</v>
      </c>
      <c r="H12">
        <v>0</v>
      </c>
      <c r="I12" t="s">
        <v>273</v>
      </c>
      <c r="J12">
        <f>IF(Table1[[#This Row],[Team]]="NEW",1,0)</f>
        <v>0</v>
      </c>
      <c r="K12">
        <v>4.5</v>
      </c>
      <c r="L12">
        <v>571</v>
      </c>
      <c r="M12">
        <v>20.937499965940205</v>
      </c>
      <c r="N12">
        <v>26.25048100230299</v>
      </c>
      <c r="O12">
        <v>27.663337315548848</v>
      </c>
      <c r="P12">
        <v>4.0823155588178048</v>
      </c>
      <c r="Q12">
        <v>0</v>
      </c>
      <c r="R12">
        <v>1</v>
      </c>
    </row>
    <row r="13" spans="1:22" hidden="1" x14ac:dyDescent="0.3">
      <c r="A13" t="s">
        <v>22</v>
      </c>
      <c r="B13" t="s">
        <v>23</v>
      </c>
      <c r="C13" t="s">
        <v>23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19</v>
      </c>
      <c r="J13">
        <f>IF(Table1[[#This Row],[Team]]="NEW",1,0)</f>
        <v>0</v>
      </c>
      <c r="K13">
        <v>6.4</v>
      </c>
      <c r="L13">
        <v>6</v>
      </c>
      <c r="M13">
        <v>19.571329613092704</v>
      </c>
      <c r="N13">
        <v>45.794856378093883</v>
      </c>
      <c r="O13">
        <v>29.486130207539716</v>
      </c>
      <c r="P13">
        <v>5.8089205392087928</v>
      </c>
      <c r="Q13">
        <v>1</v>
      </c>
      <c r="R13">
        <v>0</v>
      </c>
    </row>
    <row r="14" spans="1:22" hidden="1" x14ac:dyDescent="0.3">
      <c r="A14" t="s">
        <v>262</v>
      </c>
      <c r="B14" t="s">
        <v>263</v>
      </c>
      <c r="C14" t="s">
        <v>263</v>
      </c>
      <c r="D14" t="s">
        <v>7</v>
      </c>
      <c r="E14">
        <v>0</v>
      </c>
      <c r="F14">
        <v>0</v>
      </c>
      <c r="G14">
        <v>0</v>
      </c>
      <c r="H14">
        <v>1</v>
      </c>
      <c r="I14" t="s">
        <v>261</v>
      </c>
      <c r="J14">
        <f>IF(Table1[[#This Row],[Team]]="NEW",1,0)</f>
        <v>0</v>
      </c>
      <c r="K14">
        <v>5.6</v>
      </c>
      <c r="L14">
        <v>525</v>
      </c>
      <c r="M14">
        <v>24.5</v>
      </c>
      <c r="N14">
        <v>17.889540816339057</v>
      </c>
      <c r="O14">
        <v>29.389982794855836</v>
      </c>
      <c r="P14">
        <v>3.1329549974298732</v>
      </c>
      <c r="Q14">
        <v>0</v>
      </c>
      <c r="R14">
        <v>0</v>
      </c>
    </row>
    <row r="15" spans="1:22" hidden="1" x14ac:dyDescent="0.3">
      <c r="A15" t="s">
        <v>76</v>
      </c>
      <c r="B15" t="s">
        <v>77</v>
      </c>
      <c r="C15" t="s">
        <v>77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62</v>
      </c>
      <c r="J15">
        <f>IF(Table1[[#This Row],[Team]]="NEW",1,0)</f>
        <v>0</v>
      </c>
      <c r="K15">
        <v>4.9000000000000004</v>
      </c>
      <c r="L15">
        <v>91</v>
      </c>
      <c r="M15">
        <v>21.436111749017716</v>
      </c>
      <c r="N15">
        <v>37.074790125845958</v>
      </c>
      <c r="O15">
        <v>29.047387415395104</v>
      </c>
      <c r="P15">
        <v>7.785007590128215</v>
      </c>
      <c r="Q15">
        <v>0</v>
      </c>
      <c r="R15">
        <v>0</v>
      </c>
    </row>
    <row r="16" spans="1:22" hidden="1" x14ac:dyDescent="0.3">
      <c r="A16" t="s">
        <v>124</v>
      </c>
      <c r="B16" t="s">
        <v>125</v>
      </c>
      <c r="C16" t="s">
        <v>125</v>
      </c>
      <c r="D16" t="s">
        <v>7</v>
      </c>
      <c r="E16">
        <v>0</v>
      </c>
      <c r="F16">
        <v>0</v>
      </c>
      <c r="G16">
        <v>0</v>
      </c>
      <c r="H16">
        <v>1</v>
      </c>
      <c r="I16" t="s">
        <v>118</v>
      </c>
      <c r="J16">
        <f>IF(Table1[[#This Row],[Team]]="NEW",1,0)</f>
        <v>0</v>
      </c>
      <c r="K16">
        <v>7.7</v>
      </c>
      <c r="L16">
        <v>186</v>
      </c>
      <c r="M16">
        <v>42.135635779984121</v>
      </c>
      <c r="N16">
        <v>26.672033784372676</v>
      </c>
      <c r="O16">
        <v>28.089995447894502</v>
      </c>
      <c r="P16">
        <v>4.1116548017599275</v>
      </c>
      <c r="Q16">
        <v>0</v>
      </c>
      <c r="R16">
        <v>0</v>
      </c>
    </row>
    <row r="17" spans="1:18" hidden="1" x14ac:dyDescent="0.3">
      <c r="A17" t="s">
        <v>152</v>
      </c>
      <c r="B17" t="s">
        <v>272</v>
      </c>
      <c r="C17" t="s">
        <v>272</v>
      </c>
      <c r="D17" t="s">
        <v>6</v>
      </c>
      <c r="E17">
        <v>0</v>
      </c>
      <c r="F17">
        <v>0</v>
      </c>
      <c r="G17">
        <v>1</v>
      </c>
      <c r="H17">
        <v>0</v>
      </c>
      <c r="I17" t="s">
        <v>273</v>
      </c>
      <c r="J17">
        <f>IF(Table1[[#This Row],[Team]]="NEW",1,0)</f>
        <v>0</v>
      </c>
      <c r="K17">
        <v>6.2</v>
      </c>
      <c r="L17">
        <v>557</v>
      </c>
      <c r="M17">
        <v>18.863928332478782</v>
      </c>
      <c r="N17">
        <v>29.768537942524013</v>
      </c>
      <c r="O17">
        <v>27.834161362265313</v>
      </c>
      <c r="P17">
        <v>5.6684007046917388</v>
      </c>
      <c r="Q17">
        <v>0</v>
      </c>
      <c r="R17">
        <v>0</v>
      </c>
    </row>
    <row r="18" spans="1:18" hidden="1" x14ac:dyDescent="0.3">
      <c r="A18" t="s">
        <v>276</v>
      </c>
      <c r="B18" t="s">
        <v>277</v>
      </c>
      <c r="C18" t="s">
        <v>277</v>
      </c>
      <c r="D18" t="s">
        <v>7</v>
      </c>
      <c r="E18">
        <v>0</v>
      </c>
      <c r="F18">
        <v>0</v>
      </c>
      <c r="G18">
        <v>0</v>
      </c>
      <c r="H18">
        <v>1</v>
      </c>
      <c r="I18" t="s">
        <v>273</v>
      </c>
      <c r="J18">
        <f>IF(Table1[[#This Row],[Team]]="NEW",1,0)</f>
        <v>0</v>
      </c>
      <c r="K18">
        <v>6.4</v>
      </c>
      <c r="L18">
        <v>560</v>
      </c>
      <c r="M18">
        <v>17.984257415396044</v>
      </c>
      <c r="N18">
        <v>30.837561145794616</v>
      </c>
      <c r="O18">
        <v>27.705181131548116</v>
      </c>
      <c r="P18">
        <v>5.3893291161048431</v>
      </c>
      <c r="Q18">
        <v>0</v>
      </c>
      <c r="R18">
        <v>0</v>
      </c>
    </row>
    <row r="19" spans="1:18" x14ac:dyDescent="0.3">
      <c r="A19" t="s">
        <v>54</v>
      </c>
      <c r="B19" t="s">
        <v>55</v>
      </c>
      <c r="C19" s="1" t="s">
        <v>55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41</v>
      </c>
      <c r="J19">
        <f>IF(Table1[[#This Row],[Team]]="NEW",1,0)</f>
        <v>0</v>
      </c>
      <c r="K19">
        <v>4.5</v>
      </c>
      <c r="L19">
        <v>49</v>
      </c>
      <c r="M19">
        <v>33.181818154417392</v>
      </c>
      <c r="N19">
        <v>19.578685210505625</v>
      </c>
      <c r="O19">
        <v>35.224134625029336</v>
      </c>
      <c r="P19">
        <v>5.5000623773107193</v>
      </c>
      <c r="Q19">
        <v>0</v>
      </c>
      <c r="R19">
        <v>1</v>
      </c>
    </row>
    <row r="20" spans="1:18" hidden="1" x14ac:dyDescent="0.3">
      <c r="A20" t="s">
        <v>39</v>
      </c>
      <c r="B20" t="s">
        <v>176</v>
      </c>
      <c r="C20" t="s">
        <v>176</v>
      </c>
      <c r="D20" t="s">
        <v>4</v>
      </c>
      <c r="E20">
        <v>1</v>
      </c>
      <c r="F20">
        <v>0</v>
      </c>
      <c r="G20">
        <v>0</v>
      </c>
      <c r="H20">
        <v>0</v>
      </c>
      <c r="I20" t="s">
        <v>177</v>
      </c>
      <c r="J20">
        <f>IF(Table1[[#This Row],[Team]]="NEW",1,0)</f>
        <v>0</v>
      </c>
      <c r="K20">
        <v>4.0999999999999996</v>
      </c>
      <c r="L20">
        <v>317</v>
      </c>
      <c r="M20">
        <v>28.512577159299013</v>
      </c>
      <c r="N20">
        <v>26.280233684219688</v>
      </c>
      <c r="O20">
        <v>27.573542516934225</v>
      </c>
      <c r="P20">
        <v>3.0084132427111014</v>
      </c>
      <c r="Q20">
        <v>0</v>
      </c>
      <c r="R20">
        <v>0</v>
      </c>
    </row>
    <row r="21" spans="1:18" hidden="1" x14ac:dyDescent="0.3">
      <c r="A21" t="s">
        <v>90</v>
      </c>
      <c r="B21" t="s">
        <v>91</v>
      </c>
      <c r="C21" t="s">
        <v>91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80</v>
      </c>
      <c r="J21">
        <f>IF(Table1[[#This Row],[Team]]="NEW",1,0)</f>
        <v>0</v>
      </c>
      <c r="K21">
        <v>4.8</v>
      </c>
      <c r="L21">
        <v>108</v>
      </c>
      <c r="M21">
        <v>55.363636363636367</v>
      </c>
      <c r="N21">
        <v>18.370555350653415</v>
      </c>
      <c r="O21">
        <v>27.52565139899324</v>
      </c>
      <c r="P21">
        <v>1.7281889122443861</v>
      </c>
      <c r="Q21">
        <v>0</v>
      </c>
      <c r="R21">
        <v>0</v>
      </c>
    </row>
    <row r="22" spans="1:18" hidden="1" x14ac:dyDescent="0.3">
      <c r="A22" t="s">
        <v>251</v>
      </c>
      <c r="B22" t="s">
        <v>252</v>
      </c>
      <c r="C22" t="s">
        <v>253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238</v>
      </c>
      <c r="J22">
        <f>IF(Table1[[#This Row],[Team]]="NEW",1,0)</f>
        <v>1</v>
      </c>
      <c r="K22">
        <v>5.9</v>
      </c>
      <c r="L22">
        <v>498</v>
      </c>
      <c r="M22">
        <v>23.512066409159935</v>
      </c>
      <c r="N22">
        <v>28.630328231301643</v>
      </c>
      <c r="O22">
        <v>27.471763891025056</v>
      </c>
      <c r="P22">
        <v>5.5910004562371602</v>
      </c>
      <c r="Q22">
        <v>0</v>
      </c>
      <c r="R22">
        <v>0</v>
      </c>
    </row>
    <row r="23" spans="1:18" hidden="1" x14ac:dyDescent="0.3">
      <c r="A23" t="s">
        <v>233</v>
      </c>
      <c r="B23" t="s">
        <v>234</v>
      </c>
      <c r="C23" t="s">
        <v>234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228</v>
      </c>
      <c r="J23">
        <f>IF(Table1[[#This Row],[Team]]="NEW",1,0)</f>
        <v>0</v>
      </c>
      <c r="K23">
        <v>6.3</v>
      </c>
      <c r="L23">
        <v>465</v>
      </c>
      <c r="M23">
        <v>21.844595217756705</v>
      </c>
      <c r="N23">
        <v>30.808233297196367</v>
      </c>
      <c r="O23">
        <v>27.282376889542618</v>
      </c>
      <c r="P23">
        <v>6.0174560505842685</v>
      </c>
      <c r="Q23">
        <v>0</v>
      </c>
      <c r="R23">
        <v>0</v>
      </c>
    </row>
    <row r="24" spans="1:18" hidden="1" x14ac:dyDescent="0.3">
      <c r="A24" t="s">
        <v>264</v>
      </c>
      <c r="B24" t="s">
        <v>265</v>
      </c>
      <c r="C24" t="s">
        <v>265</v>
      </c>
      <c r="D24" t="s">
        <v>7</v>
      </c>
      <c r="E24">
        <v>0</v>
      </c>
      <c r="F24">
        <v>0</v>
      </c>
      <c r="G24">
        <v>0</v>
      </c>
      <c r="H24">
        <v>1</v>
      </c>
      <c r="I24" t="s">
        <v>261</v>
      </c>
      <c r="J24">
        <f>IF(Table1[[#This Row],[Team]]="NEW",1,0)</f>
        <v>0</v>
      </c>
      <c r="K24">
        <v>5.7</v>
      </c>
      <c r="L24">
        <v>528</v>
      </c>
      <c r="M24">
        <v>14.619047328929572</v>
      </c>
      <c r="N24">
        <v>23.298467449967504</v>
      </c>
      <c r="O24">
        <v>26.467165411259966</v>
      </c>
      <c r="P24">
        <v>4.2601490828867306</v>
      </c>
      <c r="Q24">
        <v>0</v>
      </c>
      <c r="R24">
        <v>0</v>
      </c>
    </row>
    <row r="25" spans="1:18" hidden="1" x14ac:dyDescent="0.3">
      <c r="A25" t="s">
        <v>160</v>
      </c>
      <c r="B25" t="s">
        <v>161</v>
      </c>
      <c r="C25" t="s">
        <v>161</v>
      </c>
      <c r="D25" t="s">
        <v>4</v>
      </c>
      <c r="E25">
        <v>1</v>
      </c>
      <c r="F25">
        <v>0</v>
      </c>
      <c r="G25">
        <v>0</v>
      </c>
      <c r="H25">
        <v>0</v>
      </c>
      <c r="I25" t="s">
        <v>162</v>
      </c>
      <c r="J25">
        <f>IF(Table1[[#This Row],[Team]]="NEW",1,0)</f>
        <v>0</v>
      </c>
      <c r="K25">
        <v>4.5</v>
      </c>
      <c r="L25">
        <v>274</v>
      </c>
      <c r="M25">
        <v>18.189712252260303</v>
      </c>
      <c r="N25">
        <v>25.888000551518232</v>
      </c>
      <c r="O25">
        <v>26.384208882945835</v>
      </c>
      <c r="P25">
        <v>6.5381935032678102</v>
      </c>
      <c r="Q25">
        <v>0</v>
      </c>
      <c r="R25">
        <v>0</v>
      </c>
    </row>
    <row r="26" spans="1:18" hidden="1" x14ac:dyDescent="0.3">
      <c r="A26" t="s">
        <v>218</v>
      </c>
      <c r="B26" t="s">
        <v>219</v>
      </c>
      <c r="C26" t="s">
        <v>218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214</v>
      </c>
      <c r="J26">
        <f>IF(Table1[[#This Row],[Team]]="NEW",1,0)</f>
        <v>0</v>
      </c>
      <c r="K26">
        <v>6.9</v>
      </c>
      <c r="L26">
        <v>422</v>
      </c>
      <c r="M26">
        <v>51.857142857142854</v>
      </c>
      <c r="N26">
        <v>19.636923821214332</v>
      </c>
      <c r="O26">
        <v>26.159076030983009</v>
      </c>
      <c r="P26">
        <v>4.0818434891844078</v>
      </c>
      <c r="Q26">
        <v>0</v>
      </c>
      <c r="R26">
        <v>0</v>
      </c>
    </row>
    <row r="27" spans="1:18" hidden="1" x14ac:dyDescent="0.3">
      <c r="A27" t="s">
        <v>256</v>
      </c>
      <c r="B27" t="s">
        <v>257</v>
      </c>
      <c r="C27" t="s">
        <v>257</v>
      </c>
      <c r="D27" t="s">
        <v>4</v>
      </c>
      <c r="E27">
        <v>1</v>
      </c>
      <c r="F27">
        <v>0</v>
      </c>
      <c r="G27">
        <v>0</v>
      </c>
      <c r="H27">
        <v>0</v>
      </c>
      <c r="I27" t="s">
        <v>238</v>
      </c>
      <c r="J27">
        <f>IF(Table1[[#This Row],[Team]]="NEW",1,0)</f>
        <v>1</v>
      </c>
      <c r="K27">
        <v>5.3</v>
      </c>
      <c r="L27">
        <v>503</v>
      </c>
      <c r="M27">
        <v>23.383928571428573</v>
      </c>
      <c r="N27">
        <v>25.509179569773544</v>
      </c>
      <c r="O27">
        <v>25.639583223261113</v>
      </c>
      <c r="P27">
        <v>6.0080943815877603</v>
      </c>
      <c r="Q27">
        <v>0</v>
      </c>
      <c r="R27">
        <v>0</v>
      </c>
    </row>
    <row r="28" spans="1:18" hidden="1" x14ac:dyDescent="0.3">
      <c r="A28" t="s">
        <v>199</v>
      </c>
      <c r="B28" t="s">
        <v>200</v>
      </c>
      <c r="C28" t="s">
        <v>200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193</v>
      </c>
      <c r="J28">
        <f>IF(Table1[[#This Row],[Team]]="NEW",1,0)</f>
        <v>0</v>
      </c>
      <c r="K28">
        <v>5.5</v>
      </c>
      <c r="L28">
        <v>366</v>
      </c>
      <c r="M28">
        <v>18.064681860318483</v>
      </c>
      <c r="N28">
        <v>29.264303756499473</v>
      </c>
      <c r="O28">
        <v>25.529514486621387</v>
      </c>
      <c r="P28">
        <v>3.4415543691236223</v>
      </c>
      <c r="Q28">
        <v>0</v>
      </c>
      <c r="R28">
        <v>0</v>
      </c>
    </row>
    <row r="29" spans="1:18" x14ac:dyDescent="0.3">
      <c r="A29" t="s">
        <v>191</v>
      </c>
      <c r="B29" t="s">
        <v>192</v>
      </c>
      <c r="C29" s="1" t="s">
        <v>191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193</v>
      </c>
      <c r="J29">
        <f>IF(Table1[[#This Row],[Team]]="NEW",1,0)</f>
        <v>0</v>
      </c>
      <c r="K29">
        <v>6.3</v>
      </c>
      <c r="L29">
        <v>346</v>
      </c>
      <c r="M29">
        <v>19.106012623891505</v>
      </c>
      <c r="N29">
        <v>44.017874737502098</v>
      </c>
      <c r="O29">
        <v>33.58434500765992</v>
      </c>
      <c r="P29">
        <v>3.248704844753596</v>
      </c>
      <c r="Q29">
        <v>1</v>
      </c>
      <c r="R29">
        <v>1</v>
      </c>
    </row>
    <row r="30" spans="1:18" hidden="1" x14ac:dyDescent="0.3">
      <c r="A30" t="s">
        <v>42</v>
      </c>
      <c r="B30" t="s">
        <v>43</v>
      </c>
      <c r="C30" t="s">
        <v>44</v>
      </c>
      <c r="D30" t="s">
        <v>4</v>
      </c>
      <c r="E30">
        <v>1</v>
      </c>
      <c r="F30">
        <v>0</v>
      </c>
      <c r="G30">
        <v>0</v>
      </c>
      <c r="H30">
        <v>0</v>
      </c>
      <c r="I30" t="s">
        <v>41</v>
      </c>
      <c r="J30">
        <f>IF(Table1[[#This Row],[Team]]="NEW",1,0)</f>
        <v>0</v>
      </c>
      <c r="K30">
        <v>4.9000000000000004</v>
      </c>
      <c r="L30">
        <v>35</v>
      </c>
      <c r="M30">
        <v>20.666666664431492</v>
      </c>
      <c r="N30">
        <v>18.500216257535129</v>
      </c>
      <c r="O30">
        <v>25.423236665141687</v>
      </c>
      <c r="P30">
        <v>3.0158233888817039</v>
      </c>
      <c r="Q30">
        <v>0</v>
      </c>
      <c r="R30">
        <v>0</v>
      </c>
    </row>
    <row r="31" spans="1:18" hidden="1" x14ac:dyDescent="0.3">
      <c r="A31" t="s">
        <v>297</v>
      </c>
      <c r="B31" t="s">
        <v>298</v>
      </c>
      <c r="C31" t="s">
        <v>298</v>
      </c>
      <c r="D31" t="s">
        <v>4</v>
      </c>
      <c r="E31">
        <v>1</v>
      </c>
      <c r="F31">
        <v>0</v>
      </c>
      <c r="G31">
        <v>0</v>
      </c>
      <c r="H31">
        <v>0</v>
      </c>
      <c r="I31" t="s">
        <v>299</v>
      </c>
      <c r="J31">
        <f>IF(Table1[[#This Row],[Team]]="NEW",1,0)</f>
        <v>0</v>
      </c>
      <c r="K31">
        <v>5</v>
      </c>
      <c r="L31">
        <v>615</v>
      </c>
      <c r="M31">
        <v>29.731292556679357</v>
      </c>
      <c r="N31">
        <v>28.268046990091968</v>
      </c>
      <c r="O31">
        <v>25.238240371429747</v>
      </c>
      <c r="P31">
        <v>4.0208345207112162</v>
      </c>
      <c r="Q31">
        <v>0</v>
      </c>
      <c r="R31">
        <v>0</v>
      </c>
    </row>
    <row r="32" spans="1:18" hidden="1" x14ac:dyDescent="0.3">
      <c r="A32" t="s">
        <v>229</v>
      </c>
      <c r="B32" t="s">
        <v>230</v>
      </c>
      <c r="C32" t="s">
        <v>231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228</v>
      </c>
      <c r="J32">
        <f>IF(Table1[[#This Row],[Team]]="NEW",1,0)</f>
        <v>0</v>
      </c>
      <c r="K32">
        <v>9.8000000000000007</v>
      </c>
      <c r="L32">
        <v>448</v>
      </c>
      <c r="M32">
        <v>22.57912679683464</v>
      </c>
      <c r="N32">
        <v>26.553075551937031</v>
      </c>
      <c r="O32">
        <v>25.196992828870719</v>
      </c>
      <c r="P32">
        <v>5.1887325604837535</v>
      </c>
      <c r="Q32">
        <v>0</v>
      </c>
      <c r="R32">
        <v>0</v>
      </c>
    </row>
    <row r="33" spans="1:18" hidden="1" x14ac:dyDescent="0.3">
      <c r="A33" t="s">
        <v>195</v>
      </c>
      <c r="B33" t="s">
        <v>196</v>
      </c>
      <c r="C33" t="s">
        <v>196</v>
      </c>
      <c r="D33" t="s">
        <v>4</v>
      </c>
      <c r="E33">
        <v>1</v>
      </c>
      <c r="F33">
        <v>0</v>
      </c>
      <c r="G33">
        <v>0</v>
      </c>
      <c r="H33">
        <v>0</v>
      </c>
      <c r="I33" t="s">
        <v>193</v>
      </c>
      <c r="J33">
        <f>IF(Table1[[#This Row],[Team]]="NEW",1,0)</f>
        <v>0</v>
      </c>
      <c r="K33">
        <v>4.5</v>
      </c>
      <c r="L33">
        <v>358</v>
      </c>
      <c r="M33">
        <v>21.325301204819276</v>
      </c>
      <c r="N33">
        <v>24.716265851558465</v>
      </c>
      <c r="O33">
        <v>25.184917246052862</v>
      </c>
      <c r="P33">
        <v>3.4857577245322453</v>
      </c>
      <c r="Q33">
        <v>1</v>
      </c>
      <c r="R33">
        <v>0</v>
      </c>
    </row>
    <row r="34" spans="1:18" hidden="1" x14ac:dyDescent="0.3">
      <c r="A34" t="s">
        <v>81</v>
      </c>
      <c r="B34" t="s">
        <v>226</v>
      </c>
      <c r="C34" t="s">
        <v>227</v>
      </c>
      <c r="D34" t="s">
        <v>4</v>
      </c>
      <c r="E34">
        <v>1</v>
      </c>
      <c r="F34">
        <v>0</v>
      </c>
      <c r="G34">
        <v>0</v>
      </c>
      <c r="H34">
        <v>0</v>
      </c>
      <c r="I34" t="s">
        <v>228</v>
      </c>
      <c r="J34">
        <f>IF(Table1[[#This Row],[Team]]="NEW",1,0)</f>
        <v>0</v>
      </c>
      <c r="K34">
        <v>4.9000000000000004</v>
      </c>
      <c r="L34">
        <v>442</v>
      </c>
      <c r="M34">
        <v>20.524167225776164</v>
      </c>
      <c r="N34">
        <v>27.789593184212642</v>
      </c>
      <c r="O34">
        <v>24.976987265944686</v>
      </c>
      <c r="P34">
        <v>5.1398320962592914</v>
      </c>
      <c r="Q34">
        <v>0</v>
      </c>
      <c r="R34">
        <v>0</v>
      </c>
    </row>
    <row r="35" spans="1:18" hidden="1" x14ac:dyDescent="0.3">
      <c r="A35" t="s">
        <v>254</v>
      </c>
      <c r="B35" t="s">
        <v>255</v>
      </c>
      <c r="C35" t="s">
        <v>255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238</v>
      </c>
      <c r="J35">
        <f>IF(Table1[[#This Row],[Team]]="NEW",1,0)</f>
        <v>1</v>
      </c>
      <c r="K35">
        <v>4.9000000000000004</v>
      </c>
      <c r="L35">
        <v>500</v>
      </c>
      <c r="M35">
        <v>23.437499998222687</v>
      </c>
      <c r="N35">
        <v>23.063107102183487</v>
      </c>
      <c r="O35">
        <v>24.277214732513894</v>
      </c>
      <c r="P35">
        <v>5.7356998614460402</v>
      </c>
      <c r="Q35">
        <v>0</v>
      </c>
      <c r="R35">
        <v>0</v>
      </c>
    </row>
    <row r="36" spans="1:18" x14ac:dyDescent="0.3">
      <c r="A36" t="s">
        <v>207</v>
      </c>
      <c r="B36" t="s">
        <v>208</v>
      </c>
      <c r="C36" s="1" t="s">
        <v>208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204</v>
      </c>
      <c r="J36">
        <f>IF(Table1[[#This Row],[Team]]="NEW",1,0)</f>
        <v>0</v>
      </c>
      <c r="K36">
        <v>12.8</v>
      </c>
      <c r="L36">
        <v>385</v>
      </c>
      <c r="M36">
        <v>94.035322932854484</v>
      </c>
      <c r="N36">
        <v>37.986918645528867</v>
      </c>
      <c r="O36">
        <v>40.810551832540675</v>
      </c>
      <c r="P36">
        <v>4.0627108082831436</v>
      </c>
      <c r="Q36">
        <v>0</v>
      </c>
      <c r="R36">
        <v>1</v>
      </c>
    </row>
    <row r="37" spans="1:18" hidden="1" x14ac:dyDescent="0.3">
      <c r="A37" t="s">
        <v>184</v>
      </c>
      <c r="B37" t="s">
        <v>185</v>
      </c>
      <c r="C37" t="s">
        <v>185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177</v>
      </c>
      <c r="J37">
        <f>IF(Table1[[#This Row],[Team]]="NEW",1,0)</f>
        <v>0</v>
      </c>
      <c r="K37">
        <v>6.9</v>
      </c>
      <c r="L37">
        <v>327</v>
      </c>
      <c r="M37">
        <v>19.872881355626834</v>
      </c>
      <c r="N37">
        <v>28.578947662084452</v>
      </c>
      <c r="O37">
        <v>23.837432120349789</v>
      </c>
      <c r="P37">
        <v>3.0298825051151863</v>
      </c>
      <c r="Q37">
        <v>0</v>
      </c>
      <c r="R37">
        <v>0</v>
      </c>
    </row>
    <row r="38" spans="1:18" hidden="1" x14ac:dyDescent="0.3">
      <c r="A38" t="s">
        <v>243</v>
      </c>
      <c r="B38" t="s">
        <v>244</v>
      </c>
      <c r="C38" t="s">
        <v>244</v>
      </c>
      <c r="D38" t="s">
        <v>5</v>
      </c>
      <c r="E38">
        <v>0</v>
      </c>
      <c r="F38">
        <v>1</v>
      </c>
      <c r="G38">
        <v>0</v>
      </c>
      <c r="H38">
        <v>0</v>
      </c>
      <c r="I38" t="s">
        <v>238</v>
      </c>
      <c r="J38">
        <f>IF(Table1[[#This Row],[Team]]="NEW",1,0)</f>
        <v>1</v>
      </c>
      <c r="K38">
        <v>4.9000000000000004</v>
      </c>
      <c r="L38">
        <v>493</v>
      </c>
      <c r="M38">
        <v>20.03960396039604</v>
      </c>
      <c r="N38">
        <v>25.125194379132957</v>
      </c>
      <c r="O38">
        <v>23.82487787799796</v>
      </c>
      <c r="P38">
        <v>5.9165684492762161</v>
      </c>
      <c r="Q38">
        <v>0</v>
      </c>
      <c r="R38">
        <v>0</v>
      </c>
    </row>
    <row r="39" spans="1:18" hidden="1" x14ac:dyDescent="0.3">
      <c r="A39" t="s">
        <v>191</v>
      </c>
      <c r="B39" t="s">
        <v>295</v>
      </c>
      <c r="C39" t="s">
        <v>295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286</v>
      </c>
      <c r="J39">
        <f>IF(Table1[[#This Row],[Team]]="NEW",1,0)</f>
        <v>0</v>
      </c>
      <c r="K39">
        <v>5.4</v>
      </c>
      <c r="L39">
        <v>597</v>
      </c>
      <c r="M39">
        <v>15.159500025304991</v>
      </c>
      <c r="N39">
        <v>35.998813018925333</v>
      </c>
      <c r="O39">
        <v>23.727840097345236</v>
      </c>
      <c r="P39">
        <v>5.286641568511369</v>
      </c>
      <c r="Q39">
        <v>0</v>
      </c>
      <c r="R39">
        <v>0</v>
      </c>
    </row>
    <row r="40" spans="1:18" hidden="1" x14ac:dyDescent="0.3">
      <c r="A40" t="s">
        <v>122</v>
      </c>
      <c r="B40" t="s">
        <v>123</v>
      </c>
      <c r="C40" t="s">
        <v>123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118</v>
      </c>
      <c r="J40">
        <f>IF(Table1[[#This Row],[Team]]="NEW",1,0)</f>
        <v>0</v>
      </c>
      <c r="K40">
        <v>7.5</v>
      </c>
      <c r="L40">
        <v>183</v>
      </c>
      <c r="M40">
        <v>29.993585369154694</v>
      </c>
      <c r="N40">
        <v>29.011595112524379</v>
      </c>
      <c r="O40">
        <v>23.603752813474102</v>
      </c>
      <c r="P40">
        <v>4.636995702495418</v>
      </c>
      <c r="Q40">
        <v>0</v>
      </c>
      <c r="R40">
        <v>0</v>
      </c>
    </row>
    <row r="41" spans="1:18" hidden="1" x14ac:dyDescent="0.3">
      <c r="A41" t="s">
        <v>174</v>
      </c>
      <c r="B41" t="s">
        <v>175</v>
      </c>
      <c r="C41" t="s">
        <v>174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162</v>
      </c>
      <c r="J41">
        <f>IF(Table1[[#This Row],[Team]]="NEW",1,0)</f>
        <v>0</v>
      </c>
      <c r="K41">
        <v>4.5999999999999996</v>
      </c>
      <c r="L41">
        <v>298</v>
      </c>
      <c r="M41">
        <v>19.483242601152771</v>
      </c>
      <c r="N41">
        <v>20.750600090949657</v>
      </c>
      <c r="O41">
        <v>23.571596586251406</v>
      </c>
      <c r="P41">
        <v>6.6801834813996637</v>
      </c>
      <c r="Q41">
        <v>1</v>
      </c>
      <c r="R41">
        <v>0</v>
      </c>
    </row>
    <row r="42" spans="1:18" hidden="1" x14ac:dyDescent="0.3">
      <c r="A42" t="s">
        <v>268</v>
      </c>
      <c r="B42" t="s">
        <v>269</v>
      </c>
      <c r="C42" s="1" t="s">
        <v>269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261</v>
      </c>
      <c r="J42">
        <f>IF(Table1[[#This Row],[Team]]="NEW",1,0)</f>
        <v>0</v>
      </c>
      <c r="K42">
        <v>5.5</v>
      </c>
      <c r="L42">
        <v>532</v>
      </c>
      <c r="M42">
        <v>31.526443549887688</v>
      </c>
      <c r="N42">
        <v>35.184240170792798</v>
      </c>
      <c r="O42">
        <f>46.4238874487784*0.5</f>
        <v>23.211943724389201</v>
      </c>
      <c r="P42">
        <f>8.00100965711276*0.5</f>
        <v>4.0005048285563802</v>
      </c>
      <c r="Q42">
        <v>0</v>
      </c>
      <c r="R42">
        <v>0</v>
      </c>
    </row>
    <row r="43" spans="1:18" hidden="1" x14ac:dyDescent="0.3">
      <c r="A43" t="s">
        <v>106</v>
      </c>
      <c r="B43" t="s">
        <v>107</v>
      </c>
      <c r="C43" t="s">
        <v>107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100</v>
      </c>
      <c r="J43">
        <f>IF(Table1[[#This Row],[Team]]="NEW",1,0)</f>
        <v>0</v>
      </c>
      <c r="K43">
        <v>7</v>
      </c>
      <c r="L43">
        <v>141</v>
      </c>
      <c r="M43">
        <v>23.94297213637741</v>
      </c>
      <c r="N43">
        <v>27.732015295338464</v>
      </c>
      <c r="O43">
        <v>22.74559761810972</v>
      </c>
      <c r="P43">
        <v>2.6441792965925037</v>
      </c>
      <c r="Q43">
        <v>0</v>
      </c>
      <c r="R43">
        <v>0</v>
      </c>
    </row>
    <row r="44" spans="1:18" hidden="1" x14ac:dyDescent="0.3">
      <c r="A44" t="s">
        <v>58</v>
      </c>
      <c r="B44" t="s">
        <v>59</v>
      </c>
      <c r="C44" t="s">
        <v>59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41</v>
      </c>
      <c r="J44">
        <f>IF(Table1[[#This Row],[Team]]="NEW",1,0)</f>
        <v>0</v>
      </c>
      <c r="K44">
        <v>5.2</v>
      </c>
      <c r="L44">
        <v>51</v>
      </c>
      <c r="M44">
        <v>13.141563747093974</v>
      </c>
      <c r="N44">
        <v>23.653422672163142</v>
      </c>
      <c r="O44">
        <v>22.736026188941139</v>
      </c>
      <c r="P44">
        <v>2.8983905547089166</v>
      </c>
      <c r="Q44">
        <v>0</v>
      </c>
      <c r="R44">
        <v>0</v>
      </c>
    </row>
    <row r="45" spans="1:18" hidden="1" x14ac:dyDescent="0.3">
      <c r="A45" t="s">
        <v>78</v>
      </c>
      <c r="B45" t="s">
        <v>79</v>
      </c>
      <c r="C45" t="s">
        <v>79</v>
      </c>
      <c r="D45" t="s">
        <v>7</v>
      </c>
      <c r="E45">
        <v>0</v>
      </c>
      <c r="F45">
        <v>0</v>
      </c>
      <c r="G45">
        <v>0</v>
      </c>
      <c r="H45">
        <v>1</v>
      </c>
      <c r="I45" t="s">
        <v>80</v>
      </c>
      <c r="J45">
        <f>IF(Table1[[#This Row],[Team]]="NEW",1,0)</f>
        <v>0</v>
      </c>
      <c r="K45">
        <v>7.5</v>
      </c>
      <c r="L45">
        <v>100</v>
      </c>
      <c r="M45">
        <v>22.002757113503073</v>
      </c>
      <c r="N45">
        <v>37.653002149021304</v>
      </c>
      <c r="O45">
        <v>22.513271579929416</v>
      </c>
      <c r="P45">
        <v>3.7674328291682651</v>
      </c>
      <c r="Q45">
        <v>0</v>
      </c>
      <c r="R45">
        <v>0</v>
      </c>
    </row>
    <row r="46" spans="1:18" hidden="1" x14ac:dyDescent="0.3">
      <c r="A46" t="s">
        <v>182</v>
      </c>
      <c r="B46" t="s">
        <v>183</v>
      </c>
      <c r="C46" t="s">
        <v>183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177</v>
      </c>
      <c r="J46">
        <f>IF(Table1[[#This Row],[Team]]="NEW",1,0)</f>
        <v>0</v>
      </c>
      <c r="K46">
        <v>6.3</v>
      </c>
      <c r="L46">
        <v>322</v>
      </c>
      <c r="M46">
        <v>21.413428737326377</v>
      </c>
      <c r="N46">
        <v>23.554269311778487</v>
      </c>
      <c r="O46">
        <v>22.426443003996717</v>
      </c>
      <c r="P46">
        <v>2.4857689627231343</v>
      </c>
      <c r="Q46">
        <v>0</v>
      </c>
      <c r="R46">
        <v>0</v>
      </c>
    </row>
    <row r="47" spans="1:18" x14ac:dyDescent="0.3">
      <c r="A47" t="s">
        <v>76</v>
      </c>
      <c r="B47" t="s">
        <v>232</v>
      </c>
      <c r="C47" s="1" t="s">
        <v>232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228</v>
      </c>
      <c r="J47">
        <f>IF(Table1[[#This Row],[Team]]="NEW",1,0)</f>
        <v>0</v>
      </c>
      <c r="K47">
        <v>6.8</v>
      </c>
      <c r="L47">
        <v>450</v>
      </c>
      <c r="M47">
        <v>29.022556331458944</v>
      </c>
      <c r="N47">
        <v>32.658888848063356</v>
      </c>
      <c r="O47">
        <v>31.552296460993151</v>
      </c>
      <c r="P47">
        <v>6.0482241798307506</v>
      </c>
      <c r="Q47">
        <v>0</v>
      </c>
      <c r="R47">
        <v>1</v>
      </c>
    </row>
    <row r="48" spans="1:18" hidden="1" x14ac:dyDescent="0.3">
      <c r="A48" t="s">
        <v>254</v>
      </c>
      <c r="B48" t="s">
        <v>282</v>
      </c>
      <c r="C48" t="s">
        <v>283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273</v>
      </c>
      <c r="J48">
        <f>IF(Table1[[#This Row],[Team]]="NEW",1,0)</f>
        <v>0</v>
      </c>
      <c r="K48">
        <v>5.2</v>
      </c>
      <c r="L48">
        <v>574</v>
      </c>
      <c r="M48">
        <v>14.875</v>
      </c>
      <c r="N48">
        <v>23.925966898190566</v>
      </c>
      <c r="O48">
        <v>22.163547598501729</v>
      </c>
      <c r="P48">
        <v>3.9911394398407829</v>
      </c>
      <c r="Q48">
        <v>0</v>
      </c>
      <c r="R48">
        <v>0</v>
      </c>
    </row>
    <row r="49" spans="1:18" x14ac:dyDescent="0.3">
      <c r="A49" t="s">
        <v>245</v>
      </c>
      <c r="B49" t="s">
        <v>246</v>
      </c>
      <c r="C49" s="1" t="s">
        <v>247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238</v>
      </c>
      <c r="J49">
        <f>IF(Table1[[#This Row],[Team]]="NEW",1,0)</f>
        <v>1</v>
      </c>
      <c r="K49">
        <v>5.9</v>
      </c>
      <c r="L49">
        <v>496</v>
      </c>
      <c r="M49">
        <v>32.650271224825147</v>
      </c>
      <c r="N49">
        <v>41.948977619949609</v>
      </c>
      <c r="O49">
        <v>39.39226212454691</v>
      </c>
      <c r="P49">
        <v>9.4500073328806415</v>
      </c>
      <c r="Q49">
        <v>1</v>
      </c>
      <c r="R49">
        <v>1</v>
      </c>
    </row>
    <row r="50" spans="1:18" hidden="1" x14ac:dyDescent="0.3">
      <c r="A50" t="s">
        <v>72</v>
      </c>
      <c r="B50" t="s">
        <v>260</v>
      </c>
      <c r="C50" t="s">
        <v>260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261</v>
      </c>
      <c r="J50">
        <f>IF(Table1[[#This Row],[Team]]="NEW",1,0)</f>
        <v>0</v>
      </c>
      <c r="K50">
        <v>5</v>
      </c>
      <c r="L50">
        <v>518</v>
      </c>
      <c r="M50">
        <v>12.186406832030375</v>
      </c>
      <c r="N50">
        <v>18.155431921415513</v>
      </c>
      <c r="O50">
        <v>21.167301609144253</v>
      </c>
      <c r="P50">
        <v>3.3854187262887017</v>
      </c>
      <c r="Q50">
        <v>0</v>
      </c>
      <c r="R50">
        <v>0</v>
      </c>
    </row>
    <row r="51" spans="1:18" hidden="1" x14ac:dyDescent="0.3">
      <c r="A51" t="s">
        <v>31</v>
      </c>
      <c r="B51" t="s">
        <v>32</v>
      </c>
      <c r="C51" t="s">
        <v>31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19</v>
      </c>
      <c r="J51">
        <f>IF(Table1[[#This Row],[Team]]="NEW",1,0)</f>
        <v>0</v>
      </c>
      <c r="K51">
        <v>5.2</v>
      </c>
      <c r="L51">
        <v>15</v>
      </c>
      <c r="M51">
        <v>29.500153463823182</v>
      </c>
      <c r="N51">
        <v>24.017359771014515</v>
      </c>
      <c r="O51">
        <v>20.901868886228584</v>
      </c>
      <c r="P51">
        <v>4.8742986518915732</v>
      </c>
      <c r="Q51">
        <v>1</v>
      </c>
      <c r="R51">
        <v>0</v>
      </c>
    </row>
    <row r="52" spans="1:18" hidden="1" x14ac:dyDescent="0.3">
      <c r="A52" t="s">
        <v>112</v>
      </c>
      <c r="B52" t="s">
        <v>113</v>
      </c>
      <c r="C52" t="s">
        <v>114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100</v>
      </c>
      <c r="J52">
        <f>IF(Table1[[#This Row],[Team]]="NEW",1,0)</f>
        <v>0</v>
      </c>
      <c r="K52">
        <v>5</v>
      </c>
      <c r="L52">
        <v>149</v>
      </c>
      <c r="M52">
        <v>31.599999999704167</v>
      </c>
      <c r="N52">
        <v>16.91310641009165</v>
      </c>
      <c r="O52">
        <v>20.803495363250676</v>
      </c>
      <c r="P52">
        <v>1.2731682403666271</v>
      </c>
      <c r="Q52">
        <v>0</v>
      </c>
      <c r="R52">
        <v>0</v>
      </c>
    </row>
    <row r="53" spans="1:18" hidden="1" x14ac:dyDescent="0.3">
      <c r="A53" t="s">
        <v>108</v>
      </c>
      <c r="B53" t="s">
        <v>109</v>
      </c>
      <c r="C53" t="s">
        <v>109</v>
      </c>
      <c r="D53" t="s">
        <v>4</v>
      </c>
      <c r="E53">
        <v>1</v>
      </c>
      <c r="F53">
        <v>0</v>
      </c>
      <c r="G53">
        <v>0</v>
      </c>
      <c r="H53">
        <v>0</v>
      </c>
      <c r="I53" t="s">
        <v>100</v>
      </c>
      <c r="J53">
        <f>IF(Table1[[#This Row],[Team]]="NEW",1,0)</f>
        <v>0</v>
      </c>
      <c r="K53">
        <v>4.5999999999999996</v>
      </c>
      <c r="L53">
        <v>142</v>
      </c>
      <c r="M53">
        <v>21.616438356164384</v>
      </c>
      <c r="N53">
        <v>25.588058982677452</v>
      </c>
      <c r="O53">
        <v>20.793233558085802</v>
      </c>
      <c r="P53">
        <v>2.2945374759485508</v>
      </c>
      <c r="Q53">
        <v>1</v>
      </c>
      <c r="R53">
        <v>0</v>
      </c>
    </row>
    <row r="54" spans="1:18" hidden="1" x14ac:dyDescent="0.3">
      <c r="A54" t="s">
        <v>289</v>
      </c>
      <c r="B54" t="s">
        <v>290</v>
      </c>
      <c r="C54" t="s">
        <v>289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286</v>
      </c>
      <c r="J54">
        <f>IF(Table1[[#This Row],[Team]]="NEW",1,0)</f>
        <v>0</v>
      </c>
      <c r="K54">
        <v>11.6</v>
      </c>
      <c r="L54">
        <v>585</v>
      </c>
      <c r="M54">
        <v>29.64285712995747</v>
      </c>
      <c r="N54">
        <v>16.817506620206395</v>
      </c>
      <c r="O54">
        <v>20.690246540225637</v>
      </c>
      <c r="P54">
        <v>4.5352691961928668</v>
      </c>
      <c r="Q54">
        <v>0</v>
      </c>
      <c r="R54">
        <v>0</v>
      </c>
    </row>
    <row r="55" spans="1:18" hidden="1" x14ac:dyDescent="0.3">
      <c r="A55" t="s">
        <v>31</v>
      </c>
      <c r="B55" t="s">
        <v>33</v>
      </c>
      <c r="C55" t="s">
        <v>34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19</v>
      </c>
      <c r="J55">
        <f>IF(Table1[[#This Row],[Team]]="NEW",1,0)</f>
        <v>0</v>
      </c>
      <c r="K55">
        <v>6.8</v>
      </c>
      <c r="L55">
        <v>18</v>
      </c>
      <c r="M55">
        <v>24.509626741520865</v>
      </c>
      <c r="N55">
        <v>26.120918950072102</v>
      </c>
      <c r="O55">
        <v>20.591410808035164</v>
      </c>
      <c r="P55">
        <v>3.6075202046391635</v>
      </c>
      <c r="Q55">
        <v>0</v>
      </c>
      <c r="R55">
        <v>0</v>
      </c>
    </row>
    <row r="56" spans="1:18" hidden="1" x14ac:dyDescent="0.3">
      <c r="A56" t="s">
        <v>305</v>
      </c>
      <c r="B56" t="s">
        <v>306</v>
      </c>
      <c r="C56" t="s">
        <v>306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299</v>
      </c>
      <c r="J56">
        <f>IF(Table1[[#This Row],[Team]]="NEW",1,0)</f>
        <v>0</v>
      </c>
      <c r="K56">
        <v>5.6</v>
      </c>
      <c r="L56">
        <v>624</v>
      </c>
      <c r="M56">
        <v>16.756756756756758</v>
      </c>
      <c r="N56">
        <v>34.213011585171962</v>
      </c>
      <c r="O56">
        <v>20.553309191243052</v>
      </c>
      <c r="P56">
        <v>4.2964549660606393</v>
      </c>
      <c r="Q56">
        <v>1</v>
      </c>
      <c r="R56">
        <v>0</v>
      </c>
    </row>
    <row r="57" spans="1:18" hidden="1" x14ac:dyDescent="0.3">
      <c r="A57" t="s">
        <v>45</v>
      </c>
      <c r="B57" t="s">
        <v>46</v>
      </c>
      <c r="C57" t="s">
        <v>46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41</v>
      </c>
      <c r="J57">
        <f>IF(Table1[[#This Row],[Team]]="NEW",1,0)</f>
        <v>0</v>
      </c>
      <c r="K57">
        <v>4.3</v>
      </c>
      <c r="L57">
        <v>43</v>
      </c>
      <c r="M57">
        <v>16.858512940742301</v>
      </c>
      <c r="N57">
        <v>14.552801035816247</v>
      </c>
      <c r="O57">
        <v>20.441068630539139</v>
      </c>
      <c r="P57">
        <v>2.9253621852349876</v>
      </c>
      <c r="Q57">
        <v>0</v>
      </c>
      <c r="R57">
        <v>0</v>
      </c>
    </row>
    <row r="58" spans="1:18" hidden="1" x14ac:dyDescent="0.3">
      <c r="A58" t="s">
        <v>235</v>
      </c>
      <c r="B58" t="s">
        <v>44</v>
      </c>
      <c r="C58" s="1" t="s">
        <v>44</v>
      </c>
      <c r="D58" t="s">
        <v>5</v>
      </c>
      <c r="E58">
        <v>0</v>
      </c>
      <c r="F58">
        <v>1</v>
      </c>
      <c r="G58">
        <v>0</v>
      </c>
      <c r="H58">
        <v>0</v>
      </c>
      <c r="I58" t="s">
        <v>228</v>
      </c>
      <c r="J58">
        <f>IF(Table1[[#This Row],[Team]]="NEW",1,0)</f>
        <v>0</v>
      </c>
      <c r="K58">
        <v>4.5</v>
      </c>
      <c r="L58">
        <v>466</v>
      </c>
      <c r="M58">
        <v>17.626165649040459</v>
      </c>
      <c r="N58">
        <v>23.975969320414332</v>
      </c>
      <c r="O58">
        <f>21.5128192619224*4.75/5</f>
        <v>20.437178298826279</v>
      </c>
      <c r="P58">
        <f>4.513462207492*0.75</f>
        <v>3.3850966556189999</v>
      </c>
      <c r="Q58">
        <v>0</v>
      </c>
      <c r="R58">
        <v>0</v>
      </c>
    </row>
    <row r="59" spans="1:18" hidden="1" x14ac:dyDescent="0.3">
      <c r="A59" t="s">
        <v>303</v>
      </c>
      <c r="B59" t="s">
        <v>304</v>
      </c>
      <c r="C59" t="s">
        <v>304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299</v>
      </c>
      <c r="J59">
        <f>IF(Table1[[#This Row],[Team]]="NEW",1,0)</f>
        <v>0</v>
      </c>
      <c r="K59">
        <v>4.5</v>
      </c>
      <c r="L59">
        <v>621</v>
      </c>
      <c r="M59">
        <v>20.646503047587437</v>
      </c>
      <c r="N59">
        <v>27.840707858204308</v>
      </c>
      <c r="O59">
        <v>20.368781728528258</v>
      </c>
      <c r="P59">
        <v>3.8098725042846384</v>
      </c>
      <c r="Q59">
        <v>0</v>
      </c>
      <c r="R59">
        <v>0</v>
      </c>
    </row>
    <row r="60" spans="1:18" hidden="1" x14ac:dyDescent="0.3">
      <c r="A60" t="s">
        <v>115</v>
      </c>
      <c r="B60" t="s">
        <v>197</v>
      </c>
      <c r="C60" t="s">
        <v>198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193</v>
      </c>
      <c r="J60">
        <f>IF(Table1[[#This Row],[Team]]="NEW",1,0)</f>
        <v>0</v>
      </c>
      <c r="K60">
        <v>4.8</v>
      </c>
      <c r="L60">
        <v>365</v>
      </c>
      <c r="M60">
        <v>13.28529401946027</v>
      </c>
      <c r="N60">
        <v>24.600411487323775</v>
      </c>
      <c r="O60">
        <v>20.326194110493681</v>
      </c>
      <c r="P60">
        <v>2.6004293551916131</v>
      </c>
      <c r="Q60">
        <v>0</v>
      </c>
      <c r="R60">
        <v>0</v>
      </c>
    </row>
    <row r="61" spans="1:18" hidden="1" x14ac:dyDescent="0.3">
      <c r="A61" t="s">
        <v>98</v>
      </c>
      <c r="B61" t="s">
        <v>99</v>
      </c>
      <c r="C61" t="s">
        <v>99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100</v>
      </c>
      <c r="J61">
        <f>IF(Table1[[#This Row],[Team]]="NEW",1,0)</f>
        <v>0</v>
      </c>
      <c r="K61">
        <v>5.6</v>
      </c>
      <c r="L61">
        <v>136</v>
      </c>
      <c r="M61">
        <v>18.771668184160106</v>
      </c>
      <c r="N61">
        <v>27.051560523414796</v>
      </c>
      <c r="O61">
        <v>20.318263206366769</v>
      </c>
      <c r="P61">
        <v>2.1884485862874863</v>
      </c>
      <c r="Q61">
        <v>0</v>
      </c>
      <c r="R61">
        <v>0</v>
      </c>
    </row>
    <row r="62" spans="1:18" hidden="1" x14ac:dyDescent="0.3">
      <c r="A62" t="s">
        <v>307</v>
      </c>
      <c r="B62" t="s">
        <v>308</v>
      </c>
      <c r="C62" t="s">
        <v>308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299</v>
      </c>
      <c r="J62">
        <f>IF(Table1[[#This Row],[Team]]="NEW",1,0)</f>
        <v>0</v>
      </c>
      <c r="K62">
        <v>8</v>
      </c>
      <c r="L62">
        <v>625</v>
      </c>
      <c r="M62">
        <v>22.75872324513249</v>
      </c>
      <c r="N62">
        <v>24.398139012173573</v>
      </c>
      <c r="O62">
        <v>20.274719410657092</v>
      </c>
      <c r="P62">
        <v>4.9778783549401489</v>
      </c>
      <c r="Q62">
        <v>0</v>
      </c>
      <c r="R62">
        <v>0</v>
      </c>
    </row>
    <row r="63" spans="1:18" hidden="1" x14ac:dyDescent="0.3">
      <c r="A63" t="s">
        <v>241</v>
      </c>
      <c r="B63" t="s">
        <v>242</v>
      </c>
      <c r="C63" t="s">
        <v>242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238</v>
      </c>
      <c r="J63">
        <f>IF(Table1[[#This Row],[Team]]="NEW",1,0)</f>
        <v>1</v>
      </c>
      <c r="K63">
        <v>4.5</v>
      </c>
      <c r="L63">
        <v>485</v>
      </c>
      <c r="M63">
        <v>14.341273374801647</v>
      </c>
      <c r="N63">
        <v>23.530151611648797</v>
      </c>
      <c r="O63">
        <v>20.19902128166223</v>
      </c>
      <c r="P63">
        <v>5.0683495336214719</v>
      </c>
      <c r="Q63">
        <v>0</v>
      </c>
      <c r="R63">
        <v>0</v>
      </c>
    </row>
    <row r="64" spans="1:18" hidden="1" x14ac:dyDescent="0.3">
      <c r="A64" t="s">
        <v>278</v>
      </c>
      <c r="B64" t="s">
        <v>279</v>
      </c>
      <c r="C64" t="s">
        <v>279</v>
      </c>
      <c r="D64" t="s">
        <v>5</v>
      </c>
      <c r="E64">
        <v>0</v>
      </c>
      <c r="F64">
        <v>1</v>
      </c>
      <c r="G64">
        <v>0</v>
      </c>
      <c r="H64">
        <v>0</v>
      </c>
      <c r="I64" t="s">
        <v>273</v>
      </c>
      <c r="J64">
        <f>IF(Table1[[#This Row],[Team]]="NEW",1,0)</f>
        <v>0</v>
      </c>
      <c r="K64">
        <v>4.4000000000000004</v>
      </c>
      <c r="L64">
        <v>566</v>
      </c>
      <c r="M64">
        <v>11.060606060606059</v>
      </c>
      <c r="N64">
        <v>25.432566529153043</v>
      </c>
      <c r="O64">
        <v>20.11574038057109</v>
      </c>
      <c r="P64">
        <v>4.0412734661431244</v>
      </c>
      <c r="Q64">
        <v>0</v>
      </c>
      <c r="R64">
        <v>0</v>
      </c>
    </row>
    <row r="65" spans="1:18" hidden="1" x14ac:dyDescent="0.3">
      <c r="A65" t="s">
        <v>152</v>
      </c>
      <c r="B65" t="s">
        <v>188</v>
      </c>
      <c r="C65" t="s">
        <v>188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177</v>
      </c>
      <c r="J65">
        <f>IF(Table1[[#This Row],[Team]]="NEW",1,0)</f>
        <v>0</v>
      </c>
      <c r="K65">
        <v>4.3</v>
      </c>
      <c r="L65">
        <v>331</v>
      </c>
      <c r="M65">
        <v>14.474539225931013</v>
      </c>
      <c r="N65">
        <v>26.565090368668798</v>
      </c>
      <c r="O65">
        <v>19.950036344339246</v>
      </c>
      <c r="P65">
        <v>2.0916358643718684</v>
      </c>
      <c r="Q65">
        <v>0</v>
      </c>
      <c r="R65">
        <v>0</v>
      </c>
    </row>
    <row r="66" spans="1:18" hidden="1" x14ac:dyDescent="0.3">
      <c r="A66" t="s">
        <v>212</v>
      </c>
      <c r="B66" t="s">
        <v>213</v>
      </c>
      <c r="C66" t="s">
        <v>213</v>
      </c>
      <c r="D66" t="s">
        <v>6</v>
      </c>
      <c r="E66">
        <v>0</v>
      </c>
      <c r="F66">
        <v>0</v>
      </c>
      <c r="G66">
        <v>1</v>
      </c>
      <c r="H66">
        <v>0</v>
      </c>
      <c r="I66" t="s">
        <v>214</v>
      </c>
      <c r="J66">
        <f>IF(Table1[[#This Row],[Team]]="NEW",1,0)</f>
        <v>0</v>
      </c>
      <c r="K66">
        <v>12.6</v>
      </c>
      <c r="L66">
        <v>413</v>
      </c>
      <c r="M66">
        <v>29.459820374457934</v>
      </c>
      <c r="N66">
        <v>24.740212947359524</v>
      </c>
      <c r="O66">
        <v>19.864587311367387</v>
      </c>
      <c r="P66">
        <v>4.8630856048062148</v>
      </c>
      <c r="Q66">
        <v>0</v>
      </c>
      <c r="R66">
        <v>0</v>
      </c>
    </row>
    <row r="67" spans="1:18" hidden="1" x14ac:dyDescent="0.3">
      <c r="A67" t="s">
        <v>165</v>
      </c>
      <c r="B67" t="s">
        <v>166</v>
      </c>
      <c r="C67" t="s">
        <v>166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162</v>
      </c>
      <c r="J67">
        <f>IF(Table1[[#This Row],[Team]]="NEW",1,0)</f>
        <v>0</v>
      </c>
      <c r="K67">
        <v>5.5</v>
      </c>
      <c r="L67">
        <v>281</v>
      </c>
      <c r="M67">
        <v>13.888002078148885</v>
      </c>
      <c r="N67">
        <v>19.22539584087486</v>
      </c>
      <c r="O67">
        <v>19.781524569477</v>
      </c>
      <c r="P67">
        <v>4.2432062425308787</v>
      </c>
      <c r="Q67">
        <v>0</v>
      </c>
      <c r="R67">
        <v>0</v>
      </c>
    </row>
    <row r="68" spans="1:18" hidden="1" x14ac:dyDescent="0.3">
      <c r="A68" t="s">
        <v>322</v>
      </c>
      <c r="B68" t="s">
        <v>323</v>
      </c>
      <c r="C68" t="s">
        <v>324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321</v>
      </c>
      <c r="J68">
        <f>IF(Table1[[#This Row],[Team]]="NEW",1,0)</f>
        <v>0</v>
      </c>
      <c r="K68">
        <v>5.5</v>
      </c>
      <c r="L68">
        <v>647</v>
      </c>
      <c r="M68">
        <v>19.963234448301975</v>
      </c>
      <c r="N68">
        <v>20.992708177304188</v>
      </c>
      <c r="O68">
        <v>19.62594402824066</v>
      </c>
      <c r="P68">
        <v>3.9783034957014429</v>
      </c>
      <c r="Q68">
        <v>0</v>
      </c>
      <c r="R68">
        <v>0</v>
      </c>
    </row>
    <row r="69" spans="1:18" hidden="1" x14ac:dyDescent="0.3">
      <c r="A69" t="s">
        <v>102</v>
      </c>
      <c r="B69" t="s">
        <v>103</v>
      </c>
      <c r="C69" t="s">
        <v>103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100</v>
      </c>
      <c r="J69">
        <f>IF(Table1[[#This Row],[Team]]="NEW",1,0)</f>
        <v>0</v>
      </c>
      <c r="K69">
        <v>5</v>
      </c>
      <c r="L69">
        <v>138</v>
      </c>
      <c r="M69">
        <v>14.439705298618954</v>
      </c>
      <c r="N69">
        <v>29.063935979869587</v>
      </c>
      <c r="O69">
        <v>19.493771466578877</v>
      </c>
      <c r="P69">
        <v>-0.24484246305703672</v>
      </c>
      <c r="Q69">
        <v>0</v>
      </c>
      <c r="R69">
        <v>0</v>
      </c>
    </row>
    <row r="70" spans="1:18" hidden="1" x14ac:dyDescent="0.3">
      <c r="A70" t="s">
        <v>311</v>
      </c>
      <c r="B70" t="s">
        <v>312</v>
      </c>
      <c r="C70" t="s">
        <v>312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299</v>
      </c>
      <c r="J70">
        <f>IF(Table1[[#This Row],[Team]]="NEW",1,0)</f>
        <v>0</v>
      </c>
      <c r="K70">
        <v>5.2</v>
      </c>
      <c r="L70">
        <v>628</v>
      </c>
      <c r="M70">
        <v>23.053910131830385</v>
      </c>
      <c r="N70">
        <v>21.575630174104422</v>
      </c>
      <c r="O70">
        <v>19.450979988686822</v>
      </c>
      <c r="P70">
        <v>3.4524511300945409</v>
      </c>
      <c r="Q70">
        <v>0</v>
      </c>
      <c r="R70">
        <v>0</v>
      </c>
    </row>
    <row r="71" spans="1:18" hidden="1" x14ac:dyDescent="0.3">
      <c r="A71" t="s">
        <v>110</v>
      </c>
      <c r="B71" t="s">
        <v>111</v>
      </c>
      <c r="C71" t="s">
        <v>111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100</v>
      </c>
      <c r="J71">
        <f>IF(Table1[[#This Row],[Team]]="NEW",1,0)</f>
        <v>0</v>
      </c>
      <c r="K71">
        <v>5.4</v>
      </c>
      <c r="L71">
        <v>145</v>
      </c>
      <c r="M71">
        <v>17.1549296336201</v>
      </c>
      <c r="N71">
        <v>26.575661650399958</v>
      </c>
      <c r="O71">
        <v>19.436197413603303</v>
      </c>
      <c r="P71">
        <v>1.9904692032206581</v>
      </c>
      <c r="Q71">
        <v>0</v>
      </c>
      <c r="R71">
        <v>0</v>
      </c>
    </row>
    <row r="72" spans="1:18" hidden="1" x14ac:dyDescent="0.3">
      <c r="A72" t="s">
        <v>24</v>
      </c>
      <c r="B72" t="s">
        <v>25</v>
      </c>
      <c r="C72" t="s">
        <v>25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19</v>
      </c>
      <c r="J72">
        <f>IF(Table1[[#This Row],[Team]]="NEW",1,0)</f>
        <v>0</v>
      </c>
      <c r="K72">
        <v>4.7</v>
      </c>
      <c r="L72">
        <v>9</v>
      </c>
      <c r="M72">
        <v>24.611222253448251</v>
      </c>
      <c r="N72">
        <v>23.814920418954706</v>
      </c>
      <c r="O72">
        <v>19.413948166263332</v>
      </c>
      <c r="P72">
        <v>4.245012294099384</v>
      </c>
      <c r="Q72">
        <v>1</v>
      </c>
      <c r="R72">
        <v>0</v>
      </c>
    </row>
    <row r="73" spans="1:18" hidden="1" x14ac:dyDescent="0.3">
      <c r="A73" t="s">
        <v>27</v>
      </c>
      <c r="B73" t="s">
        <v>28</v>
      </c>
      <c r="C73" t="s">
        <v>28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19</v>
      </c>
      <c r="J73">
        <f>IF(Table1[[#This Row],[Team]]="NEW",1,0)</f>
        <v>0</v>
      </c>
      <c r="K73">
        <v>8</v>
      </c>
      <c r="L73">
        <v>12</v>
      </c>
      <c r="M73">
        <v>19.854939446929631</v>
      </c>
      <c r="N73">
        <v>26.165124013304506</v>
      </c>
      <c r="O73">
        <v>19.298718095768859</v>
      </c>
      <c r="P73">
        <v>3.7701432405917137</v>
      </c>
      <c r="Q73">
        <v>0</v>
      </c>
      <c r="R73">
        <v>0</v>
      </c>
    </row>
    <row r="74" spans="1:18" hidden="1" x14ac:dyDescent="0.3">
      <c r="A74" t="s">
        <v>35</v>
      </c>
      <c r="B74" t="s">
        <v>36</v>
      </c>
      <c r="C74" t="s">
        <v>36</v>
      </c>
      <c r="D74" t="s">
        <v>5</v>
      </c>
      <c r="E74">
        <v>0</v>
      </c>
      <c r="F74">
        <v>1</v>
      </c>
      <c r="G74">
        <v>0</v>
      </c>
      <c r="H74">
        <v>0</v>
      </c>
      <c r="I74" t="s">
        <v>19</v>
      </c>
      <c r="J74">
        <f>IF(Table1[[#This Row],[Team]]="NEW",1,0)</f>
        <v>0</v>
      </c>
      <c r="K74">
        <v>5.3</v>
      </c>
      <c r="L74">
        <v>24</v>
      </c>
      <c r="M74">
        <v>25.647052359111541</v>
      </c>
      <c r="N74">
        <v>22.196753335151417</v>
      </c>
      <c r="O74">
        <v>18.860359634107692</v>
      </c>
      <c r="P74">
        <v>3.8290049599074258</v>
      </c>
      <c r="Q74">
        <v>0</v>
      </c>
      <c r="R74">
        <v>0</v>
      </c>
    </row>
    <row r="75" spans="1:18" hidden="1" x14ac:dyDescent="0.3">
      <c r="A75" t="s">
        <v>94</v>
      </c>
      <c r="B75" t="s">
        <v>95</v>
      </c>
      <c r="C75" t="s">
        <v>95</v>
      </c>
      <c r="D75" t="s">
        <v>7</v>
      </c>
      <c r="E75">
        <v>0</v>
      </c>
      <c r="F75">
        <v>0</v>
      </c>
      <c r="G75">
        <v>0</v>
      </c>
      <c r="H75">
        <v>1</v>
      </c>
      <c r="I75" t="s">
        <v>80</v>
      </c>
      <c r="J75">
        <f>IF(Table1[[#This Row],[Team]]="NEW",1,0)</f>
        <v>0</v>
      </c>
      <c r="K75">
        <v>5.8</v>
      </c>
      <c r="L75">
        <v>115</v>
      </c>
      <c r="M75">
        <v>33.42857143990927</v>
      </c>
      <c r="N75">
        <v>16.935957414227168</v>
      </c>
      <c r="O75">
        <v>18.848371190959806</v>
      </c>
      <c r="P75">
        <v>3.1211623301002005</v>
      </c>
      <c r="Q75">
        <v>0</v>
      </c>
      <c r="R75">
        <v>0</v>
      </c>
    </row>
    <row r="76" spans="1:18" hidden="1" x14ac:dyDescent="0.3">
      <c r="A76" t="s">
        <v>51</v>
      </c>
      <c r="B76" t="s">
        <v>52</v>
      </c>
      <c r="C76" t="s">
        <v>53</v>
      </c>
      <c r="D76" t="s">
        <v>5</v>
      </c>
      <c r="E76">
        <v>0</v>
      </c>
      <c r="F76">
        <v>1</v>
      </c>
      <c r="G76">
        <v>0</v>
      </c>
      <c r="H76">
        <v>0</v>
      </c>
      <c r="I76" t="s">
        <v>41</v>
      </c>
      <c r="J76">
        <f>IF(Table1[[#This Row],[Team]]="NEW",1,0)</f>
        <v>0</v>
      </c>
      <c r="K76">
        <v>4.4000000000000004</v>
      </c>
      <c r="L76">
        <v>48</v>
      </c>
      <c r="M76">
        <v>14.950771875233166</v>
      </c>
      <c r="N76">
        <v>13.678866793269837</v>
      </c>
      <c r="O76">
        <v>18.554998965375162</v>
      </c>
      <c r="P76">
        <v>2.4667414695395538</v>
      </c>
      <c r="Q76">
        <v>0</v>
      </c>
      <c r="R76">
        <v>0</v>
      </c>
    </row>
    <row r="77" spans="1:18" hidden="1" x14ac:dyDescent="0.3">
      <c r="A77" t="s">
        <v>167</v>
      </c>
      <c r="B77" t="s">
        <v>168</v>
      </c>
      <c r="C77" t="s">
        <v>168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162</v>
      </c>
      <c r="J77">
        <f>IF(Table1[[#This Row],[Team]]="NEW",1,0)</f>
        <v>0</v>
      </c>
      <c r="K77">
        <v>4.5</v>
      </c>
      <c r="L77">
        <v>287</v>
      </c>
      <c r="M77">
        <v>14.684378850822675</v>
      </c>
      <c r="N77">
        <v>16.607049910262393</v>
      </c>
      <c r="O77">
        <v>18.415801349004337</v>
      </c>
      <c r="P77">
        <v>5.004225334803313</v>
      </c>
      <c r="Q77">
        <v>0</v>
      </c>
      <c r="R77">
        <v>0</v>
      </c>
    </row>
    <row r="78" spans="1:18" hidden="1" x14ac:dyDescent="0.3">
      <c r="A78" t="s">
        <v>270</v>
      </c>
      <c r="B78" t="s">
        <v>271</v>
      </c>
      <c r="C78" t="s">
        <v>271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261</v>
      </c>
      <c r="J78">
        <f>IF(Table1[[#This Row],[Team]]="NEW",1,0)</f>
        <v>0</v>
      </c>
      <c r="K78">
        <v>5.4</v>
      </c>
      <c r="L78">
        <v>538</v>
      </c>
      <c r="M78">
        <v>13.160411564861134</v>
      </c>
      <c r="N78">
        <v>13.314401250563282</v>
      </c>
      <c r="O78">
        <v>18.407982641047774</v>
      </c>
      <c r="P78">
        <v>2.0742405996587543</v>
      </c>
      <c r="Q78">
        <v>0</v>
      </c>
      <c r="R78">
        <v>0</v>
      </c>
    </row>
    <row r="79" spans="1:18" hidden="1" x14ac:dyDescent="0.3">
      <c r="A79" t="s">
        <v>60</v>
      </c>
      <c r="B79" t="s">
        <v>274</v>
      </c>
      <c r="C79" t="s">
        <v>275</v>
      </c>
      <c r="D79" t="s">
        <v>7</v>
      </c>
      <c r="E79">
        <v>0</v>
      </c>
      <c r="F79">
        <v>0</v>
      </c>
      <c r="G79">
        <v>0</v>
      </c>
      <c r="H79">
        <v>1</v>
      </c>
      <c r="I79" t="s">
        <v>273</v>
      </c>
      <c r="J79">
        <f>IF(Table1[[#This Row],[Team]]="NEW",1,0)</f>
        <v>0</v>
      </c>
      <c r="K79">
        <v>5.5</v>
      </c>
      <c r="L79">
        <v>558</v>
      </c>
      <c r="M79">
        <v>11.716479168419754</v>
      </c>
      <c r="N79">
        <v>20.150180327677976</v>
      </c>
      <c r="O79">
        <v>18.078044823701632</v>
      </c>
      <c r="P79">
        <v>3.4508086014882844</v>
      </c>
      <c r="Q79">
        <v>0</v>
      </c>
      <c r="R79">
        <v>0</v>
      </c>
    </row>
    <row r="80" spans="1:18" hidden="1" x14ac:dyDescent="0.3">
      <c r="A80" t="s">
        <v>42</v>
      </c>
      <c r="B80" t="s">
        <v>49</v>
      </c>
      <c r="C80" t="s">
        <v>50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41</v>
      </c>
      <c r="J80">
        <f>IF(Table1[[#This Row],[Team]]="NEW",1,0)</f>
        <v>0</v>
      </c>
      <c r="K80">
        <v>5.7</v>
      </c>
      <c r="L80">
        <v>46</v>
      </c>
      <c r="M80">
        <v>14.872340425531913</v>
      </c>
      <c r="N80">
        <v>12.766032406909565</v>
      </c>
      <c r="O80">
        <v>17.992900989940257</v>
      </c>
      <c r="P80">
        <v>2.2275643183191081</v>
      </c>
      <c r="Q80">
        <v>0</v>
      </c>
      <c r="R80">
        <v>0</v>
      </c>
    </row>
    <row r="81" spans="1:18" hidden="1" x14ac:dyDescent="0.3">
      <c r="A81" t="s">
        <v>318</v>
      </c>
      <c r="B81" t="s">
        <v>319</v>
      </c>
      <c r="C81" t="s">
        <v>320</v>
      </c>
      <c r="D81" t="s">
        <v>4</v>
      </c>
      <c r="E81">
        <v>1</v>
      </c>
      <c r="F81">
        <v>0</v>
      </c>
      <c r="G81">
        <v>0</v>
      </c>
      <c r="H81">
        <v>0</v>
      </c>
      <c r="I81" t="s">
        <v>321</v>
      </c>
      <c r="J81">
        <f>IF(Table1[[#This Row],[Team]]="NEW",1,0)</f>
        <v>0</v>
      </c>
      <c r="K81">
        <v>5</v>
      </c>
      <c r="L81">
        <v>646</v>
      </c>
      <c r="M81">
        <v>20.284416964713994</v>
      </c>
      <c r="N81">
        <v>17.150345467249643</v>
      </c>
      <c r="O81">
        <v>17.774535946138315</v>
      </c>
      <c r="P81">
        <v>3.4451522633377443</v>
      </c>
      <c r="Q81">
        <v>0</v>
      </c>
      <c r="R81">
        <v>0</v>
      </c>
    </row>
    <row r="82" spans="1:18" hidden="1" x14ac:dyDescent="0.3">
      <c r="A82" t="s">
        <v>171</v>
      </c>
      <c r="B82" t="s">
        <v>172</v>
      </c>
      <c r="C82" t="s">
        <v>173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162</v>
      </c>
      <c r="J82">
        <f>IF(Table1[[#This Row],[Team]]="NEW",1,0)</f>
        <v>0</v>
      </c>
      <c r="K82">
        <v>5</v>
      </c>
      <c r="L82">
        <v>296</v>
      </c>
      <c r="M82">
        <v>15.029409472188195</v>
      </c>
      <c r="N82">
        <v>15.203553884418763</v>
      </c>
      <c r="O82">
        <v>17.643291162117777</v>
      </c>
      <c r="P82">
        <v>5.5627414181036672</v>
      </c>
      <c r="Q82">
        <v>0</v>
      </c>
      <c r="R82">
        <v>0</v>
      </c>
    </row>
    <row r="83" spans="1:18" hidden="1" x14ac:dyDescent="0.3">
      <c r="A83" t="s">
        <v>104</v>
      </c>
      <c r="B83" t="s">
        <v>105</v>
      </c>
      <c r="C83" t="s">
        <v>105</v>
      </c>
      <c r="D83" t="s">
        <v>5</v>
      </c>
      <c r="E83">
        <v>0</v>
      </c>
      <c r="F83">
        <v>1</v>
      </c>
      <c r="G83">
        <v>0</v>
      </c>
      <c r="H83">
        <v>0</v>
      </c>
      <c r="I83" t="s">
        <v>100</v>
      </c>
      <c r="J83">
        <f>IF(Table1[[#This Row],[Team]]="NEW",1,0)</f>
        <v>0</v>
      </c>
      <c r="K83">
        <v>4.5999999999999996</v>
      </c>
      <c r="L83">
        <v>140</v>
      </c>
      <c r="M83">
        <v>21.077849940272724</v>
      </c>
      <c r="N83">
        <v>18.79456134143755</v>
      </c>
      <c r="O83">
        <v>17.393428286185383</v>
      </c>
      <c r="P83">
        <v>1.7121891489840002</v>
      </c>
      <c r="Q83">
        <v>0</v>
      </c>
      <c r="R83">
        <v>0</v>
      </c>
    </row>
    <row r="84" spans="1:18" hidden="1" x14ac:dyDescent="0.3">
      <c r="A84" t="s">
        <v>201</v>
      </c>
      <c r="B84" t="s">
        <v>202</v>
      </c>
      <c r="C84" t="s">
        <v>203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204</v>
      </c>
      <c r="J84">
        <f>IF(Table1[[#This Row],[Team]]="NEW",1,0)</f>
        <v>0</v>
      </c>
      <c r="K84">
        <v>6.5</v>
      </c>
      <c r="L84">
        <v>382</v>
      </c>
      <c r="M84">
        <v>29.904761904761905</v>
      </c>
      <c r="N84">
        <v>25.11986740322374</v>
      </c>
      <c r="O84">
        <v>17.26682986853347</v>
      </c>
      <c r="P84">
        <v>2.8237508528762656</v>
      </c>
      <c r="Q84">
        <v>0</v>
      </c>
      <c r="R84">
        <v>0</v>
      </c>
    </row>
    <row r="85" spans="1:18" hidden="1" x14ac:dyDescent="0.3">
      <c r="A85" t="s">
        <v>236</v>
      </c>
      <c r="B85" t="s">
        <v>237</v>
      </c>
      <c r="C85" t="s">
        <v>237</v>
      </c>
      <c r="D85" t="s">
        <v>7</v>
      </c>
      <c r="E85">
        <v>0</v>
      </c>
      <c r="F85">
        <v>0</v>
      </c>
      <c r="G85">
        <v>0</v>
      </c>
      <c r="H85">
        <v>1</v>
      </c>
      <c r="I85" t="s">
        <v>238</v>
      </c>
      <c r="J85">
        <f>IF(Table1[[#This Row],[Team]]="NEW",1,0)</f>
        <v>1</v>
      </c>
      <c r="K85">
        <v>5.6</v>
      </c>
      <c r="L85">
        <v>482</v>
      </c>
      <c r="M85">
        <v>18.683370772824905</v>
      </c>
      <c r="N85">
        <v>14.671194934677347</v>
      </c>
      <c r="O85">
        <v>17.245517658595084</v>
      </c>
      <c r="P85">
        <v>4.5715806777177326</v>
      </c>
      <c r="Q85">
        <v>0</v>
      </c>
      <c r="R85">
        <v>0</v>
      </c>
    </row>
    <row r="86" spans="1:18" hidden="1" x14ac:dyDescent="0.3">
      <c r="A86" t="s">
        <v>205</v>
      </c>
      <c r="B86" t="s">
        <v>206</v>
      </c>
      <c r="C86" t="s">
        <v>205</v>
      </c>
      <c r="D86" t="s">
        <v>4</v>
      </c>
      <c r="E86">
        <v>1</v>
      </c>
      <c r="F86">
        <v>0</v>
      </c>
      <c r="G86">
        <v>0</v>
      </c>
      <c r="H86">
        <v>0</v>
      </c>
      <c r="I86" t="s">
        <v>204</v>
      </c>
      <c r="J86">
        <f>IF(Table1[[#This Row],[Team]]="NEW",1,0)</f>
        <v>0</v>
      </c>
      <c r="K86">
        <v>5.5</v>
      </c>
      <c r="L86">
        <v>383</v>
      </c>
      <c r="M86">
        <v>26.376504296916266</v>
      </c>
      <c r="N86">
        <v>27.83847689786397</v>
      </c>
      <c r="O86">
        <v>17.098444125444658</v>
      </c>
      <c r="P86">
        <v>2.7815747292145923</v>
      </c>
      <c r="Q86">
        <v>0</v>
      </c>
      <c r="R86">
        <v>0</v>
      </c>
    </row>
    <row r="87" spans="1:18" hidden="1" x14ac:dyDescent="0.3">
      <c r="A87" t="s">
        <v>81</v>
      </c>
      <c r="B87" t="s">
        <v>82</v>
      </c>
      <c r="C87" t="s">
        <v>83</v>
      </c>
      <c r="D87" t="s">
        <v>4</v>
      </c>
      <c r="E87">
        <v>1</v>
      </c>
      <c r="F87">
        <v>0</v>
      </c>
      <c r="G87">
        <v>0</v>
      </c>
      <c r="H87">
        <v>0</v>
      </c>
      <c r="I87" t="s">
        <v>80</v>
      </c>
      <c r="J87">
        <f>IF(Table1[[#This Row],[Team]]="NEW",1,0)</f>
        <v>0</v>
      </c>
      <c r="K87">
        <v>4.5999999999999996</v>
      </c>
      <c r="L87">
        <v>101</v>
      </c>
      <c r="M87">
        <v>20.943593617090762</v>
      </c>
      <c r="N87">
        <v>24.375204399894628</v>
      </c>
      <c r="O87">
        <v>17.057566195329738</v>
      </c>
      <c r="P87">
        <v>2.9646047389506536</v>
      </c>
      <c r="Q87">
        <v>0</v>
      </c>
      <c r="R87">
        <v>0</v>
      </c>
    </row>
    <row r="88" spans="1:18" hidden="1" x14ac:dyDescent="0.3">
      <c r="A88" t="s">
        <v>325</v>
      </c>
      <c r="B88" t="s">
        <v>326</v>
      </c>
      <c r="C88" t="s">
        <v>327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321</v>
      </c>
      <c r="J88">
        <f>IF(Table1[[#This Row],[Team]]="NEW",1,0)</f>
        <v>0</v>
      </c>
      <c r="K88">
        <v>5.3</v>
      </c>
      <c r="L88">
        <v>650</v>
      </c>
      <c r="M88">
        <v>19.097348114779329</v>
      </c>
      <c r="N88">
        <v>16.694859876037114</v>
      </c>
      <c r="O88">
        <v>17.018547276686405</v>
      </c>
      <c r="P88">
        <v>2.8683226195397542</v>
      </c>
      <c r="Q88">
        <v>0</v>
      </c>
      <c r="R88">
        <v>0</v>
      </c>
    </row>
    <row r="89" spans="1:18" hidden="1" x14ac:dyDescent="0.3">
      <c r="A89" t="s">
        <v>293</v>
      </c>
      <c r="B89" t="s">
        <v>294</v>
      </c>
      <c r="C89" t="s">
        <v>294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286</v>
      </c>
      <c r="J89">
        <f>IF(Table1[[#This Row],[Team]]="NEW",1,0)</f>
        <v>0</v>
      </c>
      <c r="K89">
        <v>5.5</v>
      </c>
      <c r="L89">
        <v>590</v>
      </c>
      <c r="M89">
        <v>14.999681638103418</v>
      </c>
      <c r="N89">
        <v>21.807569680664059</v>
      </c>
      <c r="O89">
        <v>16.850287390658995</v>
      </c>
      <c r="P89">
        <v>4.4354500032509723</v>
      </c>
      <c r="Q89">
        <v>0</v>
      </c>
      <c r="R89">
        <v>0</v>
      </c>
    </row>
    <row r="90" spans="1:18" hidden="1" x14ac:dyDescent="0.3">
      <c r="A90" t="s">
        <v>31</v>
      </c>
      <c r="B90" t="s">
        <v>37</v>
      </c>
      <c r="C90" t="s">
        <v>38</v>
      </c>
      <c r="D90" t="s">
        <v>7</v>
      </c>
      <c r="E90">
        <v>0</v>
      </c>
      <c r="F90">
        <v>0</v>
      </c>
      <c r="G90">
        <v>0</v>
      </c>
      <c r="H90">
        <v>1</v>
      </c>
      <c r="I90" t="s">
        <v>19</v>
      </c>
      <c r="J90">
        <f>IF(Table1[[#This Row],[Team]]="NEW",1,0)</f>
        <v>0</v>
      </c>
      <c r="K90">
        <v>8</v>
      </c>
      <c r="L90">
        <v>26</v>
      </c>
      <c r="M90">
        <v>24.991039989844658</v>
      </c>
      <c r="N90">
        <v>18.615272098459336</v>
      </c>
      <c r="O90">
        <v>16.801574206177328</v>
      </c>
      <c r="P90">
        <v>2.9700467982755319</v>
      </c>
      <c r="Q90">
        <v>0</v>
      </c>
      <c r="R90">
        <v>0</v>
      </c>
    </row>
    <row r="91" spans="1:18" hidden="1" x14ac:dyDescent="0.3">
      <c r="A91" t="s">
        <v>29</v>
      </c>
      <c r="B91" t="s">
        <v>30</v>
      </c>
      <c r="C91" t="s">
        <v>30</v>
      </c>
      <c r="D91" t="s">
        <v>4</v>
      </c>
      <c r="E91">
        <v>1</v>
      </c>
      <c r="F91">
        <v>0</v>
      </c>
      <c r="G91">
        <v>0</v>
      </c>
      <c r="H91">
        <v>0</v>
      </c>
      <c r="I91" t="s">
        <v>19</v>
      </c>
      <c r="J91">
        <f>IF(Table1[[#This Row],[Team]]="NEW",1,0)</f>
        <v>0</v>
      </c>
      <c r="K91">
        <v>4.9000000000000004</v>
      </c>
      <c r="L91">
        <v>14</v>
      </c>
      <c r="M91">
        <v>18.008474575866618</v>
      </c>
      <c r="N91">
        <v>22.0881909749058</v>
      </c>
      <c r="O91">
        <v>16.644256007511125</v>
      </c>
      <c r="P91">
        <v>3.2517300721742637</v>
      </c>
      <c r="Q91">
        <v>0</v>
      </c>
      <c r="R91">
        <v>0</v>
      </c>
    </row>
    <row r="92" spans="1:18" hidden="1" x14ac:dyDescent="0.3">
      <c r="A92" t="s">
        <v>284</v>
      </c>
      <c r="B92" t="s">
        <v>285</v>
      </c>
      <c r="C92" t="s">
        <v>285</v>
      </c>
      <c r="D92" t="s">
        <v>4</v>
      </c>
      <c r="E92">
        <v>1</v>
      </c>
      <c r="F92">
        <v>0</v>
      </c>
      <c r="G92">
        <v>0</v>
      </c>
      <c r="H92">
        <v>0</v>
      </c>
      <c r="I92" t="s">
        <v>286</v>
      </c>
      <c r="J92">
        <f>IF(Table1[[#This Row],[Team]]="NEW",1,0)</f>
        <v>0</v>
      </c>
      <c r="K92">
        <v>5.5</v>
      </c>
      <c r="L92">
        <v>582</v>
      </c>
      <c r="M92">
        <v>21.240875912408761</v>
      </c>
      <c r="N92">
        <v>15.679098847019919</v>
      </c>
      <c r="O92">
        <v>16.566820297878223</v>
      </c>
      <c r="P92">
        <v>4.2798784123737104</v>
      </c>
      <c r="Q92">
        <v>0</v>
      </c>
      <c r="R92">
        <v>0</v>
      </c>
    </row>
    <row r="93" spans="1:18" hidden="1" x14ac:dyDescent="0.3">
      <c r="A93" t="s">
        <v>56</v>
      </c>
      <c r="B93" t="s">
        <v>57</v>
      </c>
      <c r="C93" t="s">
        <v>56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41</v>
      </c>
      <c r="J93">
        <f>IF(Table1[[#This Row],[Team]]="NEW",1,0)</f>
        <v>0</v>
      </c>
      <c r="K93">
        <v>4.8</v>
      </c>
      <c r="L93">
        <v>50</v>
      </c>
      <c r="M93">
        <v>8.4970658710485001</v>
      </c>
      <c r="N93">
        <v>18.383876665980232</v>
      </c>
      <c r="O93">
        <v>16.408143582323774</v>
      </c>
      <c r="P93">
        <v>1.6556340328353651</v>
      </c>
      <c r="Q93">
        <v>0</v>
      </c>
      <c r="R93">
        <v>0</v>
      </c>
    </row>
    <row r="94" spans="1:18" hidden="1" x14ac:dyDescent="0.3">
      <c r="A94" t="s">
        <v>96</v>
      </c>
      <c r="B94" t="s">
        <v>97</v>
      </c>
      <c r="C94" t="s">
        <v>97</v>
      </c>
      <c r="D94" t="s">
        <v>5</v>
      </c>
      <c r="E94">
        <v>0</v>
      </c>
      <c r="F94">
        <v>1</v>
      </c>
      <c r="G94">
        <v>0</v>
      </c>
      <c r="H94">
        <v>0</v>
      </c>
      <c r="I94" t="s">
        <v>80</v>
      </c>
      <c r="J94">
        <f>IF(Table1[[#This Row],[Team]]="NEW",1,0)</f>
        <v>0</v>
      </c>
      <c r="K94">
        <v>4.5999999999999996</v>
      </c>
      <c r="L94">
        <v>124</v>
      </c>
      <c r="M94">
        <v>17.610687042718805</v>
      </c>
      <c r="N94">
        <v>25.3583387336502</v>
      </c>
      <c r="O94">
        <v>16.197115311708856</v>
      </c>
      <c r="P94">
        <v>2.6638463391932561</v>
      </c>
      <c r="Q94">
        <v>0</v>
      </c>
      <c r="R94">
        <v>0</v>
      </c>
    </row>
    <row r="95" spans="1:18" hidden="1" x14ac:dyDescent="0.3">
      <c r="A95" t="s">
        <v>189</v>
      </c>
      <c r="B95" t="s">
        <v>190</v>
      </c>
      <c r="C95" t="s">
        <v>190</v>
      </c>
      <c r="D95" t="s">
        <v>7</v>
      </c>
      <c r="E95">
        <v>0</v>
      </c>
      <c r="F95">
        <v>0</v>
      </c>
      <c r="G95">
        <v>0</v>
      </c>
      <c r="H95">
        <v>1</v>
      </c>
      <c r="I95" t="s">
        <v>177</v>
      </c>
      <c r="J95">
        <f>IF(Table1[[#This Row],[Team]]="NEW",1,0)</f>
        <v>0</v>
      </c>
      <c r="K95">
        <v>5.7</v>
      </c>
      <c r="L95">
        <v>334</v>
      </c>
      <c r="M95">
        <v>16.594594570819496</v>
      </c>
      <c r="N95">
        <v>15.369027243490978</v>
      </c>
      <c r="O95">
        <v>16.081230787397143</v>
      </c>
      <c r="P95">
        <v>1.7577475060582239</v>
      </c>
      <c r="Q95">
        <v>0</v>
      </c>
      <c r="R95">
        <v>0</v>
      </c>
    </row>
    <row r="96" spans="1:18" hidden="1" x14ac:dyDescent="0.3">
      <c r="A96" t="s">
        <v>70</v>
      </c>
      <c r="B96" t="s">
        <v>101</v>
      </c>
      <c r="C96" t="s">
        <v>101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100</v>
      </c>
      <c r="J96">
        <f>IF(Table1[[#This Row],[Team]]="NEW",1,0)</f>
        <v>0</v>
      </c>
      <c r="K96">
        <v>4.7</v>
      </c>
      <c r="L96">
        <v>137</v>
      </c>
      <c r="M96">
        <v>19.574468036823035</v>
      </c>
      <c r="N96">
        <v>16.761368204491244</v>
      </c>
      <c r="O96">
        <v>15.828586815502344</v>
      </c>
      <c r="P96">
        <v>1.8381922945866513</v>
      </c>
      <c r="Q96">
        <v>0</v>
      </c>
      <c r="R96">
        <v>0</v>
      </c>
    </row>
    <row r="97" spans="1:18" hidden="1" x14ac:dyDescent="0.3">
      <c r="A97" t="s">
        <v>178</v>
      </c>
      <c r="B97" t="s">
        <v>179</v>
      </c>
      <c r="C97" t="s">
        <v>179</v>
      </c>
      <c r="D97" t="s">
        <v>7</v>
      </c>
      <c r="E97">
        <v>0</v>
      </c>
      <c r="F97">
        <v>0</v>
      </c>
      <c r="G97">
        <v>0</v>
      </c>
      <c r="H97">
        <v>1</v>
      </c>
      <c r="I97" t="s">
        <v>177</v>
      </c>
      <c r="J97">
        <f>IF(Table1[[#This Row],[Team]]="NEW",1,0)</f>
        <v>0</v>
      </c>
      <c r="K97">
        <v>9.1</v>
      </c>
      <c r="L97">
        <v>318</v>
      </c>
      <c r="M97">
        <v>17.074805621925272</v>
      </c>
      <c r="N97">
        <v>14.126799607390357</v>
      </c>
      <c r="O97">
        <v>15.787258383886011</v>
      </c>
      <c r="P97">
        <v>2.1352310092303006</v>
      </c>
      <c r="Q97">
        <v>0</v>
      </c>
      <c r="R97">
        <v>0</v>
      </c>
    </row>
    <row r="98" spans="1:18" hidden="1" x14ac:dyDescent="0.3">
      <c r="A98" t="s">
        <v>186</v>
      </c>
      <c r="B98" t="s">
        <v>187</v>
      </c>
      <c r="C98" t="s">
        <v>187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177</v>
      </c>
      <c r="J98">
        <f>IF(Table1[[#This Row],[Team]]="NEW",1,0)</f>
        <v>0</v>
      </c>
      <c r="K98">
        <v>4.9000000000000004</v>
      </c>
      <c r="L98">
        <v>329</v>
      </c>
      <c r="M98">
        <v>13.405359351694182</v>
      </c>
      <c r="N98">
        <v>18.54533379639382</v>
      </c>
      <c r="O98">
        <v>15.749848729638179</v>
      </c>
      <c r="P98">
        <v>1.7262275908963653</v>
      </c>
      <c r="Q98">
        <v>0</v>
      </c>
      <c r="R98">
        <v>0</v>
      </c>
    </row>
    <row r="99" spans="1:18" hidden="1" x14ac:dyDescent="0.3">
      <c r="A99" t="s">
        <v>301</v>
      </c>
      <c r="B99" t="s">
        <v>302</v>
      </c>
      <c r="C99" t="s">
        <v>302</v>
      </c>
      <c r="D99" t="s">
        <v>7</v>
      </c>
      <c r="E99">
        <v>0</v>
      </c>
      <c r="F99">
        <v>0</v>
      </c>
      <c r="G99">
        <v>0</v>
      </c>
      <c r="H99">
        <v>1</v>
      </c>
      <c r="I99" t="s">
        <v>299</v>
      </c>
      <c r="J99">
        <f>IF(Table1[[#This Row],[Team]]="NEW",1,0)</f>
        <v>0</v>
      </c>
      <c r="K99">
        <v>7</v>
      </c>
      <c r="L99">
        <v>618</v>
      </c>
      <c r="M99">
        <v>19.076923076923077</v>
      </c>
      <c r="N99">
        <v>16.603396557759805</v>
      </c>
      <c r="O99">
        <v>15.662686891342236</v>
      </c>
      <c r="P99">
        <v>3.2799677166133461</v>
      </c>
      <c r="Q99">
        <v>0</v>
      </c>
      <c r="R99">
        <v>0</v>
      </c>
    </row>
    <row r="100" spans="1:18" hidden="1" x14ac:dyDescent="0.3">
      <c r="A100" t="s">
        <v>29</v>
      </c>
      <c r="B100" t="s">
        <v>300</v>
      </c>
      <c r="C100" t="s">
        <v>300</v>
      </c>
      <c r="D100" t="s">
        <v>5</v>
      </c>
      <c r="E100">
        <v>0</v>
      </c>
      <c r="F100">
        <v>1</v>
      </c>
      <c r="G100">
        <v>0</v>
      </c>
      <c r="H100">
        <v>0</v>
      </c>
      <c r="I100" t="s">
        <v>299</v>
      </c>
      <c r="J100">
        <f>IF(Table1[[#This Row],[Team]]="NEW",1,0)</f>
        <v>0</v>
      </c>
      <c r="K100">
        <v>4.8</v>
      </c>
      <c r="L100">
        <v>617</v>
      </c>
      <c r="M100">
        <v>16.11228502685525</v>
      </c>
      <c r="N100">
        <v>20.416437545007099</v>
      </c>
      <c r="O100">
        <v>15.441991197855465</v>
      </c>
      <c r="P100">
        <v>3.5258023378638379</v>
      </c>
      <c r="Q100">
        <v>0</v>
      </c>
      <c r="R100">
        <v>0</v>
      </c>
    </row>
    <row r="101" spans="1:18" hidden="1" x14ac:dyDescent="0.3">
      <c r="A101" t="s">
        <v>163</v>
      </c>
      <c r="B101" t="s">
        <v>164</v>
      </c>
      <c r="C101" t="s">
        <v>164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162</v>
      </c>
      <c r="J101">
        <f>IF(Table1[[#This Row],[Team]]="NEW",1,0)</f>
        <v>0</v>
      </c>
      <c r="K101">
        <v>4.5</v>
      </c>
      <c r="L101">
        <v>277</v>
      </c>
      <c r="M101">
        <v>5.8188357415967991</v>
      </c>
      <c r="N101">
        <v>18.251181891273596</v>
      </c>
      <c r="O101">
        <v>15.139014576838662</v>
      </c>
      <c r="P101">
        <v>4.4643092934152824</v>
      </c>
      <c r="Q101">
        <v>0</v>
      </c>
      <c r="R101">
        <v>0</v>
      </c>
    </row>
    <row r="102" spans="1:18" hidden="1" x14ac:dyDescent="0.3">
      <c r="A102" t="s">
        <v>209</v>
      </c>
      <c r="B102" t="s">
        <v>210</v>
      </c>
      <c r="C102" t="s">
        <v>210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204</v>
      </c>
      <c r="J102">
        <f>IF(Table1[[#This Row],[Team]]="NEW",1,0)</f>
        <v>0</v>
      </c>
      <c r="K102">
        <v>7.2</v>
      </c>
      <c r="L102">
        <v>387</v>
      </c>
      <c r="M102">
        <v>31.83390842433819</v>
      </c>
      <c r="N102">
        <v>16.779948504824723</v>
      </c>
      <c r="O102">
        <v>15.104925869958777</v>
      </c>
      <c r="P102">
        <v>2.3774888626336335</v>
      </c>
      <c r="Q102">
        <v>0</v>
      </c>
      <c r="R102">
        <v>0</v>
      </c>
    </row>
    <row r="103" spans="1:18" hidden="1" x14ac:dyDescent="0.3">
      <c r="A103" t="s">
        <v>129</v>
      </c>
      <c r="B103" t="s">
        <v>142</v>
      </c>
      <c r="C103" t="s">
        <v>142</v>
      </c>
      <c r="D103" t="s">
        <v>4</v>
      </c>
      <c r="E103">
        <v>1</v>
      </c>
      <c r="F103">
        <v>0</v>
      </c>
      <c r="G103">
        <v>0</v>
      </c>
      <c r="H103">
        <v>0</v>
      </c>
      <c r="I103" t="s">
        <v>143</v>
      </c>
      <c r="J103">
        <f>IF(Table1[[#This Row],[Team]]="NEW",1,0)</f>
        <v>0</v>
      </c>
      <c r="K103">
        <v>4.5</v>
      </c>
      <c r="L103">
        <v>244</v>
      </c>
      <c r="M103">
        <v>17.966666666666665</v>
      </c>
      <c r="N103">
        <v>13.148177376181557</v>
      </c>
      <c r="O103">
        <v>15.04858830362625</v>
      </c>
      <c r="P103">
        <v>2.0266664692677026</v>
      </c>
      <c r="Q103">
        <v>0</v>
      </c>
      <c r="R103">
        <v>0</v>
      </c>
    </row>
    <row r="104" spans="1:18" hidden="1" x14ac:dyDescent="0.3">
      <c r="A104" t="s">
        <v>150</v>
      </c>
      <c r="B104" t="s">
        <v>151</v>
      </c>
      <c r="C104" t="s">
        <v>151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143</v>
      </c>
      <c r="J104">
        <f>IF(Table1[[#This Row],[Team]]="NEW",1,0)</f>
        <v>0</v>
      </c>
      <c r="K104">
        <v>5.3</v>
      </c>
      <c r="L104">
        <v>257</v>
      </c>
      <c r="M104">
        <v>23.830494849029328</v>
      </c>
      <c r="N104">
        <v>8.6105256274637298</v>
      </c>
      <c r="O104">
        <v>14.984990871736551</v>
      </c>
      <c r="P104">
        <v>1.2761515004590005</v>
      </c>
      <c r="Q104">
        <v>0</v>
      </c>
      <c r="R104">
        <v>0</v>
      </c>
    </row>
    <row r="105" spans="1:18" hidden="1" x14ac:dyDescent="0.3">
      <c r="A105" t="s">
        <v>68</v>
      </c>
      <c r="B105" t="s">
        <v>69</v>
      </c>
      <c r="C105" t="s">
        <v>69</v>
      </c>
      <c r="D105" t="s">
        <v>7</v>
      </c>
      <c r="E105">
        <v>0</v>
      </c>
      <c r="F105">
        <v>0</v>
      </c>
      <c r="G105">
        <v>0</v>
      </c>
      <c r="H105">
        <v>1</v>
      </c>
      <c r="I105" t="s">
        <v>62</v>
      </c>
      <c r="J105">
        <f>IF(Table1[[#This Row],[Team]]="NEW",1,0)</f>
        <v>0</v>
      </c>
      <c r="K105">
        <v>5.8</v>
      </c>
      <c r="L105">
        <v>77</v>
      </c>
      <c r="M105">
        <v>12.579328790468036</v>
      </c>
      <c r="N105">
        <v>18.106439090607882</v>
      </c>
      <c r="O105">
        <v>14.909292435883724</v>
      </c>
      <c r="P105">
        <v>4.1727785729325042</v>
      </c>
      <c r="Q105">
        <v>0</v>
      </c>
      <c r="R105">
        <v>0</v>
      </c>
    </row>
    <row r="106" spans="1:18" hidden="1" x14ac:dyDescent="0.3">
      <c r="A106" t="s">
        <v>63</v>
      </c>
      <c r="B106" t="s">
        <v>64</v>
      </c>
      <c r="C106" t="s">
        <v>64</v>
      </c>
      <c r="D106" t="s">
        <v>7</v>
      </c>
      <c r="E106">
        <v>0</v>
      </c>
      <c r="F106">
        <v>0</v>
      </c>
      <c r="G106">
        <v>0</v>
      </c>
      <c r="H106">
        <v>1</v>
      </c>
      <c r="I106" t="s">
        <v>62</v>
      </c>
      <c r="J106">
        <f>IF(Table1[[#This Row],[Team]]="NEW",1,0)</f>
        <v>0</v>
      </c>
      <c r="K106">
        <v>5.4</v>
      </c>
      <c r="L106">
        <v>73</v>
      </c>
      <c r="M106">
        <v>13.75</v>
      </c>
      <c r="N106">
        <v>16.929099496843556</v>
      </c>
      <c r="O106">
        <v>14.62133693894609</v>
      </c>
      <c r="P106">
        <v>4.099343373140341</v>
      </c>
      <c r="Q106">
        <v>1</v>
      </c>
      <c r="R106">
        <v>0</v>
      </c>
    </row>
    <row r="107" spans="1:18" hidden="1" x14ac:dyDescent="0.3">
      <c r="A107" t="s">
        <v>248</v>
      </c>
      <c r="B107" t="s">
        <v>249</v>
      </c>
      <c r="C107" t="s">
        <v>250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238</v>
      </c>
      <c r="J107">
        <f>IF(Table1[[#This Row],[Team]]="NEW",1,0)</f>
        <v>1</v>
      </c>
      <c r="K107">
        <v>4.4000000000000004</v>
      </c>
      <c r="L107">
        <v>497</v>
      </c>
      <c r="M107">
        <v>12.989010937386407</v>
      </c>
      <c r="N107">
        <v>14.328385430280852</v>
      </c>
      <c r="O107">
        <v>14.332097632894016</v>
      </c>
      <c r="P107">
        <v>3.723734669836237</v>
      </c>
      <c r="Q107">
        <v>0</v>
      </c>
      <c r="R107">
        <v>0</v>
      </c>
    </row>
    <row r="108" spans="1:18" hidden="1" x14ac:dyDescent="0.3">
      <c r="A108" t="s">
        <v>88</v>
      </c>
      <c r="B108" t="s">
        <v>89</v>
      </c>
      <c r="C108" t="s">
        <v>89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80</v>
      </c>
      <c r="J108">
        <f>IF(Table1[[#This Row],[Team]]="NEW",1,0)</f>
        <v>0</v>
      </c>
      <c r="K108">
        <v>5.5</v>
      </c>
      <c r="L108">
        <v>106</v>
      </c>
      <c r="M108">
        <v>15.220999087236388</v>
      </c>
      <c r="N108">
        <v>22.723600099943578</v>
      </c>
      <c r="O108">
        <v>14.306691318133122</v>
      </c>
      <c r="P108">
        <v>2.3038953764473651</v>
      </c>
      <c r="Q108">
        <v>0</v>
      </c>
      <c r="R108">
        <v>0</v>
      </c>
    </row>
    <row r="109" spans="1:18" hidden="1" x14ac:dyDescent="0.3">
      <c r="A109" t="s">
        <v>119</v>
      </c>
      <c r="B109" t="s">
        <v>120</v>
      </c>
      <c r="C109" t="s">
        <v>121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118</v>
      </c>
      <c r="J109">
        <f>IF(Table1[[#This Row],[Team]]="NEW",1,0)</f>
        <v>0</v>
      </c>
      <c r="K109">
        <v>5.8</v>
      </c>
      <c r="L109">
        <v>171</v>
      </c>
      <c r="M109">
        <v>20.081258008618647</v>
      </c>
      <c r="N109">
        <v>15.22236935723244</v>
      </c>
      <c r="O109">
        <v>14.290992267114568</v>
      </c>
      <c r="P109">
        <v>2.8456612992824954</v>
      </c>
      <c r="Q109">
        <v>0</v>
      </c>
      <c r="R109">
        <v>0</v>
      </c>
    </row>
    <row r="110" spans="1:18" hidden="1" x14ac:dyDescent="0.3">
      <c r="A110" t="s">
        <v>309</v>
      </c>
      <c r="B110" t="s">
        <v>310</v>
      </c>
      <c r="C110" t="s">
        <v>310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299</v>
      </c>
      <c r="J110">
        <f>IF(Table1[[#This Row],[Team]]="NEW",1,0)</f>
        <v>0</v>
      </c>
      <c r="K110">
        <v>4.8</v>
      </c>
      <c r="L110">
        <v>627</v>
      </c>
      <c r="M110">
        <v>13.410596026490067</v>
      </c>
      <c r="N110">
        <v>20.961444134691444</v>
      </c>
      <c r="O110">
        <v>14.226560551991483</v>
      </c>
      <c r="P110">
        <v>3.0142210937455864</v>
      </c>
      <c r="Q110">
        <v>0</v>
      </c>
      <c r="R110">
        <v>0</v>
      </c>
    </row>
    <row r="111" spans="1:18" hidden="1" x14ac:dyDescent="0.3">
      <c r="A111" t="s">
        <v>115</v>
      </c>
      <c r="B111" t="s">
        <v>116</v>
      </c>
      <c r="C111" t="s">
        <v>117</v>
      </c>
      <c r="D111" t="s">
        <v>5</v>
      </c>
      <c r="E111">
        <v>0</v>
      </c>
      <c r="F111">
        <v>1</v>
      </c>
      <c r="G111">
        <v>0</v>
      </c>
      <c r="H111">
        <v>0</v>
      </c>
      <c r="I111" t="s">
        <v>118</v>
      </c>
      <c r="J111">
        <f>IF(Table1[[#This Row],[Team]]="NEW",1,0)</f>
        <v>0</v>
      </c>
      <c r="K111">
        <v>5.0999999999999996</v>
      </c>
      <c r="L111">
        <v>167</v>
      </c>
      <c r="M111">
        <v>15.426934719652854</v>
      </c>
      <c r="N111">
        <v>20.28720387792637</v>
      </c>
      <c r="O111">
        <v>14.071447523895161</v>
      </c>
      <c r="P111">
        <v>2.9992232866441624</v>
      </c>
      <c r="Q111">
        <v>0</v>
      </c>
      <c r="R111">
        <v>0</v>
      </c>
    </row>
    <row r="112" spans="1:18" hidden="1" x14ac:dyDescent="0.3">
      <c r="A112" t="s">
        <v>171</v>
      </c>
      <c r="B112" t="s">
        <v>215</v>
      </c>
      <c r="C112" t="s">
        <v>215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214</v>
      </c>
      <c r="J112">
        <f>IF(Table1[[#This Row],[Team]]="NEW",1,0)</f>
        <v>0</v>
      </c>
      <c r="K112">
        <v>7.4</v>
      </c>
      <c r="L112">
        <v>417</v>
      </c>
      <c r="M112">
        <v>23.21560451750825</v>
      </c>
      <c r="N112">
        <v>14.998647483469991</v>
      </c>
      <c r="O112">
        <v>13.997467243019946</v>
      </c>
      <c r="P112">
        <v>3.6795151039008385</v>
      </c>
      <c r="Q112">
        <v>0</v>
      </c>
      <c r="R112">
        <v>0</v>
      </c>
    </row>
    <row r="113" spans="1:18" hidden="1" x14ac:dyDescent="0.3">
      <c r="A113" t="s">
        <v>74</v>
      </c>
      <c r="B113" t="s">
        <v>75</v>
      </c>
      <c r="C113" t="s">
        <v>75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62</v>
      </c>
      <c r="J113">
        <f>IF(Table1[[#This Row],[Team]]="NEW",1,0)</f>
        <v>0</v>
      </c>
      <c r="K113">
        <v>5.3</v>
      </c>
      <c r="L113">
        <v>81</v>
      </c>
      <c r="M113">
        <v>12.378522515770516</v>
      </c>
      <c r="N113">
        <v>16.565785811194566</v>
      </c>
      <c r="O113">
        <v>13.938673662149533</v>
      </c>
      <c r="P113">
        <v>3.9204095762604845</v>
      </c>
      <c r="Q113">
        <v>0</v>
      </c>
      <c r="R113">
        <v>0</v>
      </c>
    </row>
    <row r="114" spans="1:18" hidden="1" x14ac:dyDescent="0.3">
      <c r="A114" t="s">
        <v>220</v>
      </c>
      <c r="B114" t="s">
        <v>221</v>
      </c>
      <c r="C114" t="s">
        <v>221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214</v>
      </c>
      <c r="J114">
        <f>IF(Table1[[#This Row],[Team]]="NEW",1,0)</f>
        <v>0</v>
      </c>
      <c r="K114">
        <v>8.3000000000000007</v>
      </c>
      <c r="L114">
        <v>424</v>
      </c>
      <c r="M114">
        <v>20.370610819107</v>
      </c>
      <c r="N114">
        <v>17.24399746158273</v>
      </c>
      <c r="O114">
        <v>13.786195889583528</v>
      </c>
      <c r="P114">
        <v>3.5267051290138745</v>
      </c>
      <c r="Q114">
        <v>0</v>
      </c>
      <c r="R114">
        <v>0</v>
      </c>
    </row>
    <row r="115" spans="1:18" hidden="1" x14ac:dyDescent="0.3">
      <c r="A115" t="s">
        <v>316</v>
      </c>
      <c r="B115" t="s">
        <v>317</v>
      </c>
      <c r="C115" t="s">
        <v>317</v>
      </c>
      <c r="D115" t="s">
        <v>5</v>
      </c>
      <c r="E115">
        <v>0</v>
      </c>
      <c r="F115">
        <v>1</v>
      </c>
      <c r="G115">
        <v>0</v>
      </c>
      <c r="H115">
        <v>0</v>
      </c>
      <c r="I115" t="s">
        <v>299</v>
      </c>
      <c r="J115">
        <f>IF(Table1[[#This Row],[Team]]="NEW",1,0)</f>
        <v>0</v>
      </c>
      <c r="K115">
        <v>4.5</v>
      </c>
      <c r="L115">
        <v>641</v>
      </c>
      <c r="M115">
        <v>11.260963190020947</v>
      </c>
      <c r="N115">
        <v>22.708022403825389</v>
      </c>
      <c r="O115">
        <v>13.714026780204708</v>
      </c>
      <c r="P115">
        <v>2.5422843504237651</v>
      </c>
      <c r="Q115">
        <v>0</v>
      </c>
      <c r="R115">
        <v>0</v>
      </c>
    </row>
    <row r="116" spans="1:18" hidden="1" x14ac:dyDescent="0.3">
      <c r="A116" t="s">
        <v>330</v>
      </c>
      <c r="B116" t="s">
        <v>331</v>
      </c>
      <c r="C116" t="s">
        <v>332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321</v>
      </c>
      <c r="J116">
        <f>IF(Table1[[#This Row],[Team]]="NEW",1,0)</f>
        <v>0</v>
      </c>
      <c r="K116">
        <v>4.7</v>
      </c>
      <c r="L116">
        <v>661</v>
      </c>
      <c r="M116">
        <v>14.576944801999726</v>
      </c>
      <c r="N116">
        <v>13.73251073288232</v>
      </c>
      <c r="O116">
        <v>13.503142460975919</v>
      </c>
      <c r="P116">
        <v>2.6187194583840352</v>
      </c>
      <c r="Q116">
        <v>0</v>
      </c>
      <c r="R116">
        <v>0</v>
      </c>
    </row>
    <row r="117" spans="1:18" hidden="1" x14ac:dyDescent="0.3">
      <c r="A117" t="s">
        <v>216</v>
      </c>
      <c r="B117" t="s">
        <v>217</v>
      </c>
      <c r="C117" t="s">
        <v>216</v>
      </c>
      <c r="D117" t="s">
        <v>4</v>
      </c>
      <c r="E117">
        <v>1</v>
      </c>
      <c r="F117">
        <v>0</v>
      </c>
      <c r="G117">
        <v>0</v>
      </c>
      <c r="H117">
        <v>0</v>
      </c>
      <c r="I117" t="s">
        <v>214</v>
      </c>
      <c r="J117">
        <f>IF(Table1[[#This Row],[Team]]="NEW",1,0)</f>
        <v>0</v>
      </c>
      <c r="K117">
        <v>5.4</v>
      </c>
      <c r="L117">
        <v>418</v>
      </c>
      <c r="M117">
        <v>19.915604480926021</v>
      </c>
      <c r="N117">
        <v>16.806772809905731</v>
      </c>
      <c r="O117">
        <v>13.459087610960486</v>
      </c>
      <c r="P117">
        <v>3.4340495839340885</v>
      </c>
      <c r="Q117">
        <v>0</v>
      </c>
      <c r="R117">
        <v>0</v>
      </c>
    </row>
    <row r="118" spans="1:18" hidden="1" x14ac:dyDescent="0.3">
      <c r="A118" t="s">
        <v>154</v>
      </c>
      <c r="B118" t="s">
        <v>155</v>
      </c>
      <c r="C118" t="s">
        <v>155</v>
      </c>
      <c r="D118" t="s">
        <v>5</v>
      </c>
      <c r="E118">
        <v>0</v>
      </c>
      <c r="F118">
        <v>1</v>
      </c>
      <c r="G118">
        <v>0</v>
      </c>
      <c r="H118">
        <v>0</v>
      </c>
      <c r="I118" t="s">
        <v>143</v>
      </c>
      <c r="J118">
        <f>IF(Table1[[#This Row],[Team]]="NEW",1,0)</f>
        <v>0</v>
      </c>
      <c r="K118">
        <v>5</v>
      </c>
      <c r="L118">
        <v>262</v>
      </c>
      <c r="M118">
        <v>15.314382537651797</v>
      </c>
      <c r="N118">
        <v>11.903953128685128</v>
      </c>
      <c r="O118">
        <v>13.21969128932562</v>
      </c>
      <c r="P118">
        <v>1.647907883644226</v>
      </c>
      <c r="Q118">
        <v>0</v>
      </c>
      <c r="R118">
        <v>0</v>
      </c>
    </row>
    <row r="119" spans="1:18" hidden="1" x14ac:dyDescent="0.3">
      <c r="A119" t="s">
        <v>328</v>
      </c>
      <c r="B119" t="s">
        <v>329</v>
      </c>
      <c r="C119" t="s">
        <v>329</v>
      </c>
      <c r="D119" t="s">
        <v>5</v>
      </c>
      <c r="E119">
        <v>0</v>
      </c>
      <c r="F119">
        <v>1</v>
      </c>
      <c r="G119">
        <v>0</v>
      </c>
      <c r="H119">
        <v>0</v>
      </c>
      <c r="I119" t="s">
        <v>321</v>
      </c>
      <c r="J119">
        <f>IF(Table1[[#This Row],[Team]]="NEW",1,0)</f>
        <v>0</v>
      </c>
      <c r="K119">
        <v>4.4000000000000004</v>
      </c>
      <c r="L119">
        <v>651</v>
      </c>
      <c r="M119">
        <v>15.671641814656404</v>
      </c>
      <c r="N119">
        <v>12.081163314695164</v>
      </c>
      <c r="O119">
        <v>13.126398458824585</v>
      </c>
      <c r="P119">
        <v>2.4444052281837578</v>
      </c>
      <c r="Q119">
        <v>0</v>
      </c>
      <c r="R119">
        <v>0</v>
      </c>
    </row>
    <row r="120" spans="1:18" hidden="1" x14ac:dyDescent="0.3">
      <c r="A120" t="s">
        <v>169</v>
      </c>
      <c r="B120" t="s">
        <v>170</v>
      </c>
      <c r="C120" t="s">
        <v>170</v>
      </c>
      <c r="D120" t="s">
        <v>5</v>
      </c>
      <c r="E120">
        <v>0</v>
      </c>
      <c r="F120">
        <v>1</v>
      </c>
      <c r="G120">
        <v>0</v>
      </c>
      <c r="H120">
        <v>0</v>
      </c>
      <c r="I120" t="s">
        <v>162</v>
      </c>
      <c r="J120">
        <f>IF(Table1[[#This Row],[Team]]="NEW",1,0)</f>
        <v>0</v>
      </c>
      <c r="K120">
        <v>4.4000000000000004</v>
      </c>
      <c r="L120">
        <v>293</v>
      </c>
      <c r="M120">
        <v>9.4670913961542986</v>
      </c>
      <c r="N120">
        <v>12.326057619520912</v>
      </c>
      <c r="O120">
        <v>12.960864478729132</v>
      </c>
      <c r="P120">
        <v>3.4420041718415044</v>
      </c>
      <c r="Q120">
        <v>0</v>
      </c>
      <c r="R120">
        <v>0</v>
      </c>
    </row>
    <row r="121" spans="1:18" hidden="1" x14ac:dyDescent="0.3">
      <c r="A121" t="s">
        <v>144</v>
      </c>
      <c r="B121" t="s">
        <v>145</v>
      </c>
      <c r="C121" t="s">
        <v>145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143</v>
      </c>
      <c r="J121">
        <f>IF(Table1[[#This Row],[Team]]="NEW",1,0)</f>
        <v>0</v>
      </c>
      <c r="K121">
        <v>5.6</v>
      </c>
      <c r="L121">
        <v>248</v>
      </c>
      <c r="M121">
        <v>13.028237969275171</v>
      </c>
      <c r="N121">
        <v>12.855089207547085</v>
      </c>
      <c r="O121">
        <v>12.783562167325536</v>
      </c>
      <c r="P121">
        <v>1.5348400703575225</v>
      </c>
      <c r="Q121">
        <v>0</v>
      </c>
      <c r="R121">
        <v>0</v>
      </c>
    </row>
    <row r="122" spans="1:18" hidden="1" x14ac:dyDescent="0.3">
      <c r="A122" t="s">
        <v>136</v>
      </c>
      <c r="B122" t="s">
        <v>137</v>
      </c>
      <c r="C122" t="s">
        <v>137</v>
      </c>
      <c r="D122" t="s">
        <v>6</v>
      </c>
      <c r="E122">
        <v>0</v>
      </c>
      <c r="F122">
        <v>0</v>
      </c>
      <c r="G122">
        <v>1</v>
      </c>
      <c r="H122">
        <v>0</v>
      </c>
      <c r="I122" t="s">
        <v>128</v>
      </c>
      <c r="J122">
        <f>IF(Table1[[#This Row],[Team]]="NEW",1,0)</f>
        <v>0</v>
      </c>
      <c r="K122">
        <v>5.7</v>
      </c>
      <c r="L122">
        <v>219</v>
      </c>
      <c r="M122">
        <v>31.036208741379145</v>
      </c>
      <c r="N122">
        <v>17.01676642138397</v>
      </c>
      <c r="O122">
        <v>12.652248075628087</v>
      </c>
      <c r="P122">
        <v>2.5190954060300066</v>
      </c>
      <c r="Q122">
        <v>0</v>
      </c>
      <c r="R122">
        <v>0</v>
      </c>
    </row>
    <row r="123" spans="1:18" hidden="1" x14ac:dyDescent="0.3">
      <c r="A123" t="s">
        <v>17</v>
      </c>
      <c r="B123" t="s">
        <v>18</v>
      </c>
      <c r="C123" t="s">
        <v>18</v>
      </c>
      <c r="D123" t="s">
        <v>6</v>
      </c>
      <c r="E123">
        <v>0</v>
      </c>
      <c r="F123">
        <v>0</v>
      </c>
      <c r="G123">
        <v>1</v>
      </c>
      <c r="H123">
        <v>0</v>
      </c>
      <c r="I123" t="s">
        <v>19</v>
      </c>
      <c r="J123">
        <f>IF(Table1[[#This Row],[Team]]="NEW",1,0)</f>
        <v>0</v>
      </c>
      <c r="K123">
        <v>5.0999999999999996</v>
      </c>
      <c r="L123">
        <v>2</v>
      </c>
      <c r="M123">
        <v>13.622047298789502</v>
      </c>
      <c r="N123">
        <v>16.439725775447499</v>
      </c>
      <c r="O123">
        <v>12.449772050288486</v>
      </c>
      <c r="P123">
        <v>2.3518998643770472</v>
      </c>
      <c r="Q123">
        <v>0</v>
      </c>
      <c r="R123">
        <v>0</v>
      </c>
    </row>
    <row r="124" spans="1:18" hidden="1" x14ac:dyDescent="0.3">
      <c r="A124" t="s">
        <v>86</v>
      </c>
      <c r="B124" t="s">
        <v>87</v>
      </c>
      <c r="C124" t="s">
        <v>87</v>
      </c>
      <c r="D124" t="s">
        <v>5</v>
      </c>
      <c r="E124">
        <v>0</v>
      </c>
      <c r="F124">
        <v>1</v>
      </c>
      <c r="G124">
        <v>0</v>
      </c>
      <c r="H124">
        <v>0</v>
      </c>
      <c r="I124" t="s">
        <v>80</v>
      </c>
      <c r="J124">
        <f>IF(Table1[[#This Row],[Team]]="NEW",1,0)</f>
        <v>0</v>
      </c>
      <c r="K124">
        <v>4.5</v>
      </c>
      <c r="L124">
        <v>105</v>
      </c>
      <c r="M124">
        <v>17.208333296590745</v>
      </c>
      <c r="N124">
        <v>15.887616626499113</v>
      </c>
      <c r="O124">
        <v>12.436581095637628</v>
      </c>
      <c r="P124">
        <v>1.8607576423531267</v>
      </c>
      <c r="Q124">
        <v>0</v>
      </c>
      <c r="R124">
        <v>0</v>
      </c>
    </row>
    <row r="125" spans="1:18" hidden="1" x14ac:dyDescent="0.3">
      <c r="A125" t="s">
        <v>92</v>
      </c>
      <c r="B125" t="s">
        <v>93</v>
      </c>
      <c r="C125" t="s">
        <v>93</v>
      </c>
      <c r="D125" t="s">
        <v>6</v>
      </c>
      <c r="E125">
        <v>0</v>
      </c>
      <c r="F125">
        <v>0</v>
      </c>
      <c r="G125">
        <v>1</v>
      </c>
      <c r="H125">
        <v>0</v>
      </c>
      <c r="I125" t="s">
        <v>80</v>
      </c>
      <c r="J125">
        <f>IF(Table1[[#This Row],[Team]]="NEW",1,0)</f>
        <v>0</v>
      </c>
      <c r="K125">
        <v>5.3</v>
      </c>
      <c r="L125">
        <v>109</v>
      </c>
      <c r="M125">
        <v>15.215594162165555</v>
      </c>
      <c r="N125">
        <v>17.609074770047073</v>
      </c>
      <c r="O125">
        <v>12.35440315252295</v>
      </c>
      <c r="P125">
        <v>2.367798696974468</v>
      </c>
      <c r="Q125">
        <v>0</v>
      </c>
      <c r="R125">
        <v>0</v>
      </c>
    </row>
    <row r="126" spans="1:18" hidden="1" x14ac:dyDescent="0.3">
      <c r="A126" t="s">
        <v>131</v>
      </c>
      <c r="B126" t="s">
        <v>132</v>
      </c>
      <c r="C126" t="s">
        <v>132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128</v>
      </c>
      <c r="J126">
        <f>IF(Table1[[#This Row],[Team]]="NEW",1,0)</f>
        <v>0</v>
      </c>
      <c r="K126">
        <v>7.5</v>
      </c>
      <c r="L126">
        <v>210</v>
      </c>
      <c r="M126">
        <v>25.713286695787072</v>
      </c>
      <c r="N126">
        <v>18.781252006261735</v>
      </c>
      <c r="O126">
        <v>11.990425933217054</v>
      </c>
      <c r="P126">
        <v>2.5746742796230055</v>
      </c>
      <c r="Q126">
        <v>0</v>
      </c>
      <c r="R126">
        <v>0</v>
      </c>
    </row>
    <row r="127" spans="1:18" hidden="1" x14ac:dyDescent="0.3">
      <c r="A127" t="s">
        <v>65</v>
      </c>
      <c r="B127" t="s">
        <v>66</v>
      </c>
      <c r="C127" t="s">
        <v>67</v>
      </c>
      <c r="D127" t="s">
        <v>6</v>
      </c>
      <c r="E127">
        <v>0</v>
      </c>
      <c r="F127">
        <v>0</v>
      </c>
      <c r="G127">
        <v>1</v>
      </c>
      <c r="H127">
        <v>0</v>
      </c>
      <c r="I127" t="s">
        <v>62</v>
      </c>
      <c r="J127">
        <f>IF(Table1[[#This Row],[Team]]="NEW",1,0)</f>
        <v>0</v>
      </c>
      <c r="K127">
        <v>4.8</v>
      </c>
      <c r="L127">
        <v>75</v>
      </c>
      <c r="M127">
        <v>12.616704953058058</v>
      </c>
      <c r="N127">
        <v>13.017896721374886</v>
      </c>
      <c r="O127">
        <v>11.943583782258667</v>
      </c>
      <c r="P127">
        <v>3.4661905864878211</v>
      </c>
      <c r="Q127">
        <v>0</v>
      </c>
      <c r="R127">
        <v>0</v>
      </c>
    </row>
    <row r="128" spans="1:18" hidden="1" x14ac:dyDescent="0.3">
      <c r="A128" t="s">
        <v>152</v>
      </c>
      <c r="B128" t="s">
        <v>153</v>
      </c>
      <c r="C128" t="s">
        <v>153</v>
      </c>
      <c r="D128" t="s">
        <v>5</v>
      </c>
      <c r="E128">
        <v>0</v>
      </c>
      <c r="F128">
        <v>1</v>
      </c>
      <c r="G128">
        <v>0</v>
      </c>
      <c r="H128">
        <v>0</v>
      </c>
      <c r="I128" t="s">
        <v>143</v>
      </c>
      <c r="J128">
        <f>IF(Table1[[#This Row],[Team]]="NEW",1,0)</f>
        <v>0</v>
      </c>
      <c r="K128">
        <v>4.4000000000000004</v>
      </c>
      <c r="L128">
        <v>261</v>
      </c>
      <c r="M128">
        <v>15.589402639146943</v>
      </c>
      <c r="N128">
        <v>8.8963622248711687</v>
      </c>
      <c r="O128">
        <v>11.641860742175119</v>
      </c>
      <c r="P128">
        <v>1.686339626357239</v>
      </c>
      <c r="Q128">
        <v>0</v>
      </c>
      <c r="R128">
        <v>0</v>
      </c>
    </row>
    <row r="129" spans="1:18" hidden="1" x14ac:dyDescent="0.3">
      <c r="A129" t="s">
        <v>148</v>
      </c>
      <c r="B129" t="s">
        <v>149</v>
      </c>
      <c r="C129" t="s">
        <v>149</v>
      </c>
      <c r="D129" t="s">
        <v>5</v>
      </c>
      <c r="E129">
        <v>0</v>
      </c>
      <c r="F129">
        <v>1</v>
      </c>
      <c r="G129">
        <v>0</v>
      </c>
      <c r="H129">
        <v>0</v>
      </c>
      <c r="I129" t="s">
        <v>143</v>
      </c>
      <c r="J129">
        <f>IF(Table1[[#This Row],[Team]]="NEW",1,0)</f>
        <v>0</v>
      </c>
      <c r="K129">
        <v>4.5</v>
      </c>
      <c r="L129">
        <v>256</v>
      </c>
      <c r="M129">
        <v>14.272529101809887</v>
      </c>
      <c r="N129">
        <v>9.8042247622835994</v>
      </c>
      <c r="O129">
        <v>11.593491230288535</v>
      </c>
      <c r="P129">
        <v>1.3455647971523745</v>
      </c>
      <c r="Q129">
        <v>0</v>
      </c>
      <c r="R129">
        <v>0</v>
      </c>
    </row>
    <row r="130" spans="1:18" hidden="1" x14ac:dyDescent="0.3">
      <c r="A130" t="s">
        <v>72</v>
      </c>
      <c r="B130" t="s">
        <v>73</v>
      </c>
      <c r="C130" t="s">
        <v>73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62</v>
      </c>
      <c r="J130">
        <f>IF(Table1[[#This Row],[Team]]="NEW",1,0)</f>
        <v>0</v>
      </c>
      <c r="K130">
        <v>5.3</v>
      </c>
      <c r="L130">
        <v>80</v>
      </c>
      <c r="M130">
        <v>11.451961496390537</v>
      </c>
      <c r="N130">
        <v>12.824443662979064</v>
      </c>
      <c r="O130">
        <v>11.431193633185339</v>
      </c>
      <c r="P130">
        <v>3.3813739197112089</v>
      </c>
      <c r="Q130">
        <v>0</v>
      </c>
      <c r="R130">
        <v>0</v>
      </c>
    </row>
    <row r="131" spans="1:18" hidden="1" x14ac:dyDescent="0.3">
      <c r="A131" t="s">
        <v>156</v>
      </c>
      <c r="B131" t="s">
        <v>157</v>
      </c>
      <c r="C131" t="s">
        <v>157</v>
      </c>
      <c r="D131" t="s">
        <v>6</v>
      </c>
      <c r="E131">
        <v>0</v>
      </c>
      <c r="F131">
        <v>0</v>
      </c>
      <c r="G131">
        <v>1</v>
      </c>
      <c r="H131">
        <v>0</v>
      </c>
      <c r="I131" t="s">
        <v>143</v>
      </c>
      <c r="J131">
        <f>IF(Table1[[#This Row],[Team]]="NEW",1,0)</f>
        <v>0</v>
      </c>
      <c r="K131">
        <v>5.2</v>
      </c>
      <c r="L131">
        <v>264</v>
      </c>
      <c r="M131">
        <v>14.721159309899516</v>
      </c>
      <c r="N131">
        <v>7.6940252020321331</v>
      </c>
      <c r="O131">
        <v>10.595159893977858</v>
      </c>
      <c r="P131">
        <v>1.4263187780065816</v>
      </c>
      <c r="Q131">
        <v>0</v>
      </c>
      <c r="R131">
        <v>0</v>
      </c>
    </row>
    <row r="132" spans="1:18" hidden="1" x14ac:dyDescent="0.3">
      <c r="A132" t="s">
        <v>126</v>
      </c>
      <c r="B132" t="s">
        <v>127</v>
      </c>
      <c r="C132" t="s">
        <v>127</v>
      </c>
      <c r="D132" t="s">
        <v>4</v>
      </c>
      <c r="E132">
        <v>1</v>
      </c>
      <c r="F132">
        <v>0</v>
      </c>
      <c r="G132">
        <v>0</v>
      </c>
      <c r="H132">
        <v>0</v>
      </c>
      <c r="I132" t="s">
        <v>128</v>
      </c>
      <c r="J132">
        <f>IF(Table1[[#This Row],[Team]]="NEW",1,0)</f>
        <v>0</v>
      </c>
      <c r="K132">
        <v>4.5</v>
      </c>
      <c r="L132">
        <v>202</v>
      </c>
      <c r="M132">
        <v>21.456380958749904</v>
      </c>
      <c r="N132">
        <v>16.888636696731432</v>
      </c>
      <c r="O132">
        <v>10.397200004390944</v>
      </c>
      <c r="P132">
        <v>2.3367787520346663</v>
      </c>
      <c r="Q132">
        <v>0</v>
      </c>
      <c r="R132">
        <v>0</v>
      </c>
    </row>
    <row r="133" spans="1:18" hidden="1" x14ac:dyDescent="0.3">
      <c r="A133" t="s">
        <v>158</v>
      </c>
      <c r="B133" t="s">
        <v>159</v>
      </c>
      <c r="C133" t="s">
        <v>159</v>
      </c>
      <c r="D133" t="s">
        <v>6</v>
      </c>
      <c r="E133">
        <v>0</v>
      </c>
      <c r="F133">
        <v>0</v>
      </c>
      <c r="G133">
        <v>1</v>
      </c>
      <c r="H133">
        <v>0</v>
      </c>
      <c r="I133" t="s">
        <v>143</v>
      </c>
      <c r="J133">
        <f>IF(Table1[[#This Row],[Team]]="NEW",1,0)</f>
        <v>0</v>
      </c>
      <c r="K133">
        <v>4.8</v>
      </c>
      <c r="L133">
        <v>268</v>
      </c>
      <c r="M133">
        <v>11.348443833530474</v>
      </c>
      <c r="N133">
        <v>9.6616338265832322</v>
      </c>
      <c r="O133">
        <v>10.269789885635692</v>
      </c>
      <c r="P133">
        <v>1.092990083204022</v>
      </c>
      <c r="Q133">
        <v>0</v>
      </c>
      <c r="R133">
        <v>0</v>
      </c>
    </row>
    <row r="134" spans="1:18" hidden="1" x14ac:dyDescent="0.3">
      <c r="A134" t="s">
        <v>313</v>
      </c>
      <c r="B134" t="s">
        <v>314</v>
      </c>
      <c r="C134" t="s">
        <v>315</v>
      </c>
      <c r="D134" t="s">
        <v>6</v>
      </c>
      <c r="E134">
        <v>0</v>
      </c>
      <c r="F134">
        <v>0</v>
      </c>
      <c r="G134">
        <v>1</v>
      </c>
      <c r="H134">
        <v>0</v>
      </c>
      <c r="I134" t="s">
        <v>299</v>
      </c>
      <c r="J134">
        <f>IF(Table1[[#This Row],[Team]]="NEW",1,0)</f>
        <v>0</v>
      </c>
      <c r="K134">
        <v>5</v>
      </c>
      <c r="L134">
        <v>629</v>
      </c>
      <c r="M134">
        <v>7.4915668822318953</v>
      </c>
      <c r="N134">
        <v>18.254609750636426</v>
      </c>
      <c r="O134">
        <v>10.213237867450665</v>
      </c>
      <c r="P134">
        <v>2.5865512052643211</v>
      </c>
      <c r="Q134">
        <v>0</v>
      </c>
      <c r="R134">
        <v>0</v>
      </c>
    </row>
    <row r="135" spans="1:18" hidden="1" x14ac:dyDescent="0.3">
      <c r="A135" t="s">
        <v>146</v>
      </c>
      <c r="B135" t="s">
        <v>147</v>
      </c>
      <c r="C135" t="s">
        <v>147</v>
      </c>
      <c r="D135" t="s">
        <v>6</v>
      </c>
      <c r="E135">
        <v>0</v>
      </c>
      <c r="F135">
        <v>0</v>
      </c>
      <c r="G135">
        <v>1</v>
      </c>
      <c r="H135">
        <v>0</v>
      </c>
      <c r="I135" t="s">
        <v>143</v>
      </c>
      <c r="J135">
        <f>IF(Table1[[#This Row],[Team]]="NEW",1,0)</f>
        <v>0</v>
      </c>
      <c r="K135">
        <v>5.3</v>
      </c>
      <c r="L135">
        <v>251</v>
      </c>
      <c r="M135">
        <v>13.125917245037705</v>
      </c>
      <c r="N135">
        <v>7.8315612751300261</v>
      </c>
      <c r="O135">
        <v>9.99434762276233</v>
      </c>
      <c r="P135">
        <v>1.2548301417495908</v>
      </c>
      <c r="Q135">
        <v>0</v>
      </c>
      <c r="R135">
        <v>0</v>
      </c>
    </row>
    <row r="136" spans="1:18" hidden="1" x14ac:dyDescent="0.3">
      <c r="A136" t="s">
        <v>291</v>
      </c>
      <c r="B136" t="s">
        <v>292</v>
      </c>
      <c r="C136" t="s">
        <v>292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286</v>
      </c>
      <c r="J136">
        <f>IF(Table1[[#This Row],[Team]]="NEW",1,0)</f>
        <v>0</v>
      </c>
      <c r="K136">
        <v>5.2</v>
      </c>
      <c r="L136">
        <v>587</v>
      </c>
      <c r="M136">
        <v>9.374209895944869</v>
      </c>
      <c r="N136">
        <v>11.802460885050447</v>
      </c>
      <c r="O136">
        <v>9.6543827855831807</v>
      </c>
      <c r="P136">
        <v>3.3273974892553824</v>
      </c>
      <c r="Q136">
        <v>0</v>
      </c>
      <c r="R136">
        <v>0</v>
      </c>
    </row>
    <row r="137" spans="1:18" hidden="1" x14ac:dyDescent="0.3">
      <c r="A137" t="s">
        <v>70</v>
      </c>
      <c r="B137" t="s">
        <v>71</v>
      </c>
      <c r="C137" t="s">
        <v>71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62</v>
      </c>
      <c r="J137">
        <f>IF(Table1[[#This Row],[Team]]="NEW",1,0)</f>
        <v>0</v>
      </c>
      <c r="K137">
        <v>4.9000000000000004</v>
      </c>
      <c r="L137">
        <v>78</v>
      </c>
      <c r="M137">
        <v>8.9729074529946455</v>
      </c>
      <c r="N137">
        <v>10.803770269743984</v>
      </c>
      <c r="O137">
        <v>9.3988509263886222</v>
      </c>
      <c r="P137">
        <v>2.8105308265101394</v>
      </c>
      <c r="Q137">
        <v>0</v>
      </c>
      <c r="R137">
        <v>0</v>
      </c>
    </row>
    <row r="138" spans="1:18" hidden="1" x14ac:dyDescent="0.3">
      <c r="A138" t="s">
        <v>133</v>
      </c>
      <c r="B138" t="s">
        <v>134</v>
      </c>
      <c r="C138" t="s">
        <v>134</v>
      </c>
      <c r="D138" t="s">
        <v>5</v>
      </c>
      <c r="E138">
        <v>0</v>
      </c>
      <c r="F138">
        <v>1</v>
      </c>
      <c r="G138">
        <v>0</v>
      </c>
      <c r="H138">
        <v>0</v>
      </c>
      <c r="I138" t="s">
        <v>128</v>
      </c>
      <c r="J138">
        <f>IF(Table1[[#This Row],[Team]]="NEW",1,0)</f>
        <v>0</v>
      </c>
      <c r="K138">
        <v>4.5</v>
      </c>
      <c r="L138">
        <v>215</v>
      </c>
      <c r="M138">
        <v>18.904109588520996</v>
      </c>
      <c r="N138">
        <v>12.648335597514953</v>
      </c>
      <c r="O138">
        <v>8.4418366743629498</v>
      </c>
      <c r="P138">
        <v>2.0614211184219551</v>
      </c>
      <c r="Q138">
        <v>0</v>
      </c>
      <c r="R138">
        <v>0</v>
      </c>
    </row>
    <row r="139" spans="1:18" hidden="1" x14ac:dyDescent="0.3">
      <c r="A139" t="s">
        <v>138</v>
      </c>
      <c r="B139" t="s">
        <v>139</v>
      </c>
      <c r="C139" t="s">
        <v>139</v>
      </c>
      <c r="D139" t="s">
        <v>5</v>
      </c>
      <c r="E139">
        <v>0</v>
      </c>
      <c r="F139">
        <v>1</v>
      </c>
      <c r="G139">
        <v>0</v>
      </c>
      <c r="H139">
        <v>0</v>
      </c>
      <c r="I139" t="s">
        <v>128</v>
      </c>
      <c r="J139">
        <f>IF(Table1[[#This Row],[Team]]="NEW",1,0)</f>
        <v>0</v>
      </c>
      <c r="K139">
        <v>4.5</v>
      </c>
      <c r="L139">
        <v>220</v>
      </c>
      <c r="M139">
        <v>22.555560491195834</v>
      </c>
      <c r="N139">
        <v>9.5196814103697687</v>
      </c>
      <c r="O139">
        <v>8.2780792881727123</v>
      </c>
      <c r="P139">
        <v>2.1587271995362505</v>
      </c>
      <c r="Q139">
        <v>0</v>
      </c>
      <c r="R139">
        <v>0</v>
      </c>
    </row>
    <row r="140" spans="1:18" hidden="1" x14ac:dyDescent="0.3">
      <c r="A140" t="s">
        <v>84</v>
      </c>
      <c r="B140" t="s">
        <v>85</v>
      </c>
      <c r="C140" t="s">
        <v>85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80</v>
      </c>
      <c r="J140">
        <f>IF(Table1[[#This Row],[Team]]="NEW",1,0)</f>
        <v>0</v>
      </c>
      <c r="K140">
        <v>4.2</v>
      </c>
      <c r="L140">
        <v>103</v>
      </c>
      <c r="M140">
        <v>6.9544827754072376</v>
      </c>
      <c r="N140">
        <v>14.580767865610653</v>
      </c>
      <c r="O140">
        <v>8.1376585749712831</v>
      </c>
      <c r="P140">
        <v>1.5198429819852224</v>
      </c>
      <c r="Q140">
        <v>0</v>
      </c>
      <c r="R140">
        <v>0</v>
      </c>
    </row>
    <row r="141" spans="1:18" hidden="1" x14ac:dyDescent="0.3">
      <c r="A141" t="s">
        <v>129</v>
      </c>
      <c r="B141" t="s">
        <v>130</v>
      </c>
      <c r="C141" t="s">
        <v>130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128</v>
      </c>
      <c r="J141">
        <f>IF(Table1[[#This Row],[Team]]="NEW",1,0)</f>
        <v>0</v>
      </c>
      <c r="K141">
        <v>5.3</v>
      </c>
      <c r="L141">
        <v>209</v>
      </c>
      <c r="M141">
        <v>21.659824718128551</v>
      </c>
      <c r="N141">
        <v>9.5825973744508524</v>
      </c>
      <c r="O141">
        <v>8.0913470783119976</v>
      </c>
      <c r="P141">
        <v>1.6774437828620146</v>
      </c>
      <c r="Q141">
        <v>0</v>
      </c>
      <c r="R141">
        <v>0</v>
      </c>
    </row>
    <row r="142" spans="1:18" hidden="1" x14ac:dyDescent="0.3">
      <c r="A142" t="s">
        <v>184</v>
      </c>
      <c r="B142" t="s">
        <v>211</v>
      </c>
      <c r="C142" t="s">
        <v>211</v>
      </c>
      <c r="D142" t="s">
        <v>6</v>
      </c>
      <c r="E142">
        <v>0</v>
      </c>
      <c r="F142">
        <v>0</v>
      </c>
      <c r="G142">
        <v>1</v>
      </c>
      <c r="H142">
        <v>0</v>
      </c>
      <c r="I142" t="s">
        <v>204</v>
      </c>
      <c r="J142">
        <f>IF(Table1[[#This Row],[Team]]="NEW",1,0)</f>
        <v>0</v>
      </c>
      <c r="K142">
        <v>5</v>
      </c>
      <c r="L142">
        <v>396</v>
      </c>
      <c r="M142">
        <v>12.075373074369596</v>
      </c>
      <c r="N142">
        <v>12.832286571399344</v>
      </c>
      <c r="O142">
        <v>7.8566169840741908</v>
      </c>
      <c r="P142">
        <v>1.2183312021163797</v>
      </c>
      <c r="Q142">
        <v>0</v>
      </c>
      <c r="R142">
        <v>0</v>
      </c>
    </row>
    <row r="143" spans="1:18" hidden="1" x14ac:dyDescent="0.3">
      <c r="A143" t="s">
        <v>115</v>
      </c>
      <c r="B143" t="s">
        <v>135</v>
      </c>
      <c r="C143" t="s">
        <v>135</v>
      </c>
      <c r="D143" t="s">
        <v>5</v>
      </c>
      <c r="E143">
        <v>0</v>
      </c>
      <c r="F143">
        <v>1</v>
      </c>
      <c r="G143">
        <v>0</v>
      </c>
      <c r="H143">
        <v>0</v>
      </c>
      <c r="I143" t="s">
        <v>128</v>
      </c>
      <c r="J143">
        <f>IF(Table1[[#This Row],[Team]]="NEW",1,0)</f>
        <v>0</v>
      </c>
      <c r="K143">
        <v>4.4000000000000004</v>
      </c>
      <c r="L143">
        <v>217</v>
      </c>
      <c r="M143">
        <v>17.9016043848269</v>
      </c>
      <c r="N143">
        <v>11.260311757632397</v>
      </c>
      <c r="O143">
        <v>7.7631648086331255</v>
      </c>
      <c r="P143">
        <v>2.0396898262613701</v>
      </c>
      <c r="Q143">
        <v>0</v>
      </c>
      <c r="R143">
        <v>0</v>
      </c>
    </row>
    <row r="144" spans="1:18" hidden="1" x14ac:dyDescent="0.3">
      <c r="A144" t="s">
        <v>60</v>
      </c>
      <c r="B144" t="s">
        <v>61</v>
      </c>
      <c r="C144" t="s">
        <v>61</v>
      </c>
      <c r="D144" t="s">
        <v>5</v>
      </c>
      <c r="E144">
        <v>0</v>
      </c>
      <c r="F144">
        <v>1</v>
      </c>
      <c r="G144">
        <v>0</v>
      </c>
      <c r="H144">
        <v>0</v>
      </c>
      <c r="I144" t="s">
        <v>62</v>
      </c>
      <c r="J144">
        <f>IF(Table1[[#This Row],[Team]]="NEW",1,0)</f>
        <v>0</v>
      </c>
      <c r="K144">
        <v>4.4000000000000004</v>
      </c>
      <c r="L144">
        <v>68</v>
      </c>
      <c r="M144">
        <v>0.10787547378275697</v>
      </c>
      <c r="N144">
        <v>12.773879296793657</v>
      </c>
      <c r="O144">
        <v>7.5140060190501039</v>
      </c>
      <c r="P144">
        <v>3.2985671445102218</v>
      </c>
      <c r="Q144">
        <v>0</v>
      </c>
      <c r="R144">
        <v>0</v>
      </c>
    </row>
    <row r="145" spans="1:18" hidden="1" x14ac:dyDescent="0.3">
      <c r="A145" t="s">
        <v>140</v>
      </c>
      <c r="B145" t="s">
        <v>141</v>
      </c>
      <c r="C145" t="s">
        <v>141</v>
      </c>
      <c r="D145" t="s">
        <v>6</v>
      </c>
      <c r="E145">
        <v>0</v>
      </c>
      <c r="F145">
        <v>0</v>
      </c>
      <c r="G145">
        <v>1</v>
      </c>
      <c r="H145">
        <v>0</v>
      </c>
      <c r="I145" t="s">
        <v>128</v>
      </c>
      <c r="J145">
        <f>IF(Table1[[#This Row],[Team]]="NEW",1,0)</f>
        <v>0</v>
      </c>
      <c r="K145">
        <v>5.4</v>
      </c>
      <c r="L145">
        <v>221</v>
      </c>
      <c r="M145">
        <v>1.8531642687466032</v>
      </c>
      <c r="N145">
        <v>14.195969905024841</v>
      </c>
      <c r="O145">
        <v>4.9999716969445558</v>
      </c>
      <c r="P145">
        <v>2.1535373989807187</v>
      </c>
      <c r="Q145">
        <v>0</v>
      </c>
      <c r="R145">
        <v>0</v>
      </c>
    </row>
    <row r="146" spans="1:18" hidden="1" x14ac:dyDescent="0.3">
      <c r="A146" t="s">
        <v>191</v>
      </c>
      <c r="B146" t="s">
        <v>222</v>
      </c>
      <c r="C146" t="s">
        <v>223</v>
      </c>
      <c r="D146" t="s">
        <v>6</v>
      </c>
      <c r="E146">
        <v>0</v>
      </c>
      <c r="F146">
        <v>0</v>
      </c>
      <c r="G146">
        <v>1</v>
      </c>
      <c r="H146">
        <v>0</v>
      </c>
      <c r="I146" t="s">
        <v>214</v>
      </c>
      <c r="J146">
        <f>IF(Table1[[#This Row],[Team]]="NEW",1,0)</f>
        <v>0</v>
      </c>
      <c r="K146">
        <v>5.6</v>
      </c>
      <c r="L146">
        <v>425</v>
      </c>
      <c r="M146">
        <v>-23.719655499038844</v>
      </c>
      <c r="N146">
        <v>14.595710457596436</v>
      </c>
      <c r="O146">
        <v>-3.2806611099833587</v>
      </c>
      <c r="P146">
        <v>2.8630020117259321</v>
      </c>
      <c r="Q146">
        <v>0</v>
      </c>
      <c r="R146">
        <v>0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2022-12-30T15:27:47Z</dcterms:created>
  <dcterms:modified xsi:type="dcterms:W3CDTF">2022-12-30T15:49:25Z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b58858ca-f6ee-4e4e-a1a9-0e389b6da1ff</vt:lpwstr>
  </property>
</Properties>
</file>