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2-23\"/>
    </mc:Choice>
  </mc:AlternateContent>
  <xr:revisionPtr revIDLastSave="0" documentId="8_{07B8EF01-9FBF-4A12-AA78-704FCCBB7D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Data.Page'!$Q$2:$Q$112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Data.Page'!$Q$2:$Q$112</definedName>
    <definedName name="solver_lhs2" localSheetId="0" hidden="1">'Transformed by Data.Page'!$T$18</definedName>
    <definedName name="solver_lhs3" localSheetId="0" hidden="1">'Transformed by Data.Page'!$T$4</definedName>
    <definedName name="solver_lhs4" localSheetId="0" hidden="1">'Transformed by Data.Page'!$T$6:$T$9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'Transformed by Data.Page'!$T$16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hs1" localSheetId="0" hidden="1">"binary"</definedName>
    <definedName name="solver_rhs2" localSheetId="0" hidden="1">'Transformed by Data.Page'!$U$18</definedName>
    <definedName name="solver_rhs3" localSheetId="0" hidden="1">'Transformed by Data.Page'!$U$4</definedName>
    <definedName name="solver_rhs4" localSheetId="0" hidden="1">'Transformed by Data.Page'!$U$6:$U$9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77" i="2"/>
  <c r="J76" i="2"/>
  <c r="J27" i="2"/>
  <c r="J28" i="2"/>
  <c r="J96" i="2"/>
  <c r="J30" i="2"/>
  <c r="J31" i="2"/>
  <c r="J32" i="2"/>
  <c r="J33" i="2"/>
  <c r="J34" i="2"/>
  <c r="J35" i="2"/>
  <c r="J36" i="2"/>
  <c r="J25" i="2"/>
  <c r="J74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101" i="2"/>
  <c r="J65" i="2"/>
  <c r="J66" i="2"/>
  <c r="J67" i="2"/>
  <c r="J68" i="2"/>
  <c r="J69" i="2"/>
  <c r="J70" i="2"/>
  <c r="J71" i="2"/>
  <c r="J26" i="2"/>
  <c r="J92" i="2"/>
  <c r="J72" i="2"/>
  <c r="J75" i="2"/>
  <c r="J38" i="2"/>
  <c r="J29" i="2"/>
  <c r="J78" i="2"/>
  <c r="J79" i="2"/>
  <c r="J80" i="2"/>
  <c r="J81" i="2"/>
  <c r="J82" i="2"/>
  <c r="J73" i="2"/>
  <c r="J84" i="2"/>
  <c r="J85" i="2"/>
  <c r="J86" i="2"/>
  <c r="J87" i="2"/>
  <c r="J88" i="2"/>
  <c r="J89" i="2"/>
  <c r="J90" i="2"/>
  <c r="J91" i="2"/>
  <c r="J102" i="2"/>
  <c r="J93" i="2"/>
  <c r="J94" i="2"/>
  <c r="J95" i="2"/>
  <c r="J37" i="2"/>
  <c r="J106" i="2"/>
  <c r="J98" i="2"/>
  <c r="J99" i="2"/>
  <c r="J100" i="2"/>
  <c r="J64" i="2"/>
  <c r="J111" i="2"/>
  <c r="J103" i="2"/>
  <c r="J104" i="2"/>
  <c r="J105" i="2"/>
  <c r="J97" i="2"/>
  <c r="J107" i="2"/>
  <c r="J108" i="2"/>
  <c r="J109" i="2"/>
  <c r="J110" i="2"/>
  <c r="J83" i="2"/>
  <c r="J112" i="2"/>
  <c r="O97" i="2"/>
  <c r="O102" i="2"/>
  <c r="O73" i="2"/>
  <c r="O72" i="2"/>
  <c r="O92" i="2"/>
  <c r="T11" i="2" a="1"/>
  <c r="T11" i="2" s="1"/>
  <c r="T14" i="2" s="1"/>
  <c r="T9" i="2"/>
  <c r="T8" i="2"/>
  <c r="T7" i="2"/>
  <c r="T6" i="2"/>
  <c r="T4" i="2"/>
  <c r="T18" i="2" l="1"/>
  <c r="T2" i="2"/>
  <c r="T1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<sst xmlns="http://schemas.openxmlformats.org/spreadsheetml/2006/main" count="583" uniqueCount="264">
  <si>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</si>
  <si>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</si>
  <si>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</si>
  <si>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</si>
  <si>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</si>
  <si>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</si>
  <si>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</si>
  <si>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</si>
  <si>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</si>
  <si>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</si>
  <si>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</si>
  <si>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</si>
  <si>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</si>
  <si>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</si>
  <si>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</si>
  <si>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</si>
  <si>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Granit</t>
  </si>
  <si>
    <t>Xhaka</t>
  </si>
  <si>
    <t>ARS</t>
  </si>
  <si>
    <t>Thomas</t>
  </si>
  <si>
    <t>Partey</t>
  </si>
  <si>
    <t>Martin</t>
  </si>
  <si>
    <t>Ødegaard</t>
  </si>
  <si>
    <t>Kieran</t>
  </si>
  <si>
    <t>Bukayo</t>
  </si>
  <si>
    <t>Saka</t>
  </si>
  <si>
    <t>Aaron</t>
  </si>
  <si>
    <t>Ramsdale</t>
  </si>
  <si>
    <t>William</t>
  </si>
  <si>
    <t>Saliba</t>
  </si>
  <si>
    <t>Gabriel</t>
  </si>
  <si>
    <t>Fernando de Jesus</t>
  </si>
  <si>
    <t>Jesus</t>
  </si>
  <si>
    <t>Oleksandr</t>
  </si>
  <si>
    <t>Zinchenko</t>
  </si>
  <si>
    <t>AVL</t>
  </si>
  <si>
    <t>Danny</t>
  </si>
  <si>
    <t>Ings</t>
  </si>
  <si>
    <t>Morgan</t>
  </si>
  <si>
    <t>John</t>
  </si>
  <si>
    <t>McGinn</t>
  </si>
  <si>
    <t>Ollie</t>
  </si>
  <si>
    <t>Watkins</t>
  </si>
  <si>
    <t>Emiliano</t>
  </si>
  <si>
    <t>Buendía Stati</t>
  </si>
  <si>
    <t>Buendía</t>
  </si>
  <si>
    <t>Pontus</t>
  </si>
  <si>
    <t>Jansson</t>
  </si>
  <si>
    <t>BRE</t>
  </si>
  <si>
    <t>Christian</t>
  </si>
  <si>
    <t>Nørgaard</t>
  </si>
  <si>
    <t>Ivan</t>
  </si>
  <si>
    <t>Toney</t>
  </si>
  <si>
    <t>David</t>
  </si>
  <si>
    <t>Raya Martin</t>
  </si>
  <si>
    <t>Raya</t>
  </si>
  <si>
    <t>Rico</t>
  </si>
  <si>
    <t>Henry</t>
  </si>
  <si>
    <t>Mathias</t>
  </si>
  <si>
    <t>Jensen</t>
  </si>
  <si>
    <t>Mads</t>
  </si>
  <si>
    <t>Roerslev Rasmussen</t>
  </si>
  <si>
    <t>Roerslev</t>
  </si>
  <si>
    <t>Bryan</t>
  </si>
  <si>
    <t>Mbeumo</t>
  </si>
  <si>
    <t>Ben</t>
  </si>
  <si>
    <t>Mee</t>
  </si>
  <si>
    <t>Halil</t>
  </si>
  <si>
    <t>Dervişoğlu</t>
  </si>
  <si>
    <t>Adam</t>
  </si>
  <si>
    <t>Lallana</t>
  </si>
  <si>
    <t>BHA</t>
  </si>
  <si>
    <t>Welbeck</t>
  </si>
  <si>
    <t>Pascal</t>
  </si>
  <si>
    <t>Groß</t>
  </si>
  <si>
    <t>Lewis</t>
  </si>
  <si>
    <t>Dunk</t>
  </si>
  <si>
    <t>Webster</t>
  </si>
  <si>
    <t>Joël</t>
  </si>
  <si>
    <t>Veltman</t>
  </si>
  <si>
    <t>Leandro</t>
  </si>
  <si>
    <t>Trossard</t>
  </si>
  <si>
    <t>Robert</t>
  </si>
  <si>
    <t>Sánchez</t>
  </si>
  <si>
    <t>CHE</t>
  </si>
  <si>
    <t>César</t>
  </si>
  <si>
    <t>Azpilicueta</t>
  </si>
  <si>
    <t>Thiago</t>
  </si>
  <si>
    <t>Emiliano da Silva</t>
  </si>
  <si>
    <t>Thiago Silva</t>
  </si>
  <si>
    <t>Jorge Luiz</t>
  </si>
  <si>
    <t>Frello Filho</t>
  </si>
  <si>
    <t>Jorginho</t>
  </si>
  <si>
    <t>N'Golo</t>
  </si>
  <si>
    <t>Kanté</t>
  </si>
  <si>
    <t>Mason</t>
  </si>
  <si>
    <t>Mount</t>
  </si>
  <si>
    <t>Callum</t>
  </si>
  <si>
    <t>Reece</t>
  </si>
  <si>
    <t>James</t>
  </si>
  <si>
    <t>Edouard</t>
  </si>
  <si>
    <t>Mendy</t>
  </si>
  <si>
    <t>Conor</t>
  </si>
  <si>
    <t>Gallagher</t>
  </si>
  <si>
    <t>Armando</t>
  </si>
  <si>
    <t>Broja</t>
  </si>
  <si>
    <t>Raheem</t>
  </si>
  <si>
    <t>Sterling</t>
  </si>
  <si>
    <t>CRY</t>
  </si>
  <si>
    <t>Jordan</t>
  </si>
  <si>
    <t>Ayew</t>
  </si>
  <si>
    <t>Wilfried</t>
  </si>
  <si>
    <t>Zaha</t>
  </si>
  <si>
    <t>Jeffrey</t>
  </si>
  <si>
    <t>Schlupp</t>
  </si>
  <si>
    <t>Eberechi</t>
  </si>
  <si>
    <t>Eze</t>
  </si>
  <si>
    <t>EVE</t>
  </si>
  <si>
    <t>Pickford</t>
  </si>
  <si>
    <t>Allan</t>
  </si>
  <si>
    <t>Alex</t>
  </si>
  <si>
    <t>Iwobi</t>
  </si>
  <si>
    <t>Demarai</t>
  </si>
  <si>
    <t>Gray</t>
  </si>
  <si>
    <t>Anthony</t>
  </si>
  <si>
    <t>Gordon</t>
  </si>
  <si>
    <t>Nathan</t>
  </si>
  <si>
    <t>Dwight</t>
  </si>
  <si>
    <t>McNeil</t>
  </si>
  <si>
    <t>Jonny</t>
  </si>
  <si>
    <t>LEI</t>
  </si>
  <si>
    <t>Jamie</t>
  </si>
  <si>
    <t>Vardy</t>
  </si>
  <si>
    <t>Daniel</t>
  </si>
  <si>
    <t>Timothy</t>
  </si>
  <si>
    <t>Castagne</t>
  </si>
  <si>
    <t>Youri</t>
  </si>
  <si>
    <t>Tielemans</t>
  </si>
  <si>
    <t>Maddison</t>
  </si>
  <si>
    <t>Kelechi</t>
  </si>
  <si>
    <t>Iheanacho</t>
  </si>
  <si>
    <t>Wilfred</t>
  </si>
  <si>
    <t>Ndidi</t>
  </si>
  <si>
    <t>Kiernan</t>
  </si>
  <si>
    <t>Dewsbury-Hall</t>
  </si>
  <si>
    <t>Justin</t>
  </si>
  <si>
    <t>LEE</t>
  </si>
  <si>
    <t>Rodrigo</t>
  </si>
  <si>
    <t>Moreno</t>
  </si>
  <si>
    <t>Patrick</t>
  </si>
  <si>
    <t>Bamford</t>
  </si>
  <si>
    <t>Jack</t>
  </si>
  <si>
    <t>Harrison</t>
  </si>
  <si>
    <t>Struijk</t>
  </si>
  <si>
    <t>Illan</t>
  </si>
  <si>
    <t>Meslier</t>
  </si>
  <si>
    <t>Milner</t>
  </si>
  <si>
    <t>LIV</t>
  </si>
  <si>
    <t>Henderson</t>
  </si>
  <si>
    <t>Virgil</t>
  </si>
  <si>
    <t>van Dijk</t>
  </si>
  <si>
    <t>Mohamed</t>
  </si>
  <si>
    <t>Salah</t>
  </si>
  <si>
    <t>Andrew</t>
  </si>
  <si>
    <t>Robertson</t>
  </si>
  <si>
    <t>Trent</t>
  </si>
  <si>
    <t>Alexander-Arnold</t>
  </si>
  <si>
    <t>Luis</t>
  </si>
  <si>
    <t>Díaz</t>
  </si>
  <si>
    <t>Luis Díaz</t>
  </si>
  <si>
    <t>Harvey</t>
  </si>
  <si>
    <t>Elliott</t>
  </si>
  <si>
    <t>Kyle</t>
  </si>
  <si>
    <t>Walker</t>
  </si>
  <si>
    <t>MCI</t>
  </si>
  <si>
    <t>Ilkay</t>
  </si>
  <si>
    <t>Gündogan</t>
  </si>
  <si>
    <t>Kevin</t>
  </si>
  <si>
    <t>De Bruyne</t>
  </si>
  <si>
    <t>Riyad</t>
  </si>
  <si>
    <t>Mahrez</t>
  </si>
  <si>
    <t>Grealish</t>
  </si>
  <si>
    <t>Ederson</t>
  </si>
  <si>
    <t>Santana de Moraes</t>
  </si>
  <si>
    <t>Aké</t>
  </si>
  <si>
    <t>Phil</t>
  </si>
  <si>
    <t>Foden</t>
  </si>
  <si>
    <t>Hernandez</t>
  </si>
  <si>
    <t>Rodri</t>
  </si>
  <si>
    <t>MUN</t>
  </si>
  <si>
    <t>Harry</t>
  </si>
  <si>
    <t>Eric</t>
  </si>
  <si>
    <t>Williams</t>
  </si>
  <si>
    <t>Eriksen</t>
  </si>
  <si>
    <t>Matt</t>
  </si>
  <si>
    <t>NEW</t>
  </si>
  <si>
    <t>Wilson</t>
  </si>
  <si>
    <t>Trippier</t>
  </si>
  <si>
    <t>Dan</t>
  </si>
  <si>
    <t>Burn</t>
  </si>
  <si>
    <t>Ryan</t>
  </si>
  <si>
    <t>Fabian</t>
  </si>
  <si>
    <t>Schär</t>
  </si>
  <si>
    <t>Targett</t>
  </si>
  <si>
    <t>Saint-Maximin</t>
  </si>
  <si>
    <t>Joelinton Cássio</t>
  </si>
  <si>
    <t>Apolinário de Lira</t>
  </si>
  <si>
    <t>Joelinton</t>
  </si>
  <si>
    <t>Bruno</t>
  </si>
  <si>
    <t>Guimarães Rodriguez Moura</t>
  </si>
  <si>
    <t>Bruno Guimarães</t>
  </si>
  <si>
    <t>Nick</t>
  </si>
  <si>
    <t>Pope</t>
  </si>
  <si>
    <t>Neco</t>
  </si>
  <si>
    <t>N.Williams</t>
  </si>
  <si>
    <t>NFO</t>
  </si>
  <si>
    <t>Dean</t>
  </si>
  <si>
    <t>Jesse</t>
  </si>
  <si>
    <t>Lingard</t>
  </si>
  <si>
    <t>SOU</t>
  </si>
  <si>
    <t>Armstrong</t>
  </si>
  <si>
    <t>Ward-Prowse</t>
  </si>
  <si>
    <t>A.Armstrong</t>
  </si>
  <si>
    <t>Walker-Peters</t>
  </si>
  <si>
    <t>Moussa</t>
  </si>
  <si>
    <t>Djenepo</t>
  </si>
  <si>
    <t>TOT</t>
  </si>
  <si>
    <t>Kane</t>
  </si>
  <si>
    <t>Dier</t>
  </si>
  <si>
    <t>Pierre-Emile</t>
  </si>
  <si>
    <t>Højbjerg</t>
  </si>
  <si>
    <t>Sessegnon</t>
  </si>
  <si>
    <t>R.Sessegnon</t>
  </si>
  <si>
    <t>Dejan</t>
  </si>
  <si>
    <t>Kulusevski</t>
  </si>
  <si>
    <t>WHU</t>
  </si>
  <si>
    <t>Jarrod</t>
  </si>
  <si>
    <t>Bowen</t>
  </si>
  <si>
    <t>Tomas</t>
  </si>
  <si>
    <t>Soucek</t>
  </si>
  <si>
    <t>WOL</t>
  </si>
  <si>
    <t>Jonathan</t>
  </si>
  <si>
    <t>Castro Otto</t>
  </si>
  <si>
    <t>José</t>
  </si>
  <si>
    <t>Malheiro de Sá</t>
  </si>
  <si>
    <t>Sá</t>
  </si>
  <si>
    <t>Leander</t>
  </si>
  <si>
    <t>Dendoncker</t>
  </si>
  <si>
    <t>Castelo Podence</t>
  </si>
  <si>
    <t>Podence</t>
  </si>
  <si>
    <t>Max</t>
  </si>
  <si>
    <t>Kilman</t>
  </si>
  <si>
    <t>Pedro</t>
  </si>
  <si>
    <t>Lomba Neto</t>
  </si>
  <si>
    <t>Neto</t>
  </si>
  <si>
    <t>Gibbs-White</t>
  </si>
  <si>
    <t>Collins</t>
  </si>
  <si>
    <t>Total Points</t>
  </si>
  <si>
    <t>Total Cost</t>
  </si>
  <si>
    <t>Transfers</t>
  </si>
  <si>
    <t>Free</t>
  </si>
  <si>
    <t>Profit</t>
  </si>
  <si>
    <t>Michail</t>
  </si>
  <si>
    <t>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</si>
</sst>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1CE12E-486F-4FA7-BA88-DA577D504226}" name="Table1" displayName="Table1" ref="A1:Q112" totalsRowShown="0">
  <autoFilter ref="A1:Q112" xr:uid="{531CE12E-486F-4FA7-BA88-DA577D504226}">
    <filterColumn colId="16">
      <filters>
        <filter val="1"/>
      </filters>
    </filterColumn>
  </autoFilter>
  <sortState xmlns:xlrd2="http://schemas.microsoft.com/office/spreadsheetml/2017/richdata2" ref="A25:Q106">
    <sortCondition descending="1" ref="O1:O112"/>
  </sortState>
  <tableColumns count="17">
    <tableColumn id="1" xr3:uid="{876D0E7D-FFB3-4A77-A260-FD2A9141B888}" name="First Name"/>
    <tableColumn id="2" xr3:uid="{7902FAFC-2B1E-4C4A-9DF6-AF42E1DFB945}" name="Surname"/>
    <tableColumn id="3" xr3:uid="{92950154-43B0-4EF5-B02A-B836E276F19C}" name="Web Name"/>
    <tableColumn id="4" xr3:uid="{FAE10B4A-3ED6-4C51-913E-9923970DAD56}" name="Position"/>
    <tableColumn id="5" xr3:uid="{868C6266-CEA4-423E-8AA0-6F9C129898E2}" name="GKP"/>
    <tableColumn id="6" xr3:uid="{DF746AC1-0FB6-43A1-81D4-7D42ADF179C6}" name="DEF"/>
    <tableColumn id="7" xr3:uid="{0CCE3185-4F02-4717-AE44-2AD242D34F73}" name="MID"/>
    <tableColumn id="8" xr3:uid="{9925FBB7-5671-479E-BEF5-EB06A51033CF}" name="FWD"/>
    <tableColumn id="9" xr3:uid="{4C7E9922-4D4E-4DFA-AFE0-B2F7DA2E049F}" name="Team"/>
    <tableColumn id="17" xr3:uid="{B3DDE9F5-146B-426E-A3C6-B55656F7D813}" name="MCI" dataDxfId="0">
      <calculatedColumnFormula>IF(Table1[[#This Row],[Team]]="MCI",1,0)</calculatedColumnFormula>
    </tableColumn>
    <tableColumn id="10" xr3:uid="{F6439D8D-16A1-488C-AABF-CD38B1DA1320}" name="Cost"/>
    <tableColumn id="11" xr3:uid="{5C8302EC-BBE5-42EE-AD9E-8DDEA99D8C31}" name="ID"/>
    <tableColumn id="12" xr3:uid="{96A6E6BA-BEC5-4FE8-88F0-F5E4460C49CB}" name="ARIMA"/>
    <tableColumn id="13" xr3:uid="{B2B513FF-AA2F-42D9-8923-A157C1DC834B}" name="LSTM"/>
    <tableColumn id="14" xr3:uid="{49089F85-BE7E-4E96-BEC8-7FD805133CC3}" name="PPG"/>
    <tableColumn id="15" xr3:uid="{A01F58F3-E354-404A-B688-92C4A943F33D}" name="PREV"/>
    <tableColumn id="16" xr3:uid="{FBB7F517-D296-429F-914A-3D6A17BB0369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2"/>
  <sheetViews>
    <sheetView tabSelected="1" workbookViewId="0">
      <selection activeCell="C26" sqref="C26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7" max="17" width="10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1" hidden="1" x14ac:dyDescent="0.3">
      <c r="A2" t="s">
        <v>16</v>
      </c>
      <c r="B2" t="s">
        <v>17</v>
      </c>
      <c r="C2" t="s">
        <v>17</v>
      </c>
      <c r="D2" t="s">
        <v>6</v>
      </c>
      <c r="E2">
        <v>0</v>
      </c>
      <c r="F2">
        <v>0</v>
      </c>
      <c r="G2">
        <v>1</v>
      </c>
      <c r="H2">
        <v>0</v>
      </c>
      <c r="I2" t="s">
        <v>18</v>
      </c>
      <c r="J2">
        <f>IF(Table1[[#This Row],[Team]]="MCI",1,0)</f>
        <v>0</v>
      </c>
      <c r="K2">
        <v>5</v>
      </c>
      <c r="L2">
        <v>2</v>
      </c>
      <c r="M2">
        <v>6.0320953671993802</v>
      </c>
      <c r="N2">
        <v>10.451083601344299</v>
      </c>
      <c r="O2">
        <v>8.3294051142292194</v>
      </c>
      <c r="P2">
        <v>0</v>
      </c>
      <c r="Q2">
        <v>0</v>
      </c>
      <c r="S2" s="1" t="s">
        <v>257</v>
      </c>
      <c r="T2">
        <f>SUMPRODUCT(Table1[Selected],Table1[PPG])</f>
        <v>138.60854905111518</v>
      </c>
    </row>
    <row r="3" spans="1:21" hidden="1" x14ac:dyDescent="0.3">
      <c r="A3" t="s">
        <v>19</v>
      </c>
      <c r="B3" t="s">
        <v>20</v>
      </c>
      <c r="C3" t="s">
        <v>20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18</v>
      </c>
      <c r="J3">
        <f>IF(Table1[[#This Row],[Team]]="MCI",1,0)</f>
        <v>0</v>
      </c>
      <c r="K3">
        <v>5</v>
      </c>
      <c r="L3">
        <v>5</v>
      </c>
      <c r="M3">
        <v>1</v>
      </c>
      <c r="N3">
        <v>9.0658603666589794</v>
      </c>
      <c r="O3">
        <v>5.4294951626558801</v>
      </c>
      <c r="P3">
        <v>0</v>
      </c>
      <c r="Q3">
        <v>0</v>
      </c>
      <c r="S3" s="1"/>
    </row>
    <row r="4" spans="1:21" hidden="1" x14ac:dyDescent="0.3">
      <c r="A4" t="s">
        <v>21</v>
      </c>
      <c r="B4" t="s">
        <v>22</v>
      </c>
      <c r="C4" t="s">
        <v>22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18</v>
      </c>
      <c r="J4">
        <f>IF(Table1[[#This Row],[Team]]="MCI",1,0)</f>
        <v>0</v>
      </c>
      <c r="K4">
        <v>6.5</v>
      </c>
      <c r="L4">
        <v>6</v>
      </c>
      <c r="M4">
        <v>1.9999999966298401</v>
      </c>
      <c r="N4">
        <v>9.9239935610933099</v>
      </c>
      <c r="O4">
        <v>6.3275679801926898</v>
      </c>
      <c r="P4">
        <v>0</v>
      </c>
      <c r="Q4">
        <v>0</v>
      </c>
      <c r="S4" s="1" t="s">
        <v>258</v>
      </c>
      <c r="T4">
        <f>SUMPRODUCT(Table1[Selected],Table1[Cost])</f>
        <v>99.4</v>
      </c>
      <c r="U4">
        <v>99.6</v>
      </c>
    </row>
    <row r="5" spans="1:21" hidden="1" x14ac:dyDescent="0.3">
      <c r="A5" t="s">
        <v>24</v>
      </c>
      <c r="B5" t="s">
        <v>25</v>
      </c>
      <c r="C5" t="s">
        <v>25</v>
      </c>
      <c r="D5" t="s">
        <v>6</v>
      </c>
      <c r="E5">
        <v>0</v>
      </c>
      <c r="F5">
        <v>0</v>
      </c>
      <c r="G5">
        <v>1</v>
      </c>
      <c r="H5">
        <v>0</v>
      </c>
      <c r="I5" t="s">
        <v>18</v>
      </c>
      <c r="J5">
        <f>IF(Table1[[#This Row],[Team]]="MCI",1,0)</f>
        <v>0</v>
      </c>
      <c r="K5">
        <v>8</v>
      </c>
      <c r="L5">
        <v>11</v>
      </c>
      <c r="M5">
        <v>3.1999999080097301</v>
      </c>
      <c r="N5">
        <v>11.3428067637502</v>
      </c>
      <c r="O5">
        <v>7.6200486650542301</v>
      </c>
      <c r="P5">
        <v>0</v>
      </c>
      <c r="Q5">
        <v>0</v>
      </c>
      <c r="S5" s="1"/>
    </row>
    <row r="6" spans="1:21" hidden="1" x14ac:dyDescent="0.3">
      <c r="A6" t="s">
        <v>26</v>
      </c>
      <c r="B6" t="s">
        <v>27</v>
      </c>
      <c r="C6" t="s">
        <v>27</v>
      </c>
      <c r="D6" t="s">
        <v>4</v>
      </c>
      <c r="E6">
        <v>1</v>
      </c>
      <c r="F6">
        <v>0</v>
      </c>
      <c r="G6">
        <v>0</v>
      </c>
      <c r="H6">
        <v>0</v>
      </c>
      <c r="I6" t="s">
        <v>18</v>
      </c>
      <c r="J6">
        <f>IF(Table1[[#This Row],[Team]]="MCI",1,0)</f>
        <v>0</v>
      </c>
      <c r="K6">
        <v>5</v>
      </c>
      <c r="L6">
        <v>12</v>
      </c>
      <c r="M6">
        <v>2.8666658750932599</v>
      </c>
      <c r="N6">
        <v>10.530489421435499</v>
      </c>
      <c r="O6">
        <v>7.0301395620265197</v>
      </c>
      <c r="P6">
        <v>0</v>
      </c>
      <c r="Q6">
        <v>0</v>
      </c>
      <c r="S6" s="1" t="s">
        <v>4</v>
      </c>
      <c r="T6">
        <f>SUMPRODUCT(Table1[Selected],Table1[GKP])</f>
        <v>2</v>
      </c>
      <c r="U6">
        <v>2</v>
      </c>
    </row>
    <row r="7" spans="1:21" hidden="1" x14ac:dyDescent="0.3">
      <c r="A7" t="s">
        <v>28</v>
      </c>
      <c r="B7" t="s">
        <v>29</v>
      </c>
      <c r="C7" t="s">
        <v>29</v>
      </c>
      <c r="D7" t="s">
        <v>5</v>
      </c>
      <c r="E7">
        <v>0</v>
      </c>
      <c r="F7">
        <v>1</v>
      </c>
      <c r="G7">
        <v>0</v>
      </c>
      <c r="H7">
        <v>0</v>
      </c>
      <c r="I7" t="s">
        <v>18</v>
      </c>
      <c r="J7">
        <f>IF(Table1[[#This Row],[Team]]="MCI",1,0)</f>
        <v>0</v>
      </c>
      <c r="K7">
        <v>4.5</v>
      </c>
      <c r="L7">
        <v>18</v>
      </c>
      <c r="M7">
        <v>1.40000015081934</v>
      </c>
      <c r="N7">
        <v>8.9625684092627598</v>
      </c>
      <c r="O7">
        <v>5.5421902024959504</v>
      </c>
      <c r="P7">
        <v>0</v>
      </c>
      <c r="Q7">
        <v>0</v>
      </c>
      <c r="S7" s="1" t="s">
        <v>5</v>
      </c>
      <c r="T7">
        <f>SUMPRODUCT(Table1[Selected],Table1[DEF])</f>
        <v>5</v>
      </c>
      <c r="U7">
        <v>5</v>
      </c>
    </row>
    <row r="8" spans="1:21" hidden="1" x14ac:dyDescent="0.3">
      <c r="A8" t="s">
        <v>30</v>
      </c>
      <c r="B8" t="s">
        <v>31</v>
      </c>
      <c r="C8" t="s">
        <v>32</v>
      </c>
      <c r="D8" t="s">
        <v>7</v>
      </c>
      <c r="E8">
        <v>0</v>
      </c>
      <c r="F8">
        <v>0</v>
      </c>
      <c r="G8">
        <v>0</v>
      </c>
      <c r="H8">
        <v>1</v>
      </c>
      <c r="I8" t="s">
        <v>18</v>
      </c>
      <c r="J8">
        <f>IF(Table1[[#This Row],[Team]]="MCI",1,0)</f>
        <v>0</v>
      </c>
      <c r="K8">
        <v>8.1</v>
      </c>
      <c r="L8">
        <v>20</v>
      </c>
      <c r="M8">
        <v>-3.00000079384386</v>
      </c>
      <c r="N8">
        <v>10.326659960134901</v>
      </c>
      <c r="O8">
        <v>4.4283558540015902</v>
      </c>
      <c r="P8">
        <v>0</v>
      </c>
      <c r="Q8">
        <v>0</v>
      </c>
      <c r="S8" s="1" t="s">
        <v>6</v>
      </c>
      <c r="T8">
        <f>SUMPRODUCT(Table1[Selected],Table1[MID])</f>
        <v>5</v>
      </c>
      <c r="U8">
        <v>5</v>
      </c>
    </row>
    <row r="9" spans="1:21" hidden="1" x14ac:dyDescent="0.3">
      <c r="A9" t="s">
        <v>33</v>
      </c>
      <c r="B9" t="s">
        <v>34</v>
      </c>
      <c r="C9" t="s">
        <v>34</v>
      </c>
      <c r="D9" t="s">
        <v>5</v>
      </c>
      <c r="E9">
        <v>0</v>
      </c>
      <c r="F9">
        <v>1</v>
      </c>
      <c r="G9">
        <v>0</v>
      </c>
      <c r="H9">
        <v>0</v>
      </c>
      <c r="I9" t="s">
        <v>18</v>
      </c>
      <c r="J9">
        <f>IF(Table1[[#This Row],[Team]]="MCI",1,0)</f>
        <v>0</v>
      </c>
      <c r="K9">
        <v>5.2</v>
      </c>
      <c r="L9">
        <v>21</v>
      </c>
      <c r="M9">
        <v>2.9333306420499698</v>
      </c>
      <c r="N9">
        <v>10.3763714351989</v>
      </c>
      <c r="O9">
        <v>6.9733383579933204</v>
      </c>
      <c r="P9">
        <v>0</v>
      </c>
      <c r="Q9">
        <v>0</v>
      </c>
      <c r="S9" s="1" t="s">
        <v>7</v>
      </c>
      <c r="T9">
        <f>SUMPRODUCT(Table1[Selected],Table1[FWD])</f>
        <v>3</v>
      </c>
      <c r="U9">
        <v>3</v>
      </c>
    </row>
    <row r="10" spans="1:21" hidden="1" x14ac:dyDescent="0.3">
      <c r="A10" t="s">
        <v>36</v>
      </c>
      <c r="B10" t="s">
        <v>37</v>
      </c>
      <c r="C10" t="s">
        <v>37</v>
      </c>
      <c r="D10" t="s">
        <v>7</v>
      </c>
      <c r="E10">
        <v>0</v>
      </c>
      <c r="F10">
        <v>0</v>
      </c>
      <c r="G10">
        <v>0</v>
      </c>
      <c r="H10">
        <v>1</v>
      </c>
      <c r="I10" t="s">
        <v>35</v>
      </c>
      <c r="J10">
        <f>IF(Table1[[#This Row],[Team]]="MCI",1,0)</f>
        <v>0</v>
      </c>
      <c r="K10">
        <v>7</v>
      </c>
      <c r="L10">
        <v>23</v>
      </c>
      <c r="M10">
        <v>3.5999999960747102</v>
      </c>
      <c r="N10">
        <v>11.2450973839859</v>
      </c>
      <c r="O10">
        <v>5.9377002773341303</v>
      </c>
      <c r="P10">
        <v>0</v>
      </c>
      <c r="Q10">
        <v>0</v>
      </c>
      <c r="S10" s="1"/>
    </row>
    <row r="11" spans="1:21" hidden="1" x14ac:dyDescent="0.3">
      <c r="A11" t="s">
        <v>39</v>
      </c>
      <c r="B11" t="s">
        <v>40</v>
      </c>
      <c r="C11" t="s">
        <v>40</v>
      </c>
      <c r="D11" t="s">
        <v>6</v>
      </c>
      <c r="E11">
        <v>0</v>
      </c>
      <c r="F11">
        <v>0</v>
      </c>
      <c r="G11">
        <v>1</v>
      </c>
      <c r="H11">
        <v>0</v>
      </c>
      <c r="I11" t="s">
        <v>35</v>
      </c>
      <c r="J11">
        <f>IF(Table1[[#This Row],[Team]]="MCI",1,0)</f>
        <v>0</v>
      </c>
      <c r="K11">
        <v>5.5</v>
      </c>
      <c r="L11">
        <v>30</v>
      </c>
      <c r="M11">
        <v>4.7333364880510898</v>
      </c>
      <c r="N11">
        <v>11.311149355096701</v>
      </c>
      <c r="O11">
        <v>6.35137358219015</v>
      </c>
      <c r="P11">
        <v>0</v>
      </c>
      <c r="Q11">
        <v>0</v>
      </c>
      <c r="S11" s="1" t="s">
        <v>259</v>
      </c>
      <c r="T11" cm="1">
        <f t="array" ref="T11">SUMPRODUCT(Table1[Selected], -- (Table1[PREV] = 0))</f>
        <v>4</v>
      </c>
    </row>
    <row r="12" spans="1:21" hidden="1" x14ac:dyDescent="0.3">
      <c r="A12" t="s">
        <v>41</v>
      </c>
      <c r="B12" t="s">
        <v>42</v>
      </c>
      <c r="C12" t="s">
        <v>42</v>
      </c>
      <c r="D12" t="s">
        <v>7</v>
      </c>
      <c r="E12">
        <v>0</v>
      </c>
      <c r="F12">
        <v>0</v>
      </c>
      <c r="G12">
        <v>0</v>
      </c>
      <c r="H12">
        <v>1</v>
      </c>
      <c r="I12" t="s">
        <v>35</v>
      </c>
      <c r="J12">
        <f>IF(Table1[[#This Row],[Team]]="MCI",1,0)</f>
        <v>0</v>
      </c>
      <c r="K12">
        <v>7.4</v>
      </c>
      <c r="L12">
        <v>32</v>
      </c>
      <c r="M12">
        <v>4.9999999979048599</v>
      </c>
      <c r="N12">
        <v>11.867444701985001</v>
      </c>
      <c r="O12">
        <v>6.6752779586185502</v>
      </c>
      <c r="P12">
        <v>0</v>
      </c>
      <c r="Q12">
        <v>0</v>
      </c>
      <c r="S12" s="1" t="s">
        <v>260</v>
      </c>
      <c r="T12">
        <v>2</v>
      </c>
    </row>
    <row r="13" spans="1:21" hidden="1" x14ac:dyDescent="0.3">
      <c r="A13" t="s">
        <v>43</v>
      </c>
      <c r="B13" t="s">
        <v>44</v>
      </c>
      <c r="C13" t="s">
        <v>45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35</v>
      </c>
      <c r="J13">
        <f>IF(Table1[[#This Row],[Team]]="MCI",1,0)</f>
        <v>0</v>
      </c>
      <c r="K13">
        <v>6</v>
      </c>
      <c r="L13">
        <v>34</v>
      </c>
      <c r="M13">
        <v>2.0666638072965502</v>
      </c>
      <c r="N13">
        <v>11.8360432945629</v>
      </c>
      <c r="O13">
        <v>5.66306886351496</v>
      </c>
      <c r="P13">
        <v>0</v>
      </c>
      <c r="Q13">
        <v>0</v>
      </c>
      <c r="S13" s="1"/>
    </row>
    <row r="14" spans="1:21" hidden="1" x14ac:dyDescent="0.3">
      <c r="A14" t="s">
        <v>46</v>
      </c>
      <c r="B14" t="s">
        <v>47</v>
      </c>
      <c r="C14" t="s">
        <v>47</v>
      </c>
      <c r="D14" t="s">
        <v>5</v>
      </c>
      <c r="E14">
        <v>0</v>
      </c>
      <c r="F14">
        <v>1</v>
      </c>
      <c r="G14">
        <v>0</v>
      </c>
      <c r="H14">
        <v>0</v>
      </c>
      <c r="I14" t="s">
        <v>48</v>
      </c>
      <c r="J14">
        <f>IF(Table1[[#This Row],[Team]]="MCI",1,0)</f>
        <v>0</v>
      </c>
      <c r="K14">
        <v>4.5</v>
      </c>
      <c r="L14">
        <v>71</v>
      </c>
      <c r="M14">
        <v>5.8666674597866404</v>
      </c>
      <c r="N14">
        <v>10.888478579144</v>
      </c>
      <c r="O14">
        <v>4.05793518340798</v>
      </c>
      <c r="P14">
        <v>0</v>
      </c>
      <c r="Q14">
        <v>0</v>
      </c>
      <c r="S14" s="1" t="s">
        <v>9</v>
      </c>
      <c r="T14">
        <f>(T11-T12)*4</f>
        <v>8</v>
      </c>
    </row>
    <row r="15" spans="1:21" hidden="1" x14ac:dyDescent="0.3">
      <c r="A15" t="s">
        <v>49</v>
      </c>
      <c r="B15" t="s">
        <v>50</v>
      </c>
      <c r="C15" t="s">
        <v>50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48</v>
      </c>
      <c r="J15">
        <f>IF(Table1[[#This Row],[Team]]="MCI",1,0)</f>
        <v>0</v>
      </c>
      <c r="K15">
        <v>5.5</v>
      </c>
      <c r="L15">
        <v>72</v>
      </c>
      <c r="M15">
        <v>4.7999982185907699</v>
      </c>
      <c r="N15">
        <v>11.2772184819878</v>
      </c>
      <c r="O15">
        <v>4.2028113768521198</v>
      </c>
      <c r="P15">
        <v>0</v>
      </c>
      <c r="Q15">
        <v>0</v>
      </c>
      <c r="S15" s="1"/>
    </row>
    <row r="16" spans="1:21" hidden="1" x14ac:dyDescent="0.3">
      <c r="A16" t="s">
        <v>51</v>
      </c>
      <c r="B16" t="s">
        <v>52</v>
      </c>
      <c r="C16" t="s">
        <v>52</v>
      </c>
      <c r="D16" t="s">
        <v>7</v>
      </c>
      <c r="E16">
        <v>0</v>
      </c>
      <c r="F16">
        <v>0</v>
      </c>
      <c r="G16">
        <v>0</v>
      </c>
      <c r="H16">
        <v>1</v>
      </c>
      <c r="I16" t="s">
        <v>48</v>
      </c>
      <c r="J16">
        <f>IF(Table1[[#This Row],[Team]]="MCI",1,0)</f>
        <v>0</v>
      </c>
      <c r="K16">
        <v>7.1</v>
      </c>
      <c r="L16">
        <v>73</v>
      </c>
      <c r="M16">
        <v>5.1999999946614297</v>
      </c>
      <c r="N16">
        <v>12.575048845302501</v>
      </c>
      <c r="O16">
        <v>4.6864888213279201</v>
      </c>
      <c r="P16">
        <v>0</v>
      </c>
      <c r="Q16">
        <v>0</v>
      </c>
      <c r="S16" s="1" t="s">
        <v>261</v>
      </c>
      <c r="T16">
        <f>T2-T14</f>
        <v>130.60854905111518</v>
      </c>
    </row>
    <row r="17" spans="1:21" hidden="1" x14ac:dyDescent="0.3">
      <c r="A17" t="s">
        <v>53</v>
      </c>
      <c r="B17" t="s">
        <v>54</v>
      </c>
      <c r="C17" t="s">
        <v>55</v>
      </c>
      <c r="D17" t="s">
        <v>4</v>
      </c>
      <c r="E17">
        <v>1</v>
      </c>
      <c r="F17">
        <v>0</v>
      </c>
      <c r="G17">
        <v>0</v>
      </c>
      <c r="H17">
        <v>0</v>
      </c>
      <c r="I17" t="s">
        <v>48</v>
      </c>
      <c r="J17">
        <f>IF(Table1[[#This Row],[Team]]="MCI",1,0)</f>
        <v>0</v>
      </c>
      <c r="K17">
        <v>4.5</v>
      </c>
      <c r="L17">
        <v>74</v>
      </c>
      <c r="M17">
        <v>2.6666665483946899</v>
      </c>
      <c r="N17">
        <v>11.707488378955899</v>
      </c>
      <c r="O17">
        <v>4.3631650332952399</v>
      </c>
      <c r="P17">
        <v>0</v>
      </c>
      <c r="Q17">
        <v>0</v>
      </c>
    </row>
    <row r="18" spans="1:21" hidden="1" x14ac:dyDescent="0.3">
      <c r="A18" t="s">
        <v>56</v>
      </c>
      <c r="B18" t="s">
        <v>57</v>
      </c>
      <c r="C18" t="s">
        <v>57</v>
      </c>
      <c r="D18" t="s">
        <v>5</v>
      </c>
      <c r="E18">
        <v>0</v>
      </c>
      <c r="F18">
        <v>1</v>
      </c>
      <c r="G18">
        <v>0</v>
      </c>
      <c r="H18">
        <v>0</v>
      </c>
      <c r="I18" t="s">
        <v>48</v>
      </c>
      <c r="J18">
        <f>IF(Table1[[#This Row],[Team]]="MCI",1,0)</f>
        <v>0</v>
      </c>
      <c r="K18">
        <v>4.5</v>
      </c>
      <c r="L18">
        <v>76</v>
      </c>
      <c r="M18">
        <v>4.7999999937911797</v>
      </c>
      <c r="N18">
        <v>12.557245983486901</v>
      </c>
      <c r="O18">
        <v>4.6798540230132</v>
      </c>
      <c r="P18">
        <v>0</v>
      </c>
      <c r="Q18">
        <v>0</v>
      </c>
      <c r="S18" t="s">
        <v>174</v>
      </c>
      <c r="T18">
        <f>SUMPRODUCT(Table1[Selected],Table1[MCI])</f>
        <v>3</v>
      </c>
      <c r="U18">
        <v>3</v>
      </c>
    </row>
    <row r="19" spans="1:21" hidden="1" x14ac:dyDescent="0.3">
      <c r="A19" t="s">
        <v>58</v>
      </c>
      <c r="B19" t="s">
        <v>59</v>
      </c>
      <c r="C19" t="s">
        <v>59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48</v>
      </c>
      <c r="J19">
        <f>IF(Table1[[#This Row],[Team]]="MCI",1,0)</f>
        <v>0</v>
      </c>
      <c r="K19">
        <v>5</v>
      </c>
      <c r="L19">
        <v>79</v>
      </c>
      <c r="M19">
        <v>-2.0000023008790602</v>
      </c>
      <c r="N19">
        <v>10.7188767291765</v>
      </c>
      <c r="O19">
        <v>3.9947277013753202</v>
      </c>
      <c r="P19">
        <v>0</v>
      </c>
      <c r="Q19">
        <v>0</v>
      </c>
    </row>
    <row r="20" spans="1:21" hidden="1" x14ac:dyDescent="0.3">
      <c r="A20" t="s">
        <v>60</v>
      </c>
      <c r="B20" t="s">
        <v>61</v>
      </c>
      <c r="C20" t="s">
        <v>62</v>
      </c>
      <c r="D20" t="s">
        <v>5</v>
      </c>
      <c r="E20">
        <v>0</v>
      </c>
      <c r="F20">
        <v>1</v>
      </c>
      <c r="G20">
        <v>0</v>
      </c>
      <c r="H20">
        <v>0</v>
      </c>
      <c r="I20" t="s">
        <v>48</v>
      </c>
      <c r="J20">
        <f>IF(Table1[[#This Row],[Team]]="MCI",1,0)</f>
        <v>0</v>
      </c>
      <c r="K20">
        <v>4.5</v>
      </c>
      <c r="L20">
        <v>81</v>
      </c>
      <c r="M20">
        <v>-1.2666671277986401</v>
      </c>
      <c r="N20">
        <v>9.2513306084977494</v>
      </c>
      <c r="O20">
        <v>3.4478003236806001</v>
      </c>
      <c r="P20">
        <v>0</v>
      </c>
      <c r="Q20">
        <v>0</v>
      </c>
    </row>
    <row r="21" spans="1:21" hidden="1" x14ac:dyDescent="0.3">
      <c r="A21" t="s">
        <v>63</v>
      </c>
      <c r="B21" t="s">
        <v>64</v>
      </c>
      <c r="C21" t="s">
        <v>64</v>
      </c>
      <c r="D21" t="s">
        <v>7</v>
      </c>
      <c r="E21">
        <v>0</v>
      </c>
      <c r="F21">
        <v>0</v>
      </c>
      <c r="G21">
        <v>0</v>
      </c>
      <c r="H21">
        <v>1</v>
      </c>
      <c r="I21" t="s">
        <v>48</v>
      </c>
      <c r="J21">
        <f>IF(Table1[[#This Row],[Team]]="MCI",1,0)</f>
        <v>0</v>
      </c>
      <c r="K21">
        <v>6</v>
      </c>
      <c r="L21">
        <v>85</v>
      </c>
      <c r="M21">
        <v>1.13333327474145</v>
      </c>
      <c r="N21">
        <v>10.9743698241817</v>
      </c>
      <c r="O21">
        <v>4.0899452666029497</v>
      </c>
      <c r="P21">
        <v>0</v>
      </c>
      <c r="Q21">
        <v>0</v>
      </c>
    </row>
    <row r="22" spans="1:21" hidden="1" x14ac:dyDescent="0.3">
      <c r="A22" t="s">
        <v>65</v>
      </c>
      <c r="B22" t="s">
        <v>66</v>
      </c>
      <c r="C22" t="s">
        <v>66</v>
      </c>
      <c r="D22" t="s">
        <v>5</v>
      </c>
      <c r="E22">
        <v>0</v>
      </c>
      <c r="F22">
        <v>1</v>
      </c>
      <c r="G22">
        <v>0</v>
      </c>
      <c r="H22">
        <v>0</v>
      </c>
      <c r="I22" t="s">
        <v>48</v>
      </c>
      <c r="J22">
        <f>IF(Table1[[#This Row],[Team]]="MCI",1,0)</f>
        <v>0</v>
      </c>
      <c r="K22">
        <v>4.5</v>
      </c>
      <c r="L22">
        <v>90</v>
      </c>
      <c r="M22">
        <v>-4.6666703971776897</v>
      </c>
      <c r="N22">
        <v>8.9568684842155992</v>
      </c>
      <c r="O22">
        <v>3.3380597198285402</v>
      </c>
      <c r="P22">
        <v>0</v>
      </c>
      <c r="Q22">
        <v>0</v>
      </c>
    </row>
    <row r="23" spans="1:21" hidden="1" x14ac:dyDescent="0.3">
      <c r="A23" t="s">
        <v>67</v>
      </c>
      <c r="B23" t="s">
        <v>68</v>
      </c>
      <c r="C23" t="s">
        <v>68</v>
      </c>
      <c r="D23" t="s">
        <v>7</v>
      </c>
      <c r="E23">
        <v>0</v>
      </c>
      <c r="F23">
        <v>0</v>
      </c>
      <c r="G23">
        <v>0</v>
      </c>
      <c r="H23">
        <v>1</v>
      </c>
      <c r="I23" t="s">
        <v>48</v>
      </c>
      <c r="J23">
        <f>IF(Table1[[#This Row],[Team]]="MCI",1,0)</f>
        <v>0</v>
      </c>
      <c r="K23">
        <v>4.5</v>
      </c>
      <c r="L23">
        <v>92</v>
      </c>
      <c r="M23">
        <v>0.53332968175225104</v>
      </c>
      <c r="N23">
        <v>8.8709392712281598</v>
      </c>
      <c r="O23">
        <v>3.3060354866788102</v>
      </c>
      <c r="P23">
        <v>0</v>
      </c>
      <c r="Q23">
        <v>0</v>
      </c>
    </row>
    <row r="24" spans="1:21" hidden="1" x14ac:dyDescent="0.3">
      <c r="A24" t="s">
        <v>69</v>
      </c>
      <c r="B24" t="s">
        <v>70</v>
      </c>
      <c r="C24" t="s">
        <v>70</v>
      </c>
      <c r="D24" t="s">
        <v>6</v>
      </c>
      <c r="E24">
        <v>0</v>
      </c>
      <c r="F24">
        <v>0</v>
      </c>
      <c r="G24">
        <v>1</v>
      </c>
      <c r="H24">
        <v>0</v>
      </c>
      <c r="I24" t="s">
        <v>71</v>
      </c>
      <c r="J24">
        <f>IF(Table1[[#This Row],[Team]]="MCI",1,0)</f>
        <v>0</v>
      </c>
      <c r="K24">
        <v>5</v>
      </c>
      <c r="L24">
        <v>94</v>
      </c>
      <c r="M24">
        <v>2.33333382949241</v>
      </c>
      <c r="N24">
        <v>9.3462527363421994</v>
      </c>
      <c r="O24">
        <v>5.6470825550836201</v>
      </c>
      <c r="P24">
        <v>0</v>
      </c>
      <c r="Q24">
        <v>0</v>
      </c>
    </row>
    <row r="25" spans="1:21" x14ac:dyDescent="0.3">
      <c r="A25" t="s">
        <v>98</v>
      </c>
      <c r="B25" t="s">
        <v>99</v>
      </c>
      <c r="C25" t="s">
        <v>99</v>
      </c>
      <c r="D25" t="s">
        <v>5</v>
      </c>
      <c r="E25">
        <v>0</v>
      </c>
      <c r="F25">
        <v>1</v>
      </c>
      <c r="G25">
        <v>0</v>
      </c>
      <c r="H25">
        <v>0</v>
      </c>
      <c r="I25" t="s">
        <v>84</v>
      </c>
      <c r="J25">
        <f>IF(Table1[[#This Row],[Team]]="MCI",1,0)</f>
        <v>0</v>
      </c>
      <c r="K25">
        <v>6.1</v>
      </c>
      <c r="L25">
        <v>137</v>
      </c>
      <c r="M25">
        <v>6.9999999963019999</v>
      </c>
      <c r="N25">
        <v>14.438999624191201</v>
      </c>
      <c r="O25">
        <v>12.042509094377801</v>
      </c>
      <c r="P25">
        <v>0</v>
      </c>
      <c r="Q25">
        <v>1</v>
      </c>
    </row>
    <row r="26" spans="1:21" x14ac:dyDescent="0.3">
      <c r="A26" t="s">
        <v>182</v>
      </c>
      <c r="B26" t="s">
        <v>183</v>
      </c>
      <c r="C26" t="s">
        <v>182</v>
      </c>
      <c r="D26" t="s">
        <v>4</v>
      </c>
      <c r="E26">
        <v>1</v>
      </c>
      <c r="F26">
        <v>0</v>
      </c>
      <c r="G26">
        <v>0</v>
      </c>
      <c r="H26">
        <v>0</v>
      </c>
      <c r="I26" t="s">
        <v>174</v>
      </c>
      <c r="J26">
        <f>IF(Table1[[#This Row],[Team]]="MCI",1,0)</f>
        <v>1</v>
      </c>
      <c r="K26">
        <v>5.5</v>
      </c>
      <c r="L26">
        <v>292</v>
      </c>
      <c r="M26">
        <v>4.3999999966133698</v>
      </c>
      <c r="N26">
        <v>12.606657653324101</v>
      </c>
      <c r="O26">
        <v>11.993010781931099</v>
      </c>
      <c r="P26">
        <v>1</v>
      </c>
      <c r="Q26">
        <v>1</v>
      </c>
    </row>
    <row r="27" spans="1:21" hidden="1" x14ac:dyDescent="0.3">
      <c r="A27" t="s">
        <v>75</v>
      </c>
      <c r="B27" t="s">
        <v>76</v>
      </c>
      <c r="C27" t="s">
        <v>76</v>
      </c>
      <c r="D27" t="s">
        <v>5</v>
      </c>
      <c r="E27">
        <v>0</v>
      </c>
      <c r="F27">
        <v>1</v>
      </c>
      <c r="G27">
        <v>0</v>
      </c>
      <c r="H27">
        <v>0</v>
      </c>
      <c r="I27" t="s">
        <v>71</v>
      </c>
      <c r="J27">
        <f>IF(Table1[[#This Row],[Team]]="MCI",1,0)</f>
        <v>0</v>
      </c>
      <c r="K27">
        <v>4.5</v>
      </c>
      <c r="L27">
        <v>98</v>
      </c>
      <c r="M27">
        <v>3.5333332285132601</v>
      </c>
      <c r="N27">
        <v>12.436902034940999</v>
      </c>
      <c r="O27">
        <v>7.6711105889380704</v>
      </c>
      <c r="P27">
        <v>0</v>
      </c>
      <c r="Q27">
        <v>0</v>
      </c>
    </row>
    <row r="28" spans="1:21" hidden="1" x14ac:dyDescent="0.3">
      <c r="A28" t="s">
        <v>69</v>
      </c>
      <c r="B28" t="s">
        <v>77</v>
      </c>
      <c r="C28" t="s">
        <v>77</v>
      </c>
      <c r="D28" t="s">
        <v>5</v>
      </c>
      <c r="E28">
        <v>0</v>
      </c>
      <c r="F28">
        <v>1</v>
      </c>
      <c r="G28">
        <v>0</v>
      </c>
      <c r="H28">
        <v>0</v>
      </c>
      <c r="I28" t="s">
        <v>71</v>
      </c>
      <c r="J28">
        <f>IF(Table1[[#This Row],[Team]]="MCI",1,0)</f>
        <v>0</v>
      </c>
      <c r="K28">
        <v>4.5</v>
      </c>
      <c r="L28">
        <v>100</v>
      </c>
      <c r="M28">
        <v>5.3333330321262498</v>
      </c>
      <c r="N28">
        <v>9.9518424691391303</v>
      </c>
      <c r="O28">
        <v>7.0545601781219398</v>
      </c>
      <c r="P28">
        <v>0</v>
      </c>
      <c r="Q28">
        <v>0</v>
      </c>
    </row>
    <row r="29" spans="1:21" x14ac:dyDescent="0.3">
      <c r="A29" t="s">
        <v>147</v>
      </c>
      <c r="B29" t="s">
        <v>187</v>
      </c>
      <c r="C29" t="s">
        <v>188</v>
      </c>
      <c r="D29" t="s">
        <v>6</v>
      </c>
      <c r="E29">
        <v>0</v>
      </c>
      <c r="F29">
        <v>0</v>
      </c>
      <c r="G29">
        <v>1</v>
      </c>
      <c r="H29">
        <v>0</v>
      </c>
      <c r="I29" t="s">
        <v>174</v>
      </c>
      <c r="J29">
        <f>IF(Table1[[#This Row],[Team]]="MCI",1,0)</f>
        <v>1</v>
      </c>
      <c r="K29">
        <v>6</v>
      </c>
      <c r="L29">
        <v>297</v>
      </c>
      <c r="M29">
        <v>4.3999999994919996</v>
      </c>
      <c r="N29">
        <v>12.3567367469358</v>
      </c>
      <c r="O29">
        <v>11.794582670904701</v>
      </c>
      <c r="P29">
        <v>1</v>
      </c>
      <c r="Q29">
        <v>1</v>
      </c>
    </row>
    <row r="30" spans="1:21" hidden="1" x14ac:dyDescent="0.3">
      <c r="A30" t="s">
        <v>80</v>
      </c>
      <c r="B30" t="s">
        <v>81</v>
      </c>
      <c r="C30" t="s">
        <v>81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71</v>
      </c>
      <c r="J30">
        <f>IF(Table1[[#This Row],[Team]]="MCI",1,0)</f>
        <v>0</v>
      </c>
      <c r="K30">
        <v>6.5</v>
      </c>
      <c r="L30">
        <v>103</v>
      </c>
      <c r="M30">
        <v>6.4</v>
      </c>
      <c r="N30">
        <v>12.605323168046199</v>
      </c>
      <c r="O30">
        <v>8.8056025822958102</v>
      </c>
      <c r="P30">
        <v>0</v>
      </c>
      <c r="Q30">
        <v>0</v>
      </c>
    </row>
    <row r="31" spans="1:21" hidden="1" x14ac:dyDescent="0.3">
      <c r="A31" t="s">
        <v>82</v>
      </c>
      <c r="B31" t="s">
        <v>83</v>
      </c>
      <c r="C31" t="s">
        <v>83</v>
      </c>
      <c r="D31" t="s">
        <v>4</v>
      </c>
      <c r="E31">
        <v>1</v>
      </c>
      <c r="F31">
        <v>0</v>
      </c>
      <c r="G31">
        <v>0</v>
      </c>
      <c r="H31">
        <v>0</v>
      </c>
      <c r="I31" t="s">
        <v>71</v>
      </c>
      <c r="J31">
        <f>IF(Table1[[#This Row],[Team]]="MCI",1,0)</f>
        <v>0</v>
      </c>
      <c r="K31">
        <v>4.5</v>
      </c>
      <c r="L31">
        <v>104</v>
      </c>
      <c r="M31">
        <v>4.99999987798404</v>
      </c>
      <c r="N31">
        <v>13.0636157856593</v>
      </c>
      <c r="O31">
        <v>8.5288100466329695</v>
      </c>
      <c r="P31">
        <v>0</v>
      </c>
      <c r="Q31">
        <v>0</v>
      </c>
    </row>
    <row r="32" spans="1:21" hidden="1" x14ac:dyDescent="0.3">
      <c r="A32" t="s">
        <v>85</v>
      </c>
      <c r="B32" t="s">
        <v>86</v>
      </c>
      <c r="C32" t="s">
        <v>86</v>
      </c>
      <c r="D32" t="s">
        <v>5</v>
      </c>
      <c r="E32">
        <v>0</v>
      </c>
      <c r="F32">
        <v>1</v>
      </c>
      <c r="G32">
        <v>0</v>
      </c>
      <c r="H32">
        <v>0</v>
      </c>
      <c r="I32" t="s">
        <v>84</v>
      </c>
      <c r="J32">
        <f>IF(Table1[[#This Row],[Team]]="MCI",1,0)</f>
        <v>0</v>
      </c>
      <c r="K32">
        <v>5</v>
      </c>
      <c r="L32">
        <v>122</v>
      </c>
      <c r="M32">
        <v>1.7999997387165301</v>
      </c>
      <c r="N32">
        <v>9.9899672221061397</v>
      </c>
      <c r="O32">
        <v>7.0355572686824104</v>
      </c>
      <c r="P32">
        <v>0</v>
      </c>
      <c r="Q32">
        <v>0</v>
      </c>
    </row>
    <row r="33" spans="1:17" hidden="1" x14ac:dyDescent="0.3">
      <c r="A33" t="s">
        <v>87</v>
      </c>
      <c r="B33" t="s">
        <v>88</v>
      </c>
      <c r="C33" t="s">
        <v>89</v>
      </c>
      <c r="D33" t="s">
        <v>5</v>
      </c>
      <c r="E33">
        <v>0</v>
      </c>
      <c r="F33">
        <v>1</v>
      </c>
      <c r="G33">
        <v>0</v>
      </c>
      <c r="H33">
        <v>0</v>
      </c>
      <c r="I33" t="s">
        <v>84</v>
      </c>
      <c r="J33">
        <f>IF(Table1[[#This Row],[Team]]="MCI",1,0)</f>
        <v>0</v>
      </c>
      <c r="K33">
        <v>5.5</v>
      </c>
      <c r="L33">
        <v>123</v>
      </c>
      <c r="M33">
        <v>1.93333400570912</v>
      </c>
      <c r="N33">
        <v>9.6398037650373691</v>
      </c>
      <c r="O33">
        <v>6.8726264683785701</v>
      </c>
      <c r="P33">
        <v>0</v>
      </c>
      <c r="Q33">
        <v>0</v>
      </c>
    </row>
    <row r="34" spans="1:17" hidden="1" x14ac:dyDescent="0.3">
      <c r="A34" t="s">
        <v>90</v>
      </c>
      <c r="B34" t="s">
        <v>91</v>
      </c>
      <c r="C34" t="s">
        <v>92</v>
      </c>
      <c r="D34" t="s">
        <v>6</v>
      </c>
      <c r="E34">
        <v>0</v>
      </c>
      <c r="F34">
        <v>0</v>
      </c>
      <c r="G34">
        <v>1</v>
      </c>
      <c r="H34">
        <v>0</v>
      </c>
      <c r="I34" t="s">
        <v>84</v>
      </c>
      <c r="J34">
        <f>IF(Table1[[#This Row],[Team]]="MCI",1,0)</f>
        <v>0</v>
      </c>
      <c r="K34">
        <v>6</v>
      </c>
      <c r="L34">
        <v>124</v>
      </c>
      <c r="M34">
        <v>2.9333334871641799</v>
      </c>
      <c r="N34">
        <v>11.4154534565014</v>
      </c>
      <c r="O34">
        <v>8.4128497022572493</v>
      </c>
      <c r="P34">
        <v>0</v>
      </c>
      <c r="Q34">
        <v>0</v>
      </c>
    </row>
    <row r="35" spans="1:17" hidden="1" x14ac:dyDescent="0.3">
      <c r="A35" t="s">
        <v>93</v>
      </c>
      <c r="B35" t="s">
        <v>94</v>
      </c>
      <c r="C35" t="s">
        <v>94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84</v>
      </c>
      <c r="J35">
        <f>IF(Table1[[#This Row],[Team]]="MCI",1,0)</f>
        <v>0</v>
      </c>
      <c r="K35">
        <v>5</v>
      </c>
      <c r="L35">
        <v>127</v>
      </c>
      <c r="M35">
        <v>1.2</v>
      </c>
      <c r="N35">
        <v>9.0309010175292208</v>
      </c>
      <c r="O35">
        <v>6.1781421090180597</v>
      </c>
      <c r="P35">
        <v>0</v>
      </c>
      <c r="Q35">
        <v>0</v>
      </c>
    </row>
    <row r="36" spans="1:17" hidden="1" x14ac:dyDescent="0.3">
      <c r="A36" t="s">
        <v>95</v>
      </c>
      <c r="B36" t="s">
        <v>96</v>
      </c>
      <c r="C36" t="s">
        <v>96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84</v>
      </c>
      <c r="J36">
        <f>IF(Table1[[#This Row],[Team]]="MCI",1,0)</f>
        <v>0</v>
      </c>
      <c r="K36">
        <v>8</v>
      </c>
      <c r="L36">
        <v>134</v>
      </c>
      <c r="M36">
        <v>6.1333369202749397</v>
      </c>
      <c r="N36">
        <v>10.6046789299988</v>
      </c>
      <c r="O36">
        <v>9.2672556525748409</v>
      </c>
      <c r="P36">
        <v>0</v>
      </c>
      <c r="Q36">
        <v>0</v>
      </c>
    </row>
    <row r="37" spans="1:17" x14ac:dyDescent="0.3">
      <c r="A37" t="s">
        <v>190</v>
      </c>
      <c r="B37" t="s">
        <v>227</v>
      </c>
      <c r="C37" t="s">
        <v>227</v>
      </c>
      <c r="D37" t="s">
        <v>7</v>
      </c>
      <c r="E37">
        <v>0</v>
      </c>
      <c r="F37">
        <v>0</v>
      </c>
      <c r="G37">
        <v>0</v>
      </c>
      <c r="H37">
        <v>1</v>
      </c>
      <c r="I37" t="s">
        <v>226</v>
      </c>
      <c r="J37">
        <f>IF(Table1[[#This Row],[Team]]="MCI",1,0)</f>
        <v>0</v>
      </c>
      <c r="K37">
        <v>11.4</v>
      </c>
      <c r="L37">
        <v>404</v>
      </c>
      <c r="M37">
        <v>8.4666680445066493</v>
      </c>
      <c r="N37">
        <v>14.3029025325989</v>
      </c>
      <c r="O37">
        <v>11.716217831371701</v>
      </c>
      <c r="P37">
        <v>1</v>
      </c>
      <c r="Q37">
        <v>1</v>
      </c>
    </row>
    <row r="38" spans="1:17" x14ac:dyDescent="0.3">
      <c r="A38" t="s">
        <v>185</v>
      </c>
      <c r="B38" t="s">
        <v>186</v>
      </c>
      <c r="C38" t="s">
        <v>186</v>
      </c>
      <c r="D38" t="s">
        <v>6</v>
      </c>
      <c r="E38">
        <v>0</v>
      </c>
      <c r="F38">
        <v>0</v>
      </c>
      <c r="G38">
        <v>1</v>
      </c>
      <c r="H38">
        <v>0</v>
      </c>
      <c r="I38" t="s">
        <v>174</v>
      </c>
      <c r="J38">
        <f>IF(Table1[[#This Row],[Team]]="MCI",1,0)</f>
        <v>1</v>
      </c>
      <c r="K38">
        <v>8</v>
      </c>
      <c r="L38">
        <v>296</v>
      </c>
      <c r="M38">
        <v>4.5999999975343</v>
      </c>
      <c r="N38">
        <v>11.839887429610499</v>
      </c>
      <c r="O38">
        <v>11.474395059537599</v>
      </c>
      <c r="P38">
        <v>1</v>
      </c>
      <c r="Q38">
        <v>1</v>
      </c>
    </row>
    <row r="39" spans="1:17" hidden="1" x14ac:dyDescent="0.3">
      <c r="A39" t="s">
        <v>106</v>
      </c>
      <c r="B39" t="s">
        <v>107</v>
      </c>
      <c r="C39" t="s">
        <v>107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84</v>
      </c>
      <c r="J39">
        <f>IF(Table1[[#This Row],[Team]]="MCI",1,0)</f>
        <v>0</v>
      </c>
      <c r="K39">
        <v>10</v>
      </c>
      <c r="L39">
        <v>143</v>
      </c>
      <c r="M39">
        <v>5.3333304283276197</v>
      </c>
      <c r="N39">
        <v>11.8547154934015</v>
      </c>
      <c r="O39">
        <v>9.7108667090274707</v>
      </c>
      <c r="P39">
        <v>0</v>
      </c>
      <c r="Q39">
        <v>0</v>
      </c>
    </row>
    <row r="40" spans="1:17" hidden="1" x14ac:dyDescent="0.3">
      <c r="A40" t="s">
        <v>109</v>
      </c>
      <c r="B40" t="s">
        <v>110</v>
      </c>
      <c r="C40" t="s">
        <v>110</v>
      </c>
      <c r="D40" t="s">
        <v>6</v>
      </c>
      <c r="E40">
        <v>0</v>
      </c>
      <c r="F40">
        <v>0</v>
      </c>
      <c r="G40">
        <v>1</v>
      </c>
      <c r="H40">
        <v>0</v>
      </c>
      <c r="I40" t="s">
        <v>108</v>
      </c>
      <c r="J40">
        <f>IF(Table1[[#This Row],[Team]]="MCI",1,0)</f>
        <v>0</v>
      </c>
      <c r="K40">
        <v>5.5</v>
      </c>
      <c r="L40">
        <v>150</v>
      </c>
      <c r="M40">
        <v>2.2666658986372501</v>
      </c>
      <c r="N40">
        <v>10.063993788839699</v>
      </c>
      <c r="O40">
        <v>5.5927932635243902</v>
      </c>
      <c r="P40">
        <v>0</v>
      </c>
      <c r="Q40">
        <v>0</v>
      </c>
    </row>
    <row r="41" spans="1:17" hidden="1" x14ac:dyDescent="0.3">
      <c r="A41" t="s">
        <v>111</v>
      </c>
      <c r="B41" t="s">
        <v>112</v>
      </c>
      <c r="C41" t="s">
        <v>112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108</v>
      </c>
      <c r="J41">
        <f>IF(Table1[[#This Row],[Team]]="MCI",1,0)</f>
        <v>0</v>
      </c>
      <c r="K41">
        <v>7</v>
      </c>
      <c r="L41">
        <v>151</v>
      </c>
      <c r="M41">
        <v>6.6666657137595102</v>
      </c>
      <c r="N41">
        <v>13.2407012449502</v>
      </c>
      <c r="O41">
        <v>8.7072282516264199</v>
      </c>
      <c r="P41">
        <v>0</v>
      </c>
      <c r="Q41">
        <v>0</v>
      </c>
    </row>
    <row r="42" spans="1:17" hidden="1" x14ac:dyDescent="0.3">
      <c r="A42" t="s">
        <v>113</v>
      </c>
      <c r="B42" t="s">
        <v>114</v>
      </c>
      <c r="C42" t="s">
        <v>114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108</v>
      </c>
      <c r="J42">
        <f>IF(Table1[[#This Row],[Team]]="MCI",1,0)</f>
        <v>0</v>
      </c>
      <c r="K42">
        <v>5</v>
      </c>
      <c r="L42">
        <v>152</v>
      </c>
      <c r="M42">
        <v>1.7999999964352</v>
      </c>
      <c r="N42">
        <v>9.6165357358814507</v>
      </c>
      <c r="O42">
        <v>5.2101632951972201</v>
      </c>
      <c r="P42">
        <v>0</v>
      </c>
      <c r="Q42">
        <v>0</v>
      </c>
    </row>
    <row r="43" spans="1:17" hidden="1" x14ac:dyDescent="0.3">
      <c r="A43" t="s">
        <v>115</v>
      </c>
      <c r="B43" t="s">
        <v>116</v>
      </c>
      <c r="C43" t="s">
        <v>116</v>
      </c>
      <c r="D43" t="s">
        <v>6</v>
      </c>
      <c r="E43">
        <v>0</v>
      </c>
      <c r="F43">
        <v>0</v>
      </c>
      <c r="G43">
        <v>1</v>
      </c>
      <c r="H43">
        <v>0</v>
      </c>
      <c r="I43" t="s">
        <v>108</v>
      </c>
      <c r="J43">
        <f>IF(Table1[[#This Row],[Team]]="MCI",1,0)</f>
        <v>0</v>
      </c>
      <c r="K43">
        <v>5.5</v>
      </c>
      <c r="L43">
        <v>159</v>
      </c>
      <c r="M43">
        <v>4.9999999940395297</v>
      </c>
      <c r="N43">
        <v>12.316764805622601</v>
      </c>
      <c r="O43">
        <v>7.6597286404976703</v>
      </c>
      <c r="P43">
        <v>0</v>
      </c>
      <c r="Q43">
        <v>0</v>
      </c>
    </row>
    <row r="44" spans="1:17" hidden="1" x14ac:dyDescent="0.3">
      <c r="A44" t="s">
        <v>109</v>
      </c>
      <c r="B44" t="s">
        <v>118</v>
      </c>
      <c r="C44" t="s">
        <v>118</v>
      </c>
      <c r="D44" t="s">
        <v>4</v>
      </c>
      <c r="E44">
        <v>1</v>
      </c>
      <c r="F44">
        <v>0</v>
      </c>
      <c r="G44">
        <v>0</v>
      </c>
      <c r="H44">
        <v>0</v>
      </c>
      <c r="I44" t="s">
        <v>117</v>
      </c>
      <c r="J44">
        <f>IF(Table1[[#This Row],[Team]]="MCI",1,0)</f>
        <v>0</v>
      </c>
      <c r="K44">
        <v>4.5</v>
      </c>
      <c r="L44">
        <v>170</v>
      </c>
      <c r="M44">
        <v>4.3999999971355797</v>
      </c>
      <c r="N44">
        <v>12.002126175689501</v>
      </c>
      <c r="O44">
        <v>7.67015772342973</v>
      </c>
      <c r="P44">
        <v>0</v>
      </c>
      <c r="Q44">
        <v>0</v>
      </c>
    </row>
    <row r="45" spans="1:17" hidden="1" x14ac:dyDescent="0.3">
      <c r="A45" t="s">
        <v>120</v>
      </c>
      <c r="B45" t="s">
        <v>121</v>
      </c>
      <c r="C45" t="s">
        <v>121</v>
      </c>
      <c r="D45" t="s">
        <v>6</v>
      </c>
      <c r="E45">
        <v>0</v>
      </c>
      <c r="F45">
        <v>0</v>
      </c>
      <c r="G45">
        <v>1</v>
      </c>
      <c r="H45">
        <v>0</v>
      </c>
      <c r="I45" t="s">
        <v>117</v>
      </c>
      <c r="J45">
        <f>IF(Table1[[#This Row],[Team]]="MCI",1,0)</f>
        <v>0</v>
      </c>
      <c r="K45">
        <v>5.5</v>
      </c>
      <c r="L45">
        <v>173</v>
      </c>
      <c r="M45">
        <v>2.7999999959683</v>
      </c>
      <c r="N45">
        <v>10.7230830303796</v>
      </c>
      <c r="O45">
        <v>6.4401921624138101</v>
      </c>
      <c r="P45">
        <v>0</v>
      </c>
      <c r="Q45">
        <v>0</v>
      </c>
    </row>
    <row r="46" spans="1:17" hidden="1" x14ac:dyDescent="0.3">
      <c r="A46" t="s">
        <v>122</v>
      </c>
      <c r="B46" t="s">
        <v>123</v>
      </c>
      <c r="C46" t="s">
        <v>123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117</v>
      </c>
      <c r="J46">
        <f>IF(Table1[[#This Row],[Team]]="MCI",1,0)</f>
        <v>0</v>
      </c>
      <c r="K46">
        <v>5.5</v>
      </c>
      <c r="L46">
        <v>175</v>
      </c>
      <c r="M46">
        <v>3.59999999379118</v>
      </c>
      <c r="N46">
        <v>11.417032175594001</v>
      </c>
      <c r="O46">
        <v>7.0826797888050299</v>
      </c>
      <c r="P46">
        <v>0</v>
      </c>
      <c r="Q46">
        <v>0</v>
      </c>
    </row>
    <row r="47" spans="1:17" hidden="1" x14ac:dyDescent="0.3">
      <c r="A47" t="s">
        <v>124</v>
      </c>
      <c r="B47" t="s">
        <v>125</v>
      </c>
      <c r="C47" t="s">
        <v>125</v>
      </c>
      <c r="D47" t="s">
        <v>6</v>
      </c>
      <c r="E47">
        <v>0</v>
      </c>
      <c r="F47">
        <v>0</v>
      </c>
      <c r="G47">
        <v>1</v>
      </c>
      <c r="H47">
        <v>0</v>
      </c>
      <c r="I47" t="s">
        <v>117</v>
      </c>
      <c r="J47">
        <f>IF(Table1[[#This Row],[Team]]="MCI",1,0)</f>
        <v>0</v>
      </c>
      <c r="K47">
        <v>5.5</v>
      </c>
      <c r="L47">
        <v>178</v>
      </c>
      <c r="M47">
        <v>2.3999999958322</v>
      </c>
      <c r="N47">
        <v>10.407562361322301</v>
      </c>
      <c r="O47">
        <v>6.1348435055929196</v>
      </c>
      <c r="P47">
        <v>0</v>
      </c>
      <c r="Q47">
        <v>0</v>
      </c>
    </row>
    <row r="48" spans="1:17" hidden="1" x14ac:dyDescent="0.3">
      <c r="A48" t="s">
        <v>127</v>
      </c>
      <c r="B48" t="s">
        <v>128</v>
      </c>
      <c r="C48" t="s">
        <v>128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117</v>
      </c>
      <c r="J48">
        <f>IF(Table1[[#This Row],[Team]]="MCI",1,0)</f>
        <v>0</v>
      </c>
      <c r="K48">
        <v>5.5</v>
      </c>
      <c r="L48">
        <v>184</v>
      </c>
      <c r="M48">
        <v>-10</v>
      </c>
      <c r="N48">
        <v>10.1612698406447</v>
      </c>
      <c r="O48">
        <v>1.48744846389559</v>
      </c>
      <c r="P48">
        <v>0</v>
      </c>
      <c r="Q48">
        <v>0</v>
      </c>
    </row>
    <row r="49" spans="1:17" hidden="1" x14ac:dyDescent="0.3">
      <c r="A49" t="s">
        <v>131</v>
      </c>
      <c r="B49" t="s">
        <v>132</v>
      </c>
      <c r="C49" t="s">
        <v>132</v>
      </c>
      <c r="D49" t="s">
        <v>7</v>
      </c>
      <c r="E49">
        <v>0</v>
      </c>
      <c r="F49">
        <v>0</v>
      </c>
      <c r="G49">
        <v>0</v>
      </c>
      <c r="H49">
        <v>1</v>
      </c>
      <c r="I49" t="s">
        <v>130</v>
      </c>
      <c r="J49">
        <f>IF(Table1[[#This Row],[Team]]="MCI",1,0)</f>
        <v>0</v>
      </c>
      <c r="K49">
        <v>9.5</v>
      </c>
      <c r="L49">
        <v>219</v>
      </c>
      <c r="M49">
        <v>7.1999910451029896</v>
      </c>
      <c r="N49">
        <v>11.5523069708881</v>
      </c>
      <c r="O49">
        <v>7.1260690060392404</v>
      </c>
      <c r="P49">
        <v>0</v>
      </c>
      <c r="Q49">
        <v>0</v>
      </c>
    </row>
    <row r="50" spans="1:17" hidden="1" x14ac:dyDescent="0.3">
      <c r="A50" t="s">
        <v>134</v>
      </c>
      <c r="B50" t="s">
        <v>135</v>
      </c>
      <c r="C50" t="s">
        <v>135</v>
      </c>
      <c r="D50" t="s">
        <v>5</v>
      </c>
      <c r="E50">
        <v>0</v>
      </c>
      <c r="F50">
        <v>1</v>
      </c>
      <c r="G50">
        <v>0</v>
      </c>
      <c r="H50">
        <v>0</v>
      </c>
      <c r="I50" t="s">
        <v>130</v>
      </c>
      <c r="J50">
        <f>IF(Table1[[#This Row],[Team]]="MCI",1,0)</f>
        <v>0</v>
      </c>
      <c r="K50">
        <v>4.5</v>
      </c>
      <c r="L50">
        <v>221</v>
      </c>
      <c r="M50">
        <v>5.9333321320687098</v>
      </c>
      <c r="N50">
        <v>11.421045354664299</v>
      </c>
      <c r="O50">
        <v>6.6781531727677397</v>
      </c>
      <c r="P50">
        <v>0</v>
      </c>
      <c r="Q50">
        <v>0</v>
      </c>
    </row>
    <row r="51" spans="1:17" hidden="1" x14ac:dyDescent="0.3">
      <c r="A51" t="s">
        <v>136</v>
      </c>
      <c r="B51" t="s">
        <v>137</v>
      </c>
      <c r="C51" t="s">
        <v>137</v>
      </c>
      <c r="D51" t="s">
        <v>6</v>
      </c>
      <c r="E51">
        <v>0</v>
      </c>
      <c r="F51">
        <v>0</v>
      </c>
      <c r="G51">
        <v>1</v>
      </c>
      <c r="H51">
        <v>0</v>
      </c>
      <c r="I51" t="s">
        <v>130</v>
      </c>
      <c r="J51">
        <f>IF(Table1[[#This Row],[Team]]="MCI",1,0)</f>
        <v>0</v>
      </c>
      <c r="K51">
        <v>6.5</v>
      </c>
      <c r="L51">
        <v>222</v>
      </c>
      <c r="M51">
        <v>2.1999999949200499</v>
      </c>
      <c r="N51">
        <v>10.289020198131199</v>
      </c>
      <c r="O51">
        <v>5.04215544503234</v>
      </c>
      <c r="P51">
        <v>0</v>
      </c>
      <c r="Q51">
        <v>0</v>
      </c>
    </row>
    <row r="52" spans="1:17" hidden="1" x14ac:dyDescent="0.3">
      <c r="A52" t="s">
        <v>99</v>
      </c>
      <c r="B52" t="s">
        <v>138</v>
      </c>
      <c r="C52" t="s">
        <v>138</v>
      </c>
      <c r="D52" t="s">
        <v>6</v>
      </c>
      <c r="E52">
        <v>0</v>
      </c>
      <c r="F52">
        <v>0</v>
      </c>
      <c r="G52">
        <v>1</v>
      </c>
      <c r="H52">
        <v>0</v>
      </c>
      <c r="I52" t="s">
        <v>130</v>
      </c>
      <c r="J52">
        <f>IF(Table1[[#This Row],[Team]]="MCI",1,0)</f>
        <v>0</v>
      </c>
      <c r="K52">
        <v>8</v>
      </c>
      <c r="L52">
        <v>224</v>
      </c>
      <c r="M52">
        <v>5.9999999979734602</v>
      </c>
      <c r="N52">
        <v>13.1453326198192</v>
      </c>
      <c r="O52">
        <v>7.4296085533863696</v>
      </c>
      <c r="P52">
        <v>0</v>
      </c>
      <c r="Q52">
        <v>0</v>
      </c>
    </row>
    <row r="53" spans="1:17" hidden="1" x14ac:dyDescent="0.3">
      <c r="A53" t="s">
        <v>139</v>
      </c>
      <c r="B53" t="s">
        <v>140</v>
      </c>
      <c r="C53" t="s">
        <v>140</v>
      </c>
      <c r="D53" t="s">
        <v>7</v>
      </c>
      <c r="E53">
        <v>0</v>
      </c>
      <c r="F53">
        <v>0</v>
      </c>
      <c r="G53">
        <v>0</v>
      </c>
      <c r="H53">
        <v>1</v>
      </c>
      <c r="I53" t="s">
        <v>130</v>
      </c>
      <c r="J53">
        <f>IF(Table1[[#This Row],[Team]]="MCI",1,0)</f>
        <v>0</v>
      </c>
      <c r="K53">
        <v>6.4</v>
      </c>
      <c r="L53">
        <v>225</v>
      </c>
      <c r="M53">
        <v>2.8</v>
      </c>
      <c r="N53">
        <v>10.209587594170801</v>
      </c>
      <c r="O53">
        <v>5.1943087248395896</v>
      </c>
      <c r="P53">
        <v>0</v>
      </c>
      <c r="Q53">
        <v>0</v>
      </c>
    </row>
    <row r="54" spans="1:17" hidden="1" x14ac:dyDescent="0.3">
      <c r="A54" t="s">
        <v>141</v>
      </c>
      <c r="B54" t="s">
        <v>142</v>
      </c>
      <c r="C54" t="s">
        <v>142</v>
      </c>
      <c r="D54" t="s">
        <v>6</v>
      </c>
      <c r="E54">
        <v>0</v>
      </c>
      <c r="F54">
        <v>0</v>
      </c>
      <c r="G54">
        <v>1</v>
      </c>
      <c r="H54">
        <v>0</v>
      </c>
      <c r="I54" t="s">
        <v>130</v>
      </c>
      <c r="J54">
        <f>IF(Table1[[#This Row],[Team]]="MCI",1,0)</f>
        <v>0</v>
      </c>
      <c r="K54">
        <v>5</v>
      </c>
      <c r="L54">
        <v>226</v>
      </c>
      <c r="M54">
        <v>0.8</v>
      </c>
      <c r="N54">
        <v>9.0144367943615205</v>
      </c>
      <c r="O54">
        <v>4.0683674648155801</v>
      </c>
      <c r="P54">
        <v>0</v>
      </c>
      <c r="Q54">
        <v>0</v>
      </c>
    </row>
    <row r="55" spans="1:17" hidden="1" x14ac:dyDescent="0.3">
      <c r="A55" t="s">
        <v>143</v>
      </c>
      <c r="B55" t="s">
        <v>144</v>
      </c>
      <c r="C55" t="s">
        <v>144</v>
      </c>
      <c r="D55" t="s">
        <v>6</v>
      </c>
      <c r="E55">
        <v>0</v>
      </c>
      <c r="F55">
        <v>0</v>
      </c>
      <c r="G55">
        <v>1</v>
      </c>
      <c r="H55">
        <v>0</v>
      </c>
      <c r="I55" t="s">
        <v>130</v>
      </c>
      <c r="J55">
        <f>IF(Table1[[#This Row],[Team]]="MCI",1,0)</f>
        <v>0</v>
      </c>
      <c r="K55">
        <v>5</v>
      </c>
      <c r="L55">
        <v>227</v>
      </c>
      <c r="M55">
        <v>2.8666653990790198</v>
      </c>
      <c r="N55">
        <v>10.9740317571865</v>
      </c>
      <c r="O55">
        <v>5.53895095712826</v>
      </c>
      <c r="P55">
        <v>0</v>
      </c>
      <c r="Q55">
        <v>0</v>
      </c>
    </row>
    <row r="56" spans="1:17" hidden="1" x14ac:dyDescent="0.3">
      <c r="A56" t="s">
        <v>99</v>
      </c>
      <c r="B56" t="s">
        <v>145</v>
      </c>
      <c r="C56" t="s">
        <v>145</v>
      </c>
      <c r="D56" t="s">
        <v>5</v>
      </c>
      <c r="E56">
        <v>0</v>
      </c>
      <c r="F56">
        <v>1</v>
      </c>
      <c r="G56">
        <v>0</v>
      </c>
      <c r="H56">
        <v>0</v>
      </c>
      <c r="I56" t="s">
        <v>130</v>
      </c>
      <c r="J56">
        <f>IF(Table1[[#This Row],[Team]]="MCI",1,0)</f>
        <v>0</v>
      </c>
      <c r="K56">
        <v>4.5</v>
      </c>
      <c r="L56">
        <v>229</v>
      </c>
      <c r="M56">
        <v>2.3999999472682001</v>
      </c>
      <c r="N56">
        <v>9.8801779877512299</v>
      </c>
      <c r="O56">
        <v>4.9308147396336599</v>
      </c>
      <c r="P56">
        <v>0</v>
      </c>
      <c r="Q56">
        <v>0</v>
      </c>
    </row>
    <row r="57" spans="1:17" hidden="1" x14ac:dyDescent="0.3">
      <c r="A57" t="s">
        <v>147</v>
      </c>
      <c r="B57" t="s">
        <v>148</v>
      </c>
      <c r="C57" t="s">
        <v>147</v>
      </c>
      <c r="D57" t="s">
        <v>6</v>
      </c>
      <c r="E57">
        <v>0</v>
      </c>
      <c r="F57">
        <v>0</v>
      </c>
      <c r="G57">
        <v>1</v>
      </c>
      <c r="H57">
        <v>0</v>
      </c>
      <c r="I57" t="s">
        <v>146</v>
      </c>
      <c r="J57">
        <f>IF(Table1[[#This Row],[Team]]="MCI",1,0)</f>
        <v>0</v>
      </c>
      <c r="K57">
        <v>6.1</v>
      </c>
      <c r="L57">
        <v>241</v>
      </c>
      <c r="M57">
        <v>10.9999731105711</v>
      </c>
      <c r="N57">
        <v>11.8016032478452</v>
      </c>
      <c r="O57">
        <v>8.2287310423739708</v>
      </c>
      <c r="P57">
        <v>0</v>
      </c>
      <c r="Q57">
        <v>0</v>
      </c>
    </row>
    <row r="58" spans="1:17" hidden="1" x14ac:dyDescent="0.3">
      <c r="A58" t="s">
        <v>149</v>
      </c>
      <c r="B58" t="s">
        <v>150</v>
      </c>
      <c r="C58" t="s">
        <v>150</v>
      </c>
      <c r="D58" t="s">
        <v>7</v>
      </c>
      <c r="E58">
        <v>0</v>
      </c>
      <c r="F58">
        <v>0</v>
      </c>
      <c r="G58">
        <v>0</v>
      </c>
      <c r="H58">
        <v>1</v>
      </c>
      <c r="I58" t="s">
        <v>146</v>
      </c>
      <c r="J58">
        <f>IF(Table1[[#This Row],[Team]]="MCI",1,0)</f>
        <v>0</v>
      </c>
      <c r="K58">
        <v>7.4</v>
      </c>
      <c r="L58">
        <v>242</v>
      </c>
      <c r="M58">
        <v>0.33333118307986398</v>
      </c>
      <c r="N58">
        <v>9.4581782314828793</v>
      </c>
      <c r="O58">
        <v>4.01197735270586</v>
      </c>
      <c r="P58">
        <v>0</v>
      </c>
      <c r="Q58">
        <v>0</v>
      </c>
    </row>
    <row r="59" spans="1:17" hidden="1" x14ac:dyDescent="0.3">
      <c r="A59" t="s">
        <v>151</v>
      </c>
      <c r="B59" t="s">
        <v>152</v>
      </c>
      <c r="C59" t="s">
        <v>152</v>
      </c>
      <c r="D59" t="s">
        <v>6</v>
      </c>
      <c r="E59">
        <v>0</v>
      </c>
      <c r="F59">
        <v>0</v>
      </c>
      <c r="G59">
        <v>1</v>
      </c>
      <c r="H59">
        <v>0</v>
      </c>
      <c r="I59" t="s">
        <v>146</v>
      </c>
      <c r="J59">
        <f>IF(Table1[[#This Row],[Team]]="MCI",1,0)</f>
        <v>0</v>
      </c>
      <c r="K59">
        <v>6</v>
      </c>
      <c r="L59">
        <v>246</v>
      </c>
      <c r="M59">
        <v>2.7581786702429301</v>
      </c>
      <c r="N59">
        <v>10.956766225949201</v>
      </c>
      <c r="O59">
        <v>5.3699053707456601</v>
      </c>
      <c r="P59">
        <v>0</v>
      </c>
      <c r="Q59">
        <v>0</v>
      </c>
    </row>
    <row r="60" spans="1:17" hidden="1" x14ac:dyDescent="0.3">
      <c r="A60" t="s">
        <v>73</v>
      </c>
      <c r="B60" t="s">
        <v>153</v>
      </c>
      <c r="C60" t="s">
        <v>153</v>
      </c>
      <c r="D60" t="s">
        <v>5</v>
      </c>
      <c r="E60">
        <v>0</v>
      </c>
      <c r="F60">
        <v>1</v>
      </c>
      <c r="G60">
        <v>0</v>
      </c>
      <c r="H60">
        <v>0</v>
      </c>
      <c r="I60" t="s">
        <v>146</v>
      </c>
      <c r="J60">
        <f>IF(Table1[[#This Row],[Team]]="MCI",1,0)</f>
        <v>0</v>
      </c>
      <c r="K60">
        <v>4.5</v>
      </c>
      <c r="L60">
        <v>247</v>
      </c>
      <c r="M60">
        <v>1.5333332543084399</v>
      </c>
      <c r="N60">
        <v>10.6258338938359</v>
      </c>
      <c r="O60">
        <v>4.8601306616417297</v>
      </c>
      <c r="P60">
        <v>0</v>
      </c>
      <c r="Q60">
        <v>0</v>
      </c>
    </row>
    <row r="61" spans="1:17" hidden="1" x14ac:dyDescent="0.3">
      <c r="A61" t="s">
        <v>154</v>
      </c>
      <c r="B61" t="s">
        <v>155</v>
      </c>
      <c r="C61" t="s">
        <v>155</v>
      </c>
      <c r="D61" t="s">
        <v>4</v>
      </c>
      <c r="E61">
        <v>1</v>
      </c>
      <c r="F61">
        <v>0</v>
      </c>
      <c r="G61">
        <v>0</v>
      </c>
      <c r="H61">
        <v>0</v>
      </c>
      <c r="I61" t="s">
        <v>146</v>
      </c>
      <c r="J61">
        <f>IF(Table1[[#This Row],[Team]]="MCI",1,0)</f>
        <v>0</v>
      </c>
      <c r="K61">
        <v>4.5</v>
      </c>
      <c r="L61">
        <v>250</v>
      </c>
      <c r="M61">
        <v>0.66666229781366604</v>
      </c>
      <c r="N61">
        <v>9.6069362909166909</v>
      </c>
      <c r="O61">
        <v>4.1749766871302398</v>
      </c>
      <c r="P61">
        <v>0</v>
      </c>
      <c r="Q61">
        <v>0</v>
      </c>
    </row>
    <row r="62" spans="1:17" hidden="1" x14ac:dyDescent="0.3">
      <c r="A62" t="s">
        <v>99</v>
      </c>
      <c r="B62" t="s">
        <v>156</v>
      </c>
      <c r="C62" t="s">
        <v>156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157</v>
      </c>
      <c r="J62">
        <f>IF(Table1[[#This Row],[Team]]="MCI",1,0)</f>
        <v>0</v>
      </c>
      <c r="K62">
        <v>4.5</v>
      </c>
      <c r="L62">
        <v>263</v>
      </c>
      <c r="M62">
        <v>0.26666705636689803</v>
      </c>
      <c r="N62">
        <v>10.166848644196801</v>
      </c>
      <c r="O62">
        <v>7.3595202245964302</v>
      </c>
      <c r="P62">
        <v>0</v>
      </c>
      <c r="Q62">
        <v>0</v>
      </c>
    </row>
    <row r="63" spans="1:17" hidden="1" x14ac:dyDescent="0.3">
      <c r="A63" t="s">
        <v>161</v>
      </c>
      <c r="B63" t="s">
        <v>162</v>
      </c>
      <c r="C63" t="s">
        <v>162</v>
      </c>
      <c r="D63" t="s">
        <v>6</v>
      </c>
      <c r="E63">
        <v>0</v>
      </c>
      <c r="F63">
        <v>0</v>
      </c>
      <c r="G63">
        <v>1</v>
      </c>
      <c r="H63">
        <v>0</v>
      </c>
      <c r="I63" t="s">
        <v>157</v>
      </c>
      <c r="J63">
        <f>IF(Table1[[#This Row],[Team]]="MCI",1,0)</f>
        <v>0</v>
      </c>
      <c r="K63">
        <v>13</v>
      </c>
      <c r="L63">
        <v>269</v>
      </c>
      <c r="M63">
        <v>1.7333355647555999</v>
      </c>
      <c r="N63">
        <v>9.9830295865049301</v>
      </c>
      <c r="O63">
        <v>7.8537571361038703</v>
      </c>
      <c r="P63">
        <v>0</v>
      </c>
      <c r="Q63">
        <v>0</v>
      </c>
    </row>
    <row r="64" spans="1:17" x14ac:dyDescent="0.3">
      <c r="A64" t="s">
        <v>236</v>
      </c>
      <c r="B64" t="s">
        <v>237</v>
      </c>
      <c r="C64" t="s">
        <v>237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235</v>
      </c>
      <c r="J64">
        <f>IF(Table1[[#This Row],[Team]]="MCI",1,0)</f>
        <v>0</v>
      </c>
      <c r="K64">
        <v>8.5</v>
      </c>
      <c r="L64">
        <v>434</v>
      </c>
      <c r="M64">
        <v>7.6666424079685704</v>
      </c>
      <c r="N64">
        <v>13.602022104325201</v>
      </c>
      <c r="O64">
        <v>10.938026571501799</v>
      </c>
      <c r="P64">
        <v>1</v>
      </c>
      <c r="Q64">
        <v>1</v>
      </c>
    </row>
    <row r="65" spans="1:17" hidden="1" x14ac:dyDescent="0.3">
      <c r="A65" t="s">
        <v>167</v>
      </c>
      <c r="B65" t="s">
        <v>168</v>
      </c>
      <c r="C65" t="s">
        <v>169</v>
      </c>
      <c r="D65" t="s">
        <v>6</v>
      </c>
      <c r="E65">
        <v>0</v>
      </c>
      <c r="F65">
        <v>0</v>
      </c>
      <c r="G65">
        <v>1</v>
      </c>
      <c r="H65">
        <v>0</v>
      </c>
      <c r="I65" t="s">
        <v>157</v>
      </c>
      <c r="J65">
        <f>IF(Table1[[#This Row],[Team]]="MCI",1,0)</f>
        <v>0</v>
      </c>
      <c r="K65">
        <v>8</v>
      </c>
      <c r="L65">
        <v>274</v>
      </c>
      <c r="M65">
        <v>0.60000193830589699</v>
      </c>
      <c r="N65">
        <v>11.092870765611</v>
      </c>
      <c r="O65">
        <v>8.1615907608355105</v>
      </c>
      <c r="P65">
        <v>0</v>
      </c>
      <c r="Q65">
        <v>0</v>
      </c>
    </row>
    <row r="66" spans="1:17" hidden="1" x14ac:dyDescent="0.3">
      <c r="A66" t="s">
        <v>170</v>
      </c>
      <c r="B66" t="s">
        <v>171</v>
      </c>
      <c r="C66" t="s">
        <v>171</v>
      </c>
      <c r="D66" t="s">
        <v>6</v>
      </c>
      <c r="E66">
        <v>0</v>
      </c>
      <c r="F66">
        <v>0</v>
      </c>
      <c r="G66">
        <v>1</v>
      </c>
      <c r="H66">
        <v>0</v>
      </c>
      <c r="I66" t="s">
        <v>157</v>
      </c>
      <c r="J66">
        <f>IF(Table1[[#This Row],[Team]]="MCI",1,0)</f>
        <v>0</v>
      </c>
      <c r="K66">
        <v>5</v>
      </c>
      <c r="L66">
        <v>275</v>
      </c>
      <c r="M66">
        <v>1.39999999854447</v>
      </c>
      <c r="N66">
        <v>9.3075312455278105</v>
      </c>
      <c r="O66">
        <v>7.2302327965668303</v>
      </c>
      <c r="P66">
        <v>0</v>
      </c>
      <c r="Q66">
        <v>0</v>
      </c>
    </row>
    <row r="67" spans="1:17" hidden="1" x14ac:dyDescent="0.3">
      <c r="A67" t="s">
        <v>172</v>
      </c>
      <c r="B67" t="s">
        <v>173</v>
      </c>
      <c r="C67" t="s">
        <v>173</v>
      </c>
      <c r="D67" t="s">
        <v>5</v>
      </c>
      <c r="E67">
        <v>0</v>
      </c>
      <c r="F67">
        <v>1</v>
      </c>
      <c r="G67">
        <v>0</v>
      </c>
      <c r="H67">
        <v>0</v>
      </c>
      <c r="I67" t="s">
        <v>174</v>
      </c>
      <c r="J67">
        <f>IF(Table1[[#This Row],[Team]]="MCI",1,0)</f>
        <v>1</v>
      </c>
      <c r="K67">
        <v>5.0999999999999996</v>
      </c>
      <c r="L67">
        <v>285</v>
      </c>
      <c r="M67">
        <v>2.4</v>
      </c>
      <c r="N67">
        <v>10.1817945172993</v>
      </c>
      <c r="O67">
        <v>9.1660380799750207</v>
      </c>
      <c r="P67">
        <v>0</v>
      </c>
      <c r="Q67">
        <v>0</v>
      </c>
    </row>
    <row r="68" spans="1:17" hidden="1" x14ac:dyDescent="0.3">
      <c r="A68" t="s">
        <v>175</v>
      </c>
      <c r="B68" t="s">
        <v>176</v>
      </c>
      <c r="C68" t="s">
        <v>176</v>
      </c>
      <c r="D68" t="s">
        <v>6</v>
      </c>
      <c r="E68">
        <v>0</v>
      </c>
      <c r="F68">
        <v>0</v>
      </c>
      <c r="G68">
        <v>1</v>
      </c>
      <c r="H68">
        <v>0</v>
      </c>
      <c r="I68" t="s">
        <v>174</v>
      </c>
      <c r="J68">
        <f>IF(Table1[[#This Row],[Team]]="MCI",1,0)</f>
        <v>1</v>
      </c>
      <c r="K68">
        <v>7.5</v>
      </c>
      <c r="L68">
        <v>286</v>
      </c>
      <c r="M68">
        <v>8.33333478701452</v>
      </c>
      <c r="N68">
        <v>11.128207559079</v>
      </c>
      <c r="O68">
        <v>12.592557591032399</v>
      </c>
      <c r="P68">
        <v>0</v>
      </c>
      <c r="Q68">
        <v>0</v>
      </c>
    </row>
    <row r="69" spans="1:17" hidden="1" x14ac:dyDescent="0.3">
      <c r="A69" t="s">
        <v>177</v>
      </c>
      <c r="B69" t="s">
        <v>178</v>
      </c>
      <c r="C69" t="s">
        <v>178</v>
      </c>
      <c r="D69" t="s">
        <v>6</v>
      </c>
      <c r="E69">
        <v>0</v>
      </c>
      <c r="F69">
        <v>0</v>
      </c>
      <c r="G69">
        <v>1</v>
      </c>
      <c r="H69">
        <v>0</v>
      </c>
      <c r="I69" t="s">
        <v>174</v>
      </c>
      <c r="J69">
        <f>IF(Table1[[#This Row],[Team]]="MCI",1,0)</f>
        <v>1</v>
      </c>
      <c r="K69">
        <v>12.1</v>
      </c>
      <c r="L69">
        <v>287</v>
      </c>
      <c r="M69">
        <v>9.1999999985118599</v>
      </c>
      <c r="N69">
        <v>9.32587426834327</v>
      </c>
      <c r="O69">
        <v>11.5523149721569</v>
      </c>
      <c r="P69">
        <v>0</v>
      </c>
      <c r="Q69">
        <v>0</v>
      </c>
    </row>
    <row r="70" spans="1:17" hidden="1" x14ac:dyDescent="0.3">
      <c r="A70" t="s">
        <v>179</v>
      </c>
      <c r="B70" t="s">
        <v>180</v>
      </c>
      <c r="C70" t="s">
        <v>180</v>
      </c>
      <c r="D70" t="s">
        <v>6</v>
      </c>
      <c r="E70">
        <v>0</v>
      </c>
      <c r="F70">
        <v>0</v>
      </c>
      <c r="G70">
        <v>1</v>
      </c>
      <c r="H70">
        <v>0</v>
      </c>
      <c r="I70" t="s">
        <v>174</v>
      </c>
      <c r="J70">
        <f>IF(Table1[[#This Row],[Team]]="MCI",1,0)</f>
        <v>1</v>
      </c>
      <c r="K70">
        <v>7.9</v>
      </c>
      <c r="L70">
        <v>289</v>
      </c>
      <c r="M70">
        <v>1.5999999930150799</v>
      </c>
      <c r="N70">
        <v>9.7438907905341097</v>
      </c>
      <c r="O70">
        <v>8.45767062287584</v>
      </c>
      <c r="P70">
        <v>0</v>
      </c>
      <c r="Q70">
        <v>0</v>
      </c>
    </row>
    <row r="71" spans="1:17" hidden="1" x14ac:dyDescent="0.3">
      <c r="A71" t="s">
        <v>151</v>
      </c>
      <c r="B71" t="s">
        <v>181</v>
      </c>
      <c r="C71" t="s">
        <v>181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174</v>
      </c>
      <c r="J71">
        <f>IF(Table1[[#This Row],[Team]]="MCI",1,0)</f>
        <v>1</v>
      </c>
      <c r="K71">
        <v>7</v>
      </c>
      <c r="L71">
        <v>290</v>
      </c>
      <c r="M71">
        <v>4.7999994030518804</v>
      </c>
      <c r="N71">
        <v>10.8147090453455</v>
      </c>
      <c r="O71">
        <v>10.750612385175099</v>
      </c>
      <c r="P71">
        <v>0</v>
      </c>
      <c r="Q71">
        <v>0</v>
      </c>
    </row>
    <row r="72" spans="1:17" hidden="1" x14ac:dyDescent="0.3">
      <c r="A72" t="s">
        <v>163</v>
      </c>
      <c r="B72" t="s">
        <v>164</v>
      </c>
      <c r="C72" t="s">
        <v>164</v>
      </c>
      <c r="D72" t="s">
        <v>5</v>
      </c>
      <c r="E72">
        <v>0</v>
      </c>
      <c r="F72">
        <v>1</v>
      </c>
      <c r="G72">
        <v>0</v>
      </c>
      <c r="H72">
        <v>0</v>
      </c>
      <c r="I72" t="s">
        <v>157</v>
      </c>
      <c r="J72">
        <f>IF(Table1[[#This Row],[Team]]="MCI",1,0)</f>
        <v>0</v>
      </c>
      <c r="K72">
        <v>7.5</v>
      </c>
      <c r="L72">
        <v>333</v>
      </c>
      <c r="M72">
        <v>6.6666912653824406E-2</v>
      </c>
      <c r="N72">
        <v>9.3087527539220893</v>
      </c>
      <c r="O72">
        <f>6.6627010615378*0.9</f>
        <v>5.99643095538402</v>
      </c>
      <c r="P72">
        <v>1</v>
      </c>
      <c r="Q72">
        <v>0</v>
      </c>
    </row>
    <row r="73" spans="1:17" hidden="1" x14ac:dyDescent="0.3">
      <c r="A73" t="s">
        <v>194</v>
      </c>
      <c r="B73" t="s">
        <v>203</v>
      </c>
      <c r="C73" t="s">
        <v>203</v>
      </c>
      <c r="D73" t="s">
        <v>5</v>
      </c>
      <c r="E73">
        <v>0</v>
      </c>
      <c r="F73">
        <v>1</v>
      </c>
      <c r="G73">
        <v>0</v>
      </c>
      <c r="H73">
        <v>0</v>
      </c>
      <c r="I73" t="s">
        <v>195</v>
      </c>
      <c r="J73">
        <f>IF(Table1[[#This Row],[Team]]="MCI",1,0)</f>
        <v>0</v>
      </c>
      <c r="K73">
        <v>5</v>
      </c>
      <c r="L73">
        <v>344</v>
      </c>
      <c r="M73">
        <v>4.4666669465833397</v>
      </c>
      <c r="N73">
        <v>10.806156040099999</v>
      </c>
      <c r="O73">
        <f>6.92854617242701*0.5</f>
        <v>3.4642730862135052</v>
      </c>
      <c r="P73">
        <v>1</v>
      </c>
      <c r="Q73">
        <v>0</v>
      </c>
    </row>
    <row r="74" spans="1:17" x14ac:dyDescent="0.3">
      <c r="A74" t="s">
        <v>100</v>
      </c>
      <c r="B74" t="s">
        <v>101</v>
      </c>
      <c r="C74" t="s">
        <v>101</v>
      </c>
      <c r="D74" t="s">
        <v>4</v>
      </c>
      <c r="E74">
        <v>1</v>
      </c>
      <c r="F74">
        <v>0</v>
      </c>
      <c r="G74">
        <v>0</v>
      </c>
      <c r="H74">
        <v>0</v>
      </c>
      <c r="I74" t="s">
        <v>84</v>
      </c>
      <c r="J74">
        <f>IF(Table1[[#This Row],[Team]]="MCI",1,0)</f>
        <v>0</v>
      </c>
      <c r="K74">
        <v>5</v>
      </c>
      <c r="L74">
        <v>138</v>
      </c>
      <c r="M74">
        <v>5.1999999748596499</v>
      </c>
      <c r="N74">
        <v>11.5611444800171</v>
      </c>
      <c r="O74">
        <v>9.4698512949368503</v>
      </c>
      <c r="P74">
        <v>1</v>
      </c>
      <c r="Q74">
        <v>1</v>
      </c>
    </row>
    <row r="75" spans="1:17" hidden="1" x14ac:dyDescent="0.3">
      <c r="A75" t="s">
        <v>126</v>
      </c>
      <c r="B75" t="s">
        <v>184</v>
      </c>
      <c r="C75" t="s">
        <v>184</v>
      </c>
      <c r="D75" t="s">
        <v>5</v>
      </c>
      <c r="E75">
        <v>0</v>
      </c>
      <c r="F75">
        <v>1</v>
      </c>
      <c r="G75">
        <v>0</v>
      </c>
      <c r="H75">
        <v>0</v>
      </c>
      <c r="I75" t="s">
        <v>174</v>
      </c>
      <c r="J75">
        <f>IF(Table1[[#This Row],[Team]]="MCI",1,0)</f>
        <v>1</v>
      </c>
      <c r="K75">
        <v>5</v>
      </c>
      <c r="L75">
        <v>293</v>
      </c>
      <c r="M75">
        <v>4.1999999968272004</v>
      </c>
      <c r="N75">
        <v>11.8896345858141</v>
      </c>
      <c r="O75">
        <v>11.3335485836582</v>
      </c>
      <c r="P75">
        <v>0</v>
      </c>
      <c r="Q75">
        <v>0</v>
      </c>
    </row>
    <row r="76" spans="1:17" x14ac:dyDescent="0.3">
      <c r="A76" t="s">
        <v>73</v>
      </c>
      <c r="B76" t="s">
        <v>74</v>
      </c>
      <c r="C76" t="s">
        <v>74</v>
      </c>
      <c r="D76" t="s">
        <v>6</v>
      </c>
      <c r="E76">
        <v>0</v>
      </c>
      <c r="F76">
        <v>0</v>
      </c>
      <c r="G76">
        <v>1</v>
      </c>
      <c r="H76">
        <v>0</v>
      </c>
      <c r="I76" t="s">
        <v>71</v>
      </c>
      <c r="J76">
        <f>IF(Table1[[#This Row],[Team]]="MCI",1,0)</f>
        <v>0</v>
      </c>
      <c r="K76">
        <v>5.6</v>
      </c>
      <c r="L76">
        <v>97</v>
      </c>
      <c r="M76">
        <v>8.1999997530259101</v>
      </c>
      <c r="N76">
        <v>12.3610000494935</v>
      </c>
      <c r="O76">
        <v>9.3383934132863402</v>
      </c>
      <c r="P76">
        <v>0</v>
      </c>
      <c r="Q76">
        <v>1</v>
      </c>
    </row>
    <row r="77" spans="1:17" x14ac:dyDescent="0.3">
      <c r="A77" t="s">
        <v>36</v>
      </c>
      <c r="B77" t="s">
        <v>72</v>
      </c>
      <c r="C77" t="s">
        <v>72</v>
      </c>
      <c r="D77" t="s">
        <v>7</v>
      </c>
      <c r="E77">
        <v>0</v>
      </c>
      <c r="F77">
        <v>0</v>
      </c>
      <c r="G77">
        <v>0</v>
      </c>
      <c r="H77">
        <v>1</v>
      </c>
      <c r="I77" t="s">
        <v>71</v>
      </c>
      <c r="J77">
        <f>IF(Table1[[#This Row],[Team]]="MCI",1,0)</f>
        <v>0</v>
      </c>
      <c r="K77">
        <v>6.5</v>
      </c>
      <c r="L77">
        <v>96</v>
      </c>
      <c r="M77">
        <v>6.39999999568112</v>
      </c>
      <c r="N77">
        <v>13.3321589659925</v>
      </c>
      <c r="O77">
        <v>9.1784185685451902</v>
      </c>
      <c r="P77">
        <v>0</v>
      </c>
      <c r="Q77">
        <v>1</v>
      </c>
    </row>
    <row r="78" spans="1:17" hidden="1" x14ac:dyDescent="0.3">
      <c r="A78" t="s">
        <v>49</v>
      </c>
      <c r="B78" t="s">
        <v>193</v>
      </c>
      <c r="C78" t="s">
        <v>193</v>
      </c>
      <c r="D78" t="s">
        <v>6</v>
      </c>
      <c r="E78">
        <v>0</v>
      </c>
      <c r="F78">
        <v>0</v>
      </c>
      <c r="G78">
        <v>1</v>
      </c>
      <c r="H78">
        <v>0</v>
      </c>
      <c r="I78" t="s">
        <v>189</v>
      </c>
      <c r="J78">
        <f>IF(Table1[[#This Row],[Team]]="MCI",1,0)</f>
        <v>0</v>
      </c>
      <c r="K78">
        <v>6.4</v>
      </c>
      <c r="L78">
        <v>326</v>
      </c>
      <c r="M78">
        <v>3.3999999934259502</v>
      </c>
      <c r="N78">
        <v>11.1930716502929</v>
      </c>
      <c r="O78">
        <v>6.2034974889146</v>
      </c>
      <c r="P78">
        <v>0</v>
      </c>
      <c r="Q78">
        <v>0</v>
      </c>
    </row>
    <row r="79" spans="1:17" hidden="1" x14ac:dyDescent="0.3">
      <c r="A79" t="s">
        <v>97</v>
      </c>
      <c r="B79" t="s">
        <v>196</v>
      </c>
      <c r="C79" t="s">
        <v>196</v>
      </c>
      <c r="D79" t="s">
        <v>7</v>
      </c>
      <c r="E79">
        <v>0</v>
      </c>
      <c r="F79">
        <v>0</v>
      </c>
      <c r="G79">
        <v>0</v>
      </c>
      <c r="H79">
        <v>1</v>
      </c>
      <c r="I79" t="s">
        <v>195</v>
      </c>
      <c r="J79">
        <f>IF(Table1[[#This Row],[Team]]="MCI",1,0)</f>
        <v>0</v>
      </c>
      <c r="K79">
        <v>7.5</v>
      </c>
      <c r="L79">
        <v>336</v>
      </c>
      <c r="M79">
        <v>2.1999999966133701</v>
      </c>
      <c r="N79">
        <v>10.073908943860699</v>
      </c>
      <c r="O79">
        <v>5.79034568006215</v>
      </c>
      <c r="P79">
        <v>0</v>
      </c>
      <c r="Q79">
        <v>0</v>
      </c>
    </row>
    <row r="80" spans="1:17" hidden="1" x14ac:dyDescent="0.3">
      <c r="A80" t="s">
        <v>23</v>
      </c>
      <c r="B80" t="s">
        <v>197</v>
      </c>
      <c r="C80" t="s">
        <v>197</v>
      </c>
      <c r="D80" t="s">
        <v>5</v>
      </c>
      <c r="E80">
        <v>0</v>
      </c>
      <c r="F80">
        <v>1</v>
      </c>
      <c r="G80">
        <v>0</v>
      </c>
      <c r="H80">
        <v>0</v>
      </c>
      <c r="I80" t="s">
        <v>195</v>
      </c>
      <c r="J80">
        <f>IF(Table1[[#This Row],[Team]]="MCI",1,0)</f>
        <v>0</v>
      </c>
      <c r="K80">
        <v>5</v>
      </c>
      <c r="L80">
        <v>337</v>
      </c>
      <c r="M80">
        <v>2.8</v>
      </c>
      <c r="N80">
        <v>10.1919440796889</v>
      </c>
      <c r="O80">
        <v>6.0537039702451398</v>
      </c>
      <c r="P80">
        <v>0</v>
      </c>
      <c r="Q80">
        <v>0</v>
      </c>
    </row>
    <row r="81" spans="1:17" hidden="1" x14ac:dyDescent="0.3">
      <c r="A81" t="s">
        <v>198</v>
      </c>
      <c r="B81" t="s">
        <v>199</v>
      </c>
      <c r="C81" t="s">
        <v>199</v>
      </c>
      <c r="D81" t="s">
        <v>5</v>
      </c>
      <c r="E81">
        <v>0</v>
      </c>
      <c r="F81">
        <v>1</v>
      </c>
      <c r="G81">
        <v>0</v>
      </c>
      <c r="H81">
        <v>0</v>
      </c>
      <c r="I81" t="s">
        <v>195</v>
      </c>
      <c r="J81">
        <f>IF(Table1[[#This Row],[Team]]="MCI",1,0)</f>
        <v>0</v>
      </c>
      <c r="K81">
        <v>4.5</v>
      </c>
      <c r="L81">
        <v>338</v>
      </c>
      <c r="M81">
        <v>3.99999999664267</v>
      </c>
      <c r="N81">
        <v>11.403912192182201</v>
      </c>
      <c r="O81">
        <v>7.0687887210048004</v>
      </c>
      <c r="P81">
        <v>0</v>
      </c>
      <c r="Q81">
        <v>0</v>
      </c>
    </row>
    <row r="82" spans="1:17" hidden="1" x14ac:dyDescent="0.3">
      <c r="A82" t="s">
        <v>201</v>
      </c>
      <c r="B82" t="s">
        <v>202</v>
      </c>
      <c r="C82" t="s">
        <v>202</v>
      </c>
      <c r="D82" t="s">
        <v>5</v>
      </c>
      <c r="E82">
        <v>0</v>
      </c>
      <c r="F82">
        <v>1</v>
      </c>
      <c r="G82">
        <v>0</v>
      </c>
      <c r="H82">
        <v>0</v>
      </c>
      <c r="I82" t="s">
        <v>195</v>
      </c>
      <c r="J82">
        <f>IF(Table1[[#This Row],[Team]]="MCI",1,0)</f>
        <v>0</v>
      </c>
      <c r="K82">
        <v>4.5999999999999996</v>
      </c>
      <c r="L82">
        <v>343</v>
      </c>
      <c r="M82">
        <v>4.5999999999999996</v>
      </c>
      <c r="N82">
        <v>10.197738712046901</v>
      </c>
      <c r="O82">
        <v>6.6694738127097999</v>
      </c>
      <c r="P82">
        <v>0</v>
      </c>
      <c r="Q82">
        <v>0</v>
      </c>
    </row>
    <row r="83" spans="1:17" hidden="1" x14ac:dyDescent="0.3">
      <c r="A83" t="s">
        <v>104</v>
      </c>
      <c r="B83" t="s">
        <v>105</v>
      </c>
      <c r="C83" t="s">
        <v>105</v>
      </c>
      <c r="D83" t="s">
        <v>7</v>
      </c>
      <c r="E83">
        <v>0</v>
      </c>
      <c r="F83">
        <v>0</v>
      </c>
      <c r="G83">
        <v>0</v>
      </c>
      <c r="H83">
        <v>1</v>
      </c>
      <c r="I83" t="s">
        <v>84</v>
      </c>
      <c r="J83">
        <f>IF(Table1[[#This Row],[Team]]="MCI",1,0)</f>
        <v>0</v>
      </c>
      <c r="K83">
        <v>5.4</v>
      </c>
      <c r="L83">
        <v>169</v>
      </c>
      <c r="M83">
        <v>0</v>
      </c>
      <c r="N83">
        <v>0</v>
      </c>
      <c r="O83">
        <v>0</v>
      </c>
      <c r="P83">
        <v>1</v>
      </c>
      <c r="Q83">
        <v>0</v>
      </c>
    </row>
    <row r="84" spans="1:17" hidden="1" x14ac:dyDescent="0.3">
      <c r="A84" t="s">
        <v>119</v>
      </c>
      <c r="B84" t="s">
        <v>204</v>
      </c>
      <c r="C84" t="s">
        <v>204</v>
      </c>
      <c r="D84" t="s">
        <v>6</v>
      </c>
      <c r="E84">
        <v>0</v>
      </c>
      <c r="F84">
        <v>0</v>
      </c>
      <c r="G84">
        <v>1</v>
      </c>
      <c r="H84">
        <v>0</v>
      </c>
      <c r="I84" t="s">
        <v>195</v>
      </c>
      <c r="J84">
        <f>IF(Table1[[#This Row],[Team]]="MCI",1,0)</f>
        <v>0</v>
      </c>
      <c r="K84">
        <v>6.5</v>
      </c>
      <c r="L84">
        <v>345</v>
      </c>
      <c r="M84">
        <v>2.1333333038363902</v>
      </c>
      <c r="N84">
        <v>9.9728427749076793</v>
      </c>
      <c r="O84">
        <v>5.71707027761635</v>
      </c>
      <c r="P84">
        <v>0</v>
      </c>
      <c r="Q84">
        <v>0</v>
      </c>
    </row>
    <row r="85" spans="1:17" hidden="1" x14ac:dyDescent="0.3">
      <c r="A85" t="s">
        <v>205</v>
      </c>
      <c r="B85" t="s">
        <v>206</v>
      </c>
      <c r="C85" t="s">
        <v>207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195</v>
      </c>
      <c r="J85">
        <f>IF(Table1[[#This Row],[Team]]="MCI",1,0)</f>
        <v>0</v>
      </c>
      <c r="K85">
        <v>6</v>
      </c>
      <c r="L85">
        <v>348</v>
      </c>
      <c r="M85">
        <v>0.99999308265046305</v>
      </c>
      <c r="N85">
        <v>11.139176620243299</v>
      </c>
      <c r="O85">
        <v>5.9148547869992498</v>
      </c>
      <c r="P85">
        <v>0</v>
      </c>
      <c r="Q85">
        <v>0</v>
      </c>
    </row>
    <row r="86" spans="1:17" hidden="1" x14ac:dyDescent="0.3">
      <c r="A86" t="s">
        <v>208</v>
      </c>
      <c r="B86" t="s">
        <v>209</v>
      </c>
      <c r="C86" t="s">
        <v>210</v>
      </c>
      <c r="D86" t="s">
        <v>6</v>
      </c>
      <c r="E86">
        <v>0</v>
      </c>
      <c r="F86">
        <v>0</v>
      </c>
      <c r="G86">
        <v>1</v>
      </c>
      <c r="H86">
        <v>0</v>
      </c>
      <c r="I86" t="s">
        <v>195</v>
      </c>
      <c r="J86">
        <f>IF(Table1[[#This Row],[Team]]="MCI",1,0)</f>
        <v>0</v>
      </c>
      <c r="K86">
        <v>6</v>
      </c>
      <c r="L86">
        <v>350</v>
      </c>
      <c r="M86">
        <v>4.9333288701307403</v>
      </c>
      <c r="N86">
        <v>11.2653589154859</v>
      </c>
      <c r="O86">
        <v>7.31723550413101</v>
      </c>
      <c r="P86">
        <v>0</v>
      </c>
      <c r="Q86">
        <v>0</v>
      </c>
    </row>
    <row r="87" spans="1:17" hidden="1" x14ac:dyDescent="0.3">
      <c r="A87" t="s">
        <v>211</v>
      </c>
      <c r="B87" t="s">
        <v>212</v>
      </c>
      <c r="C87" t="s">
        <v>212</v>
      </c>
      <c r="D87" t="s">
        <v>4</v>
      </c>
      <c r="E87">
        <v>1</v>
      </c>
      <c r="F87">
        <v>0</v>
      </c>
      <c r="G87">
        <v>0</v>
      </c>
      <c r="H87">
        <v>0</v>
      </c>
      <c r="I87" t="s">
        <v>195</v>
      </c>
      <c r="J87">
        <f>IF(Table1[[#This Row],[Team]]="MCI",1,0)</f>
        <v>0</v>
      </c>
      <c r="K87">
        <v>5</v>
      </c>
      <c r="L87">
        <v>351</v>
      </c>
      <c r="M87">
        <v>8.0221560684675506</v>
      </c>
      <c r="N87">
        <v>12.3959834011062</v>
      </c>
      <c r="O87">
        <v>8.9347277159978304</v>
      </c>
      <c r="P87">
        <v>0</v>
      </c>
      <c r="Q87">
        <v>0</v>
      </c>
    </row>
    <row r="88" spans="1:17" hidden="1" x14ac:dyDescent="0.3">
      <c r="A88" t="s">
        <v>213</v>
      </c>
      <c r="B88" t="s">
        <v>192</v>
      </c>
      <c r="C88" t="s">
        <v>214</v>
      </c>
      <c r="D88" t="s">
        <v>5</v>
      </c>
      <c r="E88">
        <v>0</v>
      </c>
      <c r="F88">
        <v>1</v>
      </c>
      <c r="G88">
        <v>0</v>
      </c>
      <c r="H88">
        <v>0</v>
      </c>
      <c r="I88" t="s">
        <v>215</v>
      </c>
      <c r="J88">
        <f>IF(Table1[[#This Row],[Team]]="MCI",1,0)</f>
        <v>0</v>
      </c>
      <c r="K88">
        <v>4</v>
      </c>
      <c r="L88">
        <v>354</v>
      </c>
      <c r="M88">
        <v>-2.3333349295649701</v>
      </c>
      <c r="N88">
        <v>9.0172865788644305</v>
      </c>
      <c r="O88">
        <v>3.69230953737816</v>
      </c>
      <c r="P88">
        <v>0</v>
      </c>
      <c r="Q88">
        <v>0</v>
      </c>
    </row>
    <row r="89" spans="1:17" hidden="1" x14ac:dyDescent="0.3">
      <c r="A89" t="s">
        <v>216</v>
      </c>
      <c r="B89" t="s">
        <v>158</v>
      </c>
      <c r="C89" t="s">
        <v>158</v>
      </c>
      <c r="D89" t="s">
        <v>4</v>
      </c>
      <c r="E89">
        <v>1</v>
      </c>
      <c r="F89">
        <v>0</v>
      </c>
      <c r="G89">
        <v>0</v>
      </c>
      <c r="H89">
        <v>0</v>
      </c>
      <c r="I89" t="s">
        <v>215</v>
      </c>
      <c r="J89">
        <f>IF(Table1[[#This Row],[Team]]="MCI",1,0)</f>
        <v>0</v>
      </c>
      <c r="K89">
        <v>4.5</v>
      </c>
      <c r="L89">
        <v>367</v>
      </c>
      <c r="M89">
        <v>9.0215296617828606</v>
      </c>
      <c r="N89">
        <v>9.8818740799077496</v>
      </c>
      <c r="O89">
        <v>8.4295046889598204</v>
      </c>
      <c r="P89">
        <v>0</v>
      </c>
      <c r="Q89">
        <v>0</v>
      </c>
    </row>
    <row r="90" spans="1:17" hidden="1" x14ac:dyDescent="0.3">
      <c r="A90" t="s">
        <v>217</v>
      </c>
      <c r="B90" t="s">
        <v>218</v>
      </c>
      <c r="C90" t="s">
        <v>218</v>
      </c>
      <c r="D90" t="s">
        <v>6</v>
      </c>
      <c r="E90">
        <v>0</v>
      </c>
      <c r="F90">
        <v>0</v>
      </c>
      <c r="G90">
        <v>1</v>
      </c>
      <c r="H90">
        <v>0</v>
      </c>
      <c r="I90" t="s">
        <v>215</v>
      </c>
      <c r="J90">
        <f>IF(Table1[[#This Row],[Team]]="MCI",1,0)</f>
        <v>0</v>
      </c>
      <c r="K90">
        <v>6</v>
      </c>
      <c r="L90">
        <v>373</v>
      </c>
      <c r="M90">
        <v>4.6666664448047497</v>
      </c>
      <c r="N90">
        <v>9.1290789753672996</v>
      </c>
      <c r="O90">
        <v>6.3989458592909703</v>
      </c>
      <c r="P90">
        <v>0</v>
      </c>
      <c r="Q90">
        <v>0</v>
      </c>
    </row>
    <row r="91" spans="1:17" hidden="1" x14ac:dyDescent="0.3">
      <c r="A91" t="s">
        <v>99</v>
      </c>
      <c r="B91" t="s">
        <v>221</v>
      </c>
      <c r="C91" t="s">
        <v>221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219</v>
      </c>
      <c r="J91">
        <f>IF(Table1[[#This Row],[Team]]="MCI",1,0)</f>
        <v>0</v>
      </c>
      <c r="K91">
        <v>6.5</v>
      </c>
      <c r="L91">
        <v>386</v>
      </c>
      <c r="M91">
        <v>3.9333325215938602</v>
      </c>
      <c r="N91">
        <v>11.923991732941399</v>
      </c>
      <c r="O91">
        <v>7.2824498927118997</v>
      </c>
      <c r="P91">
        <v>0</v>
      </c>
      <c r="Q91">
        <v>0</v>
      </c>
    </row>
    <row r="92" spans="1:17" x14ac:dyDescent="0.3">
      <c r="A92" t="s">
        <v>159</v>
      </c>
      <c r="B92" t="s">
        <v>160</v>
      </c>
      <c r="C92" t="s">
        <v>160</v>
      </c>
      <c r="D92" t="s">
        <v>5</v>
      </c>
      <c r="E92">
        <v>0</v>
      </c>
      <c r="F92">
        <v>1</v>
      </c>
      <c r="G92">
        <v>0</v>
      </c>
      <c r="H92">
        <v>0</v>
      </c>
      <c r="I92" t="s">
        <v>157</v>
      </c>
      <c r="J92">
        <f>IF(Table1[[#This Row],[Team]]="MCI",1,0)</f>
        <v>0</v>
      </c>
      <c r="K92">
        <v>6.5</v>
      </c>
      <c r="L92">
        <v>328</v>
      </c>
      <c r="M92">
        <v>2.9999999975164702</v>
      </c>
      <c r="N92">
        <v>10.8235122882617</v>
      </c>
      <c r="O92">
        <f>8.99274441394673*0.9</f>
        <v>8.0934699725520574</v>
      </c>
      <c r="P92">
        <v>1</v>
      </c>
      <c r="Q92">
        <v>1</v>
      </c>
    </row>
    <row r="93" spans="1:17" hidden="1" x14ac:dyDescent="0.3">
      <c r="A93" t="s">
        <v>69</v>
      </c>
      <c r="B93" t="s">
        <v>220</v>
      </c>
      <c r="C93" t="s">
        <v>222</v>
      </c>
      <c r="D93" t="s">
        <v>7</v>
      </c>
      <c r="E93">
        <v>0</v>
      </c>
      <c r="F93">
        <v>0</v>
      </c>
      <c r="G93">
        <v>0</v>
      </c>
      <c r="H93">
        <v>1</v>
      </c>
      <c r="I93" t="s">
        <v>219</v>
      </c>
      <c r="J93">
        <f>IF(Table1[[#This Row],[Team]]="MCI",1,0)</f>
        <v>0</v>
      </c>
      <c r="K93">
        <v>5.5</v>
      </c>
      <c r="L93">
        <v>387</v>
      </c>
      <c r="M93">
        <v>-0.26666657035159103</v>
      </c>
      <c r="N93">
        <v>9.1257455898879503</v>
      </c>
      <c r="O93">
        <v>4.2734074847392902</v>
      </c>
      <c r="P93">
        <v>0</v>
      </c>
      <c r="Q93">
        <v>0</v>
      </c>
    </row>
    <row r="94" spans="1:17" hidden="1" x14ac:dyDescent="0.3">
      <c r="A94" t="s">
        <v>172</v>
      </c>
      <c r="B94" t="s">
        <v>223</v>
      </c>
      <c r="C94" t="s">
        <v>223</v>
      </c>
      <c r="D94" t="s">
        <v>5</v>
      </c>
      <c r="E94">
        <v>0</v>
      </c>
      <c r="F94">
        <v>1</v>
      </c>
      <c r="G94">
        <v>0</v>
      </c>
      <c r="H94">
        <v>0</v>
      </c>
      <c r="I94" t="s">
        <v>219</v>
      </c>
      <c r="J94">
        <f>IF(Table1[[#This Row],[Team]]="MCI",1,0)</f>
        <v>0</v>
      </c>
      <c r="K94">
        <v>4.5</v>
      </c>
      <c r="L94">
        <v>388</v>
      </c>
      <c r="M94">
        <v>-1.1333360251026501</v>
      </c>
      <c r="N94">
        <v>9.5685061544417191</v>
      </c>
      <c r="O94">
        <v>4.1420480879336301</v>
      </c>
      <c r="P94">
        <v>0</v>
      </c>
      <c r="Q94">
        <v>0</v>
      </c>
    </row>
    <row r="95" spans="1:17" hidden="1" x14ac:dyDescent="0.3">
      <c r="A95" t="s">
        <v>224</v>
      </c>
      <c r="B95" t="s">
        <v>225</v>
      </c>
      <c r="C95" t="s">
        <v>225</v>
      </c>
      <c r="D95" t="s">
        <v>6</v>
      </c>
      <c r="E95">
        <v>0</v>
      </c>
      <c r="F95">
        <v>0</v>
      </c>
      <c r="G95">
        <v>1</v>
      </c>
      <c r="H95">
        <v>0</v>
      </c>
      <c r="I95" t="s">
        <v>219</v>
      </c>
      <c r="J95">
        <f>IF(Table1[[#This Row],[Team]]="MCI",1,0)</f>
        <v>0</v>
      </c>
      <c r="K95">
        <v>5</v>
      </c>
      <c r="L95">
        <v>394</v>
      </c>
      <c r="M95">
        <v>1.3999999946781501</v>
      </c>
      <c r="N95">
        <v>9.3907669350823202</v>
      </c>
      <c r="O95">
        <v>5.0617902396089001</v>
      </c>
      <c r="P95">
        <v>0</v>
      </c>
      <c r="Q95">
        <v>0</v>
      </c>
    </row>
    <row r="96" spans="1:17" x14ac:dyDescent="0.3">
      <c r="A96" t="s">
        <v>78</v>
      </c>
      <c r="B96" t="s">
        <v>79</v>
      </c>
      <c r="C96" t="s">
        <v>79</v>
      </c>
      <c r="D96" t="s">
        <v>5</v>
      </c>
      <c r="E96">
        <v>0</v>
      </c>
      <c r="F96">
        <v>1</v>
      </c>
      <c r="G96">
        <v>0</v>
      </c>
      <c r="H96">
        <v>0</v>
      </c>
      <c r="I96" t="s">
        <v>71</v>
      </c>
      <c r="J96">
        <f>IF(Table1[[#This Row],[Team]]="MCI",1,0)</f>
        <v>0</v>
      </c>
      <c r="K96">
        <v>4.5</v>
      </c>
      <c r="L96">
        <v>101</v>
      </c>
      <c r="M96">
        <v>3.1999998256459898</v>
      </c>
      <c r="N96">
        <v>12.540329413227401</v>
      </c>
      <c r="O96">
        <v>7.6022890622889001</v>
      </c>
      <c r="P96">
        <v>0</v>
      </c>
      <c r="Q96">
        <v>1</v>
      </c>
    </row>
    <row r="97" spans="1:17" x14ac:dyDescent="0.3">
      <c r="A97" t="s">
        <v>262</v>
      </c>
      <c r="B97" t="s">
        <v>263</v>
      </c>
      <c r="C97" t="s">
        <v>263</v>
      </c>
      <c r="D97" t="s">
        <v>7</v>
      </c>
      <c r="E97">
        <v>0</v>
      </c>
      <c r="F97">
        <v>0</v>
      </c>
      <c r="G97">
        <v>0</v>
      </c>
      <c r="H97">
        <v>1</v>
      </c>
      <c r="I97" t="s">
        <v>235</v>
      </c>
      <c r="J97">
        <f>IF(Table1[[#This Row],[Team]]="MCI",1,0)</f>
        <v>0</v>
      </c>
      <c r="K97">
        <v>7.4</v>
      </c>
      <c r="L97">
        <v>538</v>
      </c>
      <c r="M97">
        <v>4.1333333393332898</v>
      </c>
      <c r="N97">
        <v>10.540911910077201</v>
      </c>
      <c r="O97">
        <f>7.38856080704314*0.9</f>
        <v>6.6497047263388263</v>
      </c>
      <c r="P97">
        <v>1</v>
      </c>
      <c r="Q97">
        <v>1</v>
      </c>
    </row>
    <row r="98" spans="1:17" hidden="1" x14ac:dyDescent="0.3">
      <c r="A98" t="s">
        <v>229</v>
      </c>
      <c r="B98" t="s">
        <v>230</v>
      </c>
      <c r="C98" t="s">
        <v>230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226</v>
      </c>
      <c r="J98">
        <f>IF(Table1[[#This Row],[Team]]="MCI",1,0)</f>
        <v>0</v>
      </c>
      <c r="K98">
        <v>5.5</v>
      </c>
      <c r="L98">
        <v>410</v>
      </c>
      <c r="M98">
        <v>0.20000386943100501</v>
      </c>
      <c r="N98">
        <v>11.3830823001295</v>
      </c>
      <c r="O98">
        <v>6.46386941718103</v>
      </c>
      <c r="P98">
        <v>0</v>
      </c>
      <c r="Q98">
        <v>0</v>
      </c>
    </row>
    <row r="99" spans="1:17" hidden="1" x14ac:dyDescent="0.3">
      <c r="A99" t="s">
        <v>200</v>
      </c>
      <c r="B99" t="s">
        <v>231</v>
      </c>
      <c r="C99" t="s">
        <v>232</v>
      </c>
      <c r="D99" t="s">
        <v>5</v>
      </c>
      <c r="E99">
        <v>0</v>
      </c>
      <c r="F99">
        <v>1</v>
      </c>
      <c r="G99">
        <v>0</v>
      </c>
      <c r="H99">
        <v>0</v>
      </c>
      <c r="I99" t="s">
        <v>226</v>
      </c>
      <c r="J99">
        <f>IF(Table1[[#This Row],[Team]]="MCI",1,0)</f>
        <v>0</v>
      </c>
      <c r="K99">
        <v>4.5</v>
      </c>
      <c r="L99">
        <v>413</v>
      </c>
      <c r="M99">
        <v>-1.49999999993251</v>
      </c>
      <c r="N99">
        <v>12.1740251651853</v>
      </c>
      <c r="O99">
        <v>6.1631505115270002</v>
      </c>
      <c r="P99">
        <v>0</v>
      </c>
      <c r="Q99">
        <v>0</v>
      </c>
    </row>
    <row r="100" spans="1:17" hidden="1" x14ac:dyDescent="0.3">
      <c r="A100" t="s">
        <v>233</v>
      </c>
      <c r="B100" t="s">
        <v>234</v>
      </c>
      <c r="C100" t="s">
        <v>234</v>
      </c>
      <c r="D100" t="s">
        <v>6</v>
      </c>
      <c r="E100">
        <v>0</v>
      </c>
      <c r="F100">
        <v>0</v>
      </c>
      <c r="G100">
        <v>1</v>
      </c>
      <c r="H100">
        <v>0</v>
      </c>
      <c r="I100" t="s">
        <v>226</v>
      </c>
      <c r="J100">
        <f>IF(Table1[[#This Row],[Team]]="MCI",1,0)</f>
        <v>0</v>
      </c>
      <c r="K100">
        <v>8.1999999999999993</v>
      </c>
      <c r="L100">
        <v>420</v>
      </c>
      <c r="M100">
        <v>5.1333262163193298</v>
      </c>
      <c r="N100">
        <v>12.197511563645101</v>
      </c>
      <c r="O100">
        <v>9.0784766285063405</v>
      </c>
      <c r="P100">
        <v>0</v>
      </c>
      <c r="Q100">
        <v>0</v>
      </c>
    </row>
    <row r="101" spans="1:17" x14ac:dyDescent="0.3">
      <c r="A101" t="s">
        <v>165</v>
      </c>
      <c r="B101" t="s">
        <v>166</v>
      </c>
      <c r="C101" t="s">
        <v>166</v>
      </c>
      <c r="D101" t="s">
        <v>5</v>
      </c>
      <c r="E101">
        <v>0</v>
      </c>
      <c r="F101">
        <v>1</v>
      </c>
      <c r="G101">
        <v>0</v>
      </c>
      <c r="H101">
        <v>0</v>
      </c>
      <c r="I101" t="s">
        <v>157</v>
      </c>
      <c r="J101">
        <f>IF(Table1[[#This Row],[Team]]="MCI",1,0)</f>
        <v>0</v>
      </c>
      <c r="K101">
        <v>7.5</v>
      </c>
      <c r="L101">
        <v>271</v>
      </c>
      <c r="M101">
        <v>6.6666912653824406E-2</v>
      </c>
      <c r="N101">
        <v>9.0042021306379905</v>
      </c>
      <c r="O101">
        <v>6.4456500325491701</v>
      </c>
      <c r="P101">
        <v>1</v>
      </c>
      <c r="Q101">
        <v>1</v>
      </c>
    </row>
    <row r="102" spans="1:17" x14ac:dyDescent="0.3">
      <c r="A102" t="s">
        <v>102</v>
      </c>
      <c r="B102" t="s">
        <v>103</v>
      </c>
      <c r="C102" t="s">
        <v>103</v>
      </c>
      <c r="D102" t="s">
        <v>6</v>
      </c>
      <c r="E102">
        <v>0</v>
      </c>
      <c r="F102">
        <v>0</v>
      </c>
      <c r="G102">
        <v>1</v>
      </c>
      <c r="H102">
        <v>0</v>
      </c>
      <c r="I102" t="s">
        <v>84</v>
      </c>
      <c r="J102">
        <f>IF(Table1[[#This Row],[Team]]="MCI",1,0)</f>
        <v>0</v>
      </c>
      <c r="K102">
        <v>5.9</v>
      </c>
      <c r="L102">
        <v>167</v>
      </c>
      <c r="M102">
        <v>1.5999999987589499</v>
      </c>
      <c r="N102">
        <v>9.5330796156930209</v>
      </c>
      <c r="O102">
        <f>6.66365904695144*0.9</f>
        <v>5.9972931422562965</v>
      </c>
      <c r="P102">
        <v>1</v>
      </c>
      <c r="Q102">
        <v>1</v>
      </c>
    </row>
    <row r="103" spans="1:17" hidden="1" x14ac:dyDescent="0.3">
      <c r="A103" t="s">
        <v>241</v>
      </c>
      <c r="B103" t="s">
        <v>242</v>
      </c>
      <c r="C103" t="s">
        <v>129</v>
      </c>
      <c r="D103" t="s">
        <v>5</v>
      </c>
      <c r="E103">
        <v>0</v>
      </c>
      <c r="F103">
        <v>1</v>
      </c>
      <c r="G103">
        <v>0</v>
      </c>
      <c r="H103">
        <v>0</v>
      </c>
      <c r="I103" t="s">
        <v>240</v>
      </c>
      <c r="J103">
        <f>IF(Table1[[#This Row],[Team]]="MCI",1,0)</f>
        <v>0</v>
      </c>
      <c r="K103">
        <v>4.5</v>
      </c>
      <c r="L103">
        <v>449</v>
      </c>
      <c r="M103">
        <v>1.79999999586078</v>
      </c>
      <c r="N103">
        <v>9.6052093513024097</v>
      </c>
      <c r="O103">
        <v>4.50973551079404</v>
      </c>
      <c r="P103">
        <v>0</v>
      </c>
      <c r="Q103">
        <v>0</v>
      </c>
    </row>
    <row r="104" spans="1:17" hidden="1" x14ac:dyDescent="0.3">
      <c r="A104" t="s">
        <v>243</v>
      </c>
      <c r="B104" t="s">
        <v>244</v>
      </c>
      <c r="C104" t="s">
        <v>245</v>
      </c>
      <c r="D104" t="s">
        <v>4</v>
      </c>
      <c r="E104">
        <v>1</v>
      </c>
      <c r="F104">
        <v>0</v>
      </c>
      <c r="G104">
        <v>0</v>
      </c>
      <c r="H104">
        <v>0</v>
      </c>
      <c r="I104" t="s">
        <v>240</v>
      </c>
      <c r="J104">
        <f>IF(Table1[[#This Row],[Team]]="MCI",1,0)</f>
        <v>0</v>
      </c>
      <c r="K104">
        <v>5</v>
      </c>
      <c r="L104">
        <v>450</v>
      </c>
      <c r="M104">
        <v>8.6496613760028893</v>
      </c>
      <c r="N104">
        <v>10.3343204811398</v>
      </c>
      <c r="O104">
        <v>8.1819988646855695</v>
      </c>
      <c r="P104">
        <v>0</v>
      </c>
      <c r="Q104">
        <v>0</v>
      </c>
    </row>
    <row r="105" spans="1:17" hidden="1" x14ac:dyDescent="0.3">
      <c r="A105" t="s">
        <v>246</v>
      </c>
      <c r="B105" t="s">
        <v>247</v>
      </c>
      <c r="C105" t="s">
        <v>247</v>
      </c>
      <c r="D105" t="s">
        <v>6</v>
      </c>
      <c r="E105">
        <v>0</v>
      </c>
      <c r="F105">
        <v>0</v>
      </c>
      <c r="G105">
        <v>1</v>
      </c>
      <c r="H105">
        <v>0</v>
      </c>
      <c r="I105" t="s">
        <v>240</v>
      </c>
      <c r="J105">
        <f>IF(Table1[[#This Row],[Team]]="MCI",1,0)</f>
        <v>0</v>
      </c>
      <c r="K105">
        <v>5</v>
      </c>
      <c r="L105">
        <v>451</v>
      </c>
      <c r="M105">
        <v>4.1333340867524697</v>
      </c>
      <c r="N105">
        <v>10.6215135239039</v>
      </c>
      <c r="O105">
        <v>6.04985703887548</v>
      </c>
      <c r="P105">
        <v>0</v>
      </c>
      <c r="Q105">
        <v>0</v>
      </c>
    </row>
    <row r="106" spans="1:17" x14ac:dyDescent="0.3">
      <c r="A106" t="s">
        <v>191</v>
      </c>
      <c r="B106" t="s">
        <v>228</v>
      </c>
      <c r="C106" t="s">
        <v>228</v>
      </c>
      <c r="D106" t="s">
        <v>5</v>
      </c>
      <c r="E106">
        <v>0</v>
      </c>
      <c r="F106">
        <v>1</v>
      </c>
      <c r="G106">
        <v>0</v>
      </c>
      <c r="H106">
        <v>0</v>
      </c>
      <c r="I106" t="s">
        <v>226</v>
      </c>
      <c r="J106">
        <f>IF(Table1[[#This Row],[Team]]="MCI",1,0)</f>
        <v>0</v>
      </c>
      <c r="K106">
        <v>5</v>
      </c>
      <c r="L106">
        <v>407</v>
      </c>
      <c r="M106">
        <v>-2.3715709770856201</v>
      </c>
      <c r="N106">
        <v>12.3398887599999</v>
      </c>
      <c r="O106">
        <v>5.8747368287368298</v>
      </c>
      <c r="P106">
        <v>1</v>
      </c>
      <c r="Q106">
        <v>1</v>
      </c>
    </row>
    <row r="107" spans="1:17" hidden="1" x14ac:dyDescent="0.3">
      <c r="A107" t="s">
        <v>133</v>
      </c>
      <c r="B107" t="s">
        <v>248</v>
      </c>
      <c r="C107" t="s">
        <v>249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240</v>
      </c>
      <c r="J107">
        <f>IF(Table1[[#This Row],[Team]]="MCI",1,0)</f>
        <v>0</v>
      </c>
      <c r="K107">
        <v>5.5</v>
      </c>
      <c r="L107">
        <v>454</v>
      </c>
      <c r="M107">
        <v>2.6</v>
      </c>
      <c r="N107">
        <v>10.0723834572435</v>
      </c>
      <c r="O107">
        <v>5.0824839296797304</v>
      </c>
      <c r="P107">
        <v>0</v>
      </c>
      <c r="Q107">
        <v>0</v>
      </c>
    </row>
    <row r="108" spans="1:17" hidden="1" x14ac:dyDescent="0.3">
      <c r="A108" t="s">
        <v>250</v>
      </c>
      <c r="B108" t="s">
        <v>251</v>
      </c>
      <c r="C108" t="s">
        <v>251</v>
      </c>
      <c r="D108" t="s">
        <v>5</v>
      </c>
      <c r="E108">
        <v>0</v>
      </c>
      <c r="F108">
        <v>1</v>
      </c>
      <c r="G108">
        <v>0</v>
      </c>
      <c r="H108">
        <v>0</v>
      </c>
      <c r="I108" t="s">
        <v>240</v>
      </c>
      <c r="J108">
        <f>IF(Table1[[#This Row],[Team]]="MCI",1,0)</f>
        <v>0</v>
      </c>
      <c r="K108">
        <v>4.5</v>
      </c>
      <c r="L108">
        <v>455</v>
      </c>
      <c r="M108">
        <v>3.5976708411035401</v>
      </c>
      <c r="N108">
        <v>9.5032545032160503</v>
      </c>
      <c r="O108">
        <v>5.3630632244348302</v>
      </c>
      <c r="P108">
        <v>0</v>
      </c>
      <c r="Q108">
        <v>0</v>
      </c>
    </row>
    <row r="109" spans="1:17" hidden="1" x14ac:dyDescent="0.3">
      <c r="A109" t="s">
        <v>252</v>
      </c>
      <c r="B109" t="s">
        <v>253</v>
      </c>
      <c r="C109" t="s">
        <v>254</v>
      </c>
      <c r="D109" t="s">
        <v>6</v>
      </c>
      <c r="E109">
        <v>0</v>
      </c>
      <c r="F109">
        <v>0</v>
      </c>
      <c r="G109">
        <v>1</v>
      </c>
      <c r="H109">
        <v>0</v>
      </c>
      <c r="I109" t="s">
        <v>240</v>
      </c>
      <c r="J109">
        <f>IF(Table1[[#This Row],[Team]]="MCI",1,0)</f>
        <v>0</v>
      </c>
      <c r="K109">
        <v>5.5</v>
      </c>
      <c r="L109">
        <v>457</v>
      </c>
      <c r="M109">
        <v>2.5999999899703701</v>
      </c>
      <c r="N109">
        <v>10.5965890654972</v>
      </c>
      <c r="O109">
        <v>5.2798746137287402</v>
      </c>
      <c r="P109">
        <v>0</v>
      </c>
      <c r="Q109">
        <v>0</v>
      </c>
    </row>
    <row r="110" spans="1:17" hidden="1" x14ac:dyDescent="0.3">
      <c r="A110" t="s">
        <v>38</v>
      </c>
      <c r="B110" t="s">
        <v>255</v>
      </c>
      <c r="C110" t="s">
        <v>255</v>
      </c>
      <c r="D110" t="s">
        <v>6</v>
      </c>
      <c r="E110">
        <v>0</v>
      </c>
      <c r="F110">
        <v>0</v>
      </c>
      <c r="G110">
        <v>1</v>
      </c>
      <c r="H110">
        <v>0</v>
      </c>
      <c r="I110" t="s">
        <v>240</v>
      </c>
      <c r="J110">
        <f>IF(Table1[[#This Row],[Team]]="MCI",1,0)</f>
        <v>0</v>
      </c>
      <c r="K110">
        <v>5.5</v>
      </c>
      <c r="L110">
        <v>461</v>
      </c>
      <c r="M110">
        <v>0.8</v>
      </c>
      <c r="N110">
        <v>8.7380259208512694</v>
      </c>
      <c r="O110">
        <v>3.6871545064581999</v>
      </c>
      <c r="P110">
        <v>0</v>
      </c>
      <c r="Q110">
        <v>0</v>
      </c>
    </row>
    <row r="111" spans="1:17" hidden="1" x14ac:dyDescent="0.3">
      <c r="A111" t="s">
        <v>238</v>
      </c>
      <c r="B111" t="s">
        <v>239</v>
      </c>
      <c r="C111" t="s">
        <v>239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235</v>
      </c>
      <c r="J111">
        <f>IF(Table1[[#This Row],[Team]]="MCI",1,0)</f>
        <v>0</v>
      </c>
      <c r="K111">
        <v>5.5</v>
      </c>
      <c r="L111">
        <v>436</v>
      </c>
      <c r="M111">
        <v>1.3999999972301</v>
      </c>
      <c r="N111">
        <v>9.3778572980703991</v>
      </c>
      <c r="O111">
        <v>5.2030394032805098</v>
      </c>
      <c r="P111">
        <v>1</v>
      </c>
      <c r="Q111">
        <v>0</v>
      </c>
    </row>
    <row r="112" spans="1:17" hidden="1" x14ac:dyDescent="0.3">
      <c r="A112" t="s">
        <v>126</v>
      </c>
      <c r="B112" t="s">
        <v>256</v>
      </c>
      <c r="C112" t="s">
        <v>256</v>
      </c>
      <c r="D112" t="s">
        <v>5</v>
      </c>
      <c r="E112">
        <v>0</v>
      </c>
      <c r="F112">
        <v>1</v>
      </c>
      <c r="G112">
        <v>0</v>
      </c>
      <c r="H112">
        <v>0</v>
      </c>
      <c r="I112" t="s">
        <v>240</v>
      </c>
      <c r="J112">
        <f>IF(Table1[[#This Row],[Team]]="MCI",1,0)</f>
        <v>0</v>
      </c>
      <c r="K112">
        <v>4.5</v>
      </c>
      <c r="L112">
        <v>463</v>
      </c>
      <c r="M112">
        <v>-0.93334082821500397</v>
      </c>
      <c r="N112">
        <v>10.3142103054372</v>
      </c>
      <c r="O112">
        <v>3.4208612727583598</v>
      </c>
      <c r="P112">
        <v>0</v>
      </c>
      <c r="Q112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2022-08-19T17:29:55Z</dcterms:created>
  <dcterms:modified xsi:type="dcterms:W3CDTF">2022-08-19T17:47:13Z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bb0477cf-c7d4-4ff8-9b01-48f43bcf2c7c</vt:lpwstr>
  </property>
</Properties>
</file>