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7AB58F57-B43E-46CD-928C-C359B4F88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Sheet1!$AK$2:$AK$151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Sheet1!$AK$2:$AK$151</definedName>
    <definedName name="solver_lhs2" localSheetId="0" hidden="1">Sheet1!$AN$11</definedName>
    <definedName name="solver_lhs3" localSheetId="0" hidden="1">Sheet1!$AN$18:$AN$37</definedName>
    <definedName name="solver_lhs4" localSheetId="0" hidden="1">Sheet1!$AN$4</definedName>
    <definedName name="solver_lhs5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1</definedName>
    <definedName name="solver_rhs3" localSheetId="0" hidden="1">Sheet1!$AO$18:$AO$37</definedName>
    <definedName name="solver_rhs4" localSheetId="0" hidden="1">Sheet1!$AO$4</definedName>
    <definedName name="solver_rhs5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8" i="1" l="1"/>
  <c r="AH1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<sst xmlns="http://schemas.openxmlformats.org/spreadsheetml/2006/main" count="818" uniqueCount="351">
  <si>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</si>
  <si>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</si>
  <si>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</si>
  <si>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</si>
  <si>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</si>
  <si>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</si>
  <si>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</si>
  <si>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</si>
  <si>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</si>
  <si>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</si>
  <si>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</si>
  <si>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</si>
  <si>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</si>
  <si>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</si>
  <si>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</si>
  <si>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</si>
  <si>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</si>
  <si>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</si>
  <si>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LEE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</si>
  <si>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</si>
  <si>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</si>
  <si>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</si>
  <si>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</si>
  <si>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</si>
  <si>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</si>
  <si>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</si>
  <si>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</si>
  <si>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</si>
  <si>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</si>
  <si>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</si>
  <si>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</si>
  <si>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</si>
  <si>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</si>
  <si>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</si>
  <si>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</si>
  <si>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</si>
  <si>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</si>
  <si>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Granit</t>
  </si>
  <si>
    <t>Xhaka</t>
  </si>
  <si>
    <t>Total Points</t>
  </si>
  <si>
    <t>MAX</t>
  </si>
  <si>
    <t>Thomas</t>
  </si>
  <si>
    <t>Partey</t>
  </si>
  <si>
    <t>Martin</t>
  </si>
  <si>
    <t>Ødegaard</t>
  </si>
  <si>
    <t>Total Cost</t>
  </si>
  <si>
    <t>Benjamin</t>
  </si>
  <si>
    <t>White</t>
  </si>
  <si>
    <t>Eddie</t>
  </si>
  <si>
    <t>Nketiah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</si>
  <si>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</si>
  <si>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</si>
  <si>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</si>
  <si>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</si>
  <si>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</si>
  <si>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</si>
  <si>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</si>
  <si>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</si>
  <si>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Leandro</t>
  </si>
  <si>
    <t>Trossard</t>
  </si>
  <si>
    <t>Transfers</t>
  </si>
  <si>
    <t>Jorge Luiz</t>
  </si>
  <si>
    <t>Frello Filho</t>
  </si>
  <si>
    <t>Jorginho</t>
  </si>
  <si>
    <t>Free</t>
  </si>
  <si>
    <t>Emiliano</t>
  </si>
  <si>
    <t>Martínez Romero</t>
  </si>
  <si>
    <t>Martínez</t>
  </si>
  <si>
    <t>John</t>
  </si>
  <si>
    <t>McGinn</t>
  </si>
  <si>
    <t>Tyrone</t>
  </si>
  <si>
    <t>Mings</t>
  </si>
  <si>
    <t>Ollie</t>
  </si>
  <si>
    <t>Watkins</t>
  </si>
  <si>
    <t>Profit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</si>
  <si>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</si>
  <si>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</si>
  <si>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</si>
  <si>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</si>
  <si>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</si>
  <si>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</si>
  <si>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</si>
  <si>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</si>
  <si>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</si>
  <si>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</si>
  <si>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</si>
  <si>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Ashley</t>
  </si>
  <si>
    <t>Young</t>
  </si>
  <si>
    <t>Adam</t>
  </si>
  <si>
    <t>Smith</t>
  </si>
  <si>
    <t>Jefferson</t>
  </si>
  <si>
    <t>Lerma Solís</t>
  </si>
  <si>
    <t>Lerma</t>
  </si>
  <si>
    <t>Dominic</t>
  </si>
  <si>
    <t>Solanke</t>
  </si>
  <si>
    <t>Philip</t>
  </si>
  <si>
    <t>Billing</t>
  </si>
  <si>
    <t>Jaidon</t>
  </si>
  <si>
    <t>Anthony</t>
  </si>
  <si>
    <t>Marcos</t>
  </si>
  <si>
    <t>Senesi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</si>
  <si>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</si>
  <si>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</si>
  <si>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</si>
  <si>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</si>
  <si>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</si>
  <si>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</si>
  <si>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</si>
  <si>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</si>
  <si>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</si>
  <si>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</si>
  <si>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</si>
  <si>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</si>
  <si>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</si>
  <si>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</si>
  <si>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</si>
  <si>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Ethan</t>
  </si>
  <si>
    <t>Pinnock</t>
  </si>
  <si>
    <t>Bryan</t>
  </si>
  <si>
    <t>Mbeumo</t>
  </si>
  <si>
    <t>Ben</t>
  </si>
  <si>
    <t>Mee</t>
  </si>
  <si>
    <t>Pascal</t>
  </si>
  <si>
    <t>Groß</t>
  </si>
  <si>
    <t>Lewis</t>
  </si>
  <si>
    <t>Dunk</t>
  </si>
  <si>
    <t>Solly</t>
  </si>
  <si>
    <t>March</t>
  </si>
  <si>
    <t>Joël</t>
  </si>
  <si>
    <t>Veltman</t>
  </si>
  <si>
    <t>Alexis</t>
  </si>
  <si>
    <t>Mac Allister</t>
  </si>
  <si>
    <t>Moisés</t>
  </si>
  <si>
    <t>Caicedo Corozo</t>
  </si>
  <si>
    <t>Caicedo</t>
  </si>
  <si>
    <t>Kaoru</t>
  </si>
  <si>
    <t>Mitoma</t>
  </si>
  <si>
    <t>Pervis</t>
  </si>
  <si>
    <t>Estupiñán</t>
  </si>
  <si>
    <t>Kai</t>
  </si>
  <si>
    <t>Havertz</t>
  </si>
  <si>
    <t>Raheem</t>
  </si>
  <si>
    <t>Sterling</t>
  </si>
  <si>
    <t>Vicente</t>
  </si>
  <si>
    <t>Guaita</t>
  </si>
  <si>
    <t>Joel</t>
  </si>
  <si>
    <t>Ward</t>
  </si>
  <si>
    <t>Jordan</t>
  </si>
  <si>
    <t>Ayew</t>
  </si>
  <si>
    <t>J.Ayew</t>
  </si>
  <si>
    <t>Jeffrey</t>
  </si>
  <si>
    <t>Schlupp</t>
  </si>
  <si>
    <t>Joachim</t>
  </si>
  <si>
    <t>Andersen</t>
  </si>
  <si>
    <t>Odsonne</t>
  </si>
  <si>
    <t>Edouard</t>
  </si>
  <si>
    <t>Marc</t>
  </si>
  <si>
    <t>Guéhi</t>
  </si>
  <si>
    <t>Eberechi</t>
  </si>
  <si>
    <t>Eze</t>
  </si>
  <si>
    <t>Tyrick</t>
  </si>
  <si>
    <t>Mitchell</t>
  </si>
  <si>
    <t>Michael</t>
  </si>
  <si>
    <t>Olise</t>
  </si>
  <si>
    <t>Cheick</t>
  </si>
  <si>
    <t>Doucouré</t>
  </si>
  <si>
    <t>C.Doucouré</t>
  </si>
  <si>
    <t>Pickford</t>
  </si>
  <si>
    <t>Alex</t>
  </si>
  <si>
    <t>Iwobi</t>
  </si>
  <si>
    <t>Demarai</t>
  </si>
  <si>
    <t>Gray</t>
  </si>
  <si>
    <t>Vitalii</t>
  </si>
  <si>
    <t>Mykolenko</t>
  </si>
  <si>
    <t>James</t>
  </si>
  <si>
    <t>Tarkowski</t>
  </si>
  <si>
    <t>Dwight</t>
  </si>
  <si>
    <t>McNeil</t>
  </si>
  <si>
    <t>Amadou</t>
  </si>
  <si>
    <t>Onana</t>
  </si>
  <si>
    <t>Bernd</t>
  </si>
  <si>
    <t>Leno</t>
  </si>
  <si>
    <t>Tim</t>
  </si>
  <si>
    <t>Ream</t>
  </si>
  <si>
    <t>Bobby</t>
  </si>
  <si>
    <t>De Cordova-Reid</t>
  </si>
  <si>
    <t>Harrison</t>
  </si>
  <si>
    <t>Reed</t>
  </si>
  <si>
    <t>Kenny</t>
  </si>
  <si>
    <t>Tete</t>
  </si>
  <si>
    <t>Antonee</t>
  </si>
  <si>
    <t>Robinson</t>
  </si>
  <si>
    <t>João</t>
  </si>
  <si>
    <t>Palhinha Gonçalves</t>
  </si>
  <si>
    <t>Palhinha</t>
  </si>
  <si>
    <t>Andreas</t>
  </si>
  <si>
    <t>Hoelgebaum Pereira</t>
  </si>
  <si>
    <t>Carlos Vinícius</t>
  </si>
  <si>
    <t>Alves Morais</t>
  </si>
  <si>
    <t>Vinícius</t>
  </si>
  <si>
    <t>Danny</t>
  </si>
  <si>
    <t>Jamie</t>
  </si>
  <si>
    <t>Vardy</t>
  </si>
  <si>
    <t>Timothy</t>
  </si>
  <si>
    <t>Castagne</t>
  </si>
  <si>
    <t>Youri</t>
  </si>
  <si>
    <t>Tielemans</t>
  </si>
  <si>
    <t>Maddison</t>
  </si>
  <si>
    <t>Kelechi</t>
  </si>
  <si>
    <t>Iheanacho</t>
  </si>
  <si>
    <t>Harvey</t>
  </si>
  <si>
    <t>Barnes</t>
  </si>
  <si>
    <t>Kiernan</t>
  </si>
  <si>
    <t>Dewsbury-Hall</t>
  </si>
  <si>
    <t>Patson</t>
  </si>
  <si>
    <t>Daka</t>
  </si>
  <si>
    <t>Wout</t>
  </si>
  <si>
    <t>Faes</t>
  </si>
  <si>
    <t>Rodrigo</t>
  </si>
  <si>
    <t>Moreno</t>
  </si>
  <si>
    <t>Jack</t>
  </si>
  <si>
    <t>Illan</t>
  </si>
  <si>
    <t>Meslier</t>
  </si>
  <si>
    <t>Roca Junqué</t>
  </si>
  <si>
    <t>Roca</t>
  </si>
  <si>
    <t>Brenden</t>
  </si>
  <si>
    <t>Aaronson</t>
  </si>
  <si>
    <t>Henderson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</si>
  <si>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</si>
  <si>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</si>
  <si>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</si>
  <si>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</si>
  <si>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</si>
  <si>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</si>
  <si>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</si>
  <si>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</si>
  <si>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</si>
  <si>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</si>
  <si>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</si>
  <si>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Elliott</t>
  </si>
  <si>
    <t>Darwin</t>
  </si>
  <si>
    <t>Núñez Ribeiro</t>
  </si>
  <si>
    <t>Ilkay</t>
  </si>
  <si>
    <t>Gündogan</t>
  </si>
  <si>
    <t>Kevin</t>
  </si>
  <si>
    <t>De Bruyne</t>
  </si>
  <si>
    <t>Grealish</t>
  </si>
  <si>
    <t>Ederson</t>
  </si>
  <si>
    <t>Santana de Moraes</t>
  </si>
  <si>
    <t>Bernardo</t>
  </si>
  <si>
    <t>Veiga de Carvalho e Silva</t>
  </si>
  <si>
    <t>Phil</t>
  </si>
  <si>
    <t>Foden</t>
  </si>
  <si>
    <t>Hernandez</t>
  </si>
  <si>
    <t>Rodri</t>
  </si>
  <si>
    <t>Erling</t>
  </si>
  <si>
    <t>Haaland</t>
  </si>
  <si>
    <t>Julián</t>
  </si>
  <si>
    <t>Álvarez</t>
  </si>
  <si>
    <t>De Gea Quintana</t>
  </si>
  <si>
    <t>De Gea</t>
  </si>
  <si>
    <t>Bruno</t>
  </si>
  <si>
    <t>Borges Fernandes</t>
  </si>
  <si>
    <t>Fernandes</t>
  </si>
  <si>
    <t>Marcus</t>
  </si>
  <si>
    <t>Rashford</t>
  </si>
  <si>
    <t>Callum</t>
  </si>
  <si>
    <t>Wilson</t>
  </si>
  <si>
    <t>Kieran</t>
  </si>
  <si>
    <t>Trippier</t>
  </si>
  <si>
    <t>Dan</t>
  </si>
  <si>
    <t>Burn</t>
  </si>
  <si>
    <t>Murphy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</si>
  <si>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</si>
  <si>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</si>
  <si>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</si>
  <si>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</si>
  <si>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</si>
  <si>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</si>
  <si>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</si>
  <si>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</si>
  <si>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</si>
  <si>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</si>
  <si>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</si>
  <si>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Joe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</si>
  <si>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</si>
  <si>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</si>
  <si>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</si>
  <si>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</si>
  <si>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</si>
  <si>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</si>
  <si>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</si>
  <si>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Brennan</t>
  </si>
  <si>
    <t>Johnson</t>
  </si>
  <si>
    <t>Morgan</t>
  </si>
  <si>
    <t>Gibbs-White</t>
  </si>
  <si>
    <t>Ward-Prowse</t>
  </si>
  <si>
    <t>Che</t>
  </si>
  <si>
    <t>Adams</t>
  </si>
  <si>
    <t>Romain</t>
  </si>
  <si>
    <t>Perraud</t>
  </si>
  <si>
    <t>Gavin</t>
  </si>
  <si>
    <t>Bazunu</t>
  </si>
  <si>
    <t>Harry</t>
  </si>
  <si>
    <t>Kane</t>
  </si>
  <si>
    <t>Son</t>
  </si>
  <si>
    <t>Heung-min</t>
  </si>
  <si>
    <t>Eric</t>
  </si>
  <si>
    <t>Dier</t>
  </si>
  <si>
    <t>Davies</t>
  </si>
  <si>
    <t>Pierre-Emile</t>
  </si>
  <si>
    <t>Højbjerg</t>
  </si>
  <si>
    <t>Cristian</t>
  </si>
  <si>
    <t>Romero</t>
  </si>
  <si>
    <t>Dejan</t>
  </si>
  <si>
    <t>Kulusevski</t>
  </si>
  <si>
    <t>Perišić</t>
  </si>
  <si>
    <t>Ings</t>
  </si>
  <si>
    <t>Lukasz</t>
  </si>
  <si>
    <t>Fabianski</t>
  </si>
  <si>
    <t>Cresswell</t>
  </si>
  <si>
    <t>Michail</t>
  </si>
  <si>
    <t>Antonio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</si>
  <si>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</si>
  <si>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</si>
  <si>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</si>
  <si>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</si>
  <si>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</si>
  <si>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</si>
  <si>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</si>
  <si>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</si>
  <si>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</si>
  <si>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</si>
  <si>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</si>
  <si>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José</t>
  </si>
  <si>
    <t>Malheiro de Sá</t>
  </si>
  <si>
    <t>Sá</t>
  </si>
  <si>
    <t>Rúben</t>
  </si>
  <si>
    <t>da Silva Neves</t>
  </si>
  <si>
    <t>Neves</t>
  </si>
  <si>
    <t>Nélson</t>
  </si>
  <si>
    <t>Cabral Semedo</t>
  </si>
  <si>
    <t>Semedo</t>
  </si>
  <si>
    <t>Daniel</t>
  </si>
  <si>
    <t>Castelo Podence</t>
  </si>
  <si>
    <t>Podence</t>
  </si>
  <si>
    <t>Max</t>
  </si>
  <si>
    <t>Kilman</t>
  </si>
  <si>
    <t>Matheus Luiz</t>
  </si>
  <si>
    <t>Nunes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</si>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</sst>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51">
  <autoFilter ref="A1:AK151" xr:uid="{00000000-0009-0000-0100-000001000000}">
    <filterColumn colId="36">
      <filters>
        <filter val="1"/>
      </filters>
    </filterColumn>
  </autoFilter>
  <sortState xmlns:xlrd2="http://schemas.microsoft.com/office/spreadsheetml/2017/richdata2" ref="A5:AK129">
    <sortCondition descending="1" ref="AI1:AI151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LEE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1"/>
  <sheetViews>
    <sheetView tabSelected="1" workbookViewId="0">
      <selection activeCell="C16" sqref="C16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38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4.8</v>
      </c>
      <c r="AE2">
        <v>1</v>
      </c>
      <c r="AF2">
        <v>5.6551724136350057</v>
      </c>
      <c r="AG2">
        <v>9.0976291664503215</v>
      </c>
      <c r="AH2">
        <v>7.0080046590480265</v>
      </c>
      <c r="AI2">
        <v>3.5485040679514119</v>
      </c>
      <c r="AJ2">
        <v>0</v>
      </c>
      <c r="AK2">
        <v>0</v>
      </c>
      <c r="AM2" t="s">
        <v>39</v>
      </c>
      <c r="AN2">
        <f>SUMPRODUCT(Table1[Selected],Table1[PPG])</f>
        <v>144.38337064982321</v>
      </c>
      <c r="AO2" t="s">
        <v>40</v>
      </c>
    </row>
    <row r="3" spans="1:41" hidden="1" x14ac:dyDescent="0.3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4.7</v>
      </c>
      <c r="AE3">
        <v>4</v>
      </c>
      <c r="AF3">
        <v>4.746666666666667</v>
      </c>
      <c r="AG3">
        <v>5.9396361554907058</v>
      </c>
      <c r="AH3">
        <v>5.0438309603345299</v>
      </c>
      <c r="AI3">
        <v>2.5370064683666058</v>
      </c>
      <c r="AJ3">
        <v>0</v>
      </c>
      <c r="AK3">
        <v>0</v>
      </c>
    </row>
    <row r="4" spans="1:41" hidden="1" x14ac:dyDescent="0.3">
      <c r="A4" t="s">
        <v>43</v>
      </c>
      <c r="B4" t="s">
        <v>44</v>
      </c>
      <c r="C4" t="s">
        <v>44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6.8</v>
      </c>
      <c r="AE4">
        <v>5</v>
      </c>
      <c r="AF4">
        <v>8.7180656838521422</v>
      </c>
      <c r="AG4">
        <v>13.630684806877989</v>
      </c>
      <c r="AH4">
        <v>10.608751728739106</v>
      </c>
      <c r="AI4">
        <v>5.3254188878361779</v>
      </c>
      <c r="AJ4">
        <v>0</v>
      </c>
      <c r="AK4">
        <v>0</v>
      </c>
      <c r="AM4" t="s">
        <v>45</v>
      </c>
      <c r="AN4">
        <f>SUMPRODUCT(Table1[Selected],Table1[Cost])</f>
        <v>97.000000000000014</v>
      </c>
      <c r="AO4">
        <v>97.4</v>
      </c>
    </row>
    <row r="5" spans="1:41" x14ac:dyDescent="0.3">
      <c r="A5" t="s">
        <v>255</v>
      </c>
      <c r="B5" t="s">
        <v>256</v>
      </c>
      <c r="C5" s="1" t="s">
        <v>256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12.4</v>
      </c>
      <c r="AE5">
        <v>485</v>
      </c>
      <c r="AF5">
        <v>26.200000000000003</v>
      </c>
      <c r="AG5">
        <v>34.472397976391719</v>
      </c>
      <c r="AH5">
        <v>22.23322266232433</v>
      </c>
      <c r="AI5">
        <v>14.812494033256932</v>
      </c>
      <c r="AJ5">
        <v>1</v>
      </c>
      <c r="AK5">
        <v>1</v>
      </c>
    </row>
    <row r="6" spans="1:41" hidden="1" x14ac:dyDescent="0.3">
      <c r="A6" t="s">
        <v>48</v>
      </c>
      <c r="B6" t="s">
        <v>49</v>
      </c>
      <c r="C6" t="s">
        <v>49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6.3</v>
      </c>
      <c r="AE6">
        <v>9</v>
      </c>
      <c r="AF6">
        <v>3.5267059866515278</v>
      </c>
      <c r="AG6">
        <v>7.7546453286413328</v>
      </c>
      <c r="AH6">
        <v>5.398798753246389</v>
      </c>
      <c r="AI6">
        <v>2.701532903409257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51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8.1</v>
      </c>
      <c r="AE7">
        <v>11</v>
      </c>
      <c r="AF7">
        <v>8.2661996386966319</v>
      </c>
      <c r="AG7">
        <v>11.598294433216889</v>
      </c>
      <c r="AH7">
        <v>9.4036721814237527</v>
      </c>
      <c r="AI7">
        <v>4.7193660460912392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">
      <c r="A8" t="s">
        <v>52</v>
      </c>
      <c r="B8" t="s">
        <v>53</v>
      </c>
      <c r="C8" t="s">
        <v>53</v>
      </c>
      <c r="D8" t="s">
        <v>4</v>
      </c>
      <c r="E8">
        <v>1</v>
      </c>
      <c r="F8">
        <v>0</v>
      </c>
      <c r="G8">
        <v>0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4.8</v>
      </c>
      <c r="AE8">
        <v>13</v>
      </c>
      <c r="AF8">
        <v>7.1678832116788325</v>
      </c>
      <c r="AG8">
        <v>8.78917986170263</v>
      </c>
      <c r="AH8">
        <v>7.527582158783436</v>
      </c>
      <c r="AI8">
        <v>3.7975853497039584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">
      <c r="A9" t="s">
        <v>54</v>
      </c>
      <c r="B9" t="s">
        <v>55</v>
      </c>
      <c r="C9" t="s">
        <v>54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</v>
      </c>
      <c r="AE9">
        <v>14</v>
      </c>
      <c r="AF9">
        <v>15.529411764705884</v>
      </c>
      <c r="AG9">
        <v>8.5718325179364356</v>
      </c>
      <c r="AH9">
        <v>11.134683785162849</v>
      </c>
      <c r="AI9">
        <v>6.9219556701207541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54</v>
      </c>
      <c r="B10" t="s">
        <v>56</v>
      </c>
      <c r="C10" s="1" t="s">
        <v>57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</v>
      </c>
      <c r="AE10">
        <v>16</v>
      </c>
      <c r="AF10">
        <v>10.720340844879939</v>
      </c>
      <c r="AG10">
        <v>12.20779692422947</v>
      </c>
      <c r="AH10">
        <v>0</v>
      </c>
      <c r="AI10">
        <v>0</v>
      </c>
      <c r="AJ10">
        <v>1</v>
      </c>
      <c r="AK10">
        <v>0</v>
      </c>
    </row>
    <row r="11" spans="1:41" hidden="1" x14ac:dyDescent="0.3">
      <c r="A11" t="s">
        <v>58</v>
      </c>
      <c r="B11" t="s">
        <v>59</v>
      </c>
      <c r="C11" t="s">
        <v>59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</v>
      </c>
      <c r="AE11">
        <v>25</v>
      </c>
      <c r="AF11">
        <v>7.4852701370574461</v>
      </c>
      <c r="AG11">
        <v>9.0347808621376053</v>
      </c>
      <c r="AH11">
        <v>7.7899457640510068</v>
      </c>
      <c r="AI11">
        <v>3.8514535353232575</v>
      </c>
      <c r="AJ11">
        <v>0</v>
      </c>
      <c r="AK11">
        <v>0</v>
      </c>
      <c r="AM11" t="s">
        <v>60</v>
      </c>
      <c r="AN11">
        <f>SUMPRODUCT(Table1[Selected], -- (Table1[PREV] = 0))</f>
        <v>1</v>
      </c>
    </row>
    <row r="12" spans="1:41" hidden="1" x14ac:dyDescent="0.3">
      <c r="A12" t="s">
        <v>61</v>
      </c>
      <c r="B12" t="s">
        <v>62</v>
      </c>
      <c r="C12" t="s">
        <v>63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5.7</v>
      </c>
      <c r="AE12">
        <v>26</v>
      </c>
      <c r="AF12">
        <v>6.5911999767875091</v>
      </c>
      <c r="AG12">
        <v>6.867190910182293</v>
      </c>
      <c r="AH12">
        <v>6.3216110028808004</v>
      </c>
      <c r="AI12">
        <v>3.4651806150196567</v>
      </c>
      <c r="AJ12">
        <v>0</v>
      </c>
      <c r="AK12">
        <v>0</v>
      </c>
      <c r="AM12" t="s">
        <v>64</v>
      </c>
      <c r="AN12">
        <v>1</v>
      </c>
    </row>
    <row r="13" spans="1:41" hidden="1" x14ac:dyDescent="0.3">
      <c r="A13" t="s">
        <v>65</v>
      </c>
      <c r="B13" t="s">
        <v>66</v>
      </c>
      <c r="C13" t="s">
        <v>67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37</v>
      </c>
      <c r="AF13">
        <v>7.2121212121212119</v>
      </c>
      <c r="AG13">
        <v>7.6632338485077831</v>
      </c>
      <c r="AH13">
        <v>7.6021764208431071</v>
      </c>
      <c r="AI13">
        <v>3.6971491984013038</v>
      </c>
      <c r="AJ13">
        <v>0</v>
      </c>
      <c r="AK13">
        <v>0</v>
      </c>
    </row>
    <row r="14" spans="1:41" hidden="1" x14ac:dyDescent="0.3">
      <c r="A14" t="s">
        <v>68</v>
      </c>
      <c r="B14" t="s">
        <v>69</v>
      </c>
      <c r="C14" t="s">
        <v>69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5.0999999999999996</v>
      </c>
      <c r="AE14">
        <v>43</v>
      </c>
      <c r="AF14">
        <v>5.7908104718910742</v>
      </c>
      <c r="AG14">
        <v>6.0224032101836436</v>
      </c>
      <c r="AH14">
        <v>6.041615175083586</v>
      </c>
      <c r="AI14">
        <v>2.9208548303459079</v>
      </c>
      <c r="AJ14">
        <v>0</v>
      </c>
      <c r="AK14">
        <v>0</v>
      </c>
      <c r="AM14" t="s">
        <v>29</v>
      </c>
      <c r="AN14">
        <f>((AN11-AN12)+((AN11-AN12)))/2*4</f>
        <v>0</v>
      </c>
    </row>
    <row r="15" spans="1:41" hidden="1" x14ac:dyDescent="0.3">
      <c r="A15" t="s">
        <v>70</v>
      </c>
      <c r="B15" t="s">
        <v>71</v>
      </c>
      <c r="C15" t="s">
        <v>71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4.8</v>
      </c>
      <c r="AE15">
        <v>45</v>
      </c>
      <c r="AF15">
        <v>5.1262101822920325</v>
      </c>
      <c r="AG15">
        <v>7.2702232189252616</v>
      </c>
      <c r="AH15">
        <v>6.2742699597392431</v>
      </c>
      <c r="AI15">
        <v>3.0122158217020756</v>
      </c>
      <c r="AJ15">
        <v>0</v>
      </c>
      <c r="AK15">
        <v>0</v>
      </c>
    </row>
    <row r="16" spans="1:41" x14ac:dyDescent="0.3">
      <c r="A16" t="s">
        <v>135</v>
      </c>
      <c r="B16" t="s">
        <v>136</v>
      </c>
      <c r="C16" s="1" t="s">
        <v>136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5.7</v>
      </c>
      <c r="AE16">
        <v>176</v>
      </c>
      <c r="AF16">
        <v>14.038461538461537</v>
      </c>
      <c r="AG16">
        <v>15.410269706177761</v>
      </c>
      <c r="AH16">
        <v>14.129613087506138</v>
      </c>
      <c r="AI16">
        <v>8.899416858552744</v>
      </c>
      <c r="AJ16">
        <v>1</v>
      </c>
      <c r="AK16">
        <v>1</v>
      </c>
      <c r="AM16" t="s">
        <v>74</v>
      </c>
      <c r="AN16">
        <f>AN2-AN14*5</f>
        <v>144.38337064982321</v>
      </c>
    </row>
    <row r="17" spans="1:41" hidden="1" x14ac:dyDescent="0.3">
      <c r="A17" t="s">
        <v>65</v>
      </c>
      <c r="B17" t="s">
        <v>75</v>
      </c>
      <c r="C17" t="s">
        <v>76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5.7</v>
      </c>
      <c r="AE17">
        <v>48</v>
      </c>
      <c r="AF17">
        <v>10.09090909090909</v>
      </c>
      <c r="AG17">
        <v>6.6770794055187945</v>
      </c>
      <c r="AH17">
        <v>8.7048186192847012</v>
      </c>
      <c r="AI17">
        <v>4.2720461184665286</v>
      </c>
      <c r="AJ17">
        <v>0</v>
      </c>
      <c r="AK17">
        <v>0</v>
      </c>
    </row>
    <row r="18" spans="1:41" x14ac:dyDescent="0.3">
      <c r="A18" t="s">
        <v>264</v>
      </c>
      <c r="B18" t="s">
        <v>265</v>
      </c>
      <c r="C18" t="s">
        <v>265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7.2</v>
      </c>
      <c r="AE18">
        <v>509</v>
      </c>
      <c r="AF18">
        <v>14.061224489795919</v>
      </c>
      <c r="AG18">
        <v>17.215189155814773</v>
      </c>
      <c r="AH18">
        <f>16.7253752909906*0.75</f>
        <v>12.544031468242949</v>
      </c>
      <c r="AI18">
        <f>11.0740854254733*0.75</f>
        <v>8.3055640691049746</v>
      </c>
      <c r="AJ18">
        <v>0</v>
      </c>
      <c r="AK18">
        <v>1</v>
      </c>
      <c r="AM18" t="s">
        <v>9</v>
      </c>
      <c r="AN18">
        <f>SUMPRODUCT(Table1[Selected],Table1[ARS])</f>
        <v>1</v>
      </c>
      <c r="AO18">
        <v>3</v>
      </c>
    </row>
    <row r="19" spans="1:41" hidden="1" x14ac:dyDescent="0.3">
      <c r="A19" t="s">
        <v>80</v>
      </c>
      <c r="B19" t="s">
        <v>81</v>
      </c>
      <c r="C19" t="s">
        <v>81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4.3</v>
      </c>
      <c r="AE19">
        <v>51</v>
      </c>
      <c r="AF19">
        <v>5.541666666666667</v>
      </c>
      <c r="AG19">
        <v>5.7234697340636718</v>
      </c>
      <c r="AH19">
        <v>5.7626605815282543</v>
      </c>
      <c r="AI19">
        <v>2.7800743019614265</v>
      </c>
      <c r="AJ19">
        <v>0</v>
      </c>
      <c r="AK19">
        <v>0</v>
      </c>
      <c r="AM19" t="s">
        <v>10</v>
      </c>
      <c r="AN19">
        <f>SUMPRODUCT(Table1[Selected],Table1[AVL])</f>
        <v>2</v>
      </c>
      <c r="AO19">
        <v>3</v>
      </c>
    </row>
    <row r="20" spans="1:41" hidden="1" x14ac:dyDescent="0.3">
      <c r="A20" t="s">
        <v>82</v>
      </c>
      <c r="B20" t="s">
        <v>83</v>
      </c>
      <c r="C20" t="s">
        <v>82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4.8</v>
      </c>
      <c r="AE20">
        <v>52</v>
      </c>
      <c r="AF20">
        <v>6.939880635411309</v>
      </c>
      <c r="AG20">
        <v>7.0839290437629865</v>
      </c>
      <c r="AH20">
        <v>7.1766950997880636</v>
      </c>
      <c r="AI20">
        <v>3.4774784149544242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84</v>
      </c>
      <c r="B21" t="s">
        <v>85</v>
      </c>
      <c r="C21" t="s">
        <v>85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5.0999999999999996</v>
      </c>
      <c r="AE21">
        <v>53</v>
      </c>
      <c r="AF21">
        <v>5.7805046226969825</v>
      </c>
      <c r="AG21">
        <v>6.9108126786277024</v>
      </c>
      <c r="AH21">
        <v>6.4602738143933953</v>
      </c>
      <c r="AI21">
        <v>3.1145459427259743</v>
      </c>
      <c r="AJ21">
        <v>0</v>
      </c>
      <c r="AK21">
        <v>0</v>
      </c>
      <c r="AM21" t="s">
        <v>12</v>
      </c>
      <c r="AN21">
        <f>SUMPRODUCT(Table1[Selected],Table1[BRE])</f>
        <v>2</v>
      </c>
      <c r="AO21">
        <v>3</v>
      </c>
    </row>
    <row r="22" spans="1:41" hidden="1" x14ac:dyDescent="0.3">
      <c r="A22" t="s">
        <v>86</v>
      </c>
      <c r="B22" t="s">
        <v>87</v>
      </c>
      <c r="C22" t="s">
        <v>87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10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4.3</v>
      </c>
      <c r="AE22">
        <v>65</v>
      </c>
      <c r="AF22">
        <v>4.9213483385334165</v>
      </c>
      <c r="AG22">
        <v>5.1809531393352533</v>
      </c>
      <c r="AH22">
        <v>5.1644809821969844</v>
      </c>
      <c r="AI22">
        <v>2.5140498756245213</v>
      </c>
      <c r="AJ22">
        <v>0</v>
      </c>
      <c r="AK22">
        <v>0</v>
      </c>
      <c r="AM22" t="s">
        <v>13</v>
      </c>
      <c r="AN22">
        <f>SUMPRODUCT(Table1[Selected],Table1[BHA])</f>
        <v>2</v>
      </c>
      <c r="AO22">
        <v>3</v>
      </c>
    </row>
    <row r="23" spans="1:41" hidden="1" x14ac:dyDescent="0.3">
      <c r="A23" t="s">
        <v>88</v>
      </c>
      <c r="B23" t="s">
        <v>89</v>
      </c>
      <c r="C23" t="s">
        <v>89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4.3</v>
      </c>
      <c r="AE23">
        <v>78</v>
      </c>
      <c r="AF23">
        <v>4.5301204819277112</v>
      </c>
      <c r="AG23">
        <v>5.2619333148312926</v>
      </c>
      <c r="AH23">
        <v>5.0852868738748533</v>
      </c>
      <c r="AI23">
        <v>2.4841210080674498</v>
      </c>
      <c r="AJ23">
        <v>0</v>
      </c>
      <c r="AK23">
        <v>0</v>
      </c>
      <c r="AM23" t="s">
        <v>14</v>
      </c>
      <c r="AN23">
        <f>SUMPRODUCT(Table1[Selected],Table1[CHE])</f>
        <v>0</v>
      </c>
      <c r="AO23">
        <v>3</v>
      </c>
    </row>
    <row r="24" spans="1:41" hidden="1" x14ac:dyDescent="0.3">
      <c r="A24" t="s">
        <v>90</v>
      </c>
      <c r="B24" t="s">
        <v>91</v>
      </c>
      <c r="C24" t="s">
        <v>92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4.7</v>
      </c>
      <c r="AE24">
        <v>85</v>
      </c>
      <c r="AF24">
        <v>5.8249402350573654</v>
      </c>
      <c r="AG24">
        <v>7.5133851615190128</v>
      </c>
      <c r="AH24">
        <v>6.9150834942737873</v>
      </c>
      <c r="AI24">
        <v>3.4051835552507503</v>
      </c>
      <c r="AJ24">
        <v>0</v>
      </c>
      <c r="AK24">
        <v>0</v>
      </c>
      <c r="AM24" t="s">
        <v>15</v>
      </c>
      <c r="AN24">
        <f>SUMPRODUCT(Table1[Selected],Table1[CRY])</f>
        <v>1</v>
      </c>
      <c r="AO24">
        <v>3</v>
      </c>
    </row>
    <row r="25" spans="1:41" hidden="1" x14ac:dyDescent="0.3">
      <c r="A25" t="s">
        <v>93</v>
      </c>
      <c r="B25" t="s">
        <v>94</v>
      </c>
      <c r="C25" t="s">
        <v>94</v>
      </c>
      <c r="D25" t="s">
        <v>7</v>
      </c>
      <c r="E25">
        <v>0</v>
      </c>
      <c r="F25">
        <v>0</v>
      </c>
      <c r="G25">
        <v>0</v>
      </c>
      <c r="H25">
        <v>1</v>
      </c>
      <c r="I25" t="s">
        <v>11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5.7</v>
      </c>
      <c r="AE25">
        <v>87</v>
      </c>
      <c r="AF25">
        <v>5.4795396004281667</v>
      </c>
      <c r="AG25">
        <v>8.1098784930593233</v>
      </c>
      <c r="AH25">
        <v>7.0296242317593567</v>
      </c>
      <c r="AI25">
        <v>3.407270103658369</v>
      </c>
      <c r="AJ25">
        <v>0</v>
      </c>
      <c r="AK25">
        <v>0</v>
      </c>
      <c r="AM25" t="s">
        <v>16</v>
      </c>
      <c r="AN25">
        <f>SUMPRODUCT(Table1[Selected],Table1[EVE])</f>
        <v>0</v>
      </c>
      <c r="AO25">
        <v>3</v>
      </c>
    </row>
    <row r="26" spans="1:41" hidden="1" x14ac:dyDescent="0.3">
      <c r="A26" t="s">
        <v>95</v>
      </c>
      <c r="B26" t="s">
        <v>96</v>
      </c>
      <c r="C26" t="s">
        <v>96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5.0999999999999996</v>
      </c>
      <c r="AE26">
        <v>91</v>
      </c>
      <c r="AF26">
        <v>5.0035196380448621</v>
      </c>
      <c r="AG26">
        <v>7.6508048456528126</v>
      </c>
      <c r="AH26">
        <v>6.5425123231507252</v>
      </c>
      <c r="AI26">
        <v>3.081423991899495</v>
      </c>
      <c r="AJ26">
        <v>0</v>
      </c>
      <c r="AK26">
        <v>0</v>
      </c>
      <c r="AM26" t="s">
        <v>17</v>
      </c>
      <c r="AN26">
        <f>SUMPRODUCT(Table1[Selected],Table1[FUL])</f>
        <v>0</v>
      </c>
      <c r="AO26">
        <v>3</v>
      </c>
    </row>
    <row r="27" spans="1:41" hidden="1" x14ac:dyDescent="0.3">
      <c r="A27" t="s">
        <v>97</v>
      </c>
      <c r="B27" t="s">
        <v>98</v>
      </c>
      <c r="C27" t="s">
        <v>98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5.2</v>
      </c>
      <c r="AE27">
        <v>96</v>
      </c>
      <c r="AF27">
        <v>5.5631213469409104</v>
      </c>
      <c r="AG27">
        <v>6.5187392292241864</v>
      </c>
      <c r="AH27">
        <v>6.273542524229077</v>
      </c>
      <c r="AI27">
        <v>3.0155851050871831</v>
      </c>
      <c r="AJ27">
        <v>0</v>
      </c>
      <c r="AK27">
        <v>0</v>
      </c>
      <c r="AM27" t="s">
        <v>18</v>
      </c>
      <c r="AN27">
        <f>SUMPRODUCT(Table1[Selected],Table1[LEE])</f>
        <v>0</v>
      </c>
      <c r="AO27">
        <v>3</v>
      </c>
    </row>
    <row r="28" spans="1:41" hidden="1" x14ac:dyDescent="0.3">
      <c r="A28" t="s">
        <v>99</v>
      </c>
      <c r="B28" t="s">
        <v>100</v>
      </c>
      <c r="C28" t="s">
        <v>100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11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4.4000000000000004</v>
      </c>
      <c r="AE28">
        <v>105</v>
      </c>
      <c r="AF28">
        <v>5.5714285844413283</v>
      </c>
      <c r="AG28">
        <v>7.576324876401566</v>
      </c>
      <c r="AH28">
        <v>6.8104330768697841</v>
      </c>
      <c r="AI28">
        <v>3.5332416985789319</v>
      </c>
      <c r="AJ28">
        <v>0</v>
      </c>
      <c r="AK28">
        <v>0</v>
      </c>
      <c r="AM28" t="s">
        <v>19</v>
      </c>
      <c r="AN28">
        <f>SUMPRODUCT(Table1[Selected],Table1[LEI])</f>
        <v>0</v>
      </c>
      <c r="AO28">
        <v>3</v>
      </c>
    </row>
    <row r="29" spans="1:41" hidden="1" x14ac:dyDescent="0.3">
      <c r="A29" t="s">
        <v>101</v>
      </c>
      <c r="B29" t="s">
        <v>102</v>
      </c>
      <c r="C29" t="s">
        <v>102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7.2</v>
      </c>
      <c r="AE29">
        <v>122</v>
      </c>
      <c r="AF29">
        <v>10.28023477116518</v>
      </c>
      <c r="AG29">
        <v>8.9120328644852087</v>
      </c>
      <c r="AH29">
        <v>7.9194651525271107</v>
      </c>
      <c r="AI29">
        <v>4.0997783737482862</v>
      </c>
      <c r="AJ29">
        <v>0</v>
      </c>
      <c r="AK29">
        <v>0</v>
      </c>
      <c r="AM29" t="s">
        <v>20</v>
      </c>
      <c r="AN29">
        <f>SUMPRODUCT(Table1[Selected],Table1[LIV])</f>
        <v>1</v>
      </c>
      <c r="AO29">
        <v>3</v>
      </c>
    </row>
    <row r="30" spans="1:41" x14ac:dyDescent="0.3">
      <c r="A30" t="s">
        <v>220</v>
      </c>
      <c r="B30" t="s">
        <v>246</v>
      </c>
      <c r="C30" s="1" t="s">
        <v>246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</v>
      </c>
      <c r="AE30">
        <v>473</v>
      </c>
      <c r="AF30">
        <v>13.825688073394495</v>
      </c>
      <c r="AG30">
        <v>13.176957159875537</v>
      </c>
      <c r="AH30">
        <v>10.181058249576118</v>
      </c>
      <c r="AI30">
        <v>6.5214857229556156</v>
      </c>
      <c r="AJ30">
        <v>1</v>
      </c>
      <c r="AK30">
        <v>1</v>
      </c>
      <c r="AM30" t="s">
        <v>21</v>
      </c>
      <c r="AN30">
        <f>SUMPRODUCT(Table1[Selected],Table1[MCI])</f>
        <v>3</v>
      </c>
      <c r="AO30">
        <v>3</v>
      </c>
    </row>
    <row r="31" spans="1:41" hidden="1" x14ac:dyDescent="0.3">
      <c r="A31" t="s">
        <v>106</v>
      </c>
      <c r="B31" t="s">
        <v>107</v>
      </c>
      <c r="C31" t="s">
        <v>107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4.0999999999999996</v>
      </c>
      <c r="AE31">
        <v>125</v>
      </c>
      <c r="AF31">
        <v>3.9929797778696887</v>
      </c>
      <c r="AG31">
        <v>4.9167501259887727</v>
      </c>
      <c r="AH31">
        <v>3.6815912991654116</v>
      </c>
      <c r="AI31">
        <v>2.3871482329779594</v>
      </c>
      <c r="AJ31">
        <v>0</v>
      </c>
      <c r="AK31">
        <v>0</v>
      </c>
      <c r="AM31" t="s">
        <v>22</v>
      </c>
      <c r="AN31">
        <f>SUMPRODUCT(Table1[Selected],Table1[MUN])</f>
        <v>1</v>
      </c>
      <c r="AO31">
        <v>3</v>
      </c>
    </row>
    <row r="32" spans="1:41" x14ac:dyDescent="0.3">
      <c r="A32" t="s">
        <v>247</v>
      </c>
      <c r="B32" t="s">
        <v>248</v>
      </c>
      <c r="C32" s="1" t="s">
        <v>247</v>
      </c>
      <c r="D32" t="s">
        <v>4</v>
      </c>
      <c r="E32">
        <v>1</v>
      </c>
      <c r="F32">
        <v>0</v>
      </c>
      <c r="G32">
        <v>0</v>
      </c>
      <c r="H32">
        <v>0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</v>
      </c>
      <c r="AE32">
        <v>475</v>
      </c>
      <c r="AF32">
        <v>12.982035916951087</v>
      </c>
      <c r="AG32">
        <v>10.881796473197735</v>
      </c>
      <c r="AH32">
        <v>9.0984532685052848</v>
      </c>
      <c r="AI32">
        <v>5.785814302181179</v>
      </c>
      <c r="AJ32">
        <v>1</v>
      </c>
      <c r="AK32">
        <v>1</v>
      </c>
      <c r="AM32" t="s">
        <v>23</v>
      </c>
      <c r="AN32">
        <f>SUMPRODUCT(Table1[Selected],Table1[NEW])</f>
        <v>1</v>
      </c>
      <c r="AO32">
        <v>3</v>
      </c>
    </row>
    <row r="33" spans="1:41" hidden="1" x14ac:dyDescent="0.3">
      <c r="A33" t="s">
        <v>110</v>
      </c>
      <c r="B33" t="s">
        <v>111</v>
      </c>
      <c r="C33" t="s">
        <v>111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5.5</v>
      </c>
      <c r="AE33">
        <v>128</v>
      </c>
      <c r="AF33">
        <v>11.466666667211832</v>
      </c>
      <c r="AG33">
        <v>4.5577044739702846</v>
      </c>
      <c r="AH33">
        <v>6.5934219198099226</v>
      </c>
      <c r="AI33">
        <v>3.3803392587197765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hidden="1" x14ac:dyDescent="0.3">
      <c r="A34" t="s">
        <v>112</v>
      </c>
      <c r="B34" t="s">
        <v>113</v>
      </c>
      <c r="C34" t="s">
        <v>113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4.8</v>
      </c>
      <c r="AE34">
        <v>130</v>
      </c>
      <c r="AF34">
        <v>5.4290734500757081</v>
      </c>
      <c r="AG34">
        <v>5.8299355867577418</v>
      </c>
      <c r="AH34">
        <v>4.6498322047740235</v>
      </c>
      <c r="AI34">
        <v>2.4288616438145887</v>
      </c>
      <c r="AJ34">
        <v>0</v>
      </c>
      <c r="AK34">
        <v>0</v>
      </c>
      <c r="AM34" t="s">
        <v>25</v>
      </c>
      <c r="AN34">
        <f>SUMPRODUCT(Table1[Selected],Table1[SOU])</f>
        <v>0</v>
      </c>
      <c r="AO34">
        <v>3</v>
      </c>
    </row>
    <row r="35" spans="1:41" hidden="1" x14ac:dyDescent="0.3">
      <c r="A35" t="s">
        <v>114</v>
      </c>
      <c r="B35" t="s">
        <v>115</v>
      </c>
      <c r="C35" t="s">
        <v>115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5.3</v>
      </c>
      <c r="AE35">
        <v>131</v>
      </c>
      <c r="AF35">
        <v>5.639344262295082</v>
      </c>
      <c r="AG35">
        <v>5.3894190866471119</v>
      </c>
      <c r="AH35">
        <v>4.5526433075663437</v>
      </c>
      <c r="AI35">
        <v>2.392093310396822</v>
      </c>
      <c r="AJ35">
        <v>0</v>
      </c>
      <c r="AK35">
        <v>0</v>
      </c>
      <c r="AM35" t="s">
        <v>26</v>
      </c>
      <c r="AN35">
        <f>SUMPRODUCT(Table1[Selected],Table1[TOT])</f>
        <v>1</v>
      </c>
      <c r="AO35">
        <v>3</v>
      </c>
    </row>
    <row r="36" spans="1:41" hidden="1" x14ac:dyDescent="0.3">
      <c r="A36" t="s">
        <v>116</v>
      </c>
      <c r="B36" t="s">
        <v>117</v>
      </c>
      <c r="C36" t="s">
        <v>117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4.4000000000000004</v>
      </c>
      <c r="AE36">
        <v>134</v>
      </c>
      <c r="AF36">
        <v>5.8593903306970763</v>
      </c>
      <c r="AG36">
        <v>5.3012492988772557</v>
      </c>
      <c r="AH36">
        <v>4.6060838600402754</v>
      </c>
      <c r="AI36">
        <v>2.7061651398277586</v>
      </c>
      <c r="AJ36">
        <v>0</v>
      </c>
      <c r="AK36">
        <v>0</v>
      </c>
      <c r="AM36" t="s">
        <v>27</v>
      </c>
      <c r="AN36">
        <f>SUMPRODUCT(Table1[Selected],Table1[WHU])</f>
        <v>0</v>
      </c>
      <c r="AO36">
        <v>3</v>
      </c>
    </row>
    <row r="37" spans="1:41" hidden="1" x14ac:dyDescent="0.3">
      <c r="A37" t="s">
        <v>118</v>
      </c>
      <c r="B37" t="s">
        <v>119</v>
      </c>
      <c r="C37" t="s">
        <v>119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</v>
      </c>
      <c r="AE37">
        <v>137</v>
      </c>
      <c r="AF37">
        <v>5.3634353082156219</v>
      </c>
      <c r="AG37">
        <v>6.0823421600109704</v>
      </c>
      <c r="AH37">
        <v>4.7279830427029985</v>
      </c>
      <c r="AI37">
        <v>2.4062269394607538</v>
      </c>
      <c r="AJ37">
        <v>0</v>
      </c>
      <c r="AK37">
        <v>0</v>
      </c>
      <c r="AM37" t="s">
        <v>28</v>
      </c>
      <c r="AN37">
        <f>SUMPRODUCT(Table1[Selected],Table1[WOL])</f>
        <v>0</v>
      </c>
      <c r="AO37">
        <v>3</v>
      </c>
    </row>
    <row r="38" spans="1:41" hidden="1" x14ac:dyDescent="0.3">
      <c r="A38" t="s">
        <v>120</v>
      </c>
      <c r="B38" t="s">
        <v>121</v>
      </c>
      <c r="C38" t="s">
        <v>121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146</v>
      </c>
      <c r="AF38">
        <v>6.5179076130445024</v>
      </c>
      <c r="AG38">
        <v>6.2614214539491044</v>
      </c>
      <c r="AH38">
        <v>5.2753802563586341</v>
      </c>
      <c r="AI38">
        <v>2.7348592319686311</v>
      </c>
      <c r="AJ38">
        <v>0</v>
      </c>
      <c r="AK38">
        <v>0</v>
      </c>
    </row>
    <row r="39" spans="1:41" hidden="1" x14ac:dyDescent="0.3">
      <c r="A39" t="s">
        <v>122</v>
      </c>
      <c r="B39" t="s">
        <v>123</v>
      </c>
      <c r="C39" t="s">
        <v>123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5.4</v>
      </c>
      <c r="AE39">
        <v>160</v>
      </c>
      <c r="AF39">
        <v>11.000000024625511</v>
      </c>
      <c r="AG39">
        <v>12.262218067488071</v>
      </c>
      <c r="AH39">
        <v>11.159832961426595</v>
      </c>
      <c r="AI39">
        <v>6.9515993590177168</v>
      </c>
      <c r="AJ39">
        <v>0</v>
      </c>
      <c r="AK39">
        <v>0</v>
      </c>
    </row>
    <row r="40" spans="1:41" hidden="1" x14ac:dyDescent="0.3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161</v>
      </c>
      <c r="AF40">
        <v>10.840764404197387</v>
      </c>
      <c r="AG40">
        <v>9.9859315205462309</v>
      </c>
      <c r="AH40">
        <v>10.007724852491068</v>
      </c>
      <c r="AI40">
        <v>6.1803994605387746</v>
      </c>
      <c r="AJ40">
        <v>0</v>
      </c>
      <c r="AK40">
        <v>0</v>
      </c>
    </row>
    <row r="41" spans="1:41" hidden="1" x14ac:dyDescent="0.3">
      <c r="A41" t="s">
        <v>126</v>
      </c>
      <c r="B41" t="s">
        <v>127</v>
      </c>
      <c r="C41" t="s">
        <v>127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5.2</v>
      </c>
      <c r="AE41">
        <v>162</v>
      </c>
      <c r="AF41">
        <v>13.900000000000002</v>
      </c>
      <c r="AG41">
        <v>15.195700181471253</v>
      </c>
      <c r="AH41">
        <v>0</v>
      </c>
      <c r="AI41">
        <v>0</v>
      </c>
      <c r="AJ41">
        <v>0</v>
      </c>
      <c r="AK41">
        <v>0</v>
      </c>
    </row>
    <row r="42" spans="1:41" hidden="1" x14ac:dyDescent="0.3">
      <c r="A42" t="s">
        <v>128</v>
      </c>
      <c r="B42" t="s">
        <v>129</v>
      </c>
      <c r="C42" t="s">
        <v>129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4.5999999999999996</v>
      </c>
      <c r="AE42">
        <v>164</v>
      </c>
      <c r="AF42">
        <v>9.4602668293288517</v>
      </c>
      <c r="AG42">
        <v>10.27725981459759</v>
      </c>
      <c r="AH42">
        <v>9.4709820372080387</v>
      </c>
      <c r="AI42">
        <v>6.0766295814018072</v>
      </c>
      <c r="AJ42">
        <v>0</v>
      </c>
      <c r="AK42">
        <v>0</v>
      </c>
    </row>
    <row r="43" spans="1:41" hidden="1" x14ac:dyDescent="0.3">
      <c r="A43" t="s">
        <v>130</v>
      </c>
      <c r="B43" t="s">
        <v>131</v>
      </c>
      <c r="C43" t="s">
        <v>131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5.6</v>
      </c>
      <c r="AE43">
        <v>168</v>
      </c>
      <c r="AF43">
        <v>9.0352941302570411</v>
      </c>
      <c r="AG43">
        <v>11.304497467443573</v>
      </c>
      <c r="AH43">
        <v>9.7482479719858688</v>
      </c>
      <c r="AI43">
        <v>6.3043533798833877</v>
      </c>
      <c r="AJ43">
        <v>0</v>
      </c>
      <c r="AK43">
        <v>0</v>
      </c>
    </row>
    <row r="44" spans="1:41" x14ac:dyDescent="0.3">
      <c r="A44" t="s">
        <v>303</v>
      </c>
      <c r="B44" t="s">
        <v>304</v>
      </c>
      <c r="C44" s="1" t="s">
        <v>304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11.4</v>
      </c>
      <c r="AE44">
        <v>662</v>
      </c>
      <c r="AF44">
        <v>12.037974683544304</v>
      </c>
      <c r="AG44">
        <v>14.212438905279939</v>
      </c>
      <c r="AH44">
        <v>11.334531076231839</v>
      </c>
      <c r="AI44">
        <v>5.5448553540379359</v>
      </c>
      <c r="AJ44">
        <v>1</v>
      </c>
      <c r="AK44">
        <v>1</v>
      </c>
    </row>
    <row r="45" spans="1:41" x14ac:dyDescent="0.3">
      <c r="A45" t="s">
        <v>132</v>
      </c>
      <c r="B45" t="s">
        <v>133</v>
      </c>
      <c r="C45" s="1" t="s">
        <v>134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172</v>
      </c>
      <c r="AF45">
        <v>6.8</v>
      </c>
      <c r="AG45">
        <v>8.9973317162381949</v>
      </c>
      <c r="AH45">
        <v>7.5676102351126762</v>
      </c>
      <c r="AI45">
        <v>4.9008700101053027</v>
      </c>
      <c r="AJ45">
        <v>1</v>
      </c>
      <c r="AK45">
        <v>1</v>
      </c>
    </row>
    <row r="46" spans="1:41" hidden="1" x14ac:dyDescent="0.3">
      <c r="A46" t="s">
        <v>137</v>
      </c>
      <c r="B46" t="s">
        <v>138</v>
      </c>
      <c r="C46" t="s">
        <v>138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4.9000000000000004</v>
      </c>
      <c r="AE46">
        <v>184</v>
      </c>
      <c r="AF46">
        <v>7.7060021070942817</v>
      </c>
      <c r="AG46">
        <v>12.527964009738456</v>
      </c>
      <c r="AH46">
        <v>9.6764545526337749</v>
      </c>
      <c r="AI46">
        <v>6.0445203970194665</v>
      </c>
      <c r="AJ46">
        <v>0</v>
      </c>
      <c r="AK46">
        <v>0</v>
      </c>
    </row>
    <row r="47" spans="1:41" hidden="1" x14ac:dyDescent="0.3">
      <c r="A47" t="s">
        <v>139</v>
      </c>
      <c r="B47" t="s">
        <v>140</v>
      </c>
      <c r="C47" t="s">
        <v>140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14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7.4</v>
      </c>
      <c r="AE47">
        <v>215</v>
      </c>
      <c r="AF47">
        <v>17.95121951219512</v>
      </c>
      <c r="AG47">
        <v>8.3396731307449183</v>
      </c>
      <c r="AH47">
        <v>8.8532949824764415</v>
      </c>
      <c r="AI47">
        <v>4.988946010124268</v>
      </c>
      <c r="AJ47">
        <v>0</v>
      </c>
      <c r="AK47">
        <v>0</v>
      </c>
    </row>
    <row r="48" spans="1:41" hidden="1" x14ac:dyDescent="0.3">
      <c r="A48" t="s">
        <v>141</v>
      </c>
      <c r="B48" t="s">
        <v>142</v>
      </c>
      <c r="C48" t="s">
        <v>142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9.6999999999999993</v>
      </c>
      <c r="AE48">
        <v>222</v>
      </c>
      <c r="AF48">
        <v>16.219974088636981</v>
      </c>
      <c r="AG48">
        <v>10.711108592416348</v>
      </c>
      <c r="AH48">
        <v>9.0466001354424037</v>
      </c>
      <c r="AI48">
        <v>5.8944802781099206</v>
      </c>
      <c r="AJ48">
        <v>0</v>
      </c>
      <c r="AK48">
        <v>0</v>
      </c>
    </row>
    <row r="49" spans="1:37" hidden="1" x14ac:dyDescent="0.3">
      <c r="A49" t="s">
        <v>143</v>
      </c>
      <c r="B49" t="s">
        <v>144</v>
      </c>
      <c r="C49" t="s">
        <v>144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4.4000000000000004</v>
      </c>
      <c r="AE49">
        <v>239</v>
      </c>
      <c r="AF49">
        <v>7.222542077524392</v>
      </c>
      <c r="AG49">
        <v>8.88372156091725</v>
      </c>
      <c r="AH49">
        <v>7.7578163191266736</v>
      </c>
      <c r="AI49">
        <v>3.5925695499639012</v>
      </c>
      <c r="AJ49">
        <v>0</v>
      </c>
      <c r="AK49">
        <v>0</v>
      </c>
    </row>
    <row r="50" spans="1:37" hidden="1" x14ac:dyDescent="0.3">
      <c r="A50" t="s">
        <v>145</v>
      </c>
      <c r="B50" t="s">
        <v>146</v>
      </c>
      <c r="C50" t="s">
        <v>146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4.4000000000000004</v>
      </c>
      <c r="AE50">
        <v>243</v>
      </c>
      <c r="AF50">
        <v>2.9996690173485883</v>
      </c>
      <c r="AG50">
        <v>6.7481475104962083</v>
      </c>
      <c r="AH50">
        <v>4.6151534284423299</v>
      </c>
      <c r="AI50">
        <v>2.2733114227859734</v>
      </c>
      <c r="AJ50">
        <v>0</v>
      </c>
      <c r="AK50">
        <v>0</v>
      </c>
    </row>
    <row r="51" spans="1:37" hidden="1" x14ac:dyDescent="0.3">
      <c r="A51" t="s">
        <v>147</v>
      </c>
      <c r="B51" t="s">
        <v>148</v>
      </c>
      <c r="C51" t="s">
        <v>149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5.2</v>
      </c>
      <c r="AE51">
        <v>246</v>
      </c>
      <c r="AF51">
        <v>5.4966886983469081</v>
      </c>
      <c r="AG51">
        <v>7.4943347436099312</v>
      </c>
      <c r="AH51">
        <v>6.2381265029205313</v>
      </c>
      <c r="AI51">
        <v>3.1428635831770437</v>
      </c>
      <c r="AJ51">
        <v>0</v>
      </c>
      <c r="AK51">
        <v>0</v>
      </c>
    </row>
    <row r="52" spans="1:37" hidden="1" x14ac:dyDescent="0.3">
      <c r="A52" t="s">
        <v>150</v>
      </c>
      <c r="B52" t="s">
        <v>151</v>
      </c>
      <c r="C52" t="s">
        <v>151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4.7</v>
      </c>
      <c r="AE52">
        <v>248</v>
      </c>
      <c r="AF52">
        <v>5.4742573963848944</v>
      </c>
      <c r="AG52">
        <v>7.1995775010265231</v>
      </c>
      <c r="AH52">
        <v>6.0923381928231191</v>
      </c>
      <c r="AI52">
        <v>3.1112002711946358</v>
      </c>
      <c r="AJ52">
        <v>0</v>
      </c>
      <c r="AK52">
        <v>0</v>
      </c>
    </row>
    <row r="53" spans="1:37" x14ac:dyDescent="0.3">
      <c r="A53" t="s">
        <v>72</v>
      </c>
      <c r="B53" t="s">
        <v>73</v>
      </c>
      <c r="C53" s="1" t="s">
        <v>73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10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7.4</v>
      </c>
      <c r="AE53">
        <v>46</v>
      </c>
      <c r="AF53">
        <v>8.5400000163279799</v>
      </c>
      <c r="AG53">
        <v>9.2666775359508744</v>
      </c>
      <c r="AH53">
        <v>9.0938099931774143</v>
      </c>
      <c r="AI53">
        <v>4.4493796080070034</v>
      </c>
      <c r="AJ53">
        <v>1</v>
      </c>
      <c r="AK53">
        <v>1</v>
      </c>
    </row>
    <row r="54" spans="1:37" hidden="1" x14ac:dyDescent="0.3">
      <c r="A54" t="s">
        <v>154</v>
      </c>
      <c r="B54" t="s">
        <v>155</v>
      </c>
      <c r="C54" t="s">
        <v>155</v>
      </c>
      <c r="D54" t="s">
        <v>7</v>
      </c>
      <c r="E54">
        <v>0</v>
      </c>
      <c r="F54">
        <v>0</v>
      </c>
      <c r="G54">
        <v>0</v>
      </c>
      <c r="H54">
        <v>1</v>
      </c>
      <c r="I54" t="s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252</v>
      </c>
      <c r="AF54">
        <v>4.5332008534656438</v>
      </c>
      <c r="AG54">
        <v>6.265103361613245</v>
      </c>
      <c r="AH54">
        <v>5.183126305743353</v>
      </c>
      <c r="AI54">
        <v>2.602937339560019</v>
      </c>
      <c r="AJ54">
        <v>0</v>
      </c>
      <c r="AK54">
        <v>0</v>
      </c>
    </row>
    <row r="55" spans="1:37" hidden="1" x14ac:dyDescent="0.3">
      <c r="A55" t="s">
        <v>156</v>
      </c>
      <c r="B55" t="s">
        <v>157</v>
      </c>
      <c r="C55" t="s">
        <v>157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</v>
      </c>
      <c r="AE55">
        <v>253</v>
      </c>
      <c r="AF55">
        <v>5.9036161200035782</v>
      </c>
      <c r="AG55">
        <v>7.3333319050943899</v>
      </c>
      <c r="AH55">
        <v>6.3738877981100561</v>
      </c>
      <c r="AI55">
        <v>3.5885463419022621</v>
      </c>
      <c r="AJ55">
        <v>0</v>
      </c>
      <c r="AK55">
        <v>0</v>
      </c>
    </row>
    <row r="56" spans="1:37" hidden="1" x14ac:dyDescent="0.3">
      <c r="A56" t="s">
        <v>158</v>
      </c>
      <c r="B56" t="s">
        <v>159</v>
      </c>
      <c r="C56" t="s">
        <v>159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5.6</v>
      </c>
      <c r="AE56">
        <v>255</v>
      </c>
      <c r="AF56">
        <v>7.4285714285714288</v>
      </c>
      <c r="AG56">
        <v>10.875152983621234</v>
      </c>
      <c r="AH56">
        <v>8.7707817309505032</v>
      </c>
      <c r="AI56">
        <v>4.4018996946145332</v>
      </c>
      <c r="AJ56">
        <v>0</v>
      </c>
      <c r="AK56">
        <v>0</v>
      </c>
    </row>
    <row r="57" spans="1:37" hidden="1" x14ac:dyDescent="0.3">
      <c r="A57" t="s">
        <v>160</v>
      </c>
      <c r="B57" t="s">
        <v>161</v>
      </c>
      <c r="C57" t="s">
        <v>161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4.4000000000000004</v>
      </c>
      <c r="AE57">
        <v>256</v>
      </c>
      <c r="AF57">
        <v>5.4980628037650794</v>
      </c>
      <c r="AG57">
        <v>7.3576824831191612</v>
      </c>
      <c r="AH57">
        <v>6.1765874107026058</v>
      </c>
      <c r="AI57">
        <v>3.1034552408104643</v>
      </c>
      <c r="AJ57">
        <v>0</v>
      </c>
      <c r="AK57">
        <v>0</v>
      </c>
    </row>
    <row r="58" spans="1:37" hidden="1" x14ac:dyDescent="0.3">
      <c r="A58" t="s">
        <v>162</v>
      </c>
      <c r="B58" t="s">
        <v>163</v>
      </c>
      <c r="C58" t="s">
        <v>163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5.3</v>
      </c>
      <c r="AE58">
        <v>257</v>
      </c>
      <c r="AF58">
        <v>6.6206896471964125</v>
      </c>
      <c r="AG58">
        <v>9.328132721937699</v>
      </c>
      <c r="AH58">
        <v>7.6509861505289045</v>
      </c>
      <c r="AI58">
        <v>3.8572761307353307</v>
      </c>
      <c r="AJ58">
        <v>0</v>
      </c>
      <c r="AK58">
        <v>0</v>
      </c>
    </row>
    <row r="59" spans="1:37" hidden="1" x14ac:dyDescent="0.3">
      <c r="A59" t="s">
        <v>164</v>
      </c>
      <c r="B59" t="s">
        <v>165</v>
      </c>
      <c r="C59" t="s">
        <v>166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264</v>
      </c>
      <c r="AF59">
        <v>4.4516128931837189</v>
      </c>
      <c r="AG59">
        <v>7.2443670340649877</v>
      </c>
      <c r="AH59">
        <v>5.5872577109985126</v>
      </c>
      <c r="AI59">
        <v>2.8118386928918824</v>
      </c>
      <c r="AJ59">
        <v>0</v>
      </c>
      <c r="AK59">
        <v>0</v>
      </c>
    </row>
    <row r="60" spans="1:37" hidden="1" x14ac:dyDescent="0.3">
      <c r="A60" t="s">
        <v>147</v>
      </c>
      <c r="B60" t="s">
        <v>167</v>
      </c>
      <c r="C60" t="s">
        <v>167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4.4000000000000004</v>
      </c>
      <c r="AE60">
        <v>282</v>
      </c>
      <c r="AF60">
        <v>7.0650887590297762</v>
      </c>
      <c r="AG60">
        <v>8.0643823927434042</v>
      </c>
      <c r="AH60">
        <v>9.3037028288899286</v>
      </c>
      <c r="AI60">
        <v>4.6705129350504864</v>
      </c>
      <c r="AJ60">
        <v>0</v>
      </c>
      <c r="AK60">
        <v>0</v>
      </c>
    </row>
    <row r="61" spans="1:37" hidden="1" x14ac:dyDescent="0.3">
      <c r="A61" t="s">
        <v>168</v>
      </c>
      <c r="B61" t="s">
        <v>169</v>
      </c>
      <c r="C61" t="s">
        <v>169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4.9000000000000004</v>
      </c>
      <c r="AE61">
        <v>286</v>
      </c>
      <c r="AF61">
        <v>5.3335701770235531</v>
      </c>
      <c r="AG61">
        <v>7.5667515299089745</v>
      </c>
      <c r="AH61">
        <v>7.9225805010824759</v>
      </c>
      <c r="AI61">
        <v>3.976922532099215</v>
      </c>
      <c r="AJ61">
        <v>0</v>
      </c>
      <c r="AK61">
        <v>0</v>
      </c>
    </row>
    <row r="62" spans="1:37" hidden="1" x14ac:dyDescent="0.3">
      <c r="A62" t="s">
        <v>170</v>
      </c>
      <c r="B62" t="s">
        <v>171</v>
      </c>
      <c r="C62" t="s">
        <v>171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5.0999999999999996</v>
      </c>
      <c r="AE62">
        <v>289</v>
      </c>
      <c r="AF62">
        <v>5.085238257882847</v>
      </c>
      <c r="AG62">
        <v>7.1397518188432194</v>
      </c>
      <c r="AH62">
        <v>7.5082955329044623</v>
      </c>
      <c r="AI62">
        <v>3.7011964981311767</v>
      </c>
      <c r="AJ62">
        <v>0</v>
      </c>
      <c r="AK62">
        <v>0</v>
      </c>
    </row>
    <row r="63" spans="1:37" hidden="1" x14ac:dyDescent="0.3">
      <c r="A63" t="s">
        <v>172</v>
      </c>
      <c r="B63" t="s">
        <v>173</v>
      </c>
      <c r="C63" t="s">
        <v>173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4.0999999999999996</v>
      </c>
      <c r="AE63">
        <v>294</v>
      </c>
      <c r="AF63">
        <v>4.9302325641843456</v>
      </c>
      <c r="AG63">
        <v>6.35109557843227</v>
      </c>
      <c r="AH63">
        <v>6.9322746278123457</v>
      </c>
      <c r="AI63">
        <v>3.4872058878106627</v>
      </c>
      <c r="AJ63">
        <v>0</v>
      </c>
      <c r="AK63">
        <v>0</v>
      </c>
    </row>
    <row r="64" spans="1:37" hidden="1" x14ac:dyDescent="0.3">
      <c r="A64" t="s">
        <v>174</v>
      </c>
      <c r="B64" t="s">
        <v>175</v>
      </c>
      <c r="C64" t="s">
        <v>175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4.0999999999999996</v>
      </c>
      <c r="AE64">
        <v>298</v>
      </c>
      <c r="AF64">
        <v>6.7677270304714154</v>
      </c>
      <c r="AG64">
        <v>6.3259324429993153</v>
      </c>
      <c r="AH64">
        <v>8.0615766860412101</v>
      </c>
      <c r="AI64">
        <v>4.0705433677927942</v>
      </c>
      <c r="AJ64">
        <v>0</v>
      </c>
      <c r="AK64">
        <v>0</v>
      </c>
    </row>
    <row r="65" spans="1:37" hidden="1" x14ac:dyDescent="0.3">
      <c r="A65" t="s">
        <v>176</v>
      </c>
      <c r="B65" t="s">
        <v>177</v>
      </c>
      <c r="C65" t="s">
        <v>177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5.0999999999999996</v>
      </c>
      <c r="AE65">
        <v>301</v>
      </c>
      <c r="AF65">
        <v>6.2967742117882048</v>
      </c>
      <c r="AG65">
        <v>9.5190799394122596</v>
      </c>
      <c r="AH65">
        <v>9.7094967950438029</v>
      </c>
      <c r="AI65">
        <v>4.8981182136762271</v>
      </c>
      <c r="AJ65">
        <v>0</v>
      </c>
      <c r="AK65">
        <v>0</v>
      </c>
    </row>
    <row r="66" spans="1:37" hidden="1" x14ac:dyDescent="0.3">
      <c r="A66" t="s">
        <v>178</v>
      </c>
      <c r="B66" t="s">
        <v>179</v>
      </c>
      <c r="C66" t="s">
        <v>179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</v>
      </c>
      <c r="AE66">
        <v>305</v>
      </c>
      <c r="AF66">
        <v>4.7333333333333334</v>
      </c>
      <c r="AG66">
        <v>7.2393039936593837</v>
      </c>
      <c r="AH66">
        <v>7.3496122382256814</v>
      </c>
      <c r="AI66">
        <v>3.7081107332016146</v>
      </c>
      <c r="AJ66">
        <v>0</v>
      </c>
      <c r="AK66">
        <v>0</v>
      </c>
    </row>
    <row r="67" spans="1:37" hidden="1" x14ac:dyDescent="0.3">
      <c r="A67" t="s">
        <v>180</v>
      </c>
      <c r="B67" t="s">
        <v>181</v>
      </c>
      <c r="C67" t="s">
        <v>181</v>
      </c>
      <c r="D67" t="s">
        <v>4</v>
      </c>
      <c r="E67">
        <v>1</v>
      </c>
      <c r="F67">
        <v>0</v>
      </c>
      <c r="G67">
        <v>0</v>
      </c>
      <c r="H67">
        <v>0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4.5999999999999996</v>
      </c>
      <c r="AE67">
        <v>316</v>
      </c>
      <c r="AF67">
        <v>7.2713178295393366</v>
      </c>
      <c r="AG67">
        <v>8.5553335107982758</v>
      </c>
      <c r="AH67">
        <v>4.2490377248357127</v>
      </c>
      <c r="AI67">
        <v>2.2207944527884442</v>
      </c>
      <c r="AJ67">
        <v>0</v>
      </c>
      <c r="AK67">
        <v>0</v>
      </c>
    </row>
    <row r="68" spans="1:37" hidden="1" x14ac:dyDescent="0.3">
      <c r="A68" t="s">
        <v>182</v>
      </c>
      <c r="B68" t="s">
        <v>183</v>
      </c>
      <c r="C68" t="s">
        <v>183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319</v>
      </c>
      <c r="AF68">
        <v>4.584615410586153</v>
      </c>
      <c r="AG68">
        <v>5.5678004568324528</v>
      </c>
      <c r="AH68">
        <v>2.7145674719418436</v>
      </c>
      <c r="AI68">
        <v>1.468726956370616</v>
      </c>
      <c r="AJ68">
        <v>0</v>
      </c>
      <c r="AK68">
        <v>0</v>
      </c>
    </row>
    <row r="69" spans="1:37" hidden="1" x14ac:dyDescent="0.3">
      <c r="A69" t="s">
        <v>184</v>
      </c>
      <c r="B69" t="s">
        <v>185</v>
      </c>
      <c r="C69" t="s">
        <v>185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5.4</v>
      </c>
      <c r="AE69">
        <v>323</v>
      </c>
      <c r="AF69">
        <v>5.1846135115143923</v>
      </c>
      <c r="AG69">
        <v>5.9337486489479021</v>
      </c>
      <c r="AH69">
        <v>2.9956140961747657</v>
      </c>
      <c r="AI69">
        <v>1.6461653967467158</v>
      </c>
      <c r="AJ69">
        <v>0</v>
      </c>
      <c r="AK69">
        <v>0</v>
      </c>
    </row>
    <row r="70" spans="1:37" hidden="1" x14ac:dyDescent="0.3">
      <c r="A70" t="s">
        <v>186</v>
      </c>
      <c r="B70" t="s">
        <v>187</v>
      </c>
      <c r="C70" t="s">
        <v>187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4.3</v>
      </c>
      <c r="AE70">
        <v>329</v>
      </c>
      <c r="AF70">
        <v>5.1475409662376883</v>
      </c>
      <c r="AG70">
        <v>5.9717047766264617</v>
      </c>
      <c r="AH70">
        <v>2.9906411855794692</v>
      </c>
      <c r="AI70">
        <v>1.6069574963406765</v>
      </c>
      <c r="AJ70">
        <v>0</v>
      </c>
      <c r="AK70">
        <v>0</v>
      </c>
    </row>
    <row r="71" spans="1:37" hidden="1" x14ac:dyDescent="0.3">
      <c r="A71" t="s">
        <v>188</v>
      </c>
      <c r="B71" t="s">
        <v>189</v>
      </c>
      <c r="C71" t="s">
        <v>189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4.4000000000000004</v>
      </c>
      <c r="AE71">
        <v>333</v>
      </c>
      <c r="AF71">
        <v>4.916666666666667</v>
      </c>
      <c r="AG71">
        <v>6.0644185243015478</v>
      </c>
      <c r="AH71">
        <v>2.9302775733320323</v>
      </c>
      <c r="AI71">
        <v>1.5719140846660586</v>
      </c>
      <c r="AJ71">
        <v>0</v>
      </c>
      <c r="AK71">
        <v>0</v>
      </c>
    </row>
    <row r="72" spans="1:37" hidden="1" x14ac:dyDescent="0.3">
      <c r="A72" t="s">
        <v>190</v>
      </c>
      <c r="B72" t="s">
        <v>191</v>
      </c>
      <c r="C72" t="s">
        <v>191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4.4000000000000004</v>
      </c>
      <c r="AE72">
        <v>335</v>
      </c>
      <c r="AF72">
        <v>4.8620689655172411</v>
      </c>
      <c r="AG72">
        <v>5.7466930370004423</v>
      </c>
      <c r="AH72">
        <v>2.8465085809843007</v>
      </c>
      <c r="AI72">
        <v>1.5273176513364233</v>
      </c>
      <c r="AJ72">
        <v>0</v>
      </c>
      <c r="AK72">
        <v>0</v>
      </c>
    </row>
    <row r="73" spans="1:37" hidden="1" x14ac:dyDescent="0.3">
      <c r="A73" t="s">
        <v>192</v>
      </c>
      <c r="B73" t="s">
        <v>193</v>
      </c>
      <c r="C73" t="s">
        <v>194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4.9000000000000004</v>
      </c>
      <c r="AE73">
        <v>338</v>
      </c>
      <c r="AF73">
        <v>4.9677419350119418</v>
      </c>
      <c r="AG73">
        <v>6.1567245483422557</v>
      </c>
      <c r="AH73">
        <v>2.9667143403847711</v>
      </c>
      <c r="AI73">
        <v>1.6012895970398793</v>
      </c>
      <c r="AJ73">
        <v>0</v>
      </c>
      <c r="AK73">
        <v>0</v>
      </c>
    </row>
    <row r="74" spans="1:37" hidden="1" x14ac:dyDescent="0.3">
      <c r="A74" t="s">
        <v>195</v>
      </c>
      <c r="B74" t="s">
        <v>196</v>
      </c>
      <c r="C74" t="s">
        <v>195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4.4000000000000004</v>
      </c>
      <c r="AE74">
        <v>340</v>
      </c>
      <c r="AF74">
        <v>8.8849810063178101</v>
      </c>
      <c r="AG74">
        <v>8.3291413591029766</v>
      </c>
      <c r="AH74">
        <v>4.7572463915327301</v>
      </c>
      <c r="AI74">
        <v>2.7000774011342346</v>
      </c>
      <c r="AJ74">
        <v>0</v>
      </c>
      <c r="AK74">
        <v>0</v>
      </c>
    </row>
    <row r="75" spans="1:37" hidden="1" x14ac:dyDescent="0.3">
      <c r="A75" t="s">
        <v>197</v>
      </c>
      <c r="B75" t="s">
        <v>198</v>
      </c>
      <c r="C75" t="s">
        <v>199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5.4</v>
      </c>
      <c r="AE75">
        <v>349</v>
      </c>
      <c r="AF75">
        <v>4.8461538460923492</v>
      </c>
      <c r="AG75">
        <v>7.3538202060950768</v>
      </c>
      <c r="AH75">
        <v>3.1698653100807084</v>
      </c>
      <c r="AI75">
        <v>1.6939163763555003</v>
      </c>
      <c r="AJ75">
        <v>0</v>
      </c>
      <c r="AK75">
        <v>0</v>
      </c>
    </row>
    <row r="76" spans="1:37" hidden="1" x14ac:dyDescent="0.3">
      <c r="A76" t="s">
        <v>200</v>
      </c>
      <c r="B76" t="s">
        <v>146</v>
      </c>
      <c r="C76" t="s">
        <v>146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3.8</v>
      </c>
      <c r="AE76">
        <v>363</v>
      </c>
      <c r="AF76">
        <v>7.7959865023207922</v>
      </c>
      <c r="AG76">
        <v>7.8156117476605296</v>
      </c>
      <c r="AH76">
        <v>4.8487278718488227</v>
      </c>
      <c r="AI76">
        <v>2.2999769599001612</v>
      </c>
      <c r="AJ76">
        <v>0</v>
      </c>
      <c r="AK76">
        <v>0</v>
      </c>
    </row>
    <row r="77" spans="1:37" hidden="1" x14ac:dyDescent="0.3">
      <c r="A77" t="s">
        <v>201</v>
      </c>
      <c r="B77" t="s">
        <v>202</v>
      </c>
      <c r="C77" t="s">
        <v>202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9.1</v>
      </c>
      <c r="AE77">
        <v>364</v>
      </c>
      <c r="AF77">
        <v>4.9906069327939608</v>
      </c>
      <c r="AG77">
        <v>6.0133390368433659</v>
      </c>
      <c r="AH77">
        <v>3.3976172368787063</v>
      </c>
      <c r="AI77">
        <v>1.6001217749356034</v>
      </c>
      <c r="AJ77">
        <v>0</v>
      </c>
      <c r="AK77">
        <v>0</v>
      </c>
    </row>
    <row r="78" spans="1:37" hidden="1" x14ac:dyDescent="0.3">
      <c r="A78" t="s">
        <v>203</v>
      </c>
      <c r="B78" t="s">
        <v>204</v>
      </c>
      <c r="C78" t="s">
        <v>204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4.3</v>
      </c>
      <c r="AE78">
        <v>367</v>
      </c>
      <c r="AF78">
        <v>5.6861073078320263</v>
      </c>
      <c r="AG78">
        <v>6.204792547254196</v>
      </c>
      <c r="AH78">
        <v>3.6831274693867395</v>
      </c>
      <c r="AI78">
        <v>1.6822685783623232</v>
      </c>
      <c r="AJ78">
        <v>0</v>
      </c>
      <c r="AK78">
        <v>0</v>
      </c>
    </row>
    <row r="79" spans="1:37" hidden="1" x14ac:dyDescent="0.3">
      <c r="A79" t="s">
        <v>205</v>
      </c>
      <c r="B79" t="s">
        <v>206</v>
      </c>
      <c r="C79" t="s">
        <v>206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6.1</v>
      </c>
      <c r="AE79">
        <v>368</v>
      </c>
      <c r="AF79">
        <v>6.774647887323944</v>
      </c>
      <c r="AG79">
        <v>6.129987629812109</v>
      </c>
      <c r="AH79">
        <v>4.0211151870028123</v>
      </c>
      <c r="AI79">
        <v>1.8958563183613597</v>
      </c>
      <c r="AJ79">
        <v>0</v>
      </c>
      <c r="AK79">
        <v>0</v>
      </c>
    </row>
    <row r="80" spans="1:37" hidden="1" x14ac:dyDescent="0.3">
      <c r="A80" t="s">
        <v>174</v>
      </c>
      <c r="B80" t="s">
        <v>207</v>
      </c>
      <c r="C80" t="s">
        <v>207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7.8</v>
      </c>
      <c r="AE80">
        <v>370</v>
      </c>
      <c r="AF80">
        <v>8.6983667762979309</v>
      </c>
      <c r="AG80">
        <v>9.7628878084912802</v>
      </c>
      <c r="AH80">
        <v>5.7131013030796067</v>
      </c>
      <c r="AI80">
        <v>2.2871313222517999</v>
      </c>
      <c r="AJ80">
        <v>0</v>
      </c>
      <c r="AK80">
        <v>0</v>
      </c>
    </row>
    <row r="81" spans="1:37" hidden="1" x14ac:dyDescent="0.3">
      <c r="A81" t="s">
        <v>208</v>
      </c>
      <c r="B81" t="s">
        <v>209</v>
      </c>
      <c r="C81" t="s">
        <v>209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</v>
      </c>
      <c r="AE81">
        <v>371</v>
      </c>
      <c r="AF81">
        <v>5.8262712348245831</v>
      </c>
      <c r="AG81">
        <v>6.8918101776850893</v>
      </c>
      <c r="AH81">
        <v>3.9291943489624264</v>
      </c>
      <c r="AI81">
        <v>1.7795559411316493</v>
      </c>
      <c r="AJ81">
        <v>0</v>
      </c>
      <c r="AK81">
        <v>0</v>
      </c>
    </row>
    <row r="82" spans="1:37" hidden="1" x14ac:dyDescent="0.3">
      <c r="A82" t="s">
        <v>210</v>
      </c>
      <c r="B82" t="s">
        <v>211</v>
      </c>
      <c r="C82" t="s">
        <v>211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6.6</v>
      </c>
      <c r="AE82">
        <v>373</v>
      </c>
      <c r="AF82">
        <v>7.911111117315035</v>
      </c>
      <c r="AG82">
        <v>8.7442748512902764</v>
      </c>
      <c r="AH82">
        <v>5.1567767487168208</v>
      </c>
      <c r="AI82">
        <v>2.4565303927567603</v>
      </c>
      <c r="AJ82">
        <v>0</v>
      </c>
      <c r="AK82">
        <v>0</v>
      </c>
    </row>
    <row r="83" spans="1:37" hidden="1" x14ac:dyDescent="0.3">
      <c r="A83" t="s">
        <v>212</v>
      </c>
      <c r="B83" t="s">
        <v>213</v>
      </c>
      <c r="C83" t="s">
        <v>213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4.9000000000000004</v>
      </c>
      <c r="AE83">
        <v>375</v>
      </c>
      <c r="AF83">
        <v>5.0375275106744812</v>
      </c>
      <c r="AG83">
        <v>5.6559057436923137</v>
      </c>
      <c r="AH83">
        <v>3.3092019005769595</v>
      </c>
      <c r="AI83">
        <v>1.5430849718624249</v>
      </c>
      <c r="AJ83">
        <v>0</v>
      </c>
      <c r="AK83">
        <v>0</v>
      </c>
    </row>
    <row r="84" spans="1:37" hidden="1" x14ac:dyDescent="0.3">
      <c r="A84" t="s">
        <v>214</v>
      </c>
      <c r="B84" t="s">
        <v>215</v>
      </c>
      <c r="C84" t="s">
        <v>215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5.6</v>
      </c>
      <c r="AE84">
        <v>380</v>
      </c>
      <c r="AF84">
        <v>5.4000000275947437</v>
      </c>
      <c r="AG84">
        <v>5.6883586331756062</v>
      </c>
      <c r="AH84">
        <v>3.4384259199342315</v>
      </c>
      <c r="AI84">
        <v>1.6208627868644587</v>
      </c>
      <c r="AJ84">
        <v>0</v>
      </c>
      <c r="AK84">
        <v>0</v>
      </c>
    </row>
    <row r="85" spans="1:37" hidden="1" x14ac:dyDescent="0.3">
      <c r="A85" t="s">
        <v>216</v>
      </c>
      <c r="B85" t="s">
        <v>217</v>
      </c>
      <c r="C85" t="s">
        <v>217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4.2</v>
      </c>
      <c r="AE85">
        <v>385</v>
      </c>
      <c r="AF85">
        <v>3.8927720137166943</v>
      </c>
      <c r="AG85">
        <v>5.887703657218295</v>
      </c>
      <c r="AH85">
        <v>2.9982812112145685</v>
      </c>
      <c r="AI85">
        <v>1.3835670086136425</v>
      </c>
      <c r="AJ85">
        <v>0</v>
      </c>
      <c r="AK85">
        <v>0</v>
      </c>
    </row>
    <row r="86" spans="1:37" hidden="1" x14ac:dyDescent="0.3">
      <c r="A86" t="s">
        <v>218</v>
      </c>
      <c r="B86" t="s">
        <v>219</v>
      </c>
      <c r="C86" t="s">
        <v>218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6.3</v>
      </c>
      <c r="AE86">
        <v>397</v>
      </c>
      <c r="AF86">
        <v>6.8256385318849908</v>
      </c>
      <c r="AG86">
        <v>7.2497710873747057</v>
      </c>
      <c r="AH86">
        <v>6.2675624614283407</v>
      </c>
      <c r="AI86">
        <v>3.1850914101739862</v>
      </c>
      <c r="AJ86">
        <v>0</v>
      </c>
      <c r="AK86">
        <v>0</v>
      </c>
    </row>
    <row r="87" spans="1:37" hidden="1" x14ac:dyDescent="0.3">
      <c r="A87" t="s">
        <v>220</v>
      </c>
      <c r="B87" t="s">
        <v>186</v>
      </c>
      <c r="C87" t="s">
        <v>186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5.7</v>
      </c>
      <c r="AE87">
        <v>404</v>
      </c>
      <c r="AF87">
        <v>7.7319587391198148</v>
      </c>
      <c r="AG87">
        <v>7.6837039454760774</v>
      </c>
      <c r="AH87">
        <v>6.8565948074211942</v>
      </c>
      <c r="AI87">
        <v>3.4493248249184854</v>
      </c>
      <c r="AJ87">
        <v>0</v>
      </c>
      <c r="AK87">
        <v>0</v>
      </c>
    </row>
    <row r="88" spans="1:37" hidden="1" x14ac:dyDescent="0.3">
      <c r="A88" t="s">
        <v>221</v>
      </c>
      <c r="B88" t="s">
        <v>222</v>
      </c>
      <c r="C88" t="s">
        <v>222</v>
      </c>
      <c r="D88" t="s">
        <v>4</v>
      </c>
      <c r="E88">
        <v>1</v>
      </c>
      <c r="F88">
        <v>0</v>
      </c>
      <c r="G88">
        <v>0</v>
      </c>
      <c r="H88">
        <v>0</v>
      </c>
      <c r="I88" t="s">
        <v>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4.5</v>
      </c>
      <c r="AE88">
        <v>409</v>
      </c>
      <c r="AF88">
        <v>6.8085746053223186</v>
      </c>
      <c r="AG88">
        <v>6.1034996901620424</v>
      </c>
      <c r="AH88">
        <v>5.7329854615525697</v>
      </c>
      <c r="AI88">
        <v>2.9094019565002336</v>
      </c>
      <c r="AJ88">
        <v>0</v>
      </c>
      <c r="AK88">
        <v>0</v>
      </c>
    </row>
    <row r="89" spans="1:37" hidden="1" x14ac:dyDescent="0.3">
      <c r="A89" t="s">
        <v>156</v>
      </c>
      <c r="B89" t="s">
        <v>223</v>
      </c>
      <c r="C89" t="s">
        <v>224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4.8</v>
      </c>
      <c r="AE89">
        <v>416</v>
      </c>
      <c r="AF89">
        <v>4.6897938005527431</v>
      </c>
      <c r="AG89">
        <v>5.7412541982073932</v>
      </c>
      <c r="AH89">
        <v>4.6559423676689544</v>
      </c>
      <c r="AI89">
        <v>2.3682918170291036</v>
      </c>
      <c r="AJ89">
        <v>0</v>
      </c>
      <c r="AK89">
        <v>0</v>
      </c>
    </row>
    <row r="90" spans="1:37" hidden="1" x14ac:dyDescent="0.3">
      <c r="A90" t="s">
        <v>225</v>
      </c>
      <c r="B90" t="s">
        <v>226</v>
      </c>
      <c r="C90" t="s">
        <v>226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5.3</v>
      </c>
      <c r="AE90">
        <v>417</v>
      </c>
      <c r="AF90">
        <v>5.2651473963721642</v>
      </c>
      <c r="AG90">
        <v>5.8345751138567081</v>
      </c>
      <c r="AH90">
        <v>4.9460914740823778</v>
      </c>
      <c r="AI90">
        <v>2.6494087711615366</v>
      </c>
      <c r="AJ90">
        <v>0</v>
      </c>
      <c r="AK90">
        <v>0</v>
      </c>
    </row>
    <row r="91" spans="1:37" hidden="1" x14ac:dyDescent="0.3">
      <c r="A91" t="s">
        <v>147</v>
      </c>
      <c r="B91" t="s">
        <v>227</v>
      </c>
      <c r="C91" t="s">
        <v>227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5.3</v>
      </c>
      <c r="AE91">
        <v>433</v>
      </c>
      <c r="AF91">
        <v>5.2524560776867144</v>
      </c>
      <c r="AG91">
        <v>6.2874780754652786</v>
      </c>
      <c r="AH91">
        <v>4.9368444838380601</v>
      </c>
      <c r="AI91">
        <v>2.4837932399864338</v>
      </c>
      <c r="AJ91">
        <v>0</v>
      </c>
      <c r="AK91">
        <v>0</v>
      </c>
    </row>
    <row r="92" spans="1:37" hidden="1" x14ac:dyDescent="0.3">
      <c r="A92" t="s">
        <v>228</v>
      </c>
      <c r="B92" t="s">
        <v>229</v>
      </c>
      <c r="C92" t="s">
        <v>230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6.6</v>
      </c>
      <c r="AE92">
        <v>438</v>
      </c>
      <c r="AF92">
        <v>9.8142857141521276</v>
      </c>
      <c r="AG92">
        <v>10.157370845781118</v>
      </c>
      <c r="AH92">
        <v>8.603226149517555</v>
      </c>
      <c r="AI92">
        <v>4.3163046500318654</v>
      </c>
      <c r="AJ92">
        <v>0</v>
      </c>
      <c r="AK92">
        <v>0</v>
      </c>
    </row>
    <row r="93" spans="1:37" hidden="1" x14ac:dyDescent="0.3">
      <c r="A93" t="s">
        <v>231</v>
      </c>
      <c r="B93" t="s">
        <v>232</v>
      </c>
      <c r="C93" t="s">
        <v>231</v>
      </c>
      <c r="D93" t="s">
        <v>4</v>
      </c>
      <c r="E93">
        <v>1</v>
      </c>
      <c r="F93">
        <v>0</v>
      </c>
      <c r="G93">
        <v>0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5.4</v>
      </c>
      <c r="AE93">
        <v>439</v>
      </c>
      <c r="AF93">
        <v>9.5112307203975401</v>
      </c>
      <c r="AG93">
        <v>11.172752024236779</v>
      </c>
      <c r="AH93">
        <v>8.8566383085121583</v>
      </c>
      <c r="AI93">
        <v>4.5926714481327364</v>
      </c>
      <c r="AJ93">
        <v>0</v>
      </c>
      <c r="AK93">
        <v>0</v>
      </c>
    </row>
    <row r="94" spans="1:37" hidden="1" x14ac:dyDescent="0.3">
      <c r="A94" t="s">
        <v>233</v>
      </c>
      <c r="B94" t="s">
        <v>234</v>
      </c>
      <c r="C94" t="s">
        <v>234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13.1</v>
      </c>
      <c r="AE94">
        <v>441</v>
      </c>
      <c r="AF94">
        <v>13.738095238095237</v>
      </c>
      <c r="AG94">
        <v>8.060489557408534</v>
      </c>
      <c r="AH94">
        <v>9.6378114417485463</v>
      </c>
      <c r="AI94">
        <v>4.5933612486809992</v>
      </c>
      <c r="AJ94">
        <v>0</v>
      </c>
      <c r="AK94">
        <v>0</v>
      </c>
    </row>
    <row r="95" spans="1:37" x14ac:dyDescent="0.3">
      <c r="A95" t="s">
        <v>235</v>
      </c>
      <c r="B95" t="s">
        <v>236</v>
      </c>
      <c r="C95" s="1" t="s">
        <v>236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6.8</v>
      </c>
      <c r="AE95">
        <v>442</v>
      </c>
      <c r="AF95">
        <v>10.092723601176242</v>
      </c>
      <c r="AG95">
        <v>10.221066769790525</v>
      </c>
      <c r="AH95">
        <v>8.7596334897931705</v>
      </c>
      <c r="AI95">
        <v>4.4121343718198993</v>
      </c>
      <c r="AJ95">
        <v>1</v>
      </c>
      <c r="AK95">
        <v>1</v>
      </c>
    </row>
    <row r="96" spans="1:37" hidden="1" x14ac:dyDescent="0.3">
      <c r="A96" t="s">
        <v>237</v>
      </c>
      <c r="B96" t="s">
        <v>238</v>
      </c>
      <c r="C96" t="s">
        <v>238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7.7</v>
      </c>
      <c r="AE96">
        <v>443</v>
      </c>
      <c r="AF96">
        <v>11.919087187529424</v>
      </c>
      <c r="AG96">
        <v>11.603684563782739</v>
      </c>
      <c r="AH96">
        <v>10.16238144073216</v>
      </c>
      <c r="AI96">
        <v>5.34043820698834</v>
      </c>
      <c r="AJ96">
        <v>0</v>
      </c>
      <c r="AK96">
        <v>0</v>
      </c>
    </row>
    <row r="97" spans="1:37" hidden="1" x14ac:dyDescent="0.3">
      <c r="A97" t="s">
        <v>210</v>
      </c>
      <c r="B97" t="s">
        <v>239</v>
      </c>
      <c r="C97" t="s">
        <v>239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4.8</v>
      </c>
      <c r="AE97">
        <v>452</v>
      </c>
      <c r="AF97">
        <v>4.3708283677495743</v>
      </c>
      <c r="AG97">
        <v>6.1136996086328592</v>
      </c>
      <c r="AH97">
        <v>4.4525047613861455</v>
      </c>
      <c r="AI97">
        <v>2.2612871131299181</v>
      </c>
      <c r="AJ97">
        <v>0</v>
      </c>
      <c r="AK97">
        <v>0</v>
      </c>
    </row>
    <row r="98" spans="1:37" hidden="1" x14ac:dyDescent="0.3">
      <c r="A98" t="s">
        <v>240</v>
      </c>
      <c r="B98" t="s">
        <v>241</v>
      </c>
      <c r="C98" t="s">
        <v>240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8.6</v>
      </c>
      <c r="AE98">
        <v>454</v>
      </c>
      <c r="AF98">
        <v>7.2592592525860624</v>
      </c>
      <c r="AG98">
        <v>9.1698347674499594</v>
      </c>
      <c r="AH98">
        <v>7.0105729456639043</v>
      </c>
      <c r="AI98">
        <v>3.5172043268114361</v>
      </c>
      <c r="AJ98">
        <v>0</v>
      </c>
      <c r="AK98">
        <v>0</v>
      </c>
    </row>
    <row r="99" spans="1:37" hidden="1" x14ac:dyDescent="0.3">
      <c r="A99" t="s">
        <v>242</v>
      </c>
      <c r="B99" t="s">
        <v>243</v>
      </c>
      <c r="C99" t="s">
        <v>243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7.4</v>
      </c>
      <c r="AE99">
        <v>469</v>
      </c>
      <c r="AF99">
        <v>16.051745431110827</v>
      </c>
      <c r="AG99">
        <v>13.684295285890988</v>
      </c>
      <c r="AH99">
        <v>11.320837420988322</v>
      </c>
      <c r="AI99">
        <v>8.1580292599525421</v>
      </c>
      <c r="AJ99">
        <v>0</v>
      </c>
      <c r="AK99">
        <v>0</v>
      </c>
    </row>
    <row r="100" spans="1:37" hidden="1" x14ac:dyDescent="0.3">
      <c r="A100" t="s">
        <v>244</v>
      </c>
      <c r="B100" t="s">
        <v>245</v>
      </c>
      <c r="C100" t="s">
        <v>245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12.2</v>
      </c>
      <c r="AE100">
        <v>470</v>
      </c>
      <c r="AF100">
        <v>16.340455425373079</v>
      </c>
      <c r="AG100">
        <v>12.33676813977932</v>
      </c>
      <c r="AH100">
        <v>11.031373076366426</v>
      </c>
      <c r="AI100">
        <v>6.9075176595542143</v>
      </c>
      <c r="AJ100">
        <v>0</v>
      </c>
      <c r="AK100">
        <v>0</v>
      </c>
    </row>
    <row r="101" spans="1:37" x14ac:dyDescent="0.3">
      <c r="A101" t="s">
        <v>46</v>
      </c>
      <c r="B101" t="s">
        <v>47</v>
      </c>
      <c r="C101" s="1" t="s">
        <v>47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8</v>
      </c>
      <c r="AF101">
        <v>8.1764705810512837</v>
      </c>
      <c r="AG101">
        <v>9.7484525700123523</v>
      </c>
      <c r="AH101">
        <v>8.4496773515527188</v>
      </c>
      <c r="AI101">
        <v>4.2591540094535922</v>
      </c>
      <c r="AJ101">
        <v>1</v>
      </c>
      <c r="AK101">
        <v>1</v>
      </c>
    </row>
    <row r="102" spans="1:37" x14ac:dyDescent="0.3">
      <c r="A102" t="s">
        <v>275</v>
      </c>
      <c r="B102" t="s">
        <v>276</v>
      </c>
      <c r="C102" s="1" t="s">
        <v>277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5.4</v>
      </c>
      <c r="AE102">
        <v>557</v>
      </c>
      <c r="AF102">
        <v>9.7419354791650079</v>
      </c>
      <c r="AG102">
        <v>9.0718006246184011</v>
      </c>
      <c r="AH102">
        <v>7.1657149315991013</v>
      </c>
      <c r="AI102">
        <v>3.6964870314860372</v>
      </c>
      <c r="AJ102">
        <v>1</v>
      </c>
      <c r="AK102">
        <v>1</v>
      </c>
    </row>
    <row r="103" spans="1:37" hidden="1" x14ac:dyDescent="0.3">
      <c r="A103" t="s">
        <v>249</v>
      </c>
      <c r="B103" t="s">
        <v>250</v>
      </c>
      <c r="C103" t="s">
        <v>249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6.7</v>
      </c>
      <c r="AE103">
        <v>479</v>
      </c>
      <c r="AF103">
        <v>9.4064672446743849</v>
      </c>
      <c r="AG103">
        <v>10.361887095323656</v>
      </c>
      <c r="AH103">
        <v>7.3589737640899138</v>
      </c>
      <c r="AI103">
        <v>4.8448625715403484</v>
      </c>
      <c r="AJ103">
        <v>0</v>
      </c>
      <c r="AK103">
        <v>0</v>
      </c>
    </row>
    <row r="104" spans="1:37" hidden="1" x14ac:dyDescent="0.3">
      <c r="A104" t="s">
        <v>251</v>
      </c>
      <c r="B104" t="s">
        <v>252</v>
      </c>
      <c r="C104" t="s">
        <v>252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481</v>
      </c>
      <c r="AF104">
        <v>12.29432365364619</v>
      </c>
      <c r="AG104">
        <v>14.526000974688124</v>
      </c>
      <c r="AH104">
        <v>9.9223585532556449</v>
      </c>
      <c r="AI104">
        <v>6.6577785523524593</v>
      </c>
      <c r="AJ104">
        <v>0</v>
      </c>
      <c r="AK104">
        <v>0</v>
      </c>
    </row>
    <row r="105" spans="1:37" hidden="1" x14ac:dyDescent="0.3">
      <c r="A105" t="s">
        <v>218</v>
      </c>
      <c r="B105" t="s">
        <v>253</v>
      </c>
      <c r="C105" t="s">
        <v>254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5.6</v>
      </c>
      <c r="AE105">
        <v>482</v>
      </c>
      <c r="AF105">
        <v>9.765625</v>
      </c>
      <c r="AG105">
        <v>9.3648872305123394</v>
      </c>
      <c r="AH105">
        <v>7.2090666846148288</v>
      </c>
      <c r="AI105">
        <v>4.5321642815483889</v>
      </c>
      <c r="AJ105">
        <v>0</v>
      </c>
      <c r="AK105">
        <v>0</v>
      </c>
    </row>
    <row r="106" spans="1:37" x14ac:dyDescent="0.3">
      <c r="A106" t="s">
        <v>103</v>
      </c>
      <c r="B106" t="s">
        <v>104</v>
      </c>
      <c r="C106" s="1" t="s">
        <v>105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12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4.8</v>
      </c>
      <c r="AE106">
        <v>123</v>
      </c>
      <c r="AF106">
        <v>8.4561403403041702</v>
      </c>
      <c r="AG106">
        <v>7.2631860615855057</v>
      </c>
      <c r="AH106">
        <v>6.486160077967158</v>
      </c>
      <c r="AI106">
        <v>3.349919857799931</v>
      </c>
      <c r="AJ106">
        <v>1</v>
      </c>
      <c r="AK106">
        <v>1</v>
      </c>
    </row>
    <row r="107" spans="1:37" hidden="1" x14ac:dyDescent="0.3">
      <c r="A107" t="s">
        <v>257</v>
      </c>
      <c r="B107" t="s">
        <v>258</v>
      </c>
      <c r="C107" t="s">
        <v>258</v>
      </c>
      <c r="D107" t="s">
        <v>7</v>
      </c>
      <c r="E107">
        <v>0</v>
      </c>
      <c r="F107">
        <v>0</v>
      </c>
      <c r="G107">
        <v>0</v>
      </c>
      <c r="H107">
        <v>1</v>
      </c>
      <c r="I107" t="s">
        <v>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6.1</v>
      </c>
      <c r="AE107">
        <v>486</v>
      </c>
      <c r="AF107">
        <v>9.4911378226612495</v>
      </c>
      <c r="AG107">
        <v>10.846591330650535</v>
      </c>
      <c r="AH107">
        <v>7.5463252887515972</v>
      </c>
      <c r="AI107">
        <v>5.0597862307991699</v>
      </c>
      <c r="AJ107">
        <v>0</v>
      </c>
      <c r="AK107">
        <v>0</v>
      </c>
    </row>
    <row r="108" spans="1:37" hidden="1" x14ac:dyDescent="0.3">
      <c r="A108" t="s">
        <v>103</v>
      </c>
      <c r="B108" t="s">
        <v>259</v>
      </c>
      <c r="C108" t="s">
        <v>260</v>
      </c>
      <c r="D108" t="s">
        <v>4</v>
      </c>
      <c r="E108">
        <v>1</v>
      </c>
      <c r="F108">
        <v>0</v>
      </c>
      <c r="G108">
        <v>0</v>
      </c>
      <c r="H108">
        <v>0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5.0999999999999996</v>
      </c>
      <c r="AE108">
        <v>501</v>
      </c>
      <c r="AF108">
        <v>12.126619412574247</v>
      </c>
      <c r="AG108">
        <v>15.721110701748003</v>
      </c>
      <c r="AH108">
        <v>14.907633509732136</v>
      </c>
      <c r="AI108">
        <v>9.8032368271875523</v>
      </c>
      <c r="AJ108">
        <v>0</v>
      </c>
      <c r="AK108">
        <v>0</v>
      </c>
    </row>
    <row r="109" spans="1:37" hidden="1" x14ac:dyDescent="0.3">
      <c r="A109" t="s">
        <v>261</v>
      </c>
      <c r="B109" t="s">
        <v>262</v>
      </c>
      <c r="C109" t="s">
        <v>263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9.5</v>
      </c>
      <c r="AE109">
        <v>507</v>
      </c>
      <c r="AF109">
        <v>13.770427270726682</v>
      </c>
      <c r="AG109">
        <v>14.889611222034215</v>
      </c>
      <c r="AH109">
        <v>15.29069878078657</v>
      </c>
      <c r="AI109">
        <v>10.158526072923426</v>
      </c>
      <c r="AJ109">
        <v>0</v>
      </c>
      <c r="AK109">
        <v>0</v>
      </c>
    </row>
    <row r="110" spans="1:37" x14ac:dyDescent="0.3">
      <c r="A110" t="s">
        <v>152</v>
      </c>
      <c r="B110" t="s">
        <v>153</v>
      </c>
      <c r="C110" s="1" t="s">
        <v>153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4.5</v>
      </c>
      <c r="AE110">
        <v>251</v>
      </c>
      <c r="AF110">
        <v>6.0454545463853897</v>
      </c>
      <c r="AG110">
        <v>7.3189219000932209</v>
      </c>
      <c r="AH110">
        <v>6.4402071901958688</v>
      </c>
      <c r="AI110">
        <v>3.2497788551732572</v>
      </c>
      <c r="AJ110">
        <v>1</v>
      </c>
      <c r="AK110">
        <v>1</v>
      </c>
    </row>
    <row r="111" spans="1:37" hidden="1" x14ac:dyDescent="0.3">
      <c r="A111" t="s">
        <v>266</v>
      </c>
      <c r="B111" t="s">
        <v>267</v>
      </c>
      <c r="C111" t="s">
        <v>267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7.2</v>
      </c>
      <c r="AE111">
        <v>544</v>
      </c>
      <c r="AF111">
        <v>9.1641791181953582</v>
      </c>
      <c r="AG111">
        <v>10.274988462985586</v>
      </c>
      <c r="AH111">
        <v>7.3533908643969461</v>
      </c>
      <c r="AI111">
        <v>3.7436484146972013</v>
      </c>
      <c r="AJ111">
        <v>0</v>
      </c>
      <c r="AK111">
        <v>0</v>
      </c>
    </row>
    <row r="112" spans="1:37" hidden="1" x14ac:dyDescent="0.3">
      <c r="A112" t="s">
        <v>268</v>
      </c>
      <c r="B112" t="s">
        <v>269</v>
      </c>
      <c r="C112" t="s">
        <v>269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6.1</v>
      </c>
      <c r="AE112">
        <v>545</v>
      </c>
      <c r="AF112">
        <v>11.966216473056745</v>
      </c>
      <c r="AG112">
        <v>8.6189100272988384</v>
      </c>
      <c r="AH112">
        <v>7.9136574327757376</v>
      </c>
      <c r="AI112">
        <v>4.3491157232216899</v>
      </c>
      <c r="AJ112">
        <v>0</v>
      </c>
      <c r="AK112">
        <v>0</v>
      </c>
    </row>
    <row r="113" spans="1:37" hidden="1" x14ac:dyDescent="0.3">
      <c r="A113" t="s">
        <v>270</v>
      </c>
      <c r="B113" t="s">
        <v>271</v>
      </c>
      <c r="C113" t="s">
        <v>271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4.5</v>
      </c>
      <c r="AE113">
        <v>546</v>
      </c>
      <c r="AF113">
        <v>5.7815126046912644</v>
      </c>
      <c r="AG113">
        <v>6.4514980794886405</v>
      </c>
      <c r="AH113">
        <v>4.6282810930859508</v>
      </c>
      <c r="AI113">
        <v>2.4076245658774313</v>
      </c>
      <c r="AJ113">
        <v>0</v>
      </c>
      <c r="AK113">
        <v>0</v>
      </c>
    </row>
    <row r="114" spans="1:37" hidden="1" x14ac:dyDescent="0.3">
      <c r="A114" t="s">
        <v>84</v>
      </c>
      <c r="B114" t="s">
        <v>272</v>
      </c>
      <c r="C114" t="s">
        <v>272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4.2</v>
      </c>
      <c r="AE114">
        <v>553</v>
      </c>
      <c r="AF114">
        <v>4.3333333127009563</v>
      </c>
      <c r="AG114">
        <v>4.4134907044072547</v>
      </c>
      <c r="AH114">
        <v>3.3204839949703606</v>
      </c>
      <c r="AI114">
        <v>1.7508265768860269</v>
      </c>
      <c r="AJ114">
        <v>0</v>
      </c>
      <c r="AK114">
        <v>0</v>
      </c>
    </row>
    <row r="115" spans="1:37" hidden="1" x14ac:dyDescent="0.3">
      <c r="A115" t="s">
        <v>273</v>
      </c>
      <c r="B115" t="s">
        <v>274</v>
      </c>
      <c r="C115" t="s">
        <v>274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5.0999999999999996</v>
      </c>
      <c r="AE115">
        <v>554</v>
      </c>
      <c r="AF115">
        <v>6.3559322033898304</v>
      </c>
      <c r="AG115">
        <v>6.6678408525247299</v>
      </c>
      <c r="AH115">
        <v>4.9387100434405262</v>
      </c>
      <c r="AI115">
        <v>2.5721473468041784</v>
      </c>
      <c r="AJ115">
        <v>0</v>
      </c>
      <c r="AK115">
        <v>0</v>
      </c>
    </row>
    <row r="116" spans="1:37" x14ac:dyDescent="0.3">
      <c r="A116" t="s">
        <v>77</v>
      </c>
      <c r="B116" t="s">
        <v>78</v>
      </c>
      <c r="C116" s="1" t="s">
        <v>79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10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4.4000000000000004</v>
      </c>
      <c r="AE116">
        <v>50</v>
      </c>
      <c r="AF116">
        <v>5.7815126032209827</v>
      </c>
      <c r="AG116">
        <v>5.8494795377534636</v>
      </c>
      <c r="AH116">
        <v>5.9539467793849798</v>
      </c>
      <c r="AI116">
        <v>2.8948055707895199</v>
      </c>
      <c r="AJ116">
        <v>1</v>
      </c>
      <c r="AK116">
        <v>1</v>
      </c>
    </row>
    <row r="117" spans="1:37" hidden="1" x14ac:dyDescent="0.3">
      <c r="A117" t="s">
        <v>278</v>
      </c>
      <c r="B117" t="s">
        <v>279</v>
      </c>
      <c r="C117" t="s">
        <v>280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4.3</v>
      </c>
      <c r="AE117">
        <v>558</v>
      </c>
      <c r="AF117">
        <v>4.4901097032627533</v>
      </c>
      <c r="AG117">
        <v>5.1827658083127304</v>
      </c>
      <c r="AH117">
        <v>3.6551054060598247</v>
      </c>
      <c r="AI117">
        <v>1.8909640635257137</v>
      </c>
      <c r="AJ117">
        <v>0</v>
      </c>
      <c r="AK117">
        <v>0</v>
      </c>
    </row>
    <row r="118" spans="1:37" hidden="1" x14ac:dyDescent="0.3">
      <c r="A118" t="s">
        <v>281</v>
      </c>
      <c r="B118" t="s">
        <v>282</v>
      </c>
      <c r="C118" t="s">
        <v>283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6.1</v>
      </c>
      <c r="AE118">
        <v>559</v>
      </c>
      <c r="AF118">
        <v>5.1631588047077983</v>
      </c>
      <c r="AG118">
        <v>7.3186305051258875</v>
      </c>
      <c r="AH118">
        <v>4.6811550919166027</v>
      </c>
      <c r="AI118">
        <v>2.4479931744151666</v>
      </c>
      <c r="AJ118">
        <v>0</v>
      </c>
      <c r="AK118">
        <v>0</v>
      </c>
    </row>
    <row r="119" spans="1:37" hidden="1" x14ac:dyDescent="0.3">
      <c r="A119" t="s">
        <v>284</v>
      </c>
      <c r="B119" t="s">
        <v>285</v>
      </c>
      <c r="C119" t="s">
        <v>285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4.7</v>
      </c>
      <c r="AE119">
        <v>561</v>
      </c>
      <c r="AF119">
        <v>6.1994223031881148</v>
      </c>
      <c r="AG119">
        <v>6.9386654856342993</v>
      </c>
      <c r="AH119">
        <v>4.9701594435898482</v>
      </c>
      <c r="AI119">
        <v>2.5366939623983846</v>
      </c>
      <c r="AJ119">
        <v>0</v>
      </c>
      <c r="AK119">
        <v>0</v>
      </c>
    </row>
    <row r="120" spans="1:37" hidden="1" x14ac:dyDescent="0.3">
      <c r="A120" t="s">
        <v>261</v>
      </c>
      <c r="B120" t="s">
        <v>286</v>
      </c>
      <c r="C120" t="s">
        <v>287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5.5</v>
      </c>
      <c r="AE120">
        <v>562</v>
      </c>
      <c r="AF120">
        <v>7.1707317073170733</v>
      </c>
      <c r="AG120">
        <v>7.1896244987214875</v>
      </c>
      <c r="AH120">
        <v>5.4546612033872197</v>
      </c>
      <c r="AI120">
        <v>2.8315048117722297</v>
      </c>
      <c r="AJ120">
        <v>0</v>
      </c>
      <c r="AK120">
        <v>0</v>
      </c>
    </row>
    <row r="121" spans="1:37" hidden="1" x14ac:dyDescent="0.3">
      <c r="A121" t="s">
        <v>288</v>
      </c>
      <c r="B121" t="s">
        <v>289</v>
      </c>
      <c r="C121" t="s">
        <v>289</v>
      </c>
      <c r="D121" t="s">
        <v>4</v>
      </c>
      <c r="E121">
        <v>1</v>
      </c>
      <c r="F121">
        <v>0</v>
      </c>
      <c r="G121">
        <v>0</v>
      </c>
      <c r="H121">
        <v>0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5.4</v>
      </c>
      <c r="AE121">
        <v>564</v>
      </c>
      <c r="AF121">
        <v>8.3076923048761291</v>
      </c>
      <c r="AG121">
        <v>7.3562925635724845</v>
      </c>
      <c r="AH121">
        <v>5.9770747521275194</v>
      </c>
      <c r="AI121">
        <v>3.0886683510735531</v>
      </c>
      <c r="AJ121">
        <v>0</v>
      </c>
      <c r="AK121">
        <v>0</v>
      </c>
    </row>
    <row r="122" spans="1:37" hidden="1" x14ac:dyDescent="0.3">
      <c r="A122" t="s">
        <v>290</v>
      </c>
      <c r="B122" t="s">
        <v>291</v>
      </c>
      <c r="C122" t="s">
        <v>291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4.5</v>
      </c>
      <c r="AE122">
        <v>565</v>
      </c>
      <c r="AF122">
        <v>4.8441917186448764</v>
      </c>
      <c r="AG122">
        <v>6.7121286625960046</v>
      </c>
      <c r="AH122">
        <v>4.3376476727050255</v>
      </c>
      <c r="AI122">
        <v>2.536722972229887</v>
      </c>
      <c r="AJ122">
        <v>0</v>
      </c>
      <c r="AK122">
        <v>0</v>
      </c>
    </row>
    <row r="123" spans="1:37" hidden="1" x14ac:dyDescent="0.3">
      <c r="A123" t="s">
        <v>292</v>
      </c>
      <c r="B123" t="s">
        <v>293</v>
      </c>
      <c r="C123" t="s">
        <v>293</v>
      </c>
      <c r="D123" t="s">
        <v>7</v>
      </c>
      <c r="E123">
        <v>0</v>
      </c>
      <c r="F123">
        <v>0</v>
      </c>
      <c r="G123">
        <v>0</v>
      </c>
      <c r="H123">
        <v>1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5.5</v>
      </c>
      <c r="AE123">
        <v>591</v>
      </c>
      <c r="AF123">
        <v>6.3999999920794028</v>
      </c>
      <c r="AG123">
        <v>7.2505845280059162</v>
      </c>
      <c r="AH123">
        <v>6.4805899050945888</v>
      </c>
      <c r="AI123">
        <v>2.9454664070469518</v>
      </c>
      <c r="AJ123">
        <v>0</v>
      </c>
      <c r="AK123">
        <v>0</v>
      </c>
    </row>
    <row r="124" spans="1:37" hidden="1" x14ac:dyDescent="0.3">
      <c r="A124" t="s">
        <v>294</v>
      </c>
      <c r="B124" t="s">
        <v>295</v>
      </c>
      <c r="C124" t="s">
        <v>295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5.5</v>
      </c>
      <c r="AE124">
        <v>598</v>
      </c>
      <c r="AF124">
        <v>4.9458811755116248</v>
      </c>
      <c r="AG124">
        <v>8.1881144416105638</v>
      </c>
      <c r="AH124">
        <v>6.3821221697205051</v>
      </c>
      <c r="AI124">
        <v>2.9550560460545583</v>
      </c>
      <c r="AJ124">
        <v>0</v>
      </c>
      <c r="AK124">
        <v>0</v>
      </c>
    </row>
    <row r="125" spans="1:37" hidden="1" x14ac:dyDescent="0.3">
      <c r="A125" t="s">
        <v>174</v>
      </c>
      <c r="B125" t="s">
        <v>296</v>
      </c>
      <c r="C125" t="s">
        <v>296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6.1</v>
      </c>
      <c r="AE125">
        <v>629</v>
      </c>
      <c r="AF125">
        <v>7.1816494550056191</v>
      </c>
      <c r="AG125">
        <v>7.4866944219305775</v>
      </c>
      <c r="AH125">
        <v>6.1866470919823673</v>
      </c>
      <c r="AI125">
        <v>3.1168553355301496</v>
      </c>
      <c r="AJ125">
        <v>0</v>
      </c>
      <c r="AK125">
        <v>0</v>
      </c>
    </row>
    <row r="126" spans="1:37" hidden="1" x14ac:dyDescent="0.3">
      <c r="A126" t="s">
        <v>297</v>
      </c>
      <c r="B126" t="s">
        <v>298</v>
      </c>
      <c r="C126" t="s">
        <v>298</v>
      </c>
      <c r="D126" t="s">
        <v>7</v>
      </c>
      <c r="E126">
        <v>0</v>
      </c>
      <c r="F126">
        <v>0</v>
      </c>
      <c r="G126">
        <v>0</v>
      </c>
      <c r="H126">
        <v>1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6</v>
      </c>
      <c r="AE126">
        <v>633</v>
      </c>
      <c r="AF126">
        <v>6.4584360799364688</v>
      </c>
      <c r="AG126">
        <v>6.4253370081820886</v>
      </c>
      <c r="AH126">
        <v>5.4331149197801603</v>
      </c>
      <c r="AI126">
        <v>2.8375395239651686</v>
      </c>
      <c r="AJ126">
        <v>0</v>
      </c>
      <c r="AK126">
        <v>0</v>
      </c>
    </row>
    <row r="127" spans="1:37" hidden="1" x14ac:dyDescent="0.3">
      <c r="A127" t="s">
        <v>299</v>
      </c>
      <c r="B127" t="s">
        <v>300</v>
      </c>
      <c r="C127" t="s">
        <v>300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4</v>
      </c>
      <c r="AE127">
        <v>639</v>
      </c>
      <c r="AF127">
        <v>3.9499038086201663</v>
      </c>
      <c r="AG127">
        <v>4.6543570262863891</v>
      </c>
      <c r="AH127">
        <v>3.6305019050200027</v>
      </c>
      <c r="AI127">
        <v>1.8804776411527009</v>
      </c>
      <c r="AJ127">
        <v>0</v>
      </c>
      <c r="AK127">
        <v>0</v>
      </c>
    </row>
    <row r="128" spans="1:37" hidden="1" x14ac:dyDescent="0.3">
      <c r="A128" t="s">
        <v>301</v>
      </c>
      <c r="B128" t="s">
        <v>302</v>
      </c>
      <c r="C128" t="s">
        <v>302</v>
      </c>
      <c r="D128" t="s">
        <v>4</v>
      </c>
      <c r="E128">
        <v>1</v>
      </c>
      <c r="F128">
        <v>0</v>
      </c>
      <c r="G128">
        <v>0</v>
      </c>
      <c r="H128">
        <v>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4.4000000000000004</v>
      </c>
      <c r="AE128">
        <v>644</v>
      </c>
      <c r="AF128">
        <v>6.1936287562702237</v>
      </c>
      <c r="AG128">
        <v>5.9965500111967094</v>
      </c>
      <c r="AH128">
        <v>5.1401532242921721</v>
      </c>
      <c r="AI128">
        <v>2.7273880676374573</v>
      </c>
      <c r="AJ128">
        <v>0</v>
      </c>
      <c r="AK128">
        <v>0</v>
      </c>
    </row>
    <row r="129" spans="1:37" x14ac:dyDescent="0.3">
      <c r="A129" t="s">
        <v>108</v>
      </c>
      <c r="B129" t="s">
        <v>109</v>
      </c>
      <c r="C129" s="1" t="s">
        <v>109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12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4.4000000000000004</v>
      </c>
      <c r="AE129">
        <v>127</v>
      </c>
      <c r="AF129">
        <v>6.3384615406436922</v>
      </c>
      <c r="AG129">
        <v>5.6458161664890856</v>
      </c>
      <c r="AH129">
        <v>4.9457007886534665</v>
      </c>
      <c r="AI129">
        <v>2.575184746479926</v>
      </c>
      <c r="AJ129">
        <v>1</v>
      </c>
      <c r="AK129">
        <v>1</v>
      </c>
    </row>
    <row r="130" spans="1:37" hidden="1" x14ac:dyDescent="0.3">
      <c r="A130" t="s">
        <v>305</v>
      </c>
      <c r="B130" t="s">
        <v>306</v>
      </c>
      <c r="C130" t="s">
        <v>305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11.5</v>
      </c>
      <c r="AE130">
        <v>663</v>
      </c>
      <c r="AF130">
        <v>8.6666666666666661</v>
      </c>
      <c r="AG130">
        <v>10.228044797721253</v>
      </c>
      <c r="AH130">
        <v>8.158464819723271</v>
      </c>
      <c r="AI130">
        <v>3.9451666403277081</v>
      </c>
      <c r="AJ130">
        <v>0</v>
      </c>
      <c r="AK130">
        <v>0</v>
      </c>
    </row>
    <row r="131" spans="1:37" hidden="1" x14ac:dyDescent="0.3">
      <c r="A131" t="s">
        <v>307</v>
      </c>
      <c r="B131" t="s">
        <v>308</v>
      </c>
      <c r="C131" t="s">
        <v>308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</v>
      </c>
      <c r="AE131">
        <v>665</v>
      </c>
      <c r="AF131">
        <v>5.9689922680334417</v>
      </c>
      <c r="AG131">
        <v>6.833908335361043</v>
      </c>
      <c r="AH131">
        <v>5.5288520229341138</v>
      </c>
      <c r="AI131">
        <v>2.6909461574978328</v>
      </c>
      <c r="AJ131">
        <v>0</v>
      </c>
      <c r="AK131">
        <v>0</v>
      </c>
    </row>
    <row r="132" spans="1:37" hidden="1" x14ac:dyDescent="0.3">
      <c r="A132" t="s">
        <v>120</v>
      </c>
      <c r="B132" t="s">
        <v>309</v>
      </c>
      <c r="C132" t="s">
        <v>309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4.7</v>
      </c>
      <c r="AE132">
        <v>667</v>
      </c>
      <c r="AF132">
        <v>9.9827586206896548</v>
      </c>
      <c r="AG132">
        <v>7.5588035984968762</v>
      </c>
      <c r="AH132">
        <v>7.5891131869752559</v>
      </c>
      <c r="AI132">
        <v>3.7239413044308294</v>
      </c>
      <c r="AJ132">
        <v>0</v>
      </c>
      <c r="AK132">
        <v>0</v>
      </c>
    </row>
    <row r="133" spans="1:37" hidden="1" x14ac:dyDescent="0.3">
      <c r="A133" t="s">
        <v>310</v>
      </c>
      <c r="B133" t="s">
        <v>311</v>
      </c>
      <c r="C133" t="s">
        <v>311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5.3</v>
      </c>
      <c r="AE133">
        <v>668</v>
      </c>
      <c r="AF133">
        <v>5.5188166337524311</v>
      </c>
      <c r="AG133">
        <v>6.9313324105212875</v>
      </c>
      <c r="AH133">
        <v>5.3743176310647023</v>
      </c>
      <c r="AI133">
        <v>2.5522708954140754</v>
      </c>
      <c r="AJ133">
        <v>0</v>
      </c>
      <c r="AK133">
        <v>0</v>
      </c>
    </row>
    <row r="134" spans="1:37" hidden="1" x14ac:dyDescent="0.3">
      <c r="A134" t="s">
        <v>312</v>
      </c>
      <c r="B134" t="s">
        <v>313</v>
      </c>
      <c r="C134" t="s">
        <v>313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4.9000000000000004</v>
      </c>
      <c r="AE134">
        <v>678</v>
      </c>
      <c r="AF134">
        <v>5.5652174007728785</v>
      </c>
      <c r="AG134">
        <v>6.578264181595987</v>
      </c>
      <c r="AH134">
        <v>5.2433439725728714</v>
      </c>
      <c r="AI134">
        <v>2.5220917082991994</v>
      </c>
      <c r="AJ134">
        <v>0</v>
      </c>
      <c r="AK134">
        <v>0</v>
      </c>
    </row>
    <row r="135" spans="1:37" hidden="1" x14ac:dyDescent="0.3">
      <c r="A135" t="s">
        <v>314</v>
      </c>
      <c r="B135" t="s">
        <v>315</v>
      </c>
      <c r="C135" t="s">
        <v>315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7.8</v>
      </c>
      <c r="AE135">
        <v>681</v>
      </c>
      <c r="AF135">
        <v>7.7948320826191377</v>
      </c>
      <c r="AG135">
        <v>7.2697935804552998</v>
      </c>
      <c r="AH135">
        <v>6.5115056137457419</v>
      </c>
      <c r="AI135">
        <v>3.2001084820152723</v>
      </c>
      <c r="AJ135">
        <v>0</v>
      </c>
      <c r="AK135">
        <v>0</v>
      </c>
    </row>
    <row r="136" spans="1:37" hidden="1" x14ac:dyDescent="0.3">
      <c r="A136" t="s">
        <v>101</v>
      </c>
      <c r="B136" t="s">
        <v>316</v>
      </c>
      <c r="C136" t="s">
        <v>316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5.3</v>
      </c>
      <c r="AE136">
        <v>683</v>
      </c>
      <c r="AF136">
        <v>5.75</v>
      </c>
      <c r="AG136">
        <v>7.374674341189646</v>
      </c>
      <c r="AH136">
        <v>5.6649655154254157</v>
      </c>
      <c r="AI136">
        <v>2.7640265675531426</v>
      </c>
      <c r="AJ136">
        <v>0</v>
      </c>
      <c r="AK136">
        <v>0</v>
      </c>
    </row>
    <row r="137" spans="1:37" hidden="1" x14ac:dyDescent="0.3">
      <c r="A137" t="s">
        <v>200</v>
      </c>
      <c r="B137" t="s">
        <v>317</v>
      </c>
      <c r="C137" t="s">
        <v>317</v>
      </c>
      <c r="D137" t="s">
        <v>7</v>
      </c>
      <c r="E137">
        <v>0</v>
      </c>
      <c r="F137">
        <v>0</v>
      </c>
      <c r="G137">
        <v>0</v>
      </c>
      <c r="H137">
        <v>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6.3</v>
      </c>
      <c r="AE137">
        <v>698</v>
      </c>
      <c r="AF137">
        <v>5.7758122953210345</v>
      </c>
      <c r="AG137">
        <v>6.7937873692202917</v>
      </c>
      <c r="AH137">
        <v>5.8405442632143849</v>
      </c>
      <c r="AI137">
        <v>3.0627952073700477</v>
      </c>
      <c r="AJ137">
        <v>0</v>
      </c>
      <c r="AK137">
        <v>0</v>
      </c>
    </row>
    <row r="138" spans="1:37" hidden="1" x14ac:dyDescent="0.3">
      <c r="A138" t="s">
        <v>318</v>
      </c>
      <c r="B138" t="s">
        <v>319</v>
      </c>
      <c r="C138" t="s">
        <v>319</v>
      </c>
      <c r="D138" t="s">
        <v>4</v>
      </c>
      <c r="E138">
        <v>1</v>
      </c>
      <c r="F138">
        <v>0</v>
      </c>
      <c r="G138">
        <v>0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4.9000000000000004</v>
      </c>
      <c r="AE138">
        <v>699</v>
      </c>
      <c r="AF138">
        <v>7.2638036809815949</v>
      </c>
      <c r="AG138">
        <v>8.4780577928285012</v>
      </c>
      <c r="AH138">
        <v>7.3157397412081178</v>
      </c>
      <c r="AI138">
        <v>3.8241036278685607</v>
      </c>
      <c r="AJ138">
        <v>0</v>
      </c>
      <c r="AK138">
        <v>0</v>
      </c>
    </row>
    <row r="139" spans="1:37" hidden="1" x14ac:dyDescent="0.3">
      <c r="A139" t="s">
        <v>52</v>
      </c>
      <c r="B139" t="s">
        <v>320</v>
      </c>
      <c r="C139" t="s">
        <v>320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4.7</v>
      </c>
      <c r="AE139">
        <v>701</v>
      </c>
      <c r="AF139">
        <v>6.2571428587416253</v>
      </c>
      <c r="AG139">
        <v>7.4611971394307783</v>
      </c>
      <c r="AH139">
        <v>6.3724969768548618</v>
      </c>
      <c r="AI139">
        <v>3.3209080432120928</v>
      </c>
      <c r="AJ139">
        <v>0</v>
      </c>
      <c r="AK139">
        <v>0</v>
      </c>
    </row>
    <row r="140" spans="1:37" hidden="1" x14ac:dyDescent="0.3">
      <c r="A140" t="s">
        <v>321</v>
      </c>
      <c r="B140" t="s">
        <v>322</v>
      </c>
      <c r="C140" t="s">
        <v>322</v>
      </c>
      <c r="D140" t="s">
        <v>7</v>
      </c>
      <c r="E140">
        <v>0</v>
      </c>
      <c r="F140">
        <v>0</v>
      </c>
      <c r="G140">
        <v>0</v>
      </c>
      <c r="H140">
        <v>1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6.9</v>
      </c>
      <c r="AE140">
        <v>702</v>
      </c>
      <c r="AF140">
        <v>6.8363416280577489</v>
      </c>
      <c r="AG140">
        <v>6.5072564607662251</v>
      </c>
      <c r="AH140">
        <v>6.2277135321683881</v>
      </c>
      <c r="AI140">
        <v>3.2377863493023415</v>
      </c>
      <c r="AJ140">
        <v>0</v>
      </c>
      <c r="AK140">
        <v>0</v>
      </c>
    </row>
    <row r="141" spans="1:37" hidden="1" x14ac:dyDescent="0.3">
      <c r="A141" t="s">
        <v>323</v>
      </c>
      <c r="B141" t="s">
        <v>324</v>
      </c>
      <c r="C141" t="s">
        <v>324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5.5</v>
      </c>
      <c r="AE141">
        <v>707</v>
      </c>
      <c r="AF141">
        <v>6.6739130434782608</v>
      </c>
      <c r="AG141">
        <v>8.2959791354662347</v>
      </c>
      <c r="AH141">
        <v>6.9478558407076942</v>
      </c>
      <c r="AI141">
        <v>3.6128924438340326</v>
      </c>
      <c r="AJ141">
        <v>0</v>
      </c>
      <c r="AK141">
        <v>0</v>
      </c>
    </row>
    <row r="142" spans="1:37" hidden="1" x14ac:dyDescent="0.3">
      <c r="A142" t="s">
        <v>325</v>
      </c>
      <c r="B142" t="s">
        <v>326</v>
      </c>
      <c r="C142" t="s">
        <v>326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8</v>
      </c>
      <c r="AE142">
        <v>708</v>
      </c>
      <c r="AF142">
        <v>10.884562772862822</v>
      </c>
      <c r="AG142">
        <v>9.4738308229571935</v>
      </c>
      <c r="AH142">
        <v>9.5193951045119167</v>
      </c>
      <c r="AI142">
        <v>5.2018455221323663</v>
      </c>
      <c r="AJ142">
        <v>0</v>
      </c>
      <c r="AK142">
        <v>0</v>
      </c>
    </row>
    <row r="143" spans="1:37" hidden="1" x14ac:dyDescent="0.3">
      <c r="A143" t="s">
        <v>327</v>
      </c>
      <c r="B143" t="s">
        <v>328</v>
      </c>
      <c r="C143" t="s">
        <v>328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4.7</v>
      </c>
      <c r="AE143">
        <v>710</v>
      </c>
      <c r="AF143">
        <v>5.8296552442248775</v>
      </c>
      <c r="AG143">
        <v>6.8193023965332786</v>
      </c>
      <c r="AH143">
        <v>5.8780970579252765</v>
      </c>
      <c r="AI143">
        <v>3.0782482676895624</v>
      </c>
      <c r="AJ143">
        <v>0</v>
      </c>
      <c r="AK143">
        <v>0</v>
      </c>
    </row>
    <row r="144" spans="1:37" hidden="1" x14ac:dyDescent="0.3">
      <c r="A144" t="s">
        <v>329</v>
      </c>
      <c r="B144" t="s">
        <v>330</v>
      </c>
      <c r="C144" t="s">
        <v>330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5</v>
      </c>
      <c r="AE144">
        <v>711</v>
      </c>
      <c r="AF144">
        <v>6.683760683254806</v>
      </c>
      <c r="AG144">
        <v>7.1079542499112147</v>
      </c>
      <c r="AH144">
        <v>6.4219343219392284</v>
      </c>
      <c r="AI144">
        <v>3.3620246659758566</v>
      </c>
      <c r="AJ144">
        <v>0</v>
      </c>
      <c r="AK144">
        <v>0</v>
      </c>
    </row>
    <row r="145" spans="1:37" hidden="1" x14ac:dyDescent="0.3">
      <c r="A145" t="s">
        <v>331</v>
      </c>
      <c r="B145" t="s">
        <v>332</v>
      </c>
      <c r="C145" t="s">
        <v>333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4.9000000000000004</v>
      </c>
      <c r="AE145">
        <v>712</v>
      </c>
      <c r="AF145">
        <v>4</v>
      </c>
      <c r="AG145">
        <v>6.2868284684717644</v>
      </c>
      <c r="AH145">
        <v>4.7514553344243486</v>
      </c>
      <c r="AI145">
        <v>2.5200255783583434</v>
      </c>
      <c r="AJ145">
        <v>0</v>
      </c>
      <c r="AK145">
        <v>0</v>
      </c>
    </row>
    <row r="146" spans="1:37" hidden="1" x14ac:dyDescent="0.3">
      <c r="A146" t="s">
        <v>334</v>
      </c>
      <c r="B146" t="s">
        <v>335</v>
      </c>
      <c r="C146" t="s">
        <v>336</v>
      </c>
      <c r="D146" t="s">
        <v>4</v>
      </c>
      <c r="E146">
        <v>1</v>
      </c>
      <c r="F146">
        <v>0</v>
      </c>
      <c r="G146">
        <v>0</v>
      </c>
      <c r="H146">
        <v>0</v>
      </c>
      <c r="I146" t="s">
        <v>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731</v>
      </c>
      <c r="AF146">
        <v>7.1329243726933953</v>
      </c>
      <c r="AG146">
        <v>9.0269810760841871</v>
      </c>
      <c r="AH146">
        <v>8.5718366885037796</v>
      </c>
      <c r="AI146">
        <v>4.3692115895783354</v>
      </c>
      <c r="AJ146">
        <v>0</v>
      </c>
      <c r="AK146">
        <v>0</v>
      </c>
    </row>
    <row r="147" spans="1:37" hidden="1" x14ac:dyDescent="0.3">
      <c r="A147" t="s">
        <v>337</v>
      </c>
      <c r="B147" t="s">
        <v>338</v>
      </c>
      <c r="C147" t="s">
        <v>339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5.2</v>
      </c>
      <c r="AE147">
        <v>732</v>
      </c>
      <c r="AF147">
        <v>6.7385297059682259</v>
      </c>
      <c r="AG147">
        <v>8.2975571217282234</v>
      </c>
      <c r="AH147">
        <v>7.9485898490837421</v>
      </c>
      <c r="AI147">
        <v>4.3636246414205653</v>
      </c>
      <c r="AJ147">
        <v>0</v>
      </c>
      <c r="AK147">
        <v>0</v>
      </c>
    </row>
    <row r="148" spans="1:37" hidden="1" x14ac:dyDescent="0.3">
      <c r="A148" t="s">
        <v>340</v>
      </c>
      <c r="B148" t="s">
        <v>341</v>
      </c>
      <c r="C148" t="s">
        <v>342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734</v>
      </c>
      <c r="AF148">
        <v>12.977777758347521</v>
      </c>
      <c r="AG148">
        <v>6.0809653080861708</v>
      </c>
      <c r="AH148">
        <v>8.89107844193075</v>
      </c>
      <c r="AI148">
        <v>3.8282654630181061</v>
      </c>
      <c r="AJ148">
        <v>0</v>
      </c>
      <c r="AK148">
        <v>0</v>
      </c>
    </row>
    <row r="149" spans="1:37" hidden="1" x14ac:dyDescent="0.3">
      <c r="A149" t="s">
        <v>343</v>
      </c>
      <c r="B149" t="s">
        <v>344</v>
      </c>
      <c r="C149" t="s">
        <v>345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5.0999999999999996</v>
      </c>
      <c r="AE149">
        <v>735</v>
      </c>
      <c r="AF149">
        <v>5.7011494251828081</v>
      </c>
      <c r="AG149">
        <v>6.1229234184217578</v>
      </c>
      <c r="AH149">
        <v>6.1432932274162138</v>
      </c>
      <c r="AI149">
        <v>3.4537430310584867</v>
      </c>
      <c r="AJ149">
        <v>0</v>
      </c>
      <c r="AK149">
        <v>0</v>
      </c>
    </row>
    <row r="150" spans="1:37" hidden="1" x14ac:dyDescent="0.3">
      <c r="A150" t="s">
        <v>346</v>
      </c>
      <c r="B150" t="s">
        <v>347</v>
      </c>
      <c r="C150" t="s">
        <v>347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4.3</v>
      </c>
      <c r="AE150">
        <v>736</v>
      </c>
      <c r="AF150">
        <v>6.3953488372093021</v>
      </c>
      <c r="AG150">
        <v>6.8497601185014503</v>
      </c>
      <c r="AH150">
        <v>6.8791951716613049</v>
      </c>
      <c r="AI150">
        <v>3.7972840489281499</v>
      </c>
      <c r="AJ150">
        <v>0</v>
      </c>
      <c r="AK150">
        <v>0</v>
      </c>
    </row>
    <row r="151" spans="1:37" hidden="1" x14ac:dyDescent="0.3">
      <c r="A151" t="s">
        <v>348</v>
      </c>
      <c r="B151" t="s">
        <v>349</v>
      </c>
      <c r="C151" t="s">
        <v>350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4.8</v>
      </c>
      <c r="AE151">
        <v>754</v>
      </c>
      <c r="AF151">
        <v>5.1612903168064452</v>
      </c>
      <c r="AG151">
        <v>6.7238754935959628</v>
      </c>
      <c r="AH151">
        <v>6.326976327010545</v>
      </c>
      <c r="AI151">
        <v>3.5468757455491149</v>
      </c>
      <c r="AJ151">
        <v>0</v>
      </c>
      <c r="AK151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2023-05-19T14:40:17Z</dcterms:created>
  <dcterms:modified xsi:type="dcterms:W3CDTF">2023-05-19T16:22:03Z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dace83f1-e94d-4c87-ab48-10a6850cc5b7</vt:lpwstr>
  </property>
</Properties>
</file>