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corridg\Dropbox\JavaScript\AI\PremierLeaguePredictor\Predictions\2022-23\"/>
    </mc:Choice>
  </mc:AlternateContent>
  <xr:revisionPtr revIDLastSave="0" documentId="8_{683603B9-E956-44FF-8A3A-899D8D4F5DD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ransformed by Data.Page" sheetId="2" r:id="rId1"/>
  </sheets>
  <definedNames>
    <definedName name="solver_adj" localSheetId="0" hidden="1">'Transformed by Data.Page'!$Q$2:$Q$122</definedName>
    <definedName name="solver_cvg" localSheetId="0" hidden="1">0.0001</definedName>
    <definedName name="solver_drv" localSheetId="0" hidden="1">1</definedName>
    <definedName name="solver_eng" localSheetId="0" hidden="1">2</definedName>
    <definedName name="solver_est" localSheetId="0" hidden="1">1</definedName>
    <definedName name="solver_itr" localSheetId="0" hidden="1">2147483647</definedName>
    <definedName name="solver_lhs1" localSheetId="0" hidden="1">'Transformed by Data.Page'!$Q$2:$Q$122</definedName>
    <definedName name="solver_lhs2" localSheetId="0" hidden="1">'Transformed by Data.Page'!$T$18</definedName>
    <definedName name="solver_lhs3" localSheetId="0" hidden="1">'Transformed by Data.Page'!$T$4</definedName>
    <definedName name="solver_lhs4" localSheetId="0" hidden="1">'Transformed by Data.Page'!$T$6:$T$9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4</definedName>
    <definedName name="solver_nwt" localSheetId="0" hidden="1">1</definedName>
    <definedName name="solver_opt" localSheetId="0" hidden="1">'Transformed by Data.Page'!$T$16</definedName>
    <definedName name="solver_pre" localSheetId="0" hidden="1">0.000001</definedName>
    <definedName name="solver_rbv" localSheetId="0" hidden="1">1</definedName>
    <definedName name="solver_rel1" localSheetId="0" hidden="1">5</definedName>
    <definedName name="solver_rel2" localSheetId="0" hidden="1">1</definedName>
    <definedName name="solver_rel3" localSheetId="0" hidden="1">1</definedName>
    <definedName name="solver_rel4" localSheetId="0" hidden="1">2</definedName>
    <definedName name="solver_rhs1" localSheetId="0" hidden="1">"binary"</definedName>
    <definedName name="solver_rhs2" localSheetId="0" hidden="1">'Transformed by Data.Page'!$U$18</definedName>
    <definedName name="solver_rhs3" localSheetId="0" hidden="1">'Transformed by Data.Page'!$U$4</definedName>
    <definedName name="solver_rhs4" localSheetId="0" hidden="1">'Transformed by Data.Page'!$U$6:$U$9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1</definedName>
    <definedName name="solver_val" localSheetId="0" hidden="1">0</definedName>
    <definedName name="solver_ver" localSheetId="0" hidden="1">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85" i="2" l="1"/>
  <c r="J3" i="2"/>
  <c r="J4" i="2"/>
  <c r="J5" i="2"/>
  <c r="J6" i="2"/>
  <c r="J7" i="2"/>
  <c r="J8" i="2"/>
  <c r="J10" i="2"/>
  <c r="J99" i="2"/>
  <c r="J11" i="2"/>
  <c r="J12" i="2"/>
  <c r="J13" i="2"/>
  <c r="J14" i="2"/>
  <c r="J15" i="2"/>
  <c r="J16" i="2"/>
  <c r="J17" i="2"/>
  <c r="J18" i="2"/>
  <c r="J19" i="2"/>
  <c r="J20" i="2"/>
  <c r="J21" i="2"/>
  <c r="J22" i="2"/>
  <c r="J23" i="2"/>
  <c r="J24" i="2"/>
  <c r="J25" i="2"/>
  <c r="J26" i="2"/>
  <c r="J27" i="2"/>
  <c r="J28" i="2"/>
  <c r="J29" i="2"/>
  <c r="J30" i="2"/>
  <c r="J119" i="2"/>
  <c r="J32" i="2"/>
  <c r="J33" i="2"/>
  <c r="J34" i="2"/>
  <c r="J35" i="2"/>
  <c r="J36" i="2"/>
  <c r="J37" i="2"/>
  <c r="J38" i="2"/>
  <c r="J39" i="2"/>
  <c r="J40" i="2"/>
  <c r="J41" i="2"/>
  <c r="J42" i="2"/>
  <c r="J43" i="2"/>
  <c r="J44" i="2"/>
  <c r="J45" i="2"/>
  <c r="J46" i="2"/>
  <c r="J31" i="2"/>
  <c r="J48" i="2"/>
  <c r="J49" i="2"/>
  <c r="J50" i="2"/>
  <c r="J51" i="2"/>
  <c r="J52" i="2"/>
  <c r="J53" i="2"/>
  <c r="J54" i="2"/>
  <c r="J55" i="2"/>
  <c r="J56" i="2"/>
  <c r="J57" i="2"/>
  <c r="J58" i="2"/>
  <c r="J61" i="2"/>
  <c r="J60" i="2"/>
  <c r="J104" i="2"/>
  <c r="J62" i="2"/>
  <c r="J63" i="2"/>
  <c r="J64" i="2"/>
  <c r="J65" i="2"/>
  <c r="J66" i="2"/>
  <c r="J67" i="2"/>
  <c r="J68" i="2"/>
  <c r="J69" i="2"/>
  <c r="J2" i="2"/>
  <c r="J71" i="2"/>
  <c r="J72" i="2"/>
  <c r="J73" i="2"/>
  <c r="J74" i="2"/>
  <c r="J75" i="2"/>
  <c r="J76" i="2"/>
  <c r="J77" i="2"/>
  <c r="J78" i="2"/>
  <c r="J79" i="2"/>
  <c r="J80" i="2"/>
  <c r="J81" i="2"/>
  <c r="J82" i="2"/>
  <c r="J83" i="2"/>
  <c r="J84" i="2"/>
  <c r="J116" i="2"/>
  <c r="J86" i="2"/>
  <c r="J87" i="2"/>
  <c r="J88" i="2"/>
  <c r="J89" i="2"/>
  <c r="J90" i="2"/>
  <c r="J91" i="2"/>
  <c r="J92" i="2"/>
  <c r="J93" i="2"/>
  <c r="J94" i="2"/>
  <c r="J95" i="2"/>
  <c r="J96" i="2"/>
  <c r="J9" i="2"/>
  <c r="J98" i="2"/>
  <c r="J47" i="2"/>
  <c r="J100" i="2"/>
  <c r="J101" i="2"/>
  <c r="J102" i="2"/>
  <c r="J103" i="2"/>
  <c r="J97" i="2"/>
  <c r="J105" i="2"/>
  <c r="J106" i="2"/>
  <c r="J107" i="2"/>
  <c r="J108" i="2"/>
  <c r="J109" i="2"/>
  <c r="J110" i="2"/>
  <c r="J111" i="2"/>
  <c r="J112" i="2"/>
  <c r="J113" i="2"/>
  <c r="J114" i="2"/>
  <c r="J115" i="2"/>
  <c r="J70" i="2"/>
  <c r="J117" i="2"/>
  <c r="J118" i="2"/>
  <c r="J59" i="2"/>
  <c r="J120" i="2"/>
  <c r="J121" i="2"/>
  <c r="J122" i="2"/>
  <c r="O31" i="2"/>
  <c r="O32" i="2"/>
  <c r="O104" i="2"/>
  <c r="U4" i="2"/>
  <c r="T11" i="2" a="1"/>
  <c r="T11" i="2" s="1"/>
  <c r="T14" i="2" s="1"/>
  <c r="T9" i="2"/>
  <c r="T8" i="2"/>
  <c r="T7" i="2"/>
  <c r="T6" i="2"/>
  <c r="T4" i="2"/>
  <c r="T2" i="2"/>
  <c r="T18" i="2" l="1"/>
  <c r="T16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<sst xmlns="http://schemas.openxmlformats.org/spreadsheetml/2006/main" count="634" uniqueCount="287">
  <si>
    <t>First Name</t>
  </si>
  <si>
    <t>Surname</t>
  </si>
  <si>
    <t>Web Name</t>
  </si>
  <si>
    <t>Position</t>
  </si>
  <si>
    <t>GKP</t>
  </si>
  <si>
    <t>DEF</t>
  </si>
  <si>
    <t>MID</t>
  </si>
  <si>
    <t>FWD</t>
  </si>
  <si>
    <t>Team</t>
  </si>
  <si>
    <t>Cost</t>
  </si>
  <si>
    <t>ID</t>
  </si>
  <si>
    <t>ARIMA</t>
  </si>
  <si>
    <t>LSTM</t>
  </si>
  <si>
    <t>PPG</t>
  </si>
  <si>
    <t>PREV</t>
  </si>
  <si>
    <t>Selected</t>
  </si>
  <si>
    <t>Granit</t>
  </si>
  <si>
    <t>Xhaka</t>
  </si>
  <si>
    <t>ARS</t>
  </si>
  <si>
    <t>Martin</t>
  </si>
  <si>
    <t>Ødegaard</t>
  </si>
  <si>
    <t>Kieran</t>
  </si>
  <si>
    <t>Benjamin</t>
  </si>
  <si>
    <t>White</t>
  </si>
  <si>
    <t>Bukayo</t>
  </si>
  <si>
    <t>Saka</t>
  </si>
  <si>
    <t>Aaron</t>
  </si>
  <si>
    <t>Ramsdale</t>
  </si>
  <si>
    <t>Gabriel</t>
  </si>
  <si>
    <t>dos Santos Magalhães</t>
  </si>
  <si>
    <t>Martinelli Silva</t>
  </si>
  <si>
    <t>Martinelli</t>
  </si>
  <si>
    <t>Matt</t>
  </si>
  <si>
    <t>William</t>
  </si>
  <si>
    <t>Saliba</t>
  </si>
  <si>
    <t>Marcus</t>
  </si>
  <si>
    <t>Fernando de Jesus</t>
  </si>
  <si>
    <t>Jesus</t>
  </si>
  <si>
    <t>AVL</t>
  </si>
  <si>
    <t>Morgan</t>
  </si>
  <si>
    <t>John</t>
  </si>
  <si>
    <t>Tyrone</t>
  </si>
  <si>
    <t>Mings</t>
  </si>
  <si>
    <t>Emiliano</t>
  </si>
  <si>
    <t>Buendía Stati</t>
  </si>
  <si>
    <t>Buendía</t>
  </si>
  <si>
    <t>Ezri</t>
  </si>
  <si>
    <t>Konsa Ngoyo</t>
  </si>
  <si>
    <t>Konsa</t>
  </si>
  <si>
    <t>Leon</t>
  </si>
  <si>
    <t>Bailey</t>
  </si>
  <si>
    <t>Douglas Luiz</t>
  </si>
  <si>
    <t>Soares de Paulo</t>
  </si>
  <si>
    <t>Jacob</t>
  </si>
  <si>
    <t>Ramsey</t>
  </si>
  <si>
    <t>Adam</t>
  </si>
  <si>
    <t>BOU</t>
  </si>
  <si>
    <t>Ryan</t>
  </si>
  <si>
    <t>Kieffer</t>
  </si>
  <si>
    <t>Moore</t>
  </si>
  <si>
    <t>Jefferson</t>
  </si>
  <si>
    <t>Lerma Solís</t>
  </si>
  <si>
    <t>Lerma</t>
  </si>
  <si>
    <t>Jack</t>
  </si>
  <si>
    <t>Dominic</t>
  </si>
  <si>
    <t>Solanke</t>
  </si>
  <si>
    <t>Lewis</t>
  </si>
  <si>
    <t>Cook</t>
  </si>
  <si>
    <t>Philip</t>
  </si>
  <si>
    <t>Billing</t>
  </si>
  <si>
    <t>Chris</t>
  </si>
  <si>
    <t>Mepham</t>
  </si>
  <si>
    <t>Lloyd</t>
  </si>
  <si>
    <t>Kelly</t>
  </si>
  <si>
    <t>Anthony</t>
  </si>
  <si>
    <t>Jordan</t>
  </si>
  <si>
    <t>Zemura</t>
  </si>
  <si>
    <t>Tavernier</t>
  </si>
  <si>
    <t>James</t>
  </si>
  <si>
    <t>Neto</t>
  </si>
  <si>
    <t>BRE</t>
  </si>
  <si>
    <t>Ivan</t>
  </si>
  <si>
    <t>Toney</t>
  </si>
  <si>
    <t>David</t>
  </si>
  <si>
    <t>Raya Martin</t>
  </si>
  <si>
    <t>Raya</t>
  </si>
  <si>
    <t>Josh</t>
  </si>
  <si>
    <t>Dasilva</t>
  </si>
  <si>
    <t>Rico</t>
  </si>
  <si>
    <t>Henry</t>
  </si>
  <si>
    <t>Vitaly</t>
  </si>
  <si>
    <t>Janelt</t>
  </si>
  <si>
    <t>Mathias</t>
  </si>
  <si>
    <t>Jensen</t>
  </si>
  <si>
    <t>Yoane</t>
  </si>
  <si>
    <t>Wissa</t>
  </si>
  <si>
    <t>Bryan</t>
  </si>
  <si>
    <t>Mbeumo</t>
  </si>
  <si>
    <t>Ben</t>
  </si>
  <si>
    <t>Mee</t>
  </si>
  <si>
    <t>BHA</t>
  </si>
  <si>
    <t>Pascal</t>
  </si>
  <si>
    <t>Groß</t>
  </si>
  <si>
    <t>Sánchez</t>
  </si>
  <si>
    <t>Conor</t>
  </si>
  <si>
    <t>EVE</t>
  </si>
  <si>
    <t>Alex</t>
  </si>
  <si>
    <t>Iwobi</t>
  </si>
  <si>
    <t>Demarai</t>
  </si>
  <si>
    <t>Gray</t>
  </si>
  <si>
    <t>Vitalii</t>
  </si>
  <si>
    <t>Mykolenko</t>
  </si>
  <si>
    <t>Gordon</t>
  </si>
  <si>
    <t>Nathan</t>
  </si>
  <si>
    <t>Patterson</t>
  </si>
  <si>
    <t>Tarkowski</t>
  </si>
  <si>
    <t>Coady</t>
  </si>
  <si>
    <t>Rúben</t>
  </si>
  <si>
    <t>FUL</t>
  </si>
  <si>
    <t>Neeskens</t>
  </si>
  <si>
    <t>Kebano</t>
  </si>
  <si>
    <t>Bobby</t>
  </si>
  <si>
    <t>De Cordova-Reid</t>
  </si>
  <si>
    <t>Tosin</t>
  </si>
  <si>
    <t>Adarabioyo</t>
  </si>
  <si>
    <t>Aleksandar</t>
  </si>
  <si>
    <t>Mitrović</t>
  </si>
  <si>
    <t>Harrison</t>
  </si>
  <si>
    <t>Reed</t>
  </si>
  <si>
    <t>Kenny</t>
  </si>
  <si>
    <t>Tete</t>
  </si>
  <si>
    <t>João</t>
  </si>
  <si>
    <t>Palhinha Gonçalves</t>
  </si>
  <si>
    <t>Palhinha</t>
  </si>
  <si>
    <t>Daniel</t>
  </si>
  <si>
    <t>Andreas</t>
  </si>
  <si>
    <t>Hoelgebaum Pereira</t>
  </si>
  <si>
    <t>Kevin</t>
  </si>
  <si>
    <t>Jonny</t>
  </si>
  <si>
    <t>LEI</t>
  </si>
  <si>
    <t>Jamie</t>
  </si>
  <si>
    <t>Vardy</t>
  </si>
  <si>
    <t>Youri</t>
  </si>
  <si>
    <t>Tielemans</t>
  </si>
  <si>
    <t>Maddison</t>
  </si>
  <si>
    <t>Kelechi</t>
  </si>
  <si>
    <t>Iheanacho</t>
  </si>
  <si>
    <t>Harvey</t>
  </si>
  <si>
    <t>Barnes</t>
  </si>
  <si>
    <t>Kiernan</t>
  </si>
  <si>
    <t>Dewsbury-Hall</t>
  </si>
  <si>
    <t>Patson</t>
  </si>
  <si>
    <t>Daka</t>
  </si>
  <si>
    <t>LEE</t>
  </si>
  <si>
    <t>Joe</t>
  </si>
  <si>
    <t>Adams</t>
  </si>
  <si>
    <t>Ilkay</t>
  </si>
  <si>
    <t>Gündogan</t>
  </si>
  <si>
    <t>MCI</t>
  </si>
  <si>
    <t>De Bruyne</t>
  </si>
  <si>
    <t>Stones</t>
  </si>
  <si>
    <t>Grealish</t>
  </si>
  <si>
    <t>Cancelo</t>
  </si>
  <si>
    <t>Ederson</t>
  </si>
  <si>
    <t>Santana de Moraes</t>
  </si>
  <si>
    <t>Aké</t>
  </si>
  <si>
    <t>Bernardo</t>
  </si>
  <si>
    <t>Veiga de Carvalho e Silva</t>
  </si>
  <si>
    <t>Gato Alves Dias</t>
  </si>
  <si>
    <t>Dias</t>
  </si>
  <si>
    <t>Phil</t>
  </si>
  <si>
    <t>Foden</t>
  </si>
  <si>
    <t>Rodrigo</t>
  </si>
  <si>
    <t>Hernandez</t>
  </si>
  <si>
    <t>Rodri</t>
  </si>
  <si>
    <t>Erling</t>
  </si>
  <si>
    <t>Haaland</t>
  </si>
  <si>
    <t>Julián</t>
  </si>
  <si>
    <t>Álvarez</t>
  </si>
  <si>
    <t>Harry</t>
  </si>
  <si>
    <t>NEW</t>
  </si>
  <si>
    <t>Trippier</t>
  </si>
  <si>
    <t>Dan</t>
  </si>
  <si>
    <t>Burn</t>
  </si>
  <si>
    <t>Fabian</t>
  </si>
  <si>
    <t>Schär</t>
  </si>
  <si>
    <t>Targett</t>
  </si>
  <si>
    <t>Miguel</t>
  </si>
  <si>
    <t>Almirón Rejala</t>
  </si>
  <si>
    <t>Almirón</t>
  </si>
  <si>
    <t>Sean</t>
  </si>
  <si>
    <t>Longstaff</t>
  </si>
  <si>
    <t>S.Longstaff</t>
  </si>
  <si>
    <t>Joelinton Cássio</t>
  </si>
  <si>
    <t>Apolinário de Lira</t>
  </si>
  <si>
    <t>Joelinton</t>
  </si>
  <si>
    <t>Willock</t>
  </si>
  <si>
    <t>Nick</t>
  </si>
  <si>
    <t>Pope</t>
  </si>
  <si>
    <t>Sven</t>
  </si>
  <si>
    <t>Botman</t>
  </si>
  <si>
    <t>NFO</t>
  </si>
  <si>
    <t>Yates</t>
  </si>
  <si>
    <t>Brennan</t>
  </si>
  <si>
    <t>Johnson</t>
  </si>
  <si>
    <t>Taiwo</t>
  </si>
  <si>
    <t>Awoniyi</t>
  </si>
  <si>
    <t>Dean</t>
  </si>
  <si>
    <t>Henderson</t>
  </si>
  <si>
    <t>Gibbs-White</t>
  </si>
  <si>
    <t>O'Brien</t>
  </si>
  <si>
    <t>Jesse</t>
  </si>
  <si>
    <t>Lingard</t>
  </si>
  <si>
    <t>SOU</t>
  </si>
  <si>
    <t>Armstrong</t>
  </si>
  <si>
    <t>Ward-Prowse</t>
  </si>
  <si>
    <t>A.Armstrong</t>
  </si>
  <si>
    <t>Kyle</t>
  </si>
  <si>
    <t>Walker-Peters</t>
  </si>
  <si>
    <t>Che</t>
  </si>
  <si>
    <t>Moussa</t>
  </si>
  <si>
    <t>Djenepo</t>
  </si>
  <si>
    <t>Gavin</t>
  </si>
  <si>
    <t>Bazunu</t>
  </si>
  <si>
    <t>Ayodele-Aribo</t>
  </si>
  <si>
    <t>Aribo</t>
  </si>
  <si>
    <t>Hugo</t>
  </si>
  <si>
    <t>Lloris</t>
  </si>
  <si>
    <t>TOT</t>
  </si>
  <si>
    <t>Kane</t>
  </si>
  <si>
    <t>Son</t>
  </si>
  <si>
    <t>Heung-min</t>
  </si>
  <si>
    <t>Eric</t>
  </si>
  <si>
    <t>Dier</t>
  </si>
  <si>
    <t>Pierre-Emile</t>
  </si>
  <si>
    <t>Højbjerg</t>
  </si>
  <si>
    <t>Davinson</t>
  </si>
  <si>
    <t>Sessegnon</t>
  </si>
  <si>
    <t>R.Sessegnon</t>
  </si>
  <si>
    <t>Bentancur</t>
  </si>
  <si>
    <t>Emerson</t>
  </si>
  <si>
    <t>Leite de Souza Junior</t>
  </si>
  <si>
    <t>Emerson Royal</t>
  </si>
  <si>
    <t>Dejan</t>
  </si>
  <si>
    <t>Kulusevski</t>
  </si>
  <si>
    <t>Perišić</t>
  </si>
  <si>
    <t>Lukasz</t>
  </si>
  <si>
    <t>Fabianski</t>
  </si>
  <si>
    <t>WHU</t>
  </si>
  <si>
    <t>Michail</t>
  </si>
  <si>
    <t>Antonio</t>
  </si>
  <si>
    <t>Kurt</t>
  </si>
  <si>
    <t>Zouma</t>
  </si>
  <si>
    <t>Vladimir</t>
  </si>
  <si>
    <t>Coufal</t>
  </si>
  <si>
    <t>Jarrod</t>
  </si>
  <si>
    <t>Bowen</t>
  </si>
  <si>
    <t>Declan</t>
  </si>
  <si>
    <t>Rice</t>
  </si>
  <si>
    <t>Tomas</t>
  </si>
  <si>
    <t>Soucek</t>
  </si>
  <si>
    <t>Pablo</t>
  </si>
  <si>
    <t>Fornals Malla</t>
  </si>
  <si>
    <t>Fornals</t>
  </si>
  <si>
    <t>Jonathan</t>
  </si>
  <si>
    <t>Castro Otto</t>
  </si>
  <si>
    <t>WOL</t>
  </si>
  <si>
    <t>José</t>
  </si>
  <si>
    <t>Malheiro de Sá</t>
  </si>
  <si>
    <t>Sá</t>
  </si>
  <si>
    <t>da Silva Neves</t>
  </si>
  <si>
    <t>Neves</t>
  </si>
  <si>
    <t>Castelo Podence</t>
  </si>
  <si>
    <t>Podence</t>
  </si>
  <si>
    <t>Max</t>
  </si>
  <si>
    <t>Kilman</t>
  </si>
  <si>
    <t>Pedro</t>
  </si>
  <si>
    <t>Lomba Neto</t>
  </si>
  <si>
    <t>Rayan</t>
  </si>
  <si>
    <t>Aït-Nouri</t>
  </si>
  <si>
    <t>Collins</t>
  </si>
  <si>
    <t>Total Points</t>
  </si>
  <si>
    <t>Total Cost</t>
  </si>
  <si>
    <t>Transfers</t>
  </si>
  <si>
    <t>Free</t>
  </si>
  <si>
    <t>Profit</t>
  </si>
  <si>
    <t>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</si>
</sst>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 applyNumberFormat="1" applyFill="1" applyAlignment="1" applyProtection="1"/>
    <xf numFmtId="0" fontId="0" fillId="0" borderId="0" xfId="0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C3BE55F-5FFD-4302-98A5-15E47810D27E}" name="Table1" displayName="Table1" ref="A1:Q122" totalsRowShown="0">
  <autoFilter ref="A1:Q122" xr:uid="{5C3BE55F-5FFD-4302-98A5-15E47810D27E}">
    <filterColumn colId="16">
      <filters>
        <filter val="1"/>
      </filters>
    </filterColumn>
  </autoFilter>
  <sortState xmlns:xlrd2="http://schemas.microsoft.com/office/spreadsheetml/2017/richdata2" ref="A2:Q119">
    <sortCondition descending="1" ref="O1:O122"/>
  </sortState>
  <tableColumns count="17">
    <tableColumn id="1" xr3:uid="{3FDD78DB-40E2-41E6-B13E-ABB7C3CA9C88}" name="First Name"/>
    <tableColumn id="2" xr3:uid="{BB8EACC4-D72E-4353-96D2-1A0027F0AC3A}" name="Surname"/>
    <tableColumn id="3" xr3:uid="{85F56B56-7FAB-4658-AE40-37D31BBFE823}" name="Web Name"/>
    <tableColumn id="4" xr3:uid="{B8733ED4-2A13-4E2C-A886-334B95BF1C09}" name="Position"/>
    <tableColumn id="5" xr3:uid="{DD10197F-8733-4952-A555-91084B5F7923}" name="GKP"/>
    <tableColumn id="6" xr3:uid="{5D8911CF-AE58-4BF7-A13D-CD1D74BE635B}" name="DEF"/>
    <tableColumn id="7" xr3:uid="{C1276F09-70CF-47BD-86E7-BC7CAC6A89DF}" name="MID"/>
    <tableColumn id="8" xr3:uid="{3A2E9AAA-6EEA-4752-B182-E92566961647}" name="FWD"/>
    <tableColumn id="9" xr3:uid="{33162B65-5003-48F8-B283-9BDBA180D241}" name="Team"/>
    <tableColumn id="17" xr3:uid="{B8A21CB4-E3CA-4031-BA77-5451CD81D28E}" name="ARS" dataDxfId="0">
      <calculatedColumnFormula>IF(Table1[[#This Row],[Team]]="ARS",1,0)</calculatedColumnFormula>
    </tableColumn>
    <tableColumn id="10" xr3:uid="{7B323E16-F734-4E48-9B24-67BFE5EBD2DB}" name="Cost"/>
    <tableColumn id="11" xr3:uid="{30B86FBA-5D73-44CA-8B7A-163A3B24A3BE}" name="ID"/>
    <tableColumn id="12" xr3:uid="{D95B0EF9-280B-4733-A564-42572404B746}" name="ARIMA"/>
    <tableColumn id="13" xr3:uid="{9C9D324D-E36C-4CF7-937B-8F5B661AEA7C}" name="LSTM"/>
    <tableColumn id="14" xr3:uid="{B28486DD-44CB-418D-89D9-78CBC86ADF81}" name="PPG"/>
    <tableColumn id="15" xr3:uid="{938A6457-AEDC-47E8-B8D7-EC133576D782}" name="PREV"/>
    <tableColumn id="16" xr3:uid="{DAF2082B-C53A-4058-BE26-47A959B87250}" name="Selected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22"/>
  <sheetViews>
    <sheetView tabSelected="1" workbookViewId="0">
      <selection activeCell="O104" sqref="O104"/>
    </sheetView>
  </sheetViews>
  <sheetFormatPr defaultRowHeight="14.4" x14ac:dyDescent="0.3"/>
  <cols>
    <col min="1" max="1" width="11.77734375" customWidth="1"/>
    <col min="2" max="2" width="10.44140625" customWidth="1"/>
    <col min="3" max="3" width="12.21875" customWidth="1"/>
    <col min="4" max="4" width="9.6640625" customWidth="1"/>
    <col min="17" max="17" width="10" customWidth="1"/>
  </cols>
  <sheetData>
    <row r="1" spans="1:2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21" x14ac:dyDescent="0.3">
      <c r="A2" t="s">
        <v>175</v>
      </c>
      <c r="B2" t="s">
        <v>176</v>
      </c>
      <c r="C2" t="s">
        <v>176</v>
      </c>
      <c r="D2" t="s">
        <v>7</v>
      </c>
      <c r="E2">
        <v>0</v>
      </c>
      <c r="F2">
        <v>0</v>
      </c>
      <c r="G2">
        <v>0</v>
      </c>
      <c r="H2">
        <v>1</v>
      </c>
      <c r="I2" t="s">
        <v>158</v>
      </c>
      <c r="J2">
        <f>IF(Table1[[#This Row],[Team]]="ARS",1,0)</f>
        <v>0</v>
      </c>
      <c r="K2">
        <v>12.1</v>
      </c>
      <c r="L2">
        <v>284</v>
      </c>
      <c r="M2">
        <v>10.999999997481099</v>
      </c>
      <c r="N2">
        <v>17.116811430935101</v>
      </c>
      <c r="O2">
        <v>8.3387265991416797</v>
      </c>
      <c r="P2">
        <v>1</v>
      </c>
      <c r="Q2">
        <v>1</v>
      </c>
      <c r="S2" s="1" t="s">
        <v>281</v>
      </c>
      <c r="T2">
        <f>SUMPRODUCT(Table1[Selected],Table1[PPG])</f>
        <v>64.714512085342093</v>
      </c>
      <c r="U2" t="s">
        <v>286</v>
      </c>
    </row>
    <row r="3" spans="1:21" hidden="1" x14ac:dyDescent="0.3">
      <c r="A3" t="s">
        <v>19</v>
      </c>
      <c r="B3" t="s">
        <v>20</v>
      </c>
      <c r="C3" t="s">
        <v>20</v>
      </c>
      <c r="D3" t="s">
        <v>6</v>
      </c>
      <c r="E3">
        <v>0</v>
      </c>
      <c r="F3">
        <v>0</v>
      </c>
      <c r="G3">
        <v>1</v>
      </c>
      <c r="H3">
        <v>0</v>
      </c>
      <c r="I3" t="s">
        <v>18</v>
      </c>
      <c r="J3">
        <f>IF(Table1[[#This Row],[Team]]="ARS",1,0)</f>
        <v>1</v>
      </c>
      <c r="K3">
        <v>6.5</v>
      </c>
      <c r="L3">
        <v>3</v>
      </c>
      <c r="M3">
        <v>5.8</v>
      </c>
      <c r="N3">
        <v>11.3354357073747</v>
      </c>
      <c r="O3">
        <v>4.7129862335355401</v>
      </c>
      <c r="P3">
        <v>0</v>
      </c>
      <c r="Q3">
        <v>0</v>
      </c>
      <c r="S3" s="1"/>
    </row>
    <row r="4" spans="1:21" hidden="1" x14ac:dyDescent="0.3">
      <c r="A4" t="s">
        <v>22</v>
      </c>
      <c r="B4" t="s">
        <v>23</v>
      </c>
      <c r="C4" t="s">
        <v>23</v>
      </c>
      <c r="D4" t="s">
        <v>5</v>
      </c>
      <c r="E4">
        <v>0</v>
      </c>
      <c r="F4">
        <v>1</v>
      </c>
      <c r="G4">
        <v>0</v>
      </c>
      <c r="H4">
        <v>0</v>
      </c>
      <c r="I4" t="s">
        <v>18</v>
      </c>
      <c r="J4">
        <f>IF(Table1[[#This Row],[Team]]="ARS",1,0)</f>
        <v>1</v>
      </c>
      <c r="K4">
        <v>4.5</v>
      </c>
      <c r="L4">
        <v>5</v>
      </c>
      <c r="M4">
        <v>4.5999999970573198</v>
      </c>
      <c r="N4">
        <v>11.1191570183531</v>
      </c>
      <c r="O4">
        <v>4.2428581657804196</v>
      </c>
      <c r="P4">
        <v>0</v>
      </c>
      <c r="Q4">
        <v>0</v>
      </c>
      <c r="S4" s="1" t="s">
        <v>282</v>
      </c>
      <c r="T4">
        <f>SUMPRODUCT(Table1[Selected],Table1[Cost])</f>
        <v>96.2</v>
      </c>
      <c r="U4">
        <f>96.2+3.4</f>
        <v>99.600000000000009</v>
      </c>
    </row>
    <row r="5" spans="1:21" hidden="1" x14ac:dyDescent="0.3">
      <c r="A5" t="s">
        <v>24</v>
      </c>
      <c r="B5" t="s">
        <v>25</v>
      </c>
      <c r="C5" t="s">
        <v>25</v>
      </c>
      <c r="D5" t="s">
        <v>6</v>
      </c>
      <c r="E5">
        <v>0</v>
      </c>
      <c r="F5">
        <v>0</v>
      </c>
      <c r="G5">
        <v>1</v>
      </c>
      <c r="H5">
        <v>0</v>
      </c>
      <c r="I5" t="s">
        <v>18</v>
      </c>
      <c r="J5">
        <f>IF(Table1[[#This Row],[Team]]="ARS",1,0)</f>
        <v>1</v>
      </c>
      <c r="K5">
        <v>7.8</v>
      </c>
      <c r="L5">
        <v>7</v>
      </c>
      <c r="M5">
        <v>5.7999999897233296</v>
      </c>
      <c r="N5">
        <v>12.6999513268716</v>
      </c>
      <c r="O5">
        <v>5.0366349519841398</v>
      </c>
      <c r="P5">
        <v>0</v>
      </c>
      <c r="Q5">
        <v>0</v>
      </c>
      <c r="S5" s="1"/>
    </row>
    <row r="6" spans="1:21" hidden="1" x14ac:dyDescent="0.3">
      <c r="A6" t="s">
        <v>26</v>
      </c>
      <c r="B6" t="s">
        <v>27</v>
      </c>
      <c r="C6" t="s">
        <v>27</v>
      </c>
      <c r="D6" t="s">
        <v>4</v>
      </c>
      <c r="E6">
        <v>1</v>
      </c>
      <c r="F6">
        <v>0</v>
      </c>
      <c r="G6">
        <v>0</v>
      </c>
      <c r="H6">
        <v>0</v>
      </c>
      <c r="I6" t="s">
        <v>18</v>
      </c>
      <c r="J6">
        <f>IF(Table1[[#This Row],[Team]]="ARS",1,0)</f>
        <v>1</v>
      </c>
      <c r="K6">
        <v>4.9000000000000004</v>
      </c>
      <c r="L6">
        <v>9</v>
      </c>
      <c r="M6">
        <v>3.59999999586078</v>
      </c>
      <c r="N6">
        <v>11.1998945955227</v>
      </c>
      <c r="O6">
        <v>3.9129840664605098</v>
      </c>
      <c r="P6">
        <v>0</v>
      </c>
      <c r="Q6">
        <v>0</v>
      </c>
      <c r="S6" s="1" t="s">
        <v>4</v>
      </c>
      <c r="T6">
        <f>SUMPRODUCT(Table1[Selected],Table1[GKP])</f>
        <v>2</v>
      </c>
      <c r="U6">
        <v>2</v>
      </c>
    </row>
    <row r="7" spans="1:21" hidden="1" x14ac:dyDescent="0.3">
      <c r="A7" t="s">
        <v>28</v>
      </c>
      <c r="B7" t="s">
        <v>29</v>
      </c>
      <c r="C7" t="s">
        <v>28</v>
      </c>
      <c r="D7" t="s">
        <v>5</v>
      </c>
      <c r="E7">
        <v>0</v>
      </c>
      <c r="F7">
        <v>1</v>
      </c>
      <c r="G7">
        <v>0</v>
      </c>
      <c r="H7">
        <v>0</v>
      </c>
      <c r="I7" t="s">
        <v>18</v>
      </c>
      <c r="J7">
        <f>IF(Table1[[#This Row],[Team]]="ARS",1,0)</f>
        <v>1</v>
      </c>
      <c r="K7">
        <v>5.0999999999999996</v>
      </c>
      <c r="L7">
        <v>10</v>
      </c>
      <c r="M7">
        <v>5.99999936492868</v>
      </c>
      <c r="N7">
        <v>12.0744009155667</v>
      </c>
      <c r="O7">
        <v>4.9580656103105403</v>
      </c>
      <c r="P7">
        <v>0</v>
      </c>
      <c r="Q7">
        <v>0</v>
      </c>
      <c r="S7" s="1" t="s">
        <v>5</v>
      </c>
      <c r="T7">
        <f>SUMPRODUCT(Table1[Selected],Table1[DEF])</f>
        <v>5</v>
      </c>
      <c r="U7">
        <v>5</v>
      </c>
    </row>
    <row r="8" spans="1:21" hidden="1" x14ac:dyDescent="0.3">
      <c r="A8" t="s">
        <v>28</v>
      </c>
      <c r="B8" t="s">
        <v>30</v>
      </c>
      <c r="C8" t="s">
        <v>31</v>
      </c>
      <c r="D8" t="s">
        <v>6</v>
      </c>
      <c r="E8">
        <v>0</v>
      </c>
      <c r="F8">
        <v>0</v>
      </c>
      <c r="G8">
        <v>1</v>
      </c>
      <c r="H8">
        <v>0</v>
      </c>
      <c r="I8" t="s">
        <v>18</v>
      </c>
      <c r="J8">
        <f>IF(Table1[[#This Row],[Team]]="ARS",1,0)</f>
        <v>1</v>
      </c>
      <c r="K8">
        <v>6.6</v>
      </c>
      <c r="L8">
        <v>12</v>
      </c>
      <c r="M8">
        <v>6.1999980815600804</v>
      </c>
      <c r="N8">
        <v>12.4149400025667</v>
      </c>
      <c r="O8">
        <v>5.1086422845457502</v>
      </c>
      <c r="P8">
        <v>0</v>
      </c>
      <c r="Q8">
        <v>0</v>
      </c>
      <c r="S8" s="1" t="s">
        <v>6</v>
      </c>
      <c r="T8">
        <f>SUMPRODUCT(Table1[Selected],Table1[MID])</f>
        <v>5</v>
      </c>
      <c r="U8">
        <v>5</v>
      </c>
    </row>
    <row r="9" spans="1:21" x14ac:dyDescent="0.3">
      <c r="A9" t="s">
        <v>179</v>
      </c>
      <c r="B9" t="s">
        <v>229</v>
      </c>
      <c r="C9" t="s">
        <v>229</v>
      </c>
      <c r="D9" t="s">
        <v>7</v>
      </c>
      <c r="E9">
        <v>0</v>
      </c>
      <c r="F9">
        <v>0</v>
      </c>
      <c r="G9">
        <v>0</v>
      </c>
      <c r="H9">
        <v>1</v>
      </c>
      <c r="I9" t="s">
        <v>228</v>
      </c>
      <c r="J9">
        <f>IF(Table1[[#This Row],[Team]]="ARS",1,0)</f>
        <v>0</v>
      </c>
      <c r="K9">
        <v>11.4</v>
      </c>
      <c r="L9">
        <v>390</v>
      </c>
      <c r="M9">
        <v>6.5333331206774297</v>
      </c>
      <c r="N9">
        <v>16.2690360830704</v>
      </c>
      <c r="O9">
        <v>5.9881758148571702</v>
      </c>
      <c r="P9">
        <v>1</v>
      </c>
      <c r="Q9">
        <v>1</v>
      </c>
      <c r="S9" s="1" t="s">
        <v>7</v>
      </c>
      <c r="T9">
        <f>SUMPRODUCT(Table1[Selected],Table1[FWD])</f>
        <v>3</v>
      </c>
      <c r="U9">
        <v>3</v>
      </c>
    </row>
    <row r="10" spans="1:21" x14ac:dyDescent="0.3">
      <c r="A10" t="s">
        <v>33</v>
      </c>
      <c r="B10" t="s">
        <v>34</v>
      </c>
      <c r="C10" t="s">
        <v>34</v>
      </c>
      <c r="D10" t="s">
        <v>5</v>
      </c>
      <c r="E10">
        <v>0</v>
      </c>
      <c r="F10">
        <v>1</v>
      </c>
      <c r="G10">
        <v>0</v>
      </c>
      <c r="H10">
        <v>0</v>
      </c>
      <c r="I10" t="s">
        <v>18</v>
      </c>
      <c r="J10">
        <f>IF(Table1[[#This Row],[Team]]="ARS",1,0)</f>
        <v>1</v>
      </c>
      <c r="K10">
        <v>4.9000000000000004</v>
      </c>
      <c r="L10">
        <v>15</v>
      </c>
      <c r="M10">
        <v>7.3999999989040601</v>
      </c>
      <c r="N10">
        <v>11.8638407827733</v>
      </c>
      <c r="O10">
        <v>5.3967570691798601</v>
      </c>
      <c r="P10">
        <v>1</v>
      </c>
      <c r="Q10">
        <v>1</v>
      </c>
      <c r="S10" s="1"/>
    </row>
    <row r="11" spans="1:21" hidden="1" x14ac:dyDescent="0.3">
      <c r="A11" t="s">
        <v>41</v>
      </c>
      <c r="B11" t="s">
        <v>42</v>
      </c>
      <c r="C11" t="s">
        <v>42</v>
      </c>
      <c r="D11" t="s">
        <v>5</v>
      </c>
      <c r="E11">
        <v>0</v>
      </c>
      <c r="F11">
        <v>1</v>
      </c>
      <c r="G11">
        <v>0</v>
      </c>
      <c r="H11">
        <v>0</v>
      </c>
      <c r="I11" t="s">
        <v>38</v>
      </c>
      <c r="J11">
        <f>IF(Table1[[#This Row],[Team]]="ARS",1,0)</f>
        <v>0</v>
      </c>
      <c r="K11">
        <v>4.3</v>
      </c>
      <c r="L11">
        <v>27</v>
      </c>
      <c r="M11">
        <v>5.3749956982144402</v>
      </c>
      <c r="N11">
        <v>9.7091908889858605</v>
      </c>
      <c r="O11">
        <v>3.1501758473220201</v>
      </c>
      <c r="P11">
        <v>0</v>
      </c>
      <c r="Q11">
        <v>0</v>
      </c>
      <c r="S11" s="1" t="s">
        <v>283</v>
      </c>
      <c r="T11" cm="1">
        <f t="array" ref="T11">SUMPRODUCT(Table1[Selected], -- (Table1[PREV] = 0))</f>
        <v>1</v>
      </c>
    </row>
    <row r="12" spans="1:21" hidden="1" x14ac:dyDescent="0.3">
      <c r="A12" t="s">
        <v>43</v>
      </c>
      <c r="B12" t="s">
        <v>44</v>
      </c>
      <c r="C12" t="s">
        <v>45</v>
      </c>
      <c r="D12" t="s">
        <v>6</v>
      </c>
      <c r="E12">
        <v>0</v>
      </c>
      <c r="F12">
        <v>0</v>
      </c>
      <c r="G12">
        <v>1</v>
      </c>
      <c r="H12">
        <v>0</v>
      </c>
      <c r="I12" t="s">
        <v>38</v>
      </c>
      <c r="J12">
        <f>IF(Table1[[#This Row],[Team]]="ARS",1,0)</f>
        <v>0</v>
      </c>
      <c r="K12">
        <v>5.9</v>
      </c>
      <c r="L12">
        <v>29</v>
      </c>
      <c r="M12">
        <v>1.3999999993932599</v>
      </c>
      <c r="N12">
        <v>9.3398250702684091</v>
      </c>
      <c r="O12">
        <v>1.64218292957854</v>
      </c>
      <c r="P12">
        <v>0</v>
      </c>
      <c r="Q12">
        <v>0</v>
      </c>
      <c r="S12" s="1" t="s">
        <v>284</v>
      </c>
      <c r="T12">
        <v>1</v>
      </c>
    </row>
    <row r="13" spans="1:21" hidden="1" x14ac:dyDescent="0.3">
      <c r="A13" t="s">
        <v>46</v>
      </c>
      <c r="B13" t="s">
        <v>47</v>
      </c>
      <c r="C13" t="s">
        <v>48</v>
      </c>
      <c r="D13" t="s">
        <v>5</v>
      </c>
      <c r="E13">
        <v>0</v>
      </c>
      <c r="F13">
        <v>1</v>
      </c>
      <c r="G13">
        <v>0</v>
      </c>
      <c r="H13">
        <v>0</v>
      </c>
      <c r="I13" t="s">
        <v>38</v>
      </c>
      <c r="J13">
        <f>IF(Table1[[#This Row],[Team]]="ARS",1,0)</f>
        <v>0</v>
      </c>
      <c r="K13">
        <v>4.4000000000000004</v>
      </c>
      <c r="L13">
        <v>30</v>
      </c>
      <c r="M13">
        <v>5.3333367789530399</v>
      </c>
      <c r="N13">
        <v>9.6862063168983301</v>
      </c>
      <c r="O13">
        <v>3.1320658532420902</v>
      </c>
      <c r="P13">
        <v>0</v>
      </c>
      <c r="Q13">
        <v>0</v>
      </c>
      <c r="S13" s="1"/>
    </row>
    <row r="14" spans="1:21" hidden="1" x14ac:dyDescent="0.3">
      <c r="A14" t="s">
        <v>49</v>
      </c>
      <c r="B14" t="s">
        <v>50</v>
      </c>
      <c r="C14" t="s">
        <v>50</v>
      </c>
      <c r="D14" t="s">
        <v>6</v>
      </c>
      <c r="E14">
        <v>0</v>
      </c>
      <c r="F14">
        <v>0</v>
      </c>
      <c r="G14">
        <v>1</v>
      </c>
      <c r="H14">
        <v>0</v>
      </c>
      <c r="I14" t="s">
        <v>38</v>
      </c>
      <c r="J14">
        <f>IF(Table1[[#This Row],[Team]]="ARS",1,0)</f>
        <v>0</v>
      </c>
      <c r="K14">
        <v>4.7</v>
      </c>
      <c r="L14">
        <v>31</v>
      </c>
      <c r="M14">
        <v>2.9999964832782702</v>
      </c>
      <c r="N14">
        <v>10.9951067765769</v>
      </c>
      <c r="O14">
        <v>2.4309306004481499</v>
      </c>
      <c r="P14">
        <v>0</v>
      </c>
      <c r="Q14">
        <v>0</v>
      </c>
      <c r="S14" s="1" t="s">
        <v>9</v>
      </c>
      <c r="T14">
        <f>(T11-T12)*4</f>
        <v>0</v>
      </c>
    </row>
    <row r="15" spans="1:21" hidden="1" x14ac:dyDescent="0.3">
      <c r="A15" t="s">
        <v>51</v>
      </c>
      <c r="B15" t="s">
        <v>52</v>
      </c>
      <c r="C15" t="s">
        <v>51</v>
      </c>
      <c r="D15" t="s">
        <v>6</v>
      </c>
      <c r="E15">
        <v>0</v>
      </c>
      <c r="F15">
        <v>0</v>
      </c>
      <c r="G15">
        <v>1</v>
      </c>
      <c r="H15">
        <v>0</v>
      </c>
      <c r="I15" t="s">
        <v>38</v>
      </c>
      <c r="J15">
        <f>IF(Table1[[#This Row],[Team]]="ARS",1,0)</f>
        <v>0</v>
      </c>
      <c r="K15">
        <v>4.8</v>
      </c>
      <c r="L15">
        <v>32</v>
      </c>
      <c r="M15">
        <v>4.4666700823822998</v>
      </c>
      <c r="N15">
        <v>11.007538694450901</v>
      </c>
      <c r="O15">
        <v>2.97240023718647</v>
      </c>
      <c r="P15">
        <v>0</v>
      </c>
      <c r="Q15">
        <v>0</v>
      </c>
      <c r="S15" s="1"/>
    </row>
    <row r="16" spans="1:21" hidden="1" x14ac:dyDescent="0.3">
      <c r="A16" t="s">
        <v>53</v>
      </c>
      <c r="B16" t="s">
        <v>54</v>
      </c>
      <c r="C16" t="s">
        <v>54</v>
      </c>
      <c r="D16" t="s">
        <v>6</v>
      </c>
      <c r="E16">
        <v>0</v>
      </c>
      <c r="F16">
        <v>0</v>
      </c>
      <c r="G16">
        <v>1</v>
      </c>
      <c r="H16">
        <v>0</v>
      </c>
      <c r="I16" t="s">
        <v>38</v>
      </c>
      <c r="J16">
        <f>IF(Table1[[#This Row],[Team]]="ARS",1,0)</f>
        <v>0</v>
      </c>
      <c r="K16">
        <v>5.2</v>
      </c>
      <c r="L16">
        <v>33</v>
      </c>
      <c r="M16">
        <v>7.6666751397209101</v>
      </c>
      <c r="N16">
        <v>10.537893180725201</v>
      </c>
      <c r="O16">
        <v>4.0938543672346297</v>
      </c>
      <c r="P16">
        <v>0</v>
      </c>
      <c r="Q16">
        <v>0</v>
      </c>
      <c r="S16" s="1" t="s">
        <v>285</v>
      </c>
      <c r="T16">
        <f>T2-T14</f>
        <v>64.714512085342093</v>
      </c>
    </row>
    <row r="17" spans="1:21" hidden="1" x14ac:dyDescent="0.3">
      <c r="A17" t="s">
        <v>58</v>
      </c>
      <c r="B17" t="s">
        <v>59</v>
      </c>
      <c r="C17" t="s">
        <v>59</v>
      </c>
      <c r="D17" t="s">
        <v>7</v>
      </c>
      <c r="E17">
        <v>0</v>
      </c>
      <c r="F17">
        <v>0</v>
      </c>
      <c r="G17">
        <v>0</v>
      </c>
      <c r="H17">
        <v>1</v>
      </c>
      <c r="I17" t="s">
        <v>56</v>
      </c>
      <c r="J17">
        <f>IF(Table1[[#This Row],[Team]]="ARS",1,0)</f>
        <v>0</v>
      </c>
      <c r="K17">
        <v>5.5</v>
      </c>
      <c r="L17">
        <v>43</v>
      </c>
      <c r="M17">
        <v>1.3999999993932599</v>
      </c>
      <c r="N17">
        <v>9.4953386335777097</v>
      </c>
      <c r="O17">
        <v>1.8124148493877199</v>
      </c>
      <c r="P17">
        <v>0</v>
      </c>
      <c r="Q17">
        <v>0</v>
      </c>
    </row>
    <row r="18" spans="1:21" hidden="1" x14ac:dyDescent="0.3">
      <c r="A18" t="s">
        <v>60</v>
      </c>
      <c r="B18" t="s">
        <v>61</v>
      </c>
      <c r="C18" t="s">
        <v>62</v>
      </c>
      <c r="D18" t="s">
        <v>6</v>
      </c>
      <c r="E18">
        <v>0</v>
      </c>
      <c r="F18">
        <v>0</v>
      </c>
      <c r="G18">
        <v>1</v>
      </c>
      <c r="H18">
        <v>0</v>
      </c>
      <c r="I18" t="s">
        <v>56</v>
      </c>
      <c r="J18">
        <f>IF(Table1[[#This Row],[Team]]="ARS",1,0)</f>
        <v>0</v>
      </c>
      <c r="K18">
        <v>5</v>
      </c>
      <c r="L18">
        <v>45</v>
      </c>
      <c r="M18">
        <v>2.3999999360686299</v>
      </c>
      <c r="N18">
        <v>9.2455033941136602</v>
      </c>
      <c r="O18">
        <v>2.1453502494792498</v>
      </c>
      <c r="P18">
        <v>0</v>
      </c>
      <c r="Q18">
        <v>0</v>
      </c>
      <c r="S18" t="s">
        <v>18</v>
      </c>
      <c r="T18">
        <f>SUMPRODUCT(Table1[Selected],Table1[ARS])</f>
        <v>3</v>
      </c>
      <c r="U18">
        <v>3</v>
      </c>
    </row>
    <row r="19" spans="1:21" hidden="1" x14ac:dyDescent="0.3">
      <c r="A19" t="s">
        <v>64</v>
      </c>
      <c r="B19" t="s">
        <v>65</v>
      </c>
      <c r="C19" t="s">
        <v>65</v>
      </c>
      <c r="D19" t="s">
        <v>7</v>
      </c>
      <c r="E19">
        <v>0</v>
      </c>
      <c r="F19">
        <v>0</v>
      </c>
      <c r="G19">
        <v>0</v>
      </c>
      <c r="H19">
        <v>1</v>
      </c>
      <c r="I19" t="s">
        <v>56</v>
      </c>
      <c r="J19">
        <f>IF(Table1[[#This Row],[Team]]="ARS",1,0)</f>
        <v>0</v>
      </c>
      <c r="K19">
        <v>5.7</v>
      </c>
      <c r="L19">
        <v>47</v>
      </c>
      <c r="M19">
        <v>2.2000058091959001</v>
      </c>
      <c r="N19">
        <v>10.7749828644623</v>
      </c>
      <c r="O19">
        <v>2.2810866522396802</v>
      </c>
      <c r="P19">
        <v>0</v>
      </c>
      <c r="Q19">
        <v>0</v>
      </c>
    </row>
    <row r="20" spans="1:21" hidden="1" x14ac:dyDescent="0.3">
      <c r="A20" t="s">
        <v>66</v>
      </c>
      <c r="B20" t="s">
        <v>67</v>
      </c>
      <c r="C20" t="s">
        <v>67</v>
      </c>
      <c r="D20" t="s">
        <v>6</v>
      </c>
      <c r="E20">
        <v>0</v>
      </c>
      <c r="F20">
        <v>0</v>
      </c>
      <c r="G20">
        <v>1</v>
      </c>
      <c r="H20">
        <v>0</v>
      </c>
      <c r="I20" t="s">
        <v>56</v>
      </c>
      <c r="J20">
        <f>IF(Table1[[#This Row],[Team]]="ARS",1,0)</f>
        <v>0</v>
      </c>
      <c r="K20">
        <v>4.9000000000000004</v>
      </c>
      <c r="L20">
        <v>48</v>
      </c>
      <c r="M20">
        <v>2.7999999920172298</v>
      </c>
      <c r="N20">
        <v>10.822073103034301</v>
      </c>
      <c r="O20">
        <v>2.5077840770024702</v>
      </c>
      <c r="P20">
        <v>0</v>
      </c>
      <c r="Q20">
        <v>0</v>
      </c>
    </row>
    <row r="21" spans="1:21" hidden="1" x14ac:dyDescent="0.3">
      <c r="A21" t="s">
        <v>68</v>
      </c>
      <c r="B21" t="s">
        <v>69</v>
      </c>
      <c r="C21" t="s">
        <v>69</v>
      </c>
      <c r="D21" t="s">
        <v>6</v>
      </c>
      <c r="E21">
        <v>0</v>
      </c>
      <c r="F21">
        <v>0</v>
      </c>
      <c r="G21">
        <v>1</v>
      </c>
      <c r="H21">
        <v>0</v>
      </c>
      <c r="I21" t="s">
        <v>56</v>
      </c>
      <c r="J21">
        <f>IF(Table1[[#This Row],[Team]]="ARS",1,0)</f>
        <v>0</v>
      </c>
      <c r="K21">
        <v>5.3</v>
      </c>
      <c r="L21">
        <v>50</v>
      </c>
      <c r="M21">
        <v>6.66666686376628</v>
      </c>
      <c r="N21">
        <v>11.3952197121758</v>
      </c>
      <c r="O21">
        <v>4.0056147287354902</v>
      </c>
      <c r="P21">
        <v>0</v>
      </c>
      <c r="Q21">
        <v>0</v>
      </c>
    </row>
    <row r="22" spans="1:21" hidden="1" x14ac:dyDescent="0.3">
      <c r="A22" t="s">
        <v>70</v>
      </c>
      <c r="B22" t="s">
        <v>71</v>
      </c>
      <c r="C22" t="s">
        <v>71</v>
      </c>
      <c r="D22" t="s">
        <v>5</v>
      </c>
      <c r="E22">
        <v>0</v>
      </c>
      <c r="F22">
        <v>1</v>
      </c>
      <c r="G22">
        <v>0</v>
      </c>
      <c r="H22">
        <v>0</v>
      </c>
      <c r="I22" t="s">
        <v>56</v>
      </c>
      <c r="J22">
        <f>IF(Table1[[#This Row],[Team]]="ARS",1,0)</f>
        <v>0</v>
      </c>
      <c r="K22">
        <v>4.4000000000000004</v>
      </c>
      <c r="L22">
        <v>51</v>
      </c>
      <c r="M22">
        <v>1.1333343032663901</v>
      </c>
      <c r="N22">
        <v>8.5459802676358692</v>
      </c>
      <c r="O22">
        <v>1.5846983793335701</v>
      </c>
      <c r="P22">
        <v>0</v>
      </c>
      <c r="Q22">
        <v>0</v>
      </c>
    </row>
    <row r="23" spans="1:21" hidden="1" x14ac:dyDescent="0.3">
      <c r="A23" t="s">
        <v>72</v>
      </c>
      <c r="B23" t="s">
        <v>73</v>
      </c>
      <c r="C23" t="s">
        <v>73</v>
      </c>
      <c r="D23" t="s">
        <v>5</v>
      </c>
      <c r="E23">
        <v>0</v>
      </c>
      <c r="F23">
        <v>1</v>
      </c>
      <c r="G23">
        <v>0</v>
      </c>
      <c r="H23">
        <v>0</v>
      </c>
      <c r="I23" t="s">
        <v>56</v>
      </c>
      <c r="J23">
        <f>IF(Table1[[#This Row],[Team]]="ARS",1,0)</f>
        <v>0</v>
      </c>
      <c r="K23">
        <v>4.5</v>
      </c>
      <c r="L23">
        <v>53</v>
      </c>
      <c r="M23">
        <v>3.26666917912693</v>
      </c>
      <c r="N23">
        <v>9.3902797120793</v>
      </c>
      <c r="O23">
        <v>2.48330254357061</v>
      </c>
      <c r="P23">
        <v>0</v>
      </c>
      <c r="Q23">
        <v>0</v>
      </c>
    </row>
    <row r="24" spans="1:21" hidden="1" x14ac:dyDescent="0.3">
      <c r="A24" t="s">
        <v>75</v>
      </c>
      <c r="B24" t="s">
        <v>76</v>
      </c>
      <c r="C24" t="s">
        <v>76</v>
      </c>
      <c r="D24" t="s">
        <v>5</v>
      </c>
      <c r="E24">
        <v>0</v>
      </c>
      <c r="F24">
        <v>1</v>
      </c>
      <c r="G24">
        <v>0</v>
      </c>
      <c r="H24">
        <v>0</v>
      </c>
      <c r="I24" t="s">
        <v>56</v>
      </c>
      <c r="J24">
        <f>IF(Table1[[#This Row],[Team]]="ARS",1,0)</f>
        <v>0</v>
      </c>
      <c r="K24">
        <v>4.4000000000000004</v>
      </c>
      <c r="L24">
        <v>56</v>
      </c>
      <c r="M24">
        <v>-0.53333250978452196</v>
      </c>
      <c r="N24">
        <v>9.0811638064447404</v>
      </c>
      <c r="O24">
        <v>1.0460505273343501</v>
      </c>
      <c r="P24">
        <v>0</v>
      </c>
      <c r="Q24">
        <v>0</v>
      </c>
    </row>
    <row r="25" spans="1:21" hidden="1" x14ac:dyDescent="0.3">
      <c r="A25" t="s">
        <v>35</v>
      </c>
      <c r="B25" t="s">
        <v>77</v>
      </c>
      <c r="C25" t="s">
        <v>77</v>
      </c>
      <c r="D25" t="s">
        <v>6</v>
      </c>
      <c r="E25">
        <v>0</v>
      </c>
      <c r="F25">
        <v>0</v>
      </c>
      <c r="G25">
        <v>1</v>
      </c>
      <c r="H25">
        <v>0</v>
      </c>
      <c r="I25" t="s">
        <v>56</v>
      </c>
      <c r="J25">
        <f>IF(Table1[[#This Row],[Team]]="ARS",1,0)</f>
        <v>0</v>
      </c>
      <c r="K25">
        <v>4.9000000000000004</v>
      </c>
      <c r="L25">
        <v>59</v>
      </c>
      <c r="M25">
        <v>1.9999999966298401</v>
      </c>
      <c r="N25">
        <v>9.8059586691074099</v>
      </c>
      <c r="O25">
        <v>2.0751517534773001</v>
      </c>
      <c r="P25">
        <v>0</v>
      </c>
      <c r="Q25">
        <v>0</v>
      </c>
    </row>
    <row r="26" spans="1:21" hidden="1" x14ac:dyDescent="0.3">
      <c r="A26" t="s">
        <v>81</v>
      </c>
      <c r="B26" t="s">
        <v>82</v>
      </c>
      <c r="C26" t="s">
        <v>82</v>
      </c>
      <c r="D26" t="s">
        <v>7</v>
      </c>
      <c r="E26">
        <v>0</v>
      </c>
      <c r="F26">
        <v>0</v>
      </c>
      <c r="G26">
        <v>0</v>
      </c>
      <c r="H26">
        <v>1</v>
      </c>
      <c r="I26" t="s">
        <v>80</v>
      </c>
      <c r="J26">
        <f>IF(Table1[[#This Row],[Team]]="ARS",1,0)</f>
        <v>0</v>
      </c>
      <c r="K26">
        <v>7.3</v>
      </c>
      <c r="L26">
        <v>64</v>
      </c>
      <c r="M26">
        <v>5.6000111338632204</v>
      </c>
      <c r="N26">
        <v>10.835982543365001</v>
      </c>
      <c r="O26">
        <v>4.0558840955270599</v>
      </c>
      <c r="P26">
        <v>0</v>
      </c>
      <c r="Q26">
        <v>0</v>
      </c>
    </row>
    <row r="27" spans="1:21" hidden="1" x14ac:dyDescent="0.3">
      <c r="A27" t="s">
        <v>83</v>
      </c>
      <c r="B27" t="s">
        <v>84</v>
      </c>
      <c r="C27" t="s">
        <v>85</v>
      </c>
      <c r="D27" t="s">
        <v>4</v>
      </c>
      <c r="E27">
        <v>1</v>
      </c>
      <c r="F27">
        <v>0</v>
      </c>
      <c r="G27">
        <v>0</v>
      </c>
      <c r="H27">
        <v>0</v>
      </c>
      <c r="I27" t="s">
        <v>80</v>
      </c>
      <c r="J27">
        <f>IF(Table1[[#This Row],[Team]]="ARS",1,0)</f>
        <v>0</v>
      </c>
      <c r="K27">
        <v>4.5</v>
      </c>
      <c r="L27">
        <v>65</v>
      </c>
      <c r="M27">
        <v>3.1999999895226199</v>
      </c>
      <c r="N27">
        <v>10.0546720201233</v>
      </c>
      <c r="O27">
        <v>3.0492877467075199</v>
      </c>
      <c r="P27">
        <v>0</v>
      </c>
      <c r="Q27">
        <v>0</v>
      </c>
    </row>
    <row r="28" spans="1:21" hidden="1" x14ac:dyDescent="0.3">
      <c r="A28" t="s">
        <v>86</v>
      </c>
      <c r="B28" t="s">
        <v>87</v>
      </c>
      <c r="C28" t="s">
        <v>87</v>
      </c>
      <c r="D28" t="s">
        <v>6</v>
      </c>
      <c r="E28">
        <v>0</v>
      </c>
      <c r="F28">
        <v>0</v>
      </c>
      <c r="G28">
        <v>1</v>
      </c>
      <c r="H28">
        <v>0</v>
      </c>
      <c r="I28" t="s">
        <v>80</v>
      </c>
      <c r="J28">
        <f>IF(Table1[[#This Row],[Team]]="ARS",1,0)</f>
        <v>0</v>
      </c>
      <c r="K28">
        <v>4.5999999999999996</v>
      </c>
      <c r="L28">
        <v>67</v>
      </c>
      <c r="M28">
        <v>1.1333331707312899</v>
      </c>
      <c r="N28">
        <v>8.9433108809230397</v>
      </c>
      <c r="O28">
        <v>2.0994297538431099</v>
      </c>
      <c r="P28">
        <v>0</v>
      </c>
      <c r="Q28">
        <v>0</v>
      </c>
    </row>
    <row r="29" spans="1:21" hidden="1" x14ac:dyDescent="0.3">
      <c r="A29" t="s">
        <v>88</v>
      </c>
      <c r="B29" t="s">
        <v>89</v>
      </c>
      <c r="C29" t="s">
        <v>89</v>
      </c>
      <c r="D29" t="s">
        <v>5</v>
      </c>
      <c r="E29">
        <v>0</v>
      </c>
      <c r="F29">
        <v>1</v>
      </c>
      <c r="G29">
        <v>0</v>
      </c>
      <c r="H29">
        <v>0</v>
      </c>
      <c r="I29" t="s">
        <v>80</v>
      </c>
      <c r="J29">
        <f>IF(Table1[[#This Row],[Team]]="ARS",1,0)</f>
        <v>0</v>
      </c>
      <c r="K29">
        <v>4.5</v>
      </c>
      <c r="L29">
        <v>69</v>
      </c>
      <c r="M29">
        <v>1.3999999993932599</v>
      </c>
      <c r="N29">
        <v>8.8545162194892892</v>
      </c>
      <c r="O29">
        <v>2.17801117957596</v>
      </c>
      <c r="P29">
        <v>0</v>
      </c>
      <c r="Q29">
        <v>0</v>
      </c>
    </row>
    <row r="30" spans="1:21" hidden="1" x14ac:dyDescent="0.3">
      <c r="A30" t="s">
        <v>90</v>
      </c>
      <c r="B30" t="s">
        <v>91</v>
      </c>
      <c r="C30" t="s">
        <v>91</v>
      </c>
      <c r="D30" t="s">
        <v>6</v>
      </c>
      <c r="E30">
        <v>0</v>
      </c>
      <c r="F30">
        <v>0</v>
      </c>
      <c r="G30">
        <v>1</v>
      </c>
      <c r="H30">
        <v>0</v>
      </c>
      <c r="I30" t="s">
        <v>80</v>
      </c>
      <c r="J30">
        <f>IF(Table1[[#This Row],[Team]]="ARS",1,0)</f>
        <v>0</v>
      </c>
      <c r="K30">
        <v>5.5</v>
      </c>
      <c r="L30">
        <v>70</v>
      </c>
      <c r="M30">
        <v>5.9333335554218696</v>
      </c>
      <c r="N30">
        <v>11.084610874722101</v>
      </c>
      <c r="O30">
        <v>4.22222389887426</v>
      </c>
      <c r="P30">
        <v>0</v>
      </c>
      <c r="Q30">
        <v>0</v>
      </c>
    </row>
    <row r="31" spans="1:21" x14ac:dyDescent="0.3">
      <c r="A31" t="s">
        <v>63</v>
      </c>
      <c r="B31" t="s">
        <v>127</v>
      </c>
      <c r="C31" t="s">
        <v>127</v>
      </c>
      <c r="D31" t="s">
        <v>6</v>
      </c>
      <c r="E31">
        <v>0</v>
      </c>
      <c r="F31">
        <v>0</v>
      </c>
      <c r="G31">
        <v>1</v>
      </c>
      <c r="H31">
        <v>0</v>
      </c>
      <c r="I31" t="s">
        <v>153</v>
      </c>
      <c r="J31">
        <f>IF(Table1[[#This Row],[Team]]="ARS",1,0)</f>
        <v>0</v>
      </c>
      <c r="K31">
        <v>6.2</v>
      </c>
      <c r="L31">
        <v>325</v>
      </c>
      <c r="M31">
        <v>8.6000034499897708</v>
      </c>
      <c r="N31">
        <v>11.217653242488201</v>
      </c>
      <c r="O31">
        <f>5.24349482553757*0.9</f>
        <v>4.7191453429838131</v>
      </c>
      <c r="P31">
        <v>1</v>
      </c>
      <c r="Q31">
        <v>1</v>
      </c>
    </row>
    <row r="32" spans="1:21" x14ac:dyDescent="0.3">
      <c r="A32" t="s">
        <v>101</v>
      </c>
      <c r="B32" t="s">
        <v>102</v>
      </c>
      <c r="C32" t="s">
        <v>102</v>
      </c>
      <c r="D32" t="s">
        <v>6</v>
      </c>
      <c r="E32">
        <v>0</v>
      </c>
      <c r="F32">
        <v>0</v>
      </c>
      <c r="G32">
        <v>1</v>
      </c>
      <c r="H32">
        <v>0</v>
      </c>
      <c r="I32" t="s">
        <v>100</v>
      </c>
      <c r="J32">
        <f>IF(Table1[[#This Row],[Team]]="ARS",1,0)</f>
        <v>0</v>
      </c>
      <c r="K32">
        <v>6</v>
      </c>
      <c r="L32">
        <v>126</v>
      </c>
      <c r="M32">
        <v>6.7999997956837301</v>
      </c>
      <c r="N32">
        <v>12.5051396076367</v>
      </c>
      <c r="O32">
        <f>5.02607735739889*0.9</f>
        <v>4.5234696216590011</v>
      </c>
      <c r="P32">
        <v>1</v>
      </c>
      <c r="Q32">
        <v>1</v>
      </c>
    </row>
    <row r="33" spans="1:17" hidden="1" x14ac:dyDescent="0.3">
      <c r="A33" t="s">
        <v>94</v>
      </c>
      <c r="B33" t="s">
        <v>95</v>
      </c>
      <c r="C33" t="s">
        <v>95</v>
      </c>
      <c r="D33" t="s">
        <v>6</v>
      </c>
      <c r="E33">
        <v>0</v>
      </c>
      <c r="F33">
        <v>0</v>
      </c>
      <c r="G33">
        <v>1</v>
      </c>
      <c r="H33">
        <v>0</v>
      </c>
      <c r="I33" t="s">
        <v>80</v>
      </c>
      <c r="J33">
        <f>IF(Table1[[#This Row],[Team]]="ARS",1,0)</f>
        <v>0</v>
      </c>
      <c r="K33">
        <v>5.4</v>
      </c>
      <c r="L33">
        <v>73</v>
      </c>
      <c r="M33">
        <v>5.4000008022293597</v>
      </c>
      <c r="N33">
        <v>11.2018392265253</v>
      </c>
      <c r="O33">
        <v>4.0536282215759796</v>
      </c>
      <c r="P33">
        <v>0</v>
      </c>
      <c r="Q33">
        <v>0</v>
      </c>
    </row>
    <row r="34" spans="1:17" hidden="1" x14ac:dyDescent="0.3">
      <c r="A34" t="s">
        <v>96</v>
      </c>
      <c r="B34" t="s">
        <v>97</v>
      </c>
      <c r="C34" t="s">
        <v>97</v>
      </c>
      <c r="D34" t="s">
        <v>7</v>
      </c>
      <c r="E34">
        <v>0</v>
      </c>
      <c r="F34">
        <v>0</v>
      </c>
      <c r="G34">
        <v>0</v>
      </c>
      <c r="H34">
        <v>1</v>
      </c>
      <c r="I34" t="s">
        <v>80</v>
      </c>
      <c r="J34">
        <f>IF(Table1[[#This Row],[Team]]="ARS",1,0)</f>
        <v>0</v>
      </c>
      <c r="K34">
        <v>5.9</v>
      </c>
      <c r="L34">
        <v>77</v>
      </c>
      <c r="M34">
        <v>2.8000048063970402</v>
      </c>
      <c r="N34">
        <v>11.863712076792201</v>
      </c>
      <c r="O34">
        <v>3.2488447353871401</v>
      </c>
      <c r="P34">
        <v>0</v>
      </c>
      <c r="Q34">
        <v>0</v>
      </c>
    </row>
    <row r="35" spans="1:17" hidden="1" x14ac:dyDescent="0.3">
      <c r="A35" t="s">
        <v>98</v>
      </c>
      <c r="B35" t="s">
        <v>99</v>
      </c>
      <c r="C35" t="s">
        <v>99</v>
      </c>
      <c r="D35" t="s">
        <v>5</v>
      </c>
      <c r="E35">
        <v>0</v>
      </c>
      <c r="F35">
        <v>1</v>
      </c>
      <c r="G35">
        <v>0</v>
      </c>
      <c r="H35">
        <v>0</v>
      </c>
      <c r="I35" t="s">
        <v>80</v>
      </c>
      <c r="J35">
        <f>IF(Table1[[#This Row],[Team]]="ARS",1,0)</f>
        <v>0</v>
      </c>
      <c r="K35">
        <v>4.5</v>
      </c>
      <c r="L35">
        <v>82</v>
      </c>
      <c r="M35">
        <v>1.1999999974554001</v>
      </c>
      <c r="N35">
        <v>9.0927212235425294</v>
      </c>
      <c r="O35">
        <v>2.1515801206211602</v>
      </c>
      <c r="P35">
        <v>0</v>
      </c>
      <c r="Q35">
        <v>0</v>
      </c>
    </row>
    <row r="36" spans="1:17" hidden="1" x14ac:dyDescent="0.3">
      <c r="A36" t="s">
        <v>106</v>
      </c>
      <c r="B36" t="s">
        <v>107</v>
      </c>
      <c r="C36" t="s">
        <v>107</v>
      </c>
      <c r="D36" t="s">
        <v>6</v>
      </c>
      <c r="E36">
        <v>0</v>
      </c>
      <c r="F36">
        <v>0</v>
      </c>
      <c r="G36">
        <v>1</v>
      </c>
      <c r="H36">
        <v>0</v>
      </c>
      <c r="I36" t="s">
        <v>105</v>
      </c>
      <c r="J36">
        <f>IF(Table1[[#This Row],[Team]]="ARS",1,0)</f>
        <v>0</v>
      </c>
      <c r="K36">
        <v>5.5</v>
      </c>
      <c r="L36">
        <v>160</v>
      </c>
      <c r="M36">
        <v>3.3999999956172999</v>
      </c>
      <c r="N36">
        <v>11.0220642322899</v>
      </c>
      <c r="O36">
        <v>2.8249801555858198</v>
      </c>
      <c r="P36">
        <v>0</v>
      </c>
      <c r="Q36">
        <v>0</v>
      </c>
    </row>
    <row r="37" spans="1:17" hidden="1" x14ac:dyDescent="0.3">
      <c r="A37" t="s">
        <v>108</v>
      </c>
      <c r="B37" t="s">
        <v>109</v>
      </c>
      <c r="C37" t="s">
        <v>109</v>
      </c>
      <c r="D37" t="s">
        <v>6</v>
      </c>
      <c r="E37">
        <v>0</v>
      </c>
      <c r="F37">
        <v>0</v>
      </c>
      <c r="G37">
        <v>1</v>
      </c>
      <c r="H37">
        <v>0</v>
      </c>
      <c r="I37" t="s">
        <v>105</v>
      </c>
      <c r="J37">
        <f>IF(Table1[[#This Row],[Team]]="ARS",1,0)</f>
        <v>0</v>
      </c>
      <c r="K37">
        <v>5.5</v>
      </c>
      <c r="L37">
        <v>161</v>
      </c>
      <c r="M37">
        <v>3.7999999941179601</v>
      </c>
      <c r="N37">
        <v>11.6047931535518</v>
      </c>
      <c r="O37">
        <v>3.0555683400684601</v>
      </c>
      <c r="P37">
        <v>0</v>
      </c>
      <c r="Q37">
        <v>0</v>
      </c>
    </row>
    <row r="38" spans="1:17" hidden="1" x14ac:dyDescent="0.3">
      <c r="A38" t="s">
        <v>110</v>
      </c>
      <c r="B38" t="s">
        <v>111</v>
      </c>
      <c r="C38" t="s">
        <v>111</v>
      </c>
      <c r="D38" t="s">
        <v>5</v>
      </c>
      <c r="E38">
        <v>0</v>
      </c>
      <c r="F38">
        <v>1</v>
      </c>
      <c r="G38">
        <v>0</v>
      </c>
      <c r="H38">
        <v>0</v>
      </c>
      <c r="I38" t="s">
        <v>105</v>
      </c>
      <c r="J38">
        <f>IF(Table1[[#This Row],[Team]]="ARS",1,0)</f>
        <v>0</v>
      </c>
      <c r="K38">
        <v>4.5</v>
      </c>
      <c r="L38">
        <v>163</v>
      </c>
      <c r="M38">
        <v>3.59999999586078</v>
      </c>
      <c r="N38">
        <v>11.183430646108199</v>
      </c>
      <c r="O38">
        <v>2.9217459527909901</v>
      </c>
      <c r="P38">
        <v>0</v>
      </c>
      <c r="Q38">
        <v>0</v>
      </c>
    </row>
    <row r="39" spans="1:17" hidden="1" x14ac:dyDescent="0.3">
      <c r="A39" t="s">
        <v>74</v>
      </c>
      <c r="B39" t="s">
        <v>112</v>
      </c>
      <c r="C39" t="s">
        <v>112</v>
      </c>
      <c r="D39" t="s">
        <v>6</v>
      </c>
      <c r="E39">
        <v>0</v>
      </c>
      <c r="F39">
        <v>0</v>
      </c>
      <c r="G39">
        <v>1</v>
      </c>
      <c r="H39">
        <v>0</v>
      </c>
      <c r="I39" t="s">
        <v>105</v>
      </c>
      <c r="J39">
        <f>IF(Table1[[#This Row],[Team]]="ARS",1,0)</f>
        <v>0</v>
      </c>
      <c r="K39">
        <v>5.6</v>
      </c>
      <c r="L39">
        <v>164</v>
      </c>
      <c r="M39">
        <v>3.9999999962746999</v>
      </c>
      <c r="N39">
        <v>11.486028087582699</v>
      </c>
      <c r="O39">
        <v>3.1124077011113198</v>
      </c>
      <c r="P39">
        <v>0</v>
      </c>
      <c r="Q39">
        <v>0</v>
      </c>
    </row>
    <row r="40" spans="1:17" hidden="1" x14ac:dyDescent="0.3">
      <c r="A40" t="s">
        <v>113</v>
      </c>
      <c r="B40" t="s">
        <v>114</v>
      </c>
      <c r="C40" t="s">
        <v>114</v>
      </c>
      <c r="D40" t="s">
        <v>5</v>
      </c>
      <c r="E40">
        <v>0</v>
      </c>
      <c r="F40">
        <v>1</v>
      </c>
      <c r="G40">
        <v>0</v>
      </c>
      <c r="H40">
        <v>0</v>
      </c>
      <c r="I40" t="s">
        <v>105</v>
      </c>
      <c r="J40">
        <f>IF(Table1[[#This Row],[Team]]="ARS",1,0)</f>
        <v>0</v>
      </c>
      <c r="K40">
        <v>4.0999999999999996</v>
      </c>
      <c r="L40">
        <v>165</v>
      </c>
      <c r="M40">
        <v>3.3999999956172999</v>
      </c>
      <c r="N40">
        <v>10.7838773348765</v>
      </c>
      <c r="O40">
        <v>2.7910319747902399</v>
      </c>
      <c r="P40">
        <v>0</v>
      </c>
      <c r="Q40">
        <v>0</v>
      </c>
    </row>
    <row r="41" spans="1:17" hidden="1" x14ac:dyDescent="0.3">
      <c r="A41" t="s">
        <v>78</v>
      </c>
      <c r="B41" t="s">
        <v>115</v>
      </c>
      <c r="C41" t="s">
        <v>115</v>
      </c>
      <c r="D41" t="s">
        <v>5</v>
      </c>
      <c r="E41">
        <v>0</v>
      </c>
      <c r="F41">
        <v>1</v>
      </c>
      <c r="G41">
        <v>0</v>
      </c>
      <c r="H41">
        <v>0</v>
      </c>
      <c r="I41" t="s">
        <v>105</v>
      </c>
      <c r="J41">
        <f>IF(Table1[[#This Row],[Team]]="ARS",1,0)</f>
        <v>0</v>
      </c>
      <c r="K41">
        <v>4.4000000000000004</v>
      </c>
      <c r="L41">
        <v>166</v>
      </c>
      <c r="M41">
        <v>5.3333326216501602</v>
      </c>
      <c r="N41">
        <v>11.439720457821</v>
      </c>
      <c r="O41">
        <v>3.59758497690878</v>
      </c>
      <c r="P41">
        <v>0</v>
      </c>
      <c r="Q41">
        <v>0</v>
      </c>
    </row>
    <row r="42" spans="1:17" hidden="1" x14ac:dyDescent="0.3">
      <c r="A42" t="s">
        <v>104</v>
      </c>
      <c r="B42" t="s">
        <v>116</v>
      </c>
      <c r="C42" t="s">
        <v>116</v>
      </c>
      <c r="D42" t="s">
        <v>5</v>
      </c>
      <c r="E42">
        <v>0</v>
      </c>
      <c r="F42">
        <v>1</v>
      </c>
      <c r="G42">
        <v>0</v>
      </c>
      <c r="H42">
        <v>0</v>
      </c>
      <c r="I42" t="s">
        <v>105</v>
      </c>
      <c r="J42">
        <f>IF(Table1[[#This Row],[Team]]="ARS",1,0)</f>
        <v>0</v>
      </c>
      <c r="K42">
        <v>4.8</v>
      </c>
      <c r="L42">
        <v>167</v>
      </c>
      <c r="M42">
        <v>4.3333332100066801</v>
      </c>
      <c r="N42">
        <v>11.963309975352599</v>
      </c>
      <c r="O42">
        <v>3.3033778585940099</v>
      </c>
      <c r="P42">
        <v>0</v>
      </c>
      <c r="Q42">
        <v>0</v>
      </c>
    </row>
    <row r="43" spans="1:17" hidden="1" x14ac:dyDescent="0.3">
      <c r="A43" t="s">
        <v>119</v>
      </c>
      <c r="B43" t="s">
        <v>120</v>
      </c>
      <c r="C43" t="s">
        <v>120</v>
      </c>
      <c r="D43" t="s">
        <v>6</v>
      </c>
      <c r="E43">
        <v>0</v>
      </c>
      <c r="F43">
        <v>0</v>
      </c>
      <c r="G43">
        <v>1</v>
      </c>
      <c r="H43">
        <v>0</v>
      </c>
      <c r="I43" t="s">
        <v>118</v>
      </c>
      <c r="J43">
        <f>IF(Table1[[#This Row],[Team]]="ARS",1,0)</f>
        <v>0</v>
      </c>
      <c r="K43">
        <v>5.5</v>
      </c>
      <c r="L43">
        <v>182</v>
      </c>
      <c r="M43">
        <v>2.7333333097445802</v>
      </c>
      <c r="N43">
        <v>9.9998733639896091</v>
      </c>
      <c r="O43">
        <v>2.6932927574489098</v>
      </c>
      <c r="P43">
        <v>0</v>
      </c>
      <c r="Q43">
        <v>0</v>
      </c>
    </row>
    <row r="44" spans="1:17" hidden="1" x14ac:dyDescent="0.3">
      <c r="A44" t="s">
        <v>121</v>
      </c>
      <c r="B44" t="s">
        <v>122</v>
      </c>
      <c r="C44" t="s">
        <v>122</v>
      </c>
      <c r="D44" t="s">
        <v>6</v>
      </c>
      <c r="E44">
        <v>0</v>
      </c>
      <c r="F44">
        <v>0</v>
      </c>
      <c r="G44">
        <v>1</v>
      </c>
      <c r="H44">
        <v>0</v>
      </c>
      <c r="I44" t="s">
        <v>118</v>
      </c>
      <c r="J44">
        <f>IF(Table1[[#This Row],[Team]]="ARS",1,0)</f>
        <v>0</v>
      </c>
      <c r="K44">
        <v>5.5</v>
      </c>
      <c r="L44">
        <v>183</v>
      </c>
      <c r="M44">
        <v>3.3999999998880002</v>
      </c>
      <c r="N44">
        <v>10.792785243235899</v>
      </c>
      <c r="O44">
        <v>3.0722919682234999</v>
      </c>
      <c r="P44">
        <v>0</v>
      </c>
      <c r="Q44">
        <v>0</v>
      </c>
    </row>
    <row r="45" spans="1:17" hidden="1" x14ac:dyDescent="0.3">
      <c r="A45" t="s">
        <v>123</v>
      </c>
      <c r="B45" t="s">
        <v>124</v>
      </c>
      <c r="C45" t="s">
        <v>123</v>
      </c>
      <c r="D45" t="s">
        <v>5</v>
      </c>
      <c r="E45">
        <v>0</v>
      </c>
      <c r="F45">
        <v>1</v>
      </c>
      <c r="G45">
        <v>0</v>
      </c>
      <c r="H45">
        <v>0</v>
      </c>
      <c r="I45" t="s">
        <v>118</v>
      </c>
      <c r="J45">
        <f>IF(Table1[[#This Row],[Team]]="ARS",1,0)</f>
        <v>0</v>
      </c>
      <c r="K45">
        <v>4.5</v>
      </c>
      <c r="L45">
        <v>184</v>
      </c>
      <c r="M45">
        <v>-0.60000003688779402</v>
      </c>
      <c r="N45">
        <v>9.8552939017108301</v>
      </c>
      <c r="O45">
        <v>1.44320889751825</v>
      </c>
      <c r="P45">
        <v>0</v>
      </c>
      <c r="Q45">
        <v>0</v>
      </c>
    </row>
    <row r="46" spans="1:17" hidden="1" x14ac:dyDescent="0.3">
      <c r="A46" t="s">
        <v>125</v>
      </c>
      <c r="B46" t="s">
        <v>126</v>
      </c>
      <c r="C46" t="s">
        <v>126</v>
      </c>
      <c r="D46" t="s">
        <v>7</v>
      </c>
      <c r="E46">
        <v>0</v>
      </c>
      <c r="F46">
        <v>0</v>
      </c>
      <c r="G46">
        <v>0</v>
      </c>
      <c r="H46">
        <v>1</v>
      </c>
      <c r="I46" t="s">
        <v>118</v>
      </c>
      <c r="J46">
        <f>IF(Table1[[#This Row],[Team]]="ARS",1,0)</f>
        <v>0</v>
      </c>
      <c r="K46">
        <v>6.9</v>
      </c>
      <c r="L46">
        <v>185</v>
      </c>
      <c r="M46">
        <v>4.3333289290500501</v>
      </c>
      <c r="N46">
        <v>13.134118489503599</v>
      </c>
      <c r="O46">
        <v>3.8107574331232499</v>
      </c>
      <c r="P46">
        <v>0</v>
      </c>
      <c r="Q46">
        <v>0</v>
      </c>
    </row>
    <row r="47" spans="1:17" x14ac:dyDescent="0.3">
      <c r="A47" t="s">
        <v>232</v>
      </c>
      <c r="B47" t="s">
        <v>233</v>
      </c>
      <c r="C47" t="s">
        <v>233</v>
      </c>
      <c r="D47" t="s">
        <v>5</v>
      </c>
      <c r="E47">
        <v>0</v>
      </c>
      <c r="F47">
        <v>1</v>
      </c>
      <c r="G47">
        <v>0</v>
      </c>
      <c r="H47">
        <v>0</v>
      </c>
      <c r="I47" t="s">
        <v>228</v>
      </c>
      <c r="J47">
        <f>IF(Table1[[#This Row],[Team]]="ARS",1,0)</f>
        <v>0</v>
      </c>
      <c r="K47">
        <v>5.0999999999999996</v>
      </c>
      <c r="L47">
        <v>393</v>
      </c>
      <c r="M47">
        <v>4.7999999906867696</v>
      </c>
      <c r="N47">
        <v>11.6699944912839</v>
      </c>
      <c r="O47">
        <v>4.3364501739292498</v>
      </c>
      <c r="P47">
        <v>1</v>
      </c>
      <c r="Q47">
        <v>1</v>
      </c>
    </row>
    <row r="48" spans="1:17" hidden="1" x14ac:dyDescent="0.3">
      <c r="A48" t="s">
        <v>127</v>
      </c>
      <c r="B48" t="s">
        <v>128</v>
      </c>
      <c r="C48" t="s">
        <v>128</v>
      </c>
      <c r="D48" t="s">
        <v>6</v>
      </c>
      <c r="E48">
        <v>0</v>
      </c>
      <c r="F48">
        <v>0</v>
      </c>
      <c r="G48">
        <v>1</v>
      </c>
      <c r="H48">
        <v>0</v>
      </c>
      <c r="I48" t="s">
        <v>118</v>
      </c>
      <c r="J48">
        <f>IF(Table1[[#This Row],[Team]]="ARS",1,0)</f>
        <v>0</v>
      </c>
      <c r="K48">
        <v>4.5</v>
      </c>
      <c r="L48">
        <v>186</v>
      </c>
      <c r="M48">
        <v>-1.06666757947498</v>
      </c>
      <c r="N48">
        <v>10.426357313417199</v>
      </c>
      <c r="O48">
        <v>1.3680244499723999</v>
      </c>
      <c r="P48">
        <v>0</v>
      </c>
      <c r="Q48">
        <v>0</v>
      </c>
    </row>
    <row r="49" spans="1:17" hidden="1" x14ac:dyDescent="0.3">
      <c r="A49" t="s">
        <v>129</v>
      </c>
      <c r="B49" t="s">
        <v>130</v>
      </c>
      <c r="C49" t="s">
        <v>130</v>
      </c>
      <c r="D49" t="s">
        <v>5</v>
      </c>
      <c r="E49">
        <v>0</v>
      </c>
      <c r="F49">
        <v>1</v>
      </c>
      <c r="G49">
        <v>0</v>
      </c>
      <c r="H49">
        <v>0</v>
      </c>
      <c r="I49" t="s">
        <v>118</v>
      </c>
      <c r="J49">
        <f>IF(Table1[[#This Row],[Team]]="ARS",1,0)</f>
        <v>0</v>
      </c>
      <c r="K49">
        <v>4.5</v>
      </c>
      <c r="L49">
        <v>188</v>
      </c>
      <c r="M49">
        <v>1.9999999874271399</v>
      </c>
      <c r="N49">
        <v>10.2503062230958</v>
      </c>
      <c r="O49">
        <v>2.4659238376693202</v>
      </c>
      <c r="P49">
        <v>0</v>
      </c>
      <c r="Q49">
        <v>0</v>
      </c>
    </row>
    <row r="50" spans="1:17" hidden="1" x14ac:dyDescent="0.3">
      <c r="A50" t="s">
        <v>131</v>
      </c>
      <c r="B50" t="s">
        <v>132</v>
      </c>
      <c r="C50" t="s">
        <v>133</v>
      </c>
      <c r="D50" t="s">
        <v>6</v>
      </c>
      <c r="E50">
        <v>0</v>
      </c>
      <c r="F50">
        <v>0</v>
      </c>
      <c r="G50">
        <v>1</v>
      </c>
      <c r="H50">
        <v>0</v>
      </c>
      <c r="I50" t="s">
        <v>118</v>
      </c>
      <c r="J50">
        <f>IF(Table1[[#This Row],[Team]]="ARS",1,0)</f>
        <v>0</v>
      </c>
      <c r="K50">
        <v>5</v>
      </c>
      <c r="L50">
        <v>190</v>
      </c>
      <c r="M50">
        <v>3.5999999960747102</v>
      </c>
      <c r="N50">
        <v>10.9564991819667</v>
      </c>
      <c r="O50">
        <v>3.17347165027061</v>
      </c>
      <c r="P50">
        <v>0</v>
      </c>
      <c r="Q50">
        <v>0</v>
      </c>
    </row>
    <row r="51" spans="1:17" hidden="1" x14ac:dyDescent="0.3">
      <c r="A51" t="s">
        <v>135</v>
      </c>
      <c r="B51" t="s">
        <v>136</v>
      </c>
      <c r="C51" t="s">
        <v>135</v>
      </c>
      <c r="D51" t="s">
        <v>6</v>
      </c>
      <c r="E51">
        <v>0</v>
      </c>
      <c r="F51">
        <v>0</v>
      </c>
      <c r="G51">
        <v>1</v>
      </c>
      <c r="H51">
        <v>0</v>
      </c>
      <c r="I51" t="s">
        <v>118</v>
      </c>
      <c r="J51">
        <f>IF(Table1[[#This Row],[Team]]="ARS",1,0)</f>
        <v>0</v>
      </c>
      <c r="K51">
        <v>4.5999999999999996</v>
      </c>
      <c r="L51">
        <v>192</v>
      </c>
      <c r="M51">
        <v>3.7999999999803902</v>
      </c>
      <c r="N51">
        <v>11.468485704259599</v>
      </c>
      <c r="O51">
        <v>3.33344882271071</v>
      </c>
      <c r="P51">
        <v>0</v>
      </c>
      <c r="Q51">
        <v>0</v>
      </c>
    </row>
    <row r="52" spans="1:17" hidden="1" x14ac:dyDescent="0.3">
      <c r="A52" t="s">
        <v>140</v>
      </c>
      <c r="B52" t="s">
        <v>141</v>
      </c>
      <c r="C52" t="s">
        <v>141</v>
      </c>
      <c r="D52" t="s">
        <v>7</v>
      </c>
      <c r="E52">
        <v>0</v>
      </c>
      <c r="F52">
        <v>0</v>
      </c>
      <c r="G52">
        <v>0</v>
      </c>
      <c r="H52">
        <v>1</v>
      </c>
      <c r="I52" t="s">
        <v>139</v>
      </c>
      <c r="J52">
        <f>IF(Table1[[#This Row],[Team]]="ARS",1,0)</f>
        <v>0</v>
      </c>
      <c r="K52">
        <v>9.1999999999999993</v>
      </c>
      <c r="L52">
        <v>205</v>
      </c>
      <c r="M52">
        <v>2.1999999949200499</v>
      </c>
      <c r="N52">
        <v>10.211417126122701</v>
      </c>
      <c r="O52">
        <v>2.3800530747245499</v>
      </c>
      <c r="P52">
        <v>0</v>
      </c>
      <c r="Q52">
        <v>0</v>
      </c>
    </row>
    <row r="53" spans="1:17" hidden="1" x14ac:dyDescent="0.3">
      <c r="A53" t="s">
        <v>142</v>
      </c>
      <c r="B53" t="s">
        <v>143</v>
      </c>
      <c r="C53" t="s">
        <v>143</v>
      </c>
      <c r="D53" t="s">
        <v>6</v>
      </c>
      <c r="E53">
        <v>0</v>
      </c>
      <c r="F53">
        <v>0</v>
      </c>
      <c r="G53">
        <v>1</v>
      </c>
      <c r="H53">
        <v>0</v>
      </c>
      <c r="I53" t="s">
        <v>139</v>
      </c>
      <c r="J53">
        <f>IF(Table1[[#This Row],[Team]]="ARS",1,0)</f>
        <v>0</v>
      </c>
      <c r="K53">
        <v>6.3</v>
      </c>
      <c r="L53">
        <v>208</v>
      </c>
      <c r="M53">
        <v>3.7999999960786401</v>
      </c>
      <c r="N53">
        <v>11.143668675335499</v>
      </c>
      <c r="O53">
        <v>3.125017938839</v>
      </c>
      <c r="P53">
        <v>0</v>
      </c>
      <c r="Q53">
        <v>0</v>
      </c>
    </row>
    <row r="54" spans="1:17" hidden="1" x14ac:dyDescent="0.3">
      <c r="A54" t="s">
        <v>78</v>
      </c>
      <c r="B54" t="s">
        <v>144</v>
      </c>
      <c r="C54" t="s">
        <v>144</v>
      </c>
      <c r="D54" t="s">
        <v>6</v>
      </c>
      <c r="E54">
        <v>0</v>
      </c>
      <c r="F54">
        <v>0</v>
      </c>
      <c r="G54">
        <v>1</v>
      </c>
      <c r="H54">
        <v>0</v>
      </c>
      <c r="I54" t="s">
        <v>139</v>
      </c>
      <c r="J54">
        <f>IF(Table1[[#This Row],[Team]]="ARS",1,0)</f>
        <v>0</v>
      </c>
      <c r="K54">
        <v>8</v>
      </c>
      <c r="L54">
        <v>210</v>
      </c>
      <c r="M54">
        <v>3.4</v>
      </c>
      <c r="N54">
        <v>10.244071724505099</v>
      </c>
      <c r="O54">
        <v>2.8375806205479202</v>
      </c>
      <c r="P54">
        <v>0</v>
      </c>
      <c r="Q54">
        <v>0</v>
      </c>
    </row>
    <row r="55" spans="1:17" hidden="1" x14ac:dyDescent="0.3">
      <c r="A55" t="s">
        <v>145</v>
      </c>
      <c r="B55" t="s">
        <v>146</v>
      </c>
      <c r="C55" t="s">
        <v>146</v>
      </c>
      <c r="D55" t="s">
        <v>7</v>
      </c>
      <c r="E55">
        <v>0</v>
      </c>
      <c r="F55">
        <v>0</v>
      </c>
      <c r="G55">
        <v>0</v>
      </c>
      <c r="H55">
        <v>1</v>
      </c>
      <c r="I55" t="s">
        <v>139</v>
      </c>
      <c r="J55">
        <f>IF(Table1[[#This Row],[Team]]="ARS",1,0)</f>
        <v>0</v>
      </c>
      <c r="K55">
        <v>6.2</v>
      </c>
      <c r="L55">
        <v>211</v>
      </c>
      <c r="M55">
        <v>1.66666219975024</v>
      </c>
      <c r="N55">
        <v>9.5564985367320503</v>
      </c>
      <c r="O55">
        <v>2.0794766752843201</v>
      </c>
      <c r="P55">
        <v>0</v>
      </c>
      <c r="Q55">
        <v>0</v>
      </c>
    </row>
    <row r="56" spans="1:17" hidden="1" x14ac:dyDescent="0.3">
      <c r="A56" t="s">
        <v>147</v>
      </c>
      <c r="B56" t="s">
        <v>148</v>
      </c>
      <c r="C56" t="s">
        <v>148</v>
      </c>
      <c r="D56" t="s">
        <v>6</v>
      </c>
      <c r="E56">
        <v>0</v>
      </c>
      <c r="F56">
        <v>0</v>
      </c>
      <c r="G56">
        <v>1</v>
      </c>
      <c r="H56">
        <v>0</v>
      </c>
      <c r="I56" t="s">
        <v>139</v>
      </c>
      <c r="J56">
        <f>IF(Table1[[#This Row],[Team]]="ARS",1,0)</f>
        <v>0</v>
      </c>
      <c r="K56">
        <v>6.9</v>
      </c>
      <c r="L56">
        <v>212</v>
      </c>
      <c r="M56">
        <v>4.19999710338766</v>
      </c>
      <c r="N56">
        <v>10.7467800350357</v>
      </c>
      <c r="O56">
        <v>3.2156160798513498</v>
      </c>
      <c r="P56">
        <v>0</v>
      </c>
      <c r="Q56">
        <v>0</v>
      </c>
    </row>
    <row r="57" spans="1:17" hidden="1" x14ac:dyDescent="0.3">
      <c r="A57" t="s">
        <v>149</v>
      </c>
      <c r="B57" t="s">
        <v>150</v>
      </c>
      <c r="C57" t="s">
        <v>150</v>
      </c>
      <c r="D57" t="s">
        <v>6</v>
      </c>
      <c r="E57">
        <v>0</v>
      </c>
      <c r="F57">
        <v>0</v>
      </c>
      <c r="G57">
        <v>1</v>
      </c>
      <c r="H57">
        <v>0</v>
      </c>
      <c r="I57" t="s">
        <v>139</v>
      </c>
      <c r="J57">
        <f>IF(Table1[[#This Row],[Team]]="ARS",1,0)</f>
        <v>0</v>
      </c>
      <c r="K57">
        <v>5</v>
      </c>
      <c r="L57">
        <v>214</v>
      </c>
      <c r="M57">
        <v>1.6</v>
      </c>
      <c r="N57">
        <v>9.7526711514931499</v>
      </c>
      <c r="O57">
        <v>2.0841193749336302</v>
      </c>
      <c r="P57">
        <v>0</v>
      </c>
      <c r="Q57">
        <v>0</v>
      </c>
    </row>
    <row r="58" spans="1:17" hidden="1" x14ac:dyDescent="0.3">
      <c r="A58" t="s">
        <v>151</v>
      </c>
      <c r="B58" t="s">
        <v>152</v>
      </c>
      <c r="C58" t="s">
        <v>152</v>
      </c>
      <c r="D58" t="s">
        <v>7</v>
      </c>
      <c r="E58">
        <v>0</v>
      </c>
      <c r="F58">
        <v>0</v>
      </c>
      <c r="G58">
        <v>0</v>
      </c>
      <c r="H58">
        <v>1</v>
      </c>
      <c r="I58" t="s">
        <v>139</v>
      </c>
      <c r="J58">
        <f>IF(Table1[[#This Row],[Team]]="ARS",1,0)</f>
        <v>0</v>
      </c>
      <c r="K58">
        <v>5.7</v>
      </c>
      <c r="L58">
        <v>219</v>
      </c>
      <c r="M58">
        <v>1.53330815181588</v>
      </c>
      <c r="N58">
        <v>9.1410868490474808</v>
      </c>
      <c r="O58">
        <v>1.96611372049791</v>
      </c>
      <c r="P58">
        <v>0</v>
      </c>
      <c r="Q58">
        <v>0</v>
      </c>
    </row>
    <row r="59" spans="1:17" x14ac:dyDescent="0.3">
      <c r="A59" t="s">
        <v>274</v>
      </c>
      <c r="B59" t="s">
        <v>275</v>
      </c>
      <c r="C59" t="s">
        <v>275</v>
      </c>
      <c r="D59" t="s">
        <v>5</v>
      </c>
      <c r="E59">
        <v>0</v>
      </c>
      <c r="F59">
        <v>1</v>
      </c>
      <c r="G59">
        <v>0</v>
      </c>
      <c r="H59">
        <v>0</v>
      </c>
      <c r="I59" t="s">
        <v>266</v>
      </c>
      <c r="J59">
        <f>IF(Table1[[#This Row],[Team]]="ARS",1,0)</f>
        <v>0</v>
      </c>
      <c r="K59">
        <v>4.5</v>
      </c>
      <c r="L59">
        <v>443</v>
      </c>
      <c r="M59">
        <v>5.6666673966094097</v>
      </c>
      <c r="N59">
        <v>12.044517724296901</v>
      </c>
      <c r="O59">
        <v>4.3000767298906597</v>
      </c>
      <c r="P59">
        <v>0</v>
      </c>
      <c r="Q59">
        <v>1</v>
      </c>
    </row>
    <row r="60" spans="1:17" hidden="1" x14ac:dyDescent="0.3">
      <c r="A60" t="s">
        <v>137</v>
      </c>
      <c r="B60" t="s">
        <v>159</v>
      </c>
      <c r="C60" t="s">
        <v>159</v>
      </c>
      <c r="D60" t="s">
        <v>6</v>
      </c>
      <c r="E60">
        <v>0</v>
      </c>
      <c r="F60">
        <v>0</v>
      </c>
      <c r="G60">
        <v>1</v>
      </c>
      <c r="H60">
        <v>0</v>
      </c>
      <c r="I60" t="s">
        <v>158</v>
      </c>
      <c r="J60">
        <f>IF(Table1[[#This Row],[Team]]="ARS",1,0)</f>
        <v>0</v>
      </c>
      <c r="K60">
        <v>12.3</v>
      </c>
      <c r="L60">
        <v>272</v>
      </c>
      <c r="M60">
        <v>6.9999999720084096</v>
      </c>
      <c r="N60">
        <v>11.7360762105298</v>
      </c>
      <c r="O60">
        <v>5.52382682329793</v>
      </c>
      <c r="P60">
        <v>0</v>
      </c>
      <c r="Q60">
        <v>0</v>
      </c>
    </row>
    <row r="61" spans="1:17" x14ac:dyDescent="0.3">
      <c r="A61" t="s">
        <v>156</v>
      </c>
      <c r="B61" t="s">
        <v>157</v>
      </c>
      <c r="C61" t="s">
        <v>157</v>
      </c>
      <c r="D61" t="s">
        <v>6</v>
      </c>
      <c r="E61">
        <v>0</v>
      </c>
      <c r="F61">
        <v>0</v>
      </c>
      <c r="G61">
        <v>1</v>
      </c>
      <c r="H61">
        <v>0</v>
      </c>
      <c r="I61" t="s">
        <v>158</v>
      </c>
      <c r="J61">
        <f>IF(Table1[[#This Row],[Team]]="ARS",1,0)</f>
        <v>0</v>
      </c>
      <c r="K61">
        <v>7.6</v>
      </c>
      <c r="L61">
        <v>271</v>
      </c>
      <c r="M61">
        <v>3.6</v>
      </c>
      <c r="N61">
        <v>10.7567761331353</v>
      </c>
      <c r="O61">
        <v>4.0573304069080898</v>
      </c>
      <c r="P61">
        <v>1</v>
      </c>
      <c r="Q61">
        <v>1</v>
      </c>
    </row>
    <row r="62" spans="1:17" hidden="1" x14ac:dyDescent="0.3">
      <c r="A62" t="s">
        <v>63</v>
      </c>
      <c r="B62" t="s">
        <v>161</v>
      </c>
      <c r="C62" t="s">
        <v>161</v>
      </c>
      <c r="D62" t="s">
        <v>6</v>
      </c>
      <c r="E62">
        <v>0</v>
      </c>
      <c r="F62">
        <v>0</v>
      </c>
      <c r="G62">
        <v>1</v>
      </c>
      <c r="H62">
        <v>0</v>
      </c>
      <c r="I62" t="s">
        <v>158</v>
      </c>
      <c r="J62">
        <f>IF(Table1[[#This Row],[Team]]="ARS",1,0)</f>
        <v>0</v>
      </c>
      <c r="K62">
        <v>6.8</v>
      </c>
      <c r="L62">
        <v>275</v>
      </c>
      <c r="M62">
        <v>-3.3333312013216299</v>
      </c>
      <c r="N62">
        <v>9.1524224156233593</v>
      </c>
      <c r="O62">
        <v>1.1680049120382601</v>
      </c>
      <c r="P62">
        <v>0</v>
      </c>
      <c r="Q62">
        <v>0</v>
      </c>
    </row>
    <row r="63" spans="1:17" hidden="1" x14ac:dyDescent="0.3">
      <c r="A63" t="s">
        <v>131</v>
      </c>
      <c r="B63" t="s">
        <v>162</v>
      </c>
      <c r="C63" t="s">
        <v>162</v>
      </c>
      <c r="D63" t="s">
        <v>5</v>
      </c>
      <c r="E63">
        <v>0</v>
      </c>
      <c r="F63">
        <v>1</v>
      </c>
      <c r="G63">
        <v>0</v>
      </c>
      <c r="H63">
        <v>0</v>
      </c>
      <c r="I63" t="s">
        <v>158</v>
      </c>
      <c r="J63">
        <f>IF(Table1[[#This Row],[Team]]="ARS",1,0)</f>
        <v>0</v>
      </c>
      <c r="K63">
        <v>7.2</v>
      </c>
      <c r="L63">
        <v>276</v>
      </c>
      <c r="M63">
        <v>2.5333364243302201</v>
      </c>
      <c r="N63">
        <v>11.019572808369499</v>
      </c>
      <c r="O63">
        <v>3.74413629766681</v>
      </c>
      <c r="P63">
        <v>0</v>
      </c>
      <c r="Q63">
        <v>0</v>
      </c>
    </row>
    <row r="64" spans="1:17" hidden="1" x14ac:dyDescent="0.3">
      <c r="A64" t="s">
        <v>163</v>
      </c>
      <c r="B64" t="s">
        <v>164</v>
      </c>
      <c r="C64" t="s">
        <v>163</v>
      </c>
      <c r="D64" t="s">
        <v>4</v>
      </c>
      <c r="E64">
        <v>1</v>
      </c>
      <c r="F64">
        <v>0</v>
      </c>
      <c r="G64">
        <v>0</v>
      </c>
      <c r="H64">
        <v>0</v>
      </c>
      <c r="I64" t="s">
        <v>158</v>
      </c>
      <c r="J64">
        <f>IF(Table1[[#This Row],[Team]]="ARS",1,0)</f>
        <v>0</v>
      </c>
      <c r="K64">
        <v>5.5</v>
      </c>
      <c r="L64">
        <v>277</v>
      </c>
      <c r="M64">
        <v>1.46666672942162</v>
      </c>
      <c r="N64">
        <v>11.657692403154901</v>
      </c>
      <c r="O64">
        <v>3.5276514113898698</v>
      </c>
      <c r="P64">
        <v>0</v>
      </c>
      <c r="Q64">
        <v>0</v>
      </c>
    </row>
    <row r="65" spans="1:17" hidden="1" x14ac:dyDescent="0.3">
      <c r="A65" t="s">
        <v>113</v>
      </c>
      <c r="B65" t="s">
        <v>165</v>
      </c>
      <c r="C65" t="s">
        <v>165</v>
      </c>
      <c r="D65" t="s">
        <v>5</v>
      </c>
      <c r="E65">
        <v>0</v>
      </c>
      <c r="F65">
        <v>1</v>
      </c>
      <c r="G65">
        <v>0</v>
      </c>
      <c r="H65">
        <v>0</v>
      </c>
      <c r="I65" t="s">
        <v>158</v>
      </c>
      <c r="J65">
        <f>IF(Table1[[#This Row],[Team]]="ARS",1,0)</f>
        <v>0</v>
      </c>
      <c r="K65">
        <v>5</v>
      </c>
      <c r="L65">
        <v>278</v>
      </c>
      <c r="M65">
        <v>0.39999999503294598</v>
      </c>
      <c r="N65">
        <v>8.0249277349464396</v>
      </c>
      <c r="O65">
        <v>2.2106666278264702</v>
      </c>
      <c r="P65">
        <v>0</v>
      </c>
      <c r="Q65">
        <v>0</v>
      </c>
    </row>
    <row r="66" spans="1:17" hidden="1" x14ac:dyDescent="0.3">
      <c r="A66" t="s">
        <v>166</v>
      </c>
      <c r="B66" t="s">
        <v>167</v>
      </c>
      <c r="C66" t="s">
        <v>166</v>
      </c>
      <c r="D66" t="s">
        <v>6</v>
      </c>
      <c r="E66">
        <v>0</v>
      </c>
      <c r="F66">
        <v>0</v>
      </c>
      <c r="G66">
        <v>1</v>
      </c>
      <c r="H66">
        <v>0</v>
      </c>
      <c r="I66" t="s">
        <v>158</v>
      </c>
      <c r="J66">
        <f>IF(Table1[[#This Row],[Team]]="ARS",1,0)</f>
        <v>0</v>
      </c>
      <c r="K66">
        <v>7</v>
      </c>
      <c r="L66">
        <v>279</v>
      </c>
      <c r="M66">
        <v>7.3999999950424904</v>
      </c>
      <c r="N66">
        <v>14.751865588529499</v>
      </c>
      <c r="O66">
        <v>6.4437627356827001</v>
      </c>
      <c r="P66">
        <v>0</v>
      </c>
      <c r="Q66">
        <v>0</v>
      </c>
    </row>
    <row r="67" spans="1:17" hidden="1" x14ac:dyDescent="0.3">
      <c r="A67" t="s">
        <v>117</v>
      </c>
      <c r="B67" t="s">
        <v>168</v>
      </c>
      <c r="C67" t="s">
        <v>169</v>
      </c>
      <c r="D67" t="s">
        <v>5</v>
      </c>
      <c r="E67">
        <v>0</v>
      </c>
      <c r="F67">
        <v>1</v>
      </c>
      <c r="G67">
        <v>0</v>
      </c>
      <c r="H67">
        <v>0</v>
      </c>
      <c r="I67" t="s">
        <v>158</v>
      </c>
      <c r="J67">
        <f>IF(Table1[[#This Row],[Team]]="ARS",1,0)</f>
        <v>0</v>
      </c>
      <c r="K67">
        <v>6</v>
      </c>
      <c r="L67">
        <v>280</v>
      </c>
      <c r="M67">
        <v>1.46666672942162</v>
      </c>
      <c r="N67">
        <v>9.6718423870333705</v>
      </c>
      <c r="O67">
        <v>3.0159471123119701</v>
      </c>
      <c r="P67">
        <v>0</v>
      </c>
      <c r="Q67">
        <v>0</v>
      </c>
    </row>
    <row r="68" spans="1:17" hidden="1" x14ac:dyDescent="0.3">
      <c r="A68" t="s">
        <v>170</v>
      </c>
      <c r="B68" t="s">
        <v>171</v>
      </c>
      <c r="C68" t="s">
        <v>171</v>
      </c>
      <c r="D68" t="s">
        <v>6</v>
      </c>
      <c r="E68">
        <v>0</v>
      </c>
      <c r="F68">
        <v>0</v>
      </c>
      <c r="G68">
        <v>1</v>
      </c>
      <c r="H68">
        <v>0</v>
      </c>
      <c r="I68" t="s">
        <v>158</v>
      </c>
      <c r="J68">
        <f>IF(Table1[[#This Row],[Team]]="ARS",1,0)</f>
        <v>0</v>
      </c>
      <c r="K68">
        <v>8</v>
      </c>
      <c r="L68">
        <v>281</v>
      </c>
      <c r="M68">
        <v>1.7333332120395699</v>
      </c>
      <c r="N68">
        <v>12.0789622696999</v>
      </c>
      <c r="O68">
        <v>3.7314299922619898</v>
      </c>
      <c r="P68">
        <v>0</v>
      </c>
      <c r="Q68">
        <v>0</v>
      </c>
    </row>
    <row r="69" spans="1:17" hidden="1" x14ac:dyDescent="0.3">
      <c r="A69" t="s">
        <v>172</v>
      </c>
      <c r="B69" t="s">
        <v>173</v>
      </c>
      <c r="C69" t="s">
        <v>174</v>
      </c>
      <c r="D69" t="s">
        <v>6</v>
      </c>
      <c r="E69">
        <v>0</v>
      </c>
      <c r="F69">
        <v>0</v>
      </c>
      <c r="G69">
        <v>1</v>
      </c>
      <c r="H69">
        <v>0</v>
      </c>
      <c r="I69" t="s">
        <v>158</v>
      </c>
      <c r="J69">
        <f>IF(Table1[[#This Row],[Team]]="ARS",1,0)</f>
        <v>0</v>
      </c>
      <c r="K69">
        <v>5.8</v>
      </c>
      <c r="L69">
        <v>282</v>
      </c>
      <c r="M69">
        <v>2.9999999925494101</v>
      </c>
      <c r="N69">
        <v>11.331219417085199</v>
      </c>
      <c r="O69">
        <v>3.9910875302324702</v>
      </c>
      <c r="P69">
        <v>0</v>
      </c>
      <c r="Q69">
        <v>0</v>
      </c>
    </row>
    <row r="70" spans="1:17" x14ac:dyDescent="0.3">
      <c r="A70" t="s">
        <v>267</v>
      </c>
      <c r="B70" t="s">
        <v>268</v>
      </c>
      <c r="C70" t="s">
        <v>269</v>
      </c>
      <c r="D70" t="s">
        <v>4</v>
      </c>
      <c r="E70">
        <v>1</v>
      </c>
      <c r="F70">
        <v>0</v>
      </c>
      <c r="G70">
        <v>0</v>
      </c>
      <c r="H70">
        <v>0</v>
      </c>
      <c r="I70" t="s">
        <v>266</v>
      </c>
      <c r="J70">
        <f>IF(Table1[[#This Row],[Team]]="ARS",1,0)</f>
        <v>0</v>
      </c>
      <c r="K70">
        <v>5</v>
      </c>
      <c r="L70">
        <v>438</v>
      </c>
      <c r="M70">
        <v>4.9333331427715397</v>
      </c>
      <c r="N70">
        <v>11.542448639170001</v>
      </c>
      <c r="O70">
        <v>3.9385742271034401</v>
      </c>
      <c r="P70">
        <v>1</v>
      </c>
      <c r="Q70">
        <v>1</v>
      </c>
    </row>
    <row r="71" spans="1:17" hidden="1" x14ac:dyDescent="0.3">
      <c r="A71" t="s">
        <v>177</v>
      </c>
      <c r="B71" t="s">
        <v>178</v>
      </c>
      <c r="C71" t="s">
        <v>178</v>
      </c>
      <c r="D71" t="s">
        <v>7</v>
      </c>
      <c r="E71">
        <v>0</v>
      </c>
      <c r="F71">
        <v>0</v>
      </c>
      <c r="G71">
        <v>0</v>
      </c>
      <c r="H71">
        <v>1</v>
      </c>
      <c r="I71" t="s">
        <v>158</v>
      </c>
      <c r="J71">
        <f>IF(Table1[[#This Row],[Team]]="ARS",1,0)</f>
        <v>0</v>
      </c>
      <c r="K71">
        <v>6.2</v>
      </c>
      <c r="L71">
        <v>285</v>
      </c>
      <c r="M71">
        <v>4.9333327898271602</v>
      </c>
      <c r="N71">
        <v>9.17987037887392</v>
      </c>
      <c r="O71">
        <v>4.1271399564607796</v>
      </c>
      <c r="P71">
        <v>0</v>
      </c>
      <c r="Q71">
        <v>0</v>
      </c>
    </row>
    <row r="72" spans="1:17" hidden="1" x14ac:dyDescent="0.3">
      <c r="A72" t="s">
        <v>21</v>
      </c>
      <c r="B72" t="s">
        <v>181</v>
      </c>
      <c r="C72" t="s">
        <v>181</v>
      </c>
      <c r="D72" t="s">
        <v>5</v>
      </c>
      <c r="E72">
        <v>0</v>
      </c>
      <c r="F72">
        <v>1</v>
      </c>
      <c r="G72">
        <v>0</v>
      </c>
      <c r="H72">
        <v>0</v>
      </c>
      <c r="I72" t="s">
        <v>180</v>
      </c>
      <c r="J72">
        <f>IF(Table1[[#This Row],[Team]]="ARS",1,0)</f>
        <v>0</v>
      </c>
      <c r="K72">
        <v>5.4</v>
      </c>
      <c r="L72">
        <v>320</v>
      </c>
      <c r="M72">
        <v>4.1999999966198303</v>
      </c>
      <c r="N72">
        <v>11.166838490044899</v>
      </c>
      <c r="O72">
        <v>3.7503957896077198</v>
      </c>
      <c r="P72">
        <v>0</v>
      </c>
      <c r="Q72">
        <v>0</v>
      </c>
    </row>
    <row r="73" spans="1:17" hidden="1" x14ac:dyDescent="0.3">
      <c r="A73" t="s">
        <v>182</v>
      </c>
      <c r="B73" t="s">
        <v>183</v>
      </c>
      <c r="C73" t="s">
        <v>183</v>
      </c>
      <c r="D73" t="s">
        <v>5</v>
      </c>
      <c r="E73">
        <v>0</v>
      </c>
      <c r="F73">
        <v>1</v>
      </c>
      <c r="G73">
        <v>0</v>
      </c>
      <c r="H73">
        <v>0</v>
      </c>
      <c r="I73" t="s">
        <v>180</v>
      </c>
      <c r="J73">
        <f>IF(Table1[[#This Row],[Team]]="ARS",1,0)</f>
        <v>0</v>
      </c>
      <c r="K73">
        <v>4.5</v>
      </c>
      <c r="L73">
        <v>321</v>
      </c>
      <c r="M73">
        <v>1.46666663703545</v>
      </c>
      <c r="N73">
        <v>8.8843036509642594</v>
      </c>
      <c r="O73">
        <v>2.3120023185078602</v>
      </c>
      <c r="P73">
        <v>0</v>
      </c>
      <c r="Q73">
        <v>0</v>
      </c>
    </row>
    <row r="74" spans="1:17" hidden="1" x14ac:dyDescent="0.3">
      <c r="A74" t="s">
        <v>184</v>
      </c>
      <c r="B74" t="s">
        <v>185</v>
      </c>
      <c r="C74" t="s">
        <v>185</v>
      </c>
      <c r="D74" t="s">
        <v>5</v>
      </c>
      <c r="E74">
        <v>0</v>
      </c>
      <c r="F74">
        <v>1</v>
      </c>
      <c r="G74">
        <v>0</v>
      </c>
      <c r="H74">
        <v>0</v>
      </c>
      <c r="I74" t="s">
        <v>180</v>
      </c>
      <c r="J74">
        <f>IF(Table1[[#This Row],[Team]]="ARS",1,0)</f>
        <v>0</v>
      </c>
      <c r="K74">
        <v>4.7</v>
      </c>
      <c r="L74">
        <v>327</v>
      </c>
      <c r="M74">
        <v>1.79999999586078</v>
      </c>
      <c r="N74">
        <v>9.3057299547038301</v>
      </c>
      <c r="O74">
        <v>2.5161844208214501</v>
      </c>
      <c r="P74">
        <v>0</v>
      </c>
      <c r="Q74">
        <v>0</v>
      </c>
    </row>
    <row r="75" spans="1:17" hidden="1" x14ac:dyDescent="0.3">
      <c r="A75" t="s">
        <v>32</v>
      </c>
      <c r="B75" t="s">
        <v>186</v>
      </c>
      <c r="C75" t="s">
        <v>186</v>
      </c>
      <c r="D75" t="s">
        <v>5</v>
      </c>
      <c r="E75">
        <v>0</v>
      </c>
      <c r="F75">
        <v>1</v>
      </c>
      <c r="G75">
        <v>0</v>
      </c>
      <c r="H75">
        <v>0</v>
      </c>
      <c r="I75" t="s">
        <v>180</v>
      </c>
      <c r="J75">
        <f>IF(Table1[[#This Row],[Team]]="ARS",1,0)</f>
        <v>0</v>
      </c>
      <c r="K75">
        <v>4.9000000000000004</v>
      </c>
      <c r="L75">
        <v>328</v>
      </c>
      <c r="M75">
        <v>2</v>
      </c>
      <c r="N75">
        <v>9.8053656231142092</v>
      </c>
      <c r="O75">
        <v>2.6883162867576398</v>
      </c>
      <c r="P75">
        <v>0</v>
      </c>
      <c r="Q75">
        <v>0</v>
      </c>
    </row>
    <row r="76" spans="1:17" hidden="1" x14ac:dyDescent="0.3">
      <c r="A76" t="s">
        <v>187</v>
      </c>
      <c r="B76" t="s">
        <v>188</v>
      </c>
      <c r="C76" t="s">
        <v>189</v>
      </c>
      <c r="D76" t="s">
        <v>6</v>
      </c>
      <c r="E76">
        <v>0</v>
      </c>
      <c r="F76">
        <v>0</v>
      </c>
      <c r="G76">
        <v>1</v>
      </c>
      <c r="H76">
        <v>0</v>
      </c>
      <c r="I76" t="s">
        <v>180</v>
      </c>
      <c r="J76">
        <f>IF(Table1[[#This Row],[Team]]="ARS",1,0)</f>
        <v>0</v>
      </c>
      <c r="K76">
        <v>5</v>
      </c>
      <c r="L76">
        <v>329</v>
      </c>
      <c r="M76">
        <v>3.1999999953433802</v>
      </c>
      <c r="N76">
        <v>10.5469453234656</v>
      </c>
      <c r="O76">
        <v>3.2674228798547702</v>
      </c>
      <c r="P76">
        <v>0</v>
      </c>
      <c r="Q76">
        <v>0</v>
      </c>
    </row>
    <row r="77" spans="1:17" hidden="1" x14ac:dyDescent="0.3">
      <c r="A77" t="s">
        <v>190</v>
      </c>
      <c r="B77" t="s">
        <v>191</v>
      </c>
      <c r="C77" t="s">
        <v>192</v>
      </c>
      <c r="D77" t="s">
        <v>6</v>
      </c>
      <c r="E77">
        <v>0</v>
      </c>
      <c r="F77">
        <v>0</v>
      </c>
      <c r="G77">
        <v>1</v>
      </c>
      <c r="H77">
        <v>0</v>
      </c>
      <c r="I77" t="s">
        <v>180</v>
      </c>
      <c r="J77">
        <f>IF(Table1[[#This Row],[Team]]="ARS",1,0)</f>
        <v>0</v>
      </c>
      <c r="K77">
        <v>4.4000000000000004</v>
      </c>
      <c r="L77">
        <v>330</v>
      </c>
      <c r="M77">
        <v>3.5999994468178298</v>
      </c>
      <c r="N77">
        <v>10.2866316707652</v>
      </c>
      <c r="O77">
        <v>3.3584085059934798</v>
      </c>
      <c r="P77">
        <v>0</v>
      </c>
      <c r="Q77">
        <v>0</v>
      </c>
    </row>
    <row r="78" spans="1:17" hidden="1" x14ac:dyDescent="0.3">
      <c r="A78" t="s">
        <v>193</v>
      </c>
      <c r="B78" t="s">
        <v>194</v>
      </c>
      <c r="C78" t="s">
        <v>195</v>
      </c>
      <c r="D78" t="s">
        <v>6</v>
      </c>
      <c r="E78">
        <v>0</v>
      </c>
      <c r="F78">
        <v>0</v>
      </c>
      <c r="G78">
        <v>1</v>
      </c>
      <c r="H78">
        <v>0</v>
      </c>
      <c r="I78" t="s">
        <v>180</v>
      </c>
      <c r="J78">
        <f>IF(Table1[[#This Row],[Team]]="ARS",1,0)</f>
        <v>0</v>
      </c>
      <c r="K78">
        <v>6</v>
      </c>
      <c r="L78">
        <v>331</v>
      </c>
      <c r="M78">
        <v>2.1333333076471601</v>
      </c>
      <c r="N78">
        <v>9.7737470597843998</v>
      </c>
      <c r="O78">
        <v>2.7297350051987599</v>
      </c>
      <c r="P78">
        <v>0</v>
      </c>
      <c r="Q78">
        <v>0</v>
      </c>
    </row>
    <row r="79" spans="1:17" hidden="1" x14ac:dyDescent="0.3">
      <c r="A79" t="s">
        <v>154</v>
      </c>
      <c r="B79" t="s">
        <v>196</v>
      </c>
      <c r="C79" t="s">
        <v>196</v>
      </c>
      <c r="D79" t="s">
        <v>6</v>
      </c>
      <c r="E79">
        <v>0</v>
      </c>
      <c r="F79">
        <v>0</v>
      </c>
      <c r="G79">
        <v>1</v>
      </c>
      <c r="H79">
        <v>0</v>
      </c>
      <c r="I79" t="s">
        <v>180</v>
      </c>
      <c r="J79">
        <f>IF(Table1[[#This Row],[Team]]="ARS",1,0)</f>
        <v>0</v>
      </c>
      <c r="K79">
        <v>4.9000000000000004</v>
      </c>
      <c r="L79">
        <v>333</v>
      </c>
      <c r="M79">
        <v>2.1333333038363902</v>
      </c>
      <c r="N79">
        <v>9.7821303533046304</v>
      </c>
      <c r="O79">
        <v>2.7314207201983201</v>
      </c>
      <c r="P79">
        <v>0</v>
      </c>
      <c r="Q79">
        <v>0</v>
      </c>
    </row>
    <row r="80" spans="1:17" hidden="1" x14ac:dyDescent="0.3">
      <c r="A80" t="s">
        <v>197</v>
      </c>
      <c r="B80" t="s">
        <v>198</v>
      </c>
      <c r="C80" t="s">
        <v>198</v>
      </c>
      <c r="D80" t="s">
        <v>4</v>
      </c>
      <c r="E80">
        <v>1</v>
      </c>
      <c r="F80">
        <v>0</v>
      </c>
      <c r="G80">
        <v>0</v>
      </c>
      <c r="H80">
        <v>0</v>
      </c>
      <c r="I80" t="s">
        <v>180</v>
      </c>
      <c r="J80">
        <f>IF(Table1[[#This Row],[Team]]="ARS",1,0)</f>
        <v>0</v>
      </c>
      <c r="K80">
        <v>5.2</v>
      </c>
      <c r="L80">
        <v>334</v>
      </c>
      <c r="M80">
        <v>4.13333415639649</v>
      </c>
      <c r="N80">
        <v>11.4175864592818</v>
      </c>
      <c r="O80">
        <v>3.7769282970203601</v>
      </c>
      <c r="P80">
        <v>0</v>
      </c>
      <c r="Q80">
        <v>0</v>
      </c>
    </row>
    <row r="81" spans="1:17" hidden="1" x14ac:dyDescent="0.3">
      <c r="A81" t="s">
        <v>199</v>
      </c>
      <c r="B81" t="s">
        <v>200</v>
      </c>
      <c r="C81" t="s">
        <v>200</v>
      </c>
      <c r="D81" t="s">
        <v>5</v>
      </c>
      <c r="E81">
        <v>0</v>
      </c>
      <c r="F81">
        <v>1</v>
      </c>
      <c r="G81">
        <v>0</v>
      </c>
      <c r="H81">
        <v>0</v>
      </c>
      <c r="I81" t="s">
        <v>180</v>
      </c>
      <c r="J81">
        <f>IF(Table1[[#This Row],[Team]]="ARS",1,0)</f>
        <v>0</v>
      </c>
      <c r="K81">
        <v>4.4000000000000004</v>
      </c>
      <c r="L81">
        <v>335</v>
      </c>
      <c r="M81">
        <v>2.0666622379402799</v>
      </c>
      <c r="N81">
        <v>8.8886587027323696</v>
      </c>
      <c r="O81">
        <v>2.5278711684208401</v>
      </c>
      <c r="P81">
        <v>0</v>
      </c>
      <c r="Q81">
        <v>0</v>
      </c>
    </row>
    <row r="82" spans="1:17" hidden="1" x14ac:dyDescent="0.3">
      <c r="A82" t="s">
        <v>57</v>
      </c>
      <c r="B82" t="s">
        <v>202</v>
      </c>
      <c r="C82" t="s">
        <v>202</v>
      </c>
      <c r="D82" t="s">
        <v>6</v>
      </c>
      <c r="E82">
        <v>0</v>
      </c>
      <c r="F82">
        <v>0</v>
      </c>
      <c r="G82">
        <v>1</v>
      </c>
      <c r="H82">
        <v>0</v>
      </c>
      <c r="I82" t="s">
        <v>201</v>
      </c>
      <c r="J82">
        <f>IF(Table1[[#This Row],[Team]]="ARS",1,0)</f>
        <v>0</v>
      </c>
      <c r="K82">
        <v>5</v>
      </c>
      <c r="L82">
        <v>346</v>
      </c>
      <c r="M82">
        <v>2.9999999857197199</v>
      </c>
      <c r="N82">
        <v>10.578685667737</v>
      </c>
      <c r="O82">
        <v>2.56762333779883</v>
      </c>
      <c r="P82">
        <v>0</v>
      </c>
      <c r="Q82">
        <v>0</v>
      </c>
    </row>
    <row r="83" spans="1:17" hidden="1" x14ac:dyDescent="0.3">
      <c r="A83" t="s">
        <v>203</v>
      </c>
      <c r="B83" t="s">
        <v>204</v>
      </c>
      <c r="C83" t="s">
        <v>204</v>
      </c>
      <c r="D83" t="s">
        <v>7</v>
      </c>
      <c r="E83">
        <v>0</v>
      </c>
      <c r="F83">
        <v>0</v>
      </c>
      <c r="G83">
        <v>0</v>
      </c>
      <c r="H83">
        <v>1</v>
      </c>
      <c r="I83" t="s">
        <v>201</v>
      </c>
      <c r="J83">
        <f>IF(Table1[[#This Row],[Team]]="ARS",1,0)</f>
        <v>0</v>
      </c>
      <c r="K83">
        <v>5.9</v>
      </c>
      <c r="L83">
        <v>350</v>
      </c>
      <c r="M83">
        <v>3.9999999969160398</v>
      </c>
      <c r="N83">
        <v>11.566789109455501</v>
      </c>
      <c r="O83">
        <v>3.0711113843509299</v>
      </c>
      <c r="P83">
        <v>0</v>
      </c>
      <c r="Q83">
        <v>0</v>
      </c>
    </row>
    <row r="84" spans="1:17" hidden="1" x14ac:dyDescent="0.3">
      <c r="A84" t="s">
        <v>205</v>
      </c>
      <c r="B84" t="s">
        <v>206</v>
      </c>
      <c r="C84" t="s">
        <v>206</v>
      </c>
      <c r="D84" t="s">
        <v>7</v>
      </c>
      <c r="E84">
        <v>0</v>
      </c>
      <c r="F84">
        <v>0</v>
      </c>
      <c r="G84">
        <v>0</v>
      </c>
      <c r="H84">
        <v>1</v>
      </c>
      <c r="I84" t="s">
        <v>201</v>
      </c>
      <c r="J84">
        <f>IF(Table1[[#This Row],[Team]]="ARS",1,0)</f>
        <v>0</v>
      </c>
      <c r="K84">
        <v>5.8</v>
      </c>
      <c r="L84">
        <v>351</v>
      </c>
      <c r="M84">
        <v>-0.66667079255337403</v>
      </c>
      <c r="N84">
        <v>9.4785423187951707</v>
      </c>
      <c r="O84">
        <v>1.07177196259834</v>
      </c>
      <c r="P84">
        <v>0</v>
      </c>
      <c r="Q84">
        <v>0</v>
      </c>
    </row>
    <row r="85" spans="1:17" x14ac:dyDescent="0.3">
      <c r="A85" t="s">
        <v>16</v>
      </c>
      <c r="B85" t="s">
        <v>17</v>
      </c>
      <c r="C85" t="s">
        <v>17</v>
      </c>
      <c r="D85" t="s">
        <v>6</v>
      </c>
      <c r="E85">
        <v>0</v>
      </c>
      <c r="F85">
        <v>0</v>
      </c>
      <c r="G85">
        <v>1</v>
      </c>
      <c r="H85">
        <v>0</v>
      </c>
      <c r="I85" t="s">
        <v>18</v>
      </c>
      <c r="J85">
        <f>IF(Table1[[#This Row],[Team]]="ARS",1,0)</f>
        <v>1</v>
      </c>
      <c r="K85">
        <v>5.0999999999999996</v>
      </c>
      <c r="L85">
        <v>1</v>
      </c>
      <c r="M85">
        <v>3.3999999934259502</v>
      </c>
      <c r="N85">
        <v>10.644439780203699</v>
      </c>
      <c r="O85">
        <v>3.71143119804736</v>
      </c>
      <c r="P85">
        <v>1</v>
      </c>
      <c r="Q85">
        <v>1</v>
      </c>
    </row>
    <row r="86" spans="1:17" hidden="1" x14ac:dyDescent="0.3">
      <c r="A86" t="s">
        <v>39</v>
      </c>
      <c r="B86" t="s">
        <v>209</v>
      </c>
      <c r="C86" t="s">
        <v>209</v>
      </c>
      <c r="D86" t="s">
        <v>6</v>
      </c>
      <c r="E86">
        <v>0</v>
      </c>
      <c r="F86">
        <v>0</v>
      </c>
      <c r="G86">
        <v>1</v>
      </c>
      <c r="H86">
        <v>0</v>
      </c>
      <c r="I86" t="s">
        <v>201</v>
      </c>
      <c r="J86">
        <f>IF(Table1[[#This Row],[Team]]="ARS",1,0)</f>
        <v>0</v>
      </c>
      <c r="K86">
        <v>5.5</v>
      </c>
      <c r="L86">
        <v>355</v>
      </c>
      <c r="M86">
        <v>1.66666353634577</v>
      </c>
      <c r="N86">
        <v>10.159560887760099</v>
      </c>
      <c r="O86">
        <v>2.0210287940237599</v>
      </c>
      <c r="P86">
        <v>0</v>
      </c>
      <c r="Q86">
        <v>0</v>
      </c>
    </row>
    <row r="87" spans="1:17" hidden="1" x14ac:dyDescent="0.3">
      <c r="A87" t="s">
        <v>66</v>
      </c>
      <c r="B87" t="s">
        <v>210</v>
      </c>
      <c r="C87" t="s">
        <v>210</v>
      </c>
      <c r="D87" t="s">
        <v>6</v>
      </c>
      <c r="E87">
        <v>0</v>
      </c>
      <c r="F87">
        <v>0</v>
      </c>
      <c r="G87">
        <v>1</v>
      </c>
      <c r="H87">
        <v>0</v>
      </c>
      <c r="I87" t="s">
        <v>201</v>
      </c>
      <c r="J87">
        <f>IF(Table1[[#This Row],[Team]]="ARS",1,0)</f>
        <v>0</v>
      </c>
      <c r="K87">
        <v>4.9000000000000004</v>
      </c>
      <c r="L87">
        <v>358</v>
      </c>
      <c r="M87">
        <v>-6.6665236044183507E-2</v>
      </c>
      <c r="N87">
        <v>9.7316133205271491</v>
      </c>
      <c r="O87">
        <v>1.32669115401569</v>
      </c>
      <c r="P87">
        <v>0</v>
      </c>
      <c r="Q87">
        <v>0</v>
      </c>
    </row>
    <row r="88" spans="1:17" hidden="1" x14ac:dyDescent="0.3">
      <c r="A88" t="s">
        <v>211</v>
      </c>
      <c r="B88" t="s">
        <v>212</v>
      </c>
      <c r="C88" t="s">
        <v>212</v>
      </c>
      <c r="D88" t="s">
        <v>6</v>
      </c>
      <c r="E88">
        <v>0</v>
      </c>
      <c r="F88">
        <v>0</v>
      </c>
      <c r="G88">
        <v>1</v>
      </c>
      <c r="H88">
        <v>0</v>
      </c>
      <c r="I88" t="s">
        <v>201</v>
      </c>
      <c r="J88">
        <f>IF(Table1[[#This Row],[Team]]="ARS",1,0)</f>
        <v>0</v>
      </c>
      <c r="K88">
        <v>5.7</v>
      </c>
      <c r="L88">
        <v>359</v>
      </c>
      <c r="M88">
        <v>1.59999999097781</v>
      </c>
      <c r="N88">
        <v>9.46817967267177</v>
      </c>
      <c r="O88">
        <v>1.90062028234727</v>
      </c>
      <c r="P88">
        <v>0</v>
      </c>
      <c r="Q88">
        <v>0</v>
      </c>
    </row>
    <row r="89" spans="1:17" hidden="1" x14ac:dyDescent="0.3">
      <c r="A89" t="s">
        <v>78</v>
      </c>
      <c r="B89" t="s">
        <v>215</v>
      </c>
      <c r="C89" t="s">
        <v>215</v>
      </c>
      <c r="D89" t="s">
        <v>6</v>
      </c>
      <c r="E89">
        <v>0</v>
      </c>
      <c r="F89">
        <v>0</v>
      </c>
      <c r="G89">
        <v>1</v>
      </c>
      <c r="H89">
        <v>0</v>
      </c>
      <c r="I89" t="s">
        <v>213</v>
      </c>
      <c r="J89">
        <f>IF(Table1[[#This Row],[Team]]="ARS",1,0)</f>
        <v>0</v>
      </c>
      <c r="K89">
        <v>6.5</v>
      </c>
      <c r="L89">
        <v>371</v>
      </c>
      <c r="M89">
        <v>2.6</v>
      </c>
      <c r="N89">
        <v>10.101832678514301</v>
      </c>
      <c r="O89">
        <v>2.5032197999414998</v>
      </c>
      <c r="P89">
        <v>0</v>
      </c>
      <c r="Q89">
        <v>0</v>
      </c>
    </row>
    <row r="90" spans="1:17" hidden="1" x14ac:dyDescent="0.3">
      <c r="A90" t="s">
        <v>55</v>
      </c>
      <c r="B90" t="s">
        <v>214</v>
      </c>
      <c r="C90" t="s">
        <v>216</v>
      </c>
      <c r="D90" t="s">
        <v>7</v>
      </c>
      <c r="E90">
        <v>0</v>
      </c>
      <c r="F90">
        <v>0</v>
      </c>
      <c r="G90">
        <v>0</v>
      </c>
      <c r="H90">
        <v>1</v>
      </c>
      <c r="I90" t="s">
        <v>213</v>
      </c>
      <c r="J90">
        <f>IF(Table1[[#This Row],[Team]]="ARS",1,0)</f>
        <v>0</v>
      </c>
      <c r="K90">
        <v>5.5</v>
      </c>
      <c r="L90">
        <v>372</v>
      </c>
      <c r="M90">
        <v>4.7999973473409696</v>
      </c>
      <c r="N90">
        <v>11.0934240261252</v>
      </c>
      <c r="O90">
        <v>3.4593592302009601</v>
      </c>
      <c r="P90">
        <v>0</v>
      </c>
      <c r="Q90">
        <v>0</v>
      </c>
    </row>
    <row r="91" spans="1:17" hidden="1" x14ac:dyDescent="0.3">
      <c r="A91" t="s">
        <v>217</v>
      </c>
      <c r="B91" t="s">
        <v>218</v>
      </c>
      <c r="C91" t="s">
        <v>218</v>
      </c>
      <c r="D91" t="s">
        <v>5</v>
      </c>
      <c r="E91">
        <v>0</v>
      </c>
      <c r="F91">
        <v>1</v>
      </c>
      <c r="G91">
        <v>0</v>
      </c>
      <c r="H91">
        <v>0</v>
      </c>
      <c r="I91" t="s">
        <v>213</v>
      </c>
      <c r="J91">
        <f>IF(Table1[[#This Row],[Team]]="ARS",1,0)</f>
        <v>0</v>
      </c>
      <c r="K91">
        <v>4.5</v>
      </c>
      <c r="L91">
        <v>373</v>
      </c>
      <c r="M91">
        <v>-10</v>
      </c>
      <c r="N91">
        <v>10.075545064527001</v>
      </c>
      <c r="O91">
        <v>-2.10357318065771</v>
      </c>
      <c r="P91">
        <v>0</v>
      </c>
      <c r="Q91">
        <v>0</v>
      </c>
    </row>
    <row r="92" spans="1:17" hidden="1" x14ac:dyDescent="0.3">
      <c r="A92" t="s">
        <v>219</v>
      </c>
      <c r="B92" t="s">
        <v>155</v>
      </c>
      <c r="C92" t="s">
        <v>155</v>
      </c>
      <c r="D92" t="s">
        <v>7</v>
      </c>
      <c r="E92">
        <v>0</v>
      </c>
      <c r="F92">
        <v>0</v>
      </c>
      <c r="G92">
        <v>0</v>
      </c>
      <c r="H92">
        <v>1</v>
      </c>
      <c r="I92" t="s">
        <v>213</v>
      </c>
      <c r="J92">
        <f>IF(Table1[[#This Row],[Team]]="ARS",1,0)</f>
        <v>0</v>
      </c>
      <c r="K92">
        <v>6.4</v>
      </c>
      <c r="L92">
        <v>374</v>
      </c>
      <c r="M92">
        <v>4.0492318329968899</v>
      </c>
      <c r="N92">
        <v>10.900424775063501</v>
      </c>
      <c r="O92">
        <v>3.1554271866724601</v>
      </c>
      <c r="P92">
        <v>0</v>
      </c>
      <c r="Q92">
        <v>0</v>
      </c>
    </row>
    <row r="93" spans="1:17" hidden="1" x14ac:dyDescent="0.3">
      <c r="A93" t="s">
        <v>220</v>
      </c>
      <c r="B93" t="s">
        <v>221</v>
      </c>
      <c r="C93" t="s">
        <v>221</v>
      </c>
      <c r="D93" t="s">
        <v>6</v>
      </c>
      <c r="E93">
        <v>0</v>
      </c>
      <c r="F93">
        <v>0</v>
      </c>
      <c r="G93">
        <v>1</v>
      </c>
      <c r="H93">
        <v>0</v>
      </c>
      <c r="I93" t="s">
        <v>213</v>
      </c>
      <c r="J93">
        <f>IF(Table1[[#This Row],[Team]]="ARS",1,0)</f>
        <v>0</v>
      </c>
      <c r="K93">
        <v>5</v>
      </c>
      <c r="L93">
        <v>378</v>
      </c>
      <c r="M93">
        <v>2.00000022911986</v>
      </c>
      <c r="N93">
        <v>9.2970189898445295</v>
      </c>
      <c r="O93">
        <v>2.1602781498843502</v>
      </c>
      <c r="P93">
        <v>0</v>
      </c>
      <c r="Q93">
        <v>0</v>
      </c>
    </row>
    <row r="94" spans="1:17" hidden="1" x14ac:dyDescent="0.3">
      <c r="A94" t="s">
        <v>222</v>
      </c>
      <c r="B94" t="s">
        <v>223</v>
      </c>
      <c r="C94" t="s">
        <v>223</v>
      </c>
      <c r="D94" t="s">
        <v>4</v>
      </c>
      <c r="E94">
        <v>1</v>
      </c>
      <c r="F94">
        <v>0</v>
      </c>
      <c r="G94">
        <v>0</v>
      </c>
      <c r="H94">
        <v>0</v>
      </c>
      <c r="I94" t="s">
        <v>213</v>
      </c>
      <c r="J94">
        <f>IF(Table1[[#This Row],[Team]]="ARS",1,0)</f>
        <v>0</v>
      </c>
      <c r="K94">
        <v>4.5</v>
      </c>
      <c r="L94">
        <v>380</v>
      </c>
      <c r="M94">
        <v>2.3999999958322</v>
      </c>
      <c r="N94">
        <v>9.9269379270645004</v>
      </c>
      <c r="O94">
        <v>2.4032651930827198</v>
      </c>
      <c r="P94">
        <v>0</v>
      </c>
      <c r="Q94">
        <v>0</v>
      </c>
    </row>
    <row r="95" spans="1:17" hidden="1" x14ac:dyDescent="0.3">
      <c r="A95" t="s">
        <v>154</v>
      </c>
      <c r="B95" t="s">
        <v>224</v>
      </c>
      <c r="C95" t="s">
        <v>225</v>
      </c>
      <c r="D95" t="s">
        <v>6</v>
      </c>
      <c r="E95">
        <v>0</v>
      </c>
      <c r="F95">
        <v>0</v>
      </c>
      <c r="G95">
        <v>1</v>
      </c>
      <c r="H95">
        <v>0</v>
      </c>
      <c r="I95" t="s">
        <v>213</v>
      </c>
      <c r="J95">
        <f>IF(Table1[[#This Row],[Team]]="ARS",1,0)</f>
        <v>0</v>
      </c>
      <c r="K95">
        <v>5.4</v>
      </c>
      <c r="L95">
        <v>383</v>
      </c>
      <c r="M95">
        <v>1.5999999344865099</v>
      </c>
      <c r="N95">
        <v>8.9729310870927801</v>
      </c>
      <c r="O95">
        <v>1.96432118817754</v>
      </c>
      <c r="P95">
        <v>0</v>
      </c>
      <c r="Q95">
        <v>0</v>
      </c>
    </row>
    <row r="96" spans="1:17" hidden="1" x14ac:dyDescent="0.3">
      <c r="A96" t="s">
        <v>226</v>
      </c>
      <c r="B96" t="s">
        <v>227</v>
      </c>
      <c r="C96" t="s">
        <v>227</v>
      </c>
      <c r="D96" t="s">
        <v>4</v>
      </c>
      <c r="E96">
        <v>1</v>
      </c>
      <c r="F96">
        <v>0</v>
      </c>
      <c r="G96">
        <v>0</v>
      </c>
      <c r="H96">
        <v>0</v>
      </c>
      <c r="I96" t="s">
        <v>228</v>
      </c>
      <c r="J96">
        <f>IF(Table1[[#This Row],[Team]]="ARS",1,0)</f>
        <v>0</v>
      </c>
      <c r="K96">
        <v>5.5</v>
      </c>
      <c r="L96">
        <v>388</v>
      </c>
      <c r="M96">
        <v>4.7999999937911797</v>
      </c>
      <c r="N96">
        <v>12.460987194139401</v>
      </c>
      <c r="O96">
        <v>4.5127548616539297</v>
      </c>
      <c r="P96">
        <v>0</v>
      </c>
      <c r="Q96">
        <v>0</v>
      </c>
    </row>
    <row r="97" spans="1:17" x14ac:dyDescent="0.3">
      <c r="A97" t="s">
        <v>240</v>
      </c>
      <c r="B97" t="s">
        <v>241</v>
      </c>
      <c r="C97" t="s">
        <v>242</v>
      </c>
      <c r="D97" t="s">
        <v>5</v>
      </c>
      <c r="E97">
        <v>0</v>
      </c>
      <c r="F97">
        <v>1</v>
      </c>
      <c r="G97">
        <v>0</v>
      </c>
      <c r="H97">
        <v>0</v>
      </c>
      <c r="I97" t="s">
        <v>228</v>
      </c>
      <c r="J97">
        <f>IF(Table1[[#This Row],[Team]]="ARS",1,0)</f>
        <v>0</v>
      </c>
      <c r="K97">
        <v>5.0999999999999996</v>
      </c>
      <c r="L97">
        <v>403</v>
      </c>
      <c r="M97">
        <v>3.3999999956172999</v>
      </c>
      <c r="N97">
        <v>10.9208397312856</v>
      </c>
      <c r="O97">
        <v>3.66333566646649</v>
      </c>
      <c r="P97">
        <v>1</v>
      </c>
      <c r="Q97">
        <v>1</v>
      </c>
    </row>
    <row r="98" spans="1:17" hidden="1" x14ac:dyDescent="0.3">
      <c r="A98" t="s">
        <v>230</v>
      </c>
      <c r="B98" t="s">
        <v>231</v>
      </c>
      <c r="C98" t="s">
        <v>230</v>
      </c>
      <c r="D98" t="s">
        <v>6</v>
      </c>
      <c r="E98">
        <v>0</v>
      </c>
      <c r="F98">
        <v>0</v>
      </c>
      <c r="G98">
        <v>1</v>
      </c>
      <c r="H98">
        <v>0</v>
      </c>
      <c r="I98" t="s">
        <v>228</v>
      </c>
      <c r="J98">
        <f>IF(Table1[[#This Row],[Team]]="ARS",1,0)</f>
        <v>0</v>
      </c>
      <c r="K98">
        <v>11.7</v>
      </c>
      <c r="L98">
        <v>391</v>
      </c>
      <c r="M98">
        <v>-2.86666673964542</v>
      </c>
      <c r="N98">
        <v>10.5064565707151</v>
      </c>
      <c r="O98">
        <v>1.3054165007849301</v>
      </c>
      <c r="P98">
        <v>0</v>
      </c>
      <c r="Q98">
        <v>0</v>
      </c>
    </row>
    <row r="99" spans="1:17" x14ac:dyDescent="0.3">
      <c r="A99" t="s">
        <v>28</v>
      </c>
      <c r="B99" t="s">
        <v>36</v>
      </c>
      <c r="C99" t="s">
        <v>37</v>
      </c>
      <c r="D99" t="s">
        <v>7</v>
      </c>
      <c r="E99">
        <v>0</v>
      </c>
      <c r="F99">
        <v>0</v>
      </c>
      <c r="G99">
        <v>0</v>
      </c>
      <c r="H99">
        <v>1</v>
      </c>
      <c r="I99" t="s">
        <v>18</v>
      </c>
      <c r="J99">
        <f>IF(Table1[[#This Row],[Team]]="ARS",1,0)</f>
        <v>1</v>
      </c>
      <c r="K99">
        <v>8</v>
      </c>
      <c r="L99">
        <v>17</v>
      </c>
      <c r="M99">
        <v>2.33333324921086</v>
      </c>
      <c r="N99">
        <v>10.619800958744401</v>
      </c>
      <c r="O99">
        <v>3.3332946209833199</v>
      </c>
      <c r="P99">
        <v>1</v>
      </c>
      <c r="Q99">
        <v>1</v>
      </c>
    </row>
    <row r="100" spans="1:17" hidden="1" x14ac:dyDescent="0.3">
      <c r="A100" t="s">
        <v>234</v>
      </c>
      <c r="B100" t="s">
        <v>235</v>
      </c>
      <c r="C100" t="s">
        <v>235</v>
      </c>
      <c r="D100" t="s">
        <v>6</v>
      </c>
      <c r="E100">
        <v>0</v>
      </c>
      <c r="F100">
        <v>0</v>
      </c>
      <c r="G100">
        <v>1</v>
      </c>
      <c r="H100">
        <v>0</v>
      </c>
      <c r="I100" t="s">
        <v>228</v>
      </c>
      <c r="J100">
        <f>IF(Table1[[#This Row],[Team]]="ARS",1,0)</f>
        <v>0</v>
      </c>
      <c r="K100">
        <v>5.5</v>
      </c>
      <c r="L100">
        <v>395</v>
      </c>
      <c r="M100">
        <v>4.1999999946781497</v>
      </c>
      <c r="N100">
        <v>11.446695043341901</v>
      </c>
      <c r="O100">
        <v>4.0697638278699904</v>
      </c>
      <c r="P100">
        <v>0</v>
      </c>
      <c r="Q100">
        <v>0</v>
      </c>
    </row>
    <row r="101" spans="1:17" hidden="1" x14ac:dyDescent="0.3">
      <c r="A101" t="s">
        <v>236</v>
      </c>
      <c r="B101" t="s">
        <v>103</v>
      </c>
      <c r="C101" t="s">
        <v>103</v>
      </c>
      <c r="D101" t="s">
        <v>5</v>
      </c>
      <c r="E101">
        <v>0</v>
      </c>
      <c r="F101">
        <v>1</v>
      </c>
      <c r="G101">
        <v>0</v>
      </c>
      <c r="H101">
        <v>0</v>
      </c>
      <c r="I101" t="s">
        <v>228</v>
      </c>
      <c r="J101">
        <f>IF(Table1[[#This Row],[Team]]="ARS",1,0)</f>
        <v>0</v>
      </c>
      <c r="K101">
        <v>4.4000000000000004</v>
      </c>
      <c r="L101">
        <v>396</v>
      </c>
      <c r="M101">
        <v>2.8</v>
      </c>
      <c r="N101">
        <v>9.88705478891473</v>
      </c>
      <c r="O101">
        <v>3.21599987767113</v>
      </c>
      <c r="P101">
        <v>0</v>
      </c>
      <c r="Q101">
        <v>0</v>
      </c>
    </row>
    <row r="102" spans="1:17" hidden="1" x14ac:dyDescent="0.3">
      <c r="A102" t="s">
        <v>57</v>
      </c>
      <c r="B102" t="s">
        <v>237</v>
      </c>
      <c r="C102" t="s">
        <v>238</v>
      </c>
      <c r="D102" t="s">
        <v>5</v>
      </c>
      <c r="E102">
        <v>0</v>
      </c>
      <c r="F102">
        <v>1</v>
      </c>
      <c r="G102">
        <v>0</v>
      </c>
      <c r="H102">
        <v>0</v>
      </c>
      <c r="I102" t="s">
        <v>228</v>
      </c>
      <c r="J102">
        <f>IF(Table1[[#This Row],[Team]]="ARS",1,0)</f>
        <v>0</v>
      </c>
      <c r="K102">
        <v>4.5</v>
      </c>
      <c r="L102">
        <v>397</v>
      </c>
      <c r="M102">
        <v>1.13333264903081</v>
      </c>
      <c r="N102">
        <v>9.7876385274847202</v>
      </c>
      <c r="O102">
        <v>2.5912989148616599</v>
      </c>
      <c r="P102">
        <v>0</v>
      </c>
      <c r="Q102">
        <v>0</v>
      </c>
    </row>
    <row r="103" spans="1:17" hidden="1" x14ac:dyDescent="0.3">
      <c r="A103" t="s">
        <v>172</v>
      </c>
      <c r="B103" t="s">
        <v>239</v>
      </c>
      <c r="C103" t="s">
        <v>239</v>
      </c>
      <c r="D103" t="s">
        <v>6</v>
      </c>
      <c r="E103">
        <v>0</v>
      </c>
      <c r="F103">
        <v>0</v>
      </c>
      <c r="G103">
        <v>1</v>
      </c>
      <c r="H103">
        <v>0</v>
      </c>
      <c r="I103" t="s">
        <v>228</v>
      </c>
      <c r="J103">
        <f>IF(Table1[[#This Row],[Team]]="ARS",1,0)</f>
        <v>0</v>
      </c>
      <c r="K103">
        <v>5.4</v>
      </c>
      <c r="L103">
        <v>399</v>
      </c>
      <c r="M103">
        <v>-1.4666688063764799</v>
      </c>
      <c r="N103">
        <v>10.3188324712895</v>
      </c>
      <c r="O103">
        <v>1.7697312402722001</v>
      </c>
      <c r="P103">
        <v>0</v>
      </c>
      <c r="Q103">
        <v>0</v>
      </c>
    </row>
    <row r="104" spans="1:17" x14ac:dyDescent="0.3">
      <c r="A104" t="s">
        <v>40</v>
      </c>
      <c r="B104" t="s">
        <v>160</v>
      </c>
      <c r="C104" t="s">
        <v>160</v>
      </c>
      <c r="D104" t="s">
        <v>5</v>
      </c>
      <c r="E104">
        <v>0</v>
      </c>
      <c r="F104">
        <v>1</v>
      </c>
      <c r="G104">
        <v>0</v>
      </c>
      <c r="H104">
        <v>0</v>
      </c>
      <c r="I104" t="s">
        <v>158</v>
      </c>
      <c r="J104">
        <f>IF(Table1[[#This Row],[Team]]="ARS",1,0)</f>
        <v>0</v>
      </c>
      <c r="K104">
        <v>5.4</v>
      </c>
      <c r="L104">
        <v>273</v>
      </c>
      <c r="M104">
        <v>3.6666712110689801</v>
      </c>
      <c r="N104">
        <v>10.6544498147412</v>
      </c>
      <c r="O104">
        <f>4.0547720376512*0.75</f>
        <v>3.0410790282383999</v>
      </c>
      <c r="P104">
        <v>1</v>
      </c>
      <c r="Q104">
        <v>1</v>
      </c>
    </row>
    <row r="105" spans="1:17" hidden="1" x14ac:dyDescent="0.3">
      <c r="A105" t="s">
        <v>243</v>
      </c>
      <c r="B105" t="s">
        <v>244</v>
      </c>
      <c r="C105" t="s">
        <v>244</v>
      </c>
      <c r="D105" t="s">
        <v>6</v>
      </c>
      <c r="E105">
        <v>0</v>
      </c>
      <c r="F105">
        <v>0</v>
      </c>
      <c r="G105">
        <v>1</v>
      </c>
      <c r="H105">
        <v>0</v>
      </c>
      <c r="I105" t="s">
        <v>228</v>
      </c>
      <c r="J105">
        <f>IF(Table1[[#This Row],[Team]]="ARS",1,0)</f>
        <v>0</v>
      </c>
      <c r="K105">
        <v>8.1</v>
      </c>
      <c r="L105">
        <v>404</v>
      </c>
      <c r="M105">
        <v>3.0666664478709502</v>
      </c>
      <c r="N105">
        <v>10.718057202411901</v>
      </c>
      <c r="O105">
        <v>3.4976289514077501</v>
      </c>
      <c r="P105">
        <v>0</v>
      </c>
      <c r="Q105">
        <v>0</v>
      </c>
    </row>
    <row r="106" spans="1:17" hidden="1" x14ac:dyDescent="0.3">
      <c r="A106" t="s">
        <v>81</v>
      </c>
      <c r="B106" t="s">
        <v>245</v>
      </c>
      <c r="C106" t="s">
        <v>245</v>
      </c>
      <c r="D106" t="s">
        <v>5</v>
      </c>
      <c r="E106">
        <v>0</v>
      </c>
      <c r="F106">
        <v>1</v>
      </c>
      <c r="G106">
        <v>0</v>
      </c>
      <c r="H106">
        <v>0</v>
      </c>
      <c r="I106" t="s">
        <v>228</v>
      </c>
      <c r="J106">
        <f>IF(Table1[[#This Row],[Team]]="ARS",1,0)</f>
        <v>0</v>
      </c>
      <c r="K106">
        <v>5.6</v>
      </c>
      <c r="L106">
        <v>405</v>
      </c>
      <c r="M106">
        <v>4.39999999764935</v>
      </c>
      <c r="N106">
        <v>11.110291147577801</v>
      </c>
      <c r="O106">
        <v>4.0670876413370998</v>
      </c>
      <c r="P106">
        <v>0</v>
      </c>
      <c r="Q106">
        <v>0</v>
      </c>
    </row>
    <row r="107" spans="1:17" hidden="1" x14ac:dyDescent="0.3">
      <c r="A107" t="s">
        <v>246</v>
      </c>
      <c r="B107" t="s">
        <v>247</v>
      </c>
      <c r="C107" t="s">
        <v>247</v>
      </c>
      <c r="D107" t="s">
        <v>4</v>
      </c>
      <c r="E107">
        <v>1</v>
      </c>
      <c r="F107">
        <v>0</v>
      </c>
      <c r="G107">
        <v>0</v>
      </c>
      <c r="H107">
        <v>0</v>
      </c>
      <c r="I107" t="s">
        <v>248</v>
      </c>
      <c r="J107">
        <f>IF(Table1[[#This Row],[Team]]="ARS",1,0)</f>
        <v>0</v>
      </c>
      <c r="K107">
        <v>5</v>
      </c>
      <c r="L107">
        <v>414</v>
      </c>
      <c r="M107">
        <v>5.1333298842525998</v>
      </c>
      <c r="N107">
        <v>10.4159854372355</v>
      </c>
      <c r="O107">
        <v>3.3758586144281399</v>
      </c>
      <c r="P107">
        <v>0</v>
      </c>
      <c r="Q107">
        <v>0</v>
      </c>
    </row>
    <row r="108" spans="1:17" hidden="1" x14ac:dyDescent="0.3">
      <c r="A108" t="s">
        <v>249</v>
      </c>
      <c r="B108" t="s">
        <v>250</v>
      </c>
      <c r="C108" t="s">
        <v>250</v>
      </c>
      <c r="D108" t="s">
        <v>7</v>
      </c>
      <c r="E108">
        <v>0</v>
      </c>
      <c r="F108">
        <v>0</v>
      </c>
      <c r="G108">
        <v>0</v>
      </c>
      <c r="H108">
        <v>1</v>
      </c>
      <c r="I108" t="s">
        <v>248</v>
      </c>
      <c r="J108">
        <f>IF(Table1[[#This Row],[Team]]="ARS",1,0)</f>
        <v>0</v>
      </c>
      <c r="K108">
        <v>7.2</v>
      </c>
      <c r="L108">
        <v>417</v>
      </c>
      <c r="M108">
        <v>2.9999999925494101</v>
      </c>
      <c r="N108">
        <v>10.6704707122096</v>
      </c>
      <c r="O108">
        <v>2.6238349065684101</v>
      </c>
      <c r="P108">
        <v>0</v>
      </c>
      <c r="Q108">
        <v>0</v>
      </c>
    </row>
    <row r="109" spans="1:17" hidden="1" x14ac:dyDescent="0.3">
      <c r="A109" t="s">
        <v>251</v>
      </c>
      <c r="B109" t="s">
        <v>252</v>
      </c>
      <c r="C109" t="s">
        <v>252</v>
      </c>
      <c r="D109" t="s">
        <v>5</v>
      </c>
      <c r="E109">
        <v>0</v>
      </c>
      <c r="F109">
        <v>1</v>
      </c>
      <c r="G109">
        <v>0</v>
      </c>
      <c r="H109">
        <v>0</v>
      </c>
      <c r="I109" t="s">
        <v>248</v>
      </c>
      <c r="J109">
        <f>IF(Table1[[#This Row],[Team]]="ARS",1,0)</f>
        <v>0</v>
      </c>
      <c r="K109">
        <v>4.5</v>
      </c>
      <c r="L109">
        <v>420</v>
      </c>
      <c r="M109">
        <v>4.7999999531831099</v>
      </c>
      <c r="N109">
        <v>10.4855835670622</v>
      </c>
      <c r="O109">
        <v>3.2625932558454802</v>
      </c>
      <c r="P109">
        <v>0</v>
      </c>
      <c r="Q109">
        <v>0</v>
      </c>
    </row>
    <row r="110" spans="1:17" hidden="1" x14ac:dyDescent="0.3">
      <c r="A110" t="s">
        <v>253</v>
      </c>
      <c r="B110" t="s">
        <v>254</v>
      </c>
      <c r="C110" t="s">
        <v>254</v>
      </c>
      <c r="D110" t="s">
        <v>5</v>
      </c>
      <c r="E110">
        <v>0</v>
      </c>
      <c r="F110">
        <v>1</v>
      </c>
      <c r="G110">
        <v>0</v>
      </c>
      <c r="H110">
        <v>0</v>
      </c>
      <c r="I110" t="s">
        <v>248</v>
      </c>
      <c r="J110">
        <f>IF(Table1[[#This Row],[Team]]="ARS",1,0)</f>
        <v>0</v>
      </c>
      <c r="K110">
        <v>4.4000000000000004</v>
      </c>
      <c r="L110">
        <v>421</v>
      </c>
      <c r="M110">
        <v>3.3999990030889902</v>
      </c>
      <c r="N110">
        <v>10.055559518077199</v>
      </c>
      <c r="O110">
        <v>2.6842833408620699</v>
      </c>
      <c r="P110">
        <v>0</v>
      </c>
      <c r="Q110">
        <v>0</v>
      </c>
    </row>
    <row r="111" spans="1:17" hidden="1" x14ac:dyDescent="0.3">
      <c r="A111" t="s">
        <v>255</v>
      </c>
      <c r="B111" t="s">
        <v>256</v>
      </c>
      <c r="C111" t="s">
        <v>256</v>
      </c>
      <c r="D111" t="s">
        <v>6</v>
      </c>
      <c r="E111">
        <v>0</v>
      </c>
      <c r="F111">
        <v>0</v>
      </c>
      <c r="G111">
        <v>1</v>
      </c>
      <c r="H111">
        <v>0</v>
      </c>
      <c r="I111" t="s">
        <v>248</v>
      </c>
      <c r="J111">
        <f>IF(Table1[[#This Row],[Team]]="ARS",1,0)</f>
        <v>0</v>
      </c>
      <c r="K111">
        <v>8.1</v>
      </c>
      <c r="L111">
        <v>423</v>
      </c>
      <c r="M111">
        <v>2.4666666102450301</v>
      </c>
      <c r="N111">
        <v>9.5798249048590893</v>
      </c>
      <c r="O111">
        <v>2.27189388601994</v>
      </c>
      <c r="P111">
        <v>0</v>
      </c>
      <c r="Q111">
        <v>0</v>
      </c>
    </row>
    <row r="112" spans="1:17" hidden="1" x14ac:dyDescent="0.3">
      <c r="A112" t="s">
        <v>257</v>
      </c>
      <c r="B112" t="s">
        <v>258</v>
      </c>
      <c r="C112" t="s">
        <v>258</v>
      </c>
      <c r="D112" t="s">
        <v>6</v>
      </c>
      <c r="E112">
        <v>0</v>
      </c>
      <c r="F112">
        <v>0</v>
      </c>
      <c r="G112">
        <v>1</v>
      </c>
      <c r="H112">
        <v>0</v>
      </c>
      <c r="I112" t="s">
        <v>248</v>
      </c>
      <c r="J112">
        <f>IF(Table1[[#This Row],[Team]]="ARS",1,0)</f>
        <v>0</v>
      </c>
      <c r="K112">
        <v>4.9000000000000004</v>
      </c>
      <c r="L112">
        <v>424</v>
      </c>
      <c r="M112">
        <v>4.7999986997866397</v>
      </c>
      <c r="N112">
        <v>11.6316597725165</v>
      </c>
      <c r="O112">
        <v>3.4253642350993401</v>
      </c>
      <c r="P112">
        <v>0</v>
      </c>
      <c r="Q112">
        <v>0</v>
      </c>
    </row>
    <row r="113" spans="1:17" hidden="1" x14ac:dyDescent="0.3">
      <c r="A113" t="s">
        <v>259</v>
      </c>
      <c r="B113" t="s">
        <v>260</v>
      </c>
      <c r="C113" t="s">
        <v>260</v>
      </c>
      <c r="D113" t="s">
        <v>6</v>
      </c>
      <c r="E113">
        <v>0</v>
      </c>
      <c r="F113">
        <v>0</v>
      </c>
      <c r="G113">
        <v>1</v>
      </c>
      <c r="H113">
        <v>0</v>
      </c>
      <c r="I113" t="s">
        <v>248</v>
      </c>
      <c r="J113">
        <f>IF(Table1[[#This Row],[Team]]="ARS",1,0)</f>
        <v>0</v>
      </c>
      <c r="K113">
        <v>5.4</v>
      </c>
      <c r="L113">
        <v>425</v>
      </c>
      <c r="M113">
        <v>5.6666664165600098</v>
      </c>
      <c r="N113">
        <v>10.5801807197569</v>
      </c>
      <c r="O113">
        <v>3.5962216878287401</v>
      </c>
      <c r="P113">
        <v>0</v>
      </c>
      <c r="Q113">
        <v>0</v>
      </c>
    </row>
    <row r="114" spans="1:17" hidden="1" x14ac:dyDescent="0.3">
      <c r="A114" t="s">
        <v>261</v>
      </c>
      <c r="B114" t="s">
        <v>262</v>
      </c>
      <c r="C114" t="s">
        <v>263</v>
      </c>
      <c r="D114" t="s">
        <v>6</v>
      </c>
      <c r="E114">
        <v>0</v>
      </c>
      <c r="F114">
        <v>0</v>
      </c>
      <c r="G114">
        <v>1</v>
      </c>
      <c r="H114">
        <v>0</v>
      </c>
      <c r="I114" t="s">
        <v>248</v>
      </c>
      <c r="J114">
        <f>IF(Table1[[#This Row],[Team]]="ARS",1,0)</f>
        <v>0</v>
      </c>
      <c r="K114">
        <v>5.4</v>
      </c>
      <c r="L114">
        <v>426</v>
      </c>
      <c r="M114">
        <v>6.1999916100322796</v>
      </c>
      <c r="N114">
        <v>10.307721757062399</v>
      </c>
      <c r="O114">
        <v>3.7545647645932099</v>
      </c>
      <c r="P114">
        <v>0</v>
      </c>
      <c r="Q114">
        <v>0</v>
      </c>
    </row>
    <row r="115" spans="1:17" hidden="1" x14ac:dyDescent="0.3">
      <c r="A115" t="s">
        <v>264</v>
      </c>
      <c r="B115" t="s">
        <v>265</v>
      </c>
      <c r="C115" t="s">
        <v>138</v>
      </c>
      <c r="D115" t="s">
        <v>5</v>
      </c>
      <c r="E115">
        <v>0</v>
      </c>
      <c r="F115">
        <v>1</v>
      </c>
      <c r="G115">
        <v>0</v>
      </c>
      <c r="H115">
        <v>0</v>
      </c>
      <c r="I115" t="s">
        <v>266</v>
      </c>
      <c r="J115">
        <f>IF(Table1[[#This Row],[Team]]="ARS",1,0)</f>
        <v>0</v>
      </c>
      <c r="K115">
        <v>4.4000000000000004</v>
      </c>
      <c r="L115">
        <v>437</v>
      </c>
      <c r="M115">
        <v>4.3333327080029997</v>
      </c>
      <c r="N115">
        <v>10.645622129395701</v>
      </c>
      <c r="O115">
        <v>3.55311112264976</v>
      </c>
      <c r="P115">
        <v>0</v>
      </c>
      <c r="Q115">
        <v>0</v>
      </c>
    </row>
    <row r="116" spans="1:17" x14ac:dyDescent="0.3">
      <c r="A116" t="s">
        <v>207</v>
      </c>
      <c r="B116" t="s">
        <v>208</v>
      </c>
      <c r="C116" t="s">
        <v>208</v>
      </c>
      <c r="D116" t="s">
        <v>4</v>
      </c>
      <c r="E116">
        <v>1</v>
      </c>
      <c r="F116">
        <v>0</v>
      </c>
      <c r="G116">
        <v>0</v>
      </c>
      <c r="H116">
        <v>0</v>
      </c>
      <c r="I116" t="s">
        <v>201</v>
      </c>
      <c r="J116">
        <f>IF(Table1[[#This Row],[Team]]="ARS",1,0)</f>
        <v>0</v>
      </c>
      <c r="K116">
        <v>4.7</v>
      </c>
      <c r="L116">
        <v>352</v>
      </c>
      <c r="M116">
        <v>3.4807768918270301</v>
      </c>
      <c r="N116">
        <v>10.232350566822101</v>
      </c>
      <c r="O116">
        <v>2.6956488663372902</v>
      </c>
      <c r="P116">
        <v>1</v>
      </c>
      <c r="Q116">
        <v>1</v>
      </c>
    </row>
    <row r="117" spans="1:17" hidden="1" x14ac:dyDescent="0.3">
      <c r="A117" t="s">
        <v>117</v>
      </c>
      <c r="B117" t="s">
        <v>270</v>
      </c>
      <c r="C117" t="s">
        <v>271</v>
      </c>
      <c r="D117" t="s">
        <v>6</v>
      </c>
      <c r="E117">
        <v>0</v>
      </c>
      <c r="F117">
        <v>0</v>
      </c>
      <c r="G117">
        <v>1</v>
      </c>
      <c r="H117">
        <v>0</v>
      </c>
      <c r="I117" t="s">
        <v>266</v>
      </c>
      <c r="J117">
        <f>IF(Table1[[#This Row],[Team]]="ARS",1,0)</f>
        <v>0</v>
      </c>
      <c r="K117">
        <v>5.5</v>
      </c>
      <c r="L117">
        <v>439</v>
      </c>
      <c r="M117">
        <v>6.0666585253448897</v>
      </c>
      <c r="N117">
        <v>10.175789659546</v>
      </c>
      <c r="O117">
        <v>4.1018899414027299</v>
      </c>
      <c r="P117">
        <v>0</v>
      </c>
      <c r="Q117">
        <v>0</v>
      </c>
    </row>
    <row r="118" spans="1:17" hidden="1" x14ac:dyDescent="0.3">
      <c r="A118" t="s">
        <v>134</v>
      </c>
      <c r="B118" t="s">
        <v>272</v>
      </c>
      <c r="C118" t="s">
        <v>273</v>
      </c>
      <c r="D118" t="s">
        <v>6</v>
      </c>
      <c r="E118">
        <v>0</v>
      </c>
      <c r="F118">
        <v>0</v>
      </c>
      <c r="G118">
        <v>1</v>
      </c>
      <c r="H118">
        <v>0</v>
      </c>
      <c r="I118" t="s">
        <v>266</v>
      </c>
      <c r="J118">
        <f>IF(Table1[[#This Row],[Team]]="ARS",1,0)</f>
        <v>0</v>
      </c>
      <c r="K118">
        <v>5.5</v>
      </c>
      <c r="L118">
        <v>442</v>
      </c>
      <c r="M118">
        <v>1.9999971384328199</v>
      </c>
      <c r="N118">
        <v>10.6982794404374</v>
      </c>
      <c r="O118">
        <v>2.7073748449685699</v>
      </c>
      <c r="P118">
        <v>0</v>
      </c>
      <c r="Q118">
        <v>0</v>
      </c>
    </row>
    <row r="119" spans="1:17" x14ac:dyDescent="0.3">
      <c r="A119" t="s">
        <v>92</v>
      </c>
      <c r="B119" t="s">
        <v>93</v>
      </c>
      <c r="C119" t="s">
        <v>93</v>
      </c>
      <c r="D119" t="s">
        <v>6</v>
      </c>
      <c r="E119">
        <v>0</v>
      </c>
      <c r="F119">
        <v>0</v>
      </c>
      <c r="G119">
        <v>1</v>
      </c>
      <c r="H119">
        <v>0</v>
      </c>
      <c r="I119" t="s">
        <v>80</v>
      </c>
      <c r="J119">
        <f>IF(Table1[[#This Row],[Team]]="ARS",1,0)</f>
        <v>0</v>
      </c>
      <c r="K119">
        <v>5.0999999999999996</v>
      </c>
      <c r="L119">
        <v>72</v>
      </c>
      <c r="M119">
        <v>2.4098486378319102</v>
      </c>
      <c r="N119">
        <v>9.5499878701230507</v>
      </c>
      <c r="O119">
        <v>2.67101671961627</v>
      </c>
      <c r="P119">
        <v>1</v>
      </c>
      <c r="Q119">
        <v>1</v>
      </c>
    </row>
    <row r="120" spans="1:17" hidden="1" x14ac:dyDescent="0.3">
      <c r="A120" t="s">
        <v>276</v>
      </c>
      <c r="B120" t="s">
        <v>277</v>
      </c>
      <c r="C120" t="s">
        <v>79</v>
      </c>
      <c r="D120" t="s">
        <v>6</v>
      </c>
      <c r="E120">
        <v>0</v>
      </c>
      <c r="F120">
        <v>0</v>
      </c>
      <c r="G120">
        <v>1</v>
      </c>
      <c r="H120">
        <v>0</v>
      </c>
      <c r="I120" t="s">
        <v>266</v>
      </c>
      <c r="J120">
        <f>IF(Table1[[#This Row],[Team]]="ARS",1,0)</f>
        <v>0</v>
      </c>
      <c r="K120">
        <v>5.0999999999999996</v>
      </c>
      <c r="L120">
        <v>444</v>
      </c>
      <c r="M120">
        <v>2.0000002380794801</v>
      </c>
      <c r="N120">
        <v>10.0645283117244</v>
      </c>
      <c r="O120">
        <v>2.5904312098729498</v>
      </c>
      <c r="P120">
        <v>0</v>
      </c>
      <c r="Q120">
        <v>0</v>
      </c>
    </row>
    <row r="121" spans="1:17" hidden="1" x14ac:dyDescent="0.3">
      <c r="A121" t="s">
        <v>278</v>
      </c>
      <c r="B121" t="s">
        <v>279</v>
      </c>
      <c r="C121" t="s">
        <v>279</v>
      </c>
      <c r="D121" t="s">
        <v>5</v>
      </c>
      <c r="E121">
        <v>0</v>
      </c>
      <c r="F121">
        <v>1</v>
      </c>
      <c r="G121">
        <v>0</v>
      </c>
      <c r="H121">
        <v>0</v>
      </c>
      <c r="I121" t="s">
        <v>266</v>
      </c>
      <c r="J121">
        <f>IF(Table1[[#This Row],[Team]]="ARS",1,0)</f>
        <v>0</v>
      </c>
      <c r="K121">
        <v>4.3</v>
      </c>
      <c r="L121">
        <v>445</v>
      </c>
      <c r="M121">
        <v>1.19999977811028</v>
      </c>
      <c r="N121">
        <v>9.7821726325264997</v>
      </c>
      <c r="O121">
        <v>2.24503064014276</v>
      </c>
      <c r="P121">
        <v>0</v>
      </c>
      <c r="Q121">
        <v>0</v>
      </c>
    </row>
    <row r="122" spans="1:17" hidden="1" x14ac:dyDescent="0.3">
      <c r="A122" t="s">
        <v>113</v>
      </c>
      <c r="B122" t="s">
        <v>280</v>
      </c>
      <c r="C122" t="s">
        <v>280</v>
      </c>
      <c r="D122" t="s">
        <v>5</v>
      </c>
      <c r="E122">
        <v>0</v>
      </c>
      <c r="F122">
        <v>1</v>
      </c>
      <c r="G122">
        <v>0</v>
      </c>
      <c r="H122">
        <v>0</v>
      </c>
      <c r="I122" t="s">
        <v>266</v>
      </c>
      <c r="J122">
        <f>IF(Table1[[#This Row],[Team]]="ARS",1,0)</f>
        <v>0</v>
      </c>
      <c r="K122">
        <v>4.5</v>
      </c>
      <c r="L122">
        <v>451</v>
      </c>
      <c r="M122">
        <v>6.2666680328293296</v>
      </c>
      <c r="N122">
        <v>10.326531481511701</v>
      </c>
      <c r="O122">
        <v>0</v>
      </c>
      <c r="P122">
        <v>1</v>
      </c>
      <c r="Q122">
        <v>0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Transformed by Data.Page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Corridore, Gabe</cp:lastModifiedBy>
  <dcterms:created xsi:type="dcterms:W3CDTF">2022-09-30T13:03:43Z</dcterms:created>
  <dcterms:modified xsi:type="dcterms:W3CDTF">2022-09-30T13:17:49Z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3df6e587-0925-49f9-bf58-3aafed9e1668</vt:lpwstr>
  </property>
</Properties>
</file>