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57FD8E82-CC04-4F3D-92EE-01B7583BA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Sheet1!$AK$2:$AK$127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7" i="1" l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<sst xmlns="http://schemas.openxmlformats.org/spreadsheetml/2006/main" count="698" uniqueCount="308">
  <si>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</si>
  <si>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</si>
  <si>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</si>
  <si>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</si>
  <si>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</si>
  <si>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</si>
  <si>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</si>
  <si>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</si>
  <si>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</si>
  <si>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</si>
  <si>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</si>
  <si>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</si>
  <si>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</si>
  <si>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</si>
  <si>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</si>
  <si>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</si>
  <si>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</si>
  <si>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</si>
  <si>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</si>
  <si>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</si>
  <si>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</si>
  <si>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</si>
  <si>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</si>
  <si>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</si>
  <si>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</si>
  <si>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</si>
  <si>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</si>
  <si>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</si>
  <si>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</si>
  <si>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</si>
  <si>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</si>
  <si>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</si>
  <si>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</si>
  <si>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</si>
  <si>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</si>
  <si>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</si>
  <si>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</si>
  <si>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Gabriel</t>
  </si>
  <si>
    <t>Martinelli Silva</t>
  </si>
  <si>
    <t>Martinelli</t>
  </si>
  <si>
    <t>Total Points</t>
  </si>
  <si>
    <t>MAX</t>
  </si>
  <si>
    <t>Eddie</t>
  </si>
  <si>
    <t>Nketiah</t>
  </si>
  <si>
    <t>Martin</t>
  </si>
  <si>
    <t>Ødegaard</t>
  </si>
  <si>
    <t>Total Cost</t>
  </si>
  <si>
    <t>Bukayo</t>
  </si>
  <si>
    <t>Saka</t>
  </si>
  <si>
    <t>William</t>
  </si>
  <si>
    <t>Saliba</t>
  </si>
  <si>
    <t>Benjamin</t>
  </si>
  <si>
    <t>White</t>
  </si>
  <si>
    <t>Declan</t>
  </si>
  <si>
    <t>Rice</t>
  </si>
  <si>
    <t>Leon</t>
  </si>
  <si>
    <t>Bailey</t>
  </si>
  <si>
    <t>Matty</t>
  </si>
  <si>
    <t>Cash</t>
  </si>
  <si>
    <t>Lucas</t>
  </si>
  <si>
    <t>Digne</t>
  </si>
  <si>
    <t>Transfers</t>
  </si>
  <si>
    <t>Douglas Luiz</t>
  </si>
  <si>
    <t>Soares de Paulo</t>
  </si>
  <si>
    <t>Free</t>
  </si>
  <si>
    <t>Boubacar</t>
  </si>
  <si>
    <t>Kamara</t>
  </si>
  <si>
    <t>Ezri</t>
  </si>
  <si>
    <t>Konsa Ngoyo</t>
  </si>
  <si>
    <t>Konsa</t>
  </si>
  <si>
    <t>John</t>
  </si>
  <si>
    <t>McGinn</t>
  </si>
  <si>
    <t>Ollie</t>
  </si>
  <si>
    <t>Watkins</t>
  </si>
  <si>
    <t>Profit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</si>
  <si>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</si>
  <si>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</si>
  <si>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</si>
  <si>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</si>
  <si>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</si>
  <si>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</si>
  <si>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</si>
  <si>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</si>
  <si>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Norberto</t>
  </si>
  <si>
    <t>Murara Neto</t>
  </si>
  <si>
    <t>Neto</t>
  </si>
  <si>
    <t>Dominic</t>
  </si>
  <si>
    <t>Solanke</t>
  </si>
  <si>
    <t>Illia</t>
  </si>
  <si>
    <t>Zabarnyi</t>
  </si>
  <si>
    <t>Milos</t>
  </si>
  <si>
    <t>Kerkez</t>
  </si>
  <si>
    <t>Max</t>
  </si>
  <si>
    <t>Aarons</t>
  </si>
  <si>
    <t>Nathan</t>
  </si>
  <si>
    <t>Collins</t>
  </si>
  <si>
    <t>Mark</t>
  </si>
  <si>
    <t>Flekken</t>
  </si>
  <si>
    <t>Rico</t>
  </si>
  <si>
    <t>Henry</t>
  </si>
  <si>
    <t>Aaron</t>
  </si>
  <si>
    <t>Hickey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</si>
  <si>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</si>
  <si>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</si>
  <si>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</si>
  <si>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</si>
  <si>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</si>
  <si>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</si>
  <si>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</si>
  <si>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</si>
  <si>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</si>
  <si>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</si>
  <si>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Kevin</t>
  </si>
  <si>
    <t>Schade</t>
  </si>
  <si>
    <t>Yoane</t>
  </si>
  <si>
    <t>Wissa</t>
  </si>
  <si>
    <t>Evan</t>
  </si>
  <si>
    <t>Ferguson</t>
  </si>
  <si>
    <t>Pascal</t>
  </si>
  <si>
    <t>Groß</t>
  </si>
  <si>
    <t>Gross</t>
  </si>
  <si>
    <t>João Pedro</t>
  </si>
  <si>
    <t>Junqueira de Jesus</t>
  </si>
  <si>
    <t>Solly</t>
  </si>
  <si>
    <t>March</t>
  </si>
  <si>
    <t>Kaoru</t>
  </si>
  <si>
    <t>Mitoma</t>
  </si>
  <si>
    <t>Joël</t>
  </si>
  <si>
    <t>Veltman</t>
  </si>
  <si>
    <t>Danny</t>
  </si>
  <si>
    <t>Welbeck</t>
  </si>
  <si>
    <t>Robert</t>
  </si>
  <si>
    <t>Sánchez</t>
  </si>
  <si>
    <t>Sanchez</t>
  </si>
  <si>
    <t>Ben</t>
  </si>
  <si>
    <t>Chilwell</t>
  </si>
  <si>
    <t>Levi</t>
  </si>
  <si>
    <t>Colwill</t>
  </si>
  <si>
    <t>Conor</t>
  </si>
  <si>
    <t>Gallagher</t>
  </si>
  <si>
    <t>Malo</t>
  </si>
  <si>
    <t>Gusto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</si>
  <si>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</si>
  <si>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</si>
  <si>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</si>
  <si>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</si>
  <si>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</si>
  <si>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</si>
  <si>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</si>
  <si>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</si>
  <si>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</si>
  <si>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</si>
  <si>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</si>
  <si>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</si>
  <si>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</si>
  <si>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</si>
  <si>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</si>
  <si>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</si>
  <si>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</si>
  <si>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</si>
  <si>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</si>
  <si>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</si>
  <si>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Eberechi</t>
  </si>
  <si>
    <t>Eze</t>
  </si>
  <si>
    <t>Sam</t>
  </si>
  <si>
    <t>Johnstone</t>
  </si>
  <si>
    <t>Tyrick</t>
  </si>
  <si>
    <t>Mitchell</t>
  </si>
  <si>
    <t>Jeffrey</t>
  </si>
  <si>
    <t>Schlupp</t>
  </si>
  <si>
    <t>Joel</t>
  </si>
  <si>
    <t>Ward</t>
  </si>
  <si>
    <t>Abdoulaye</t>
  </si>
  <si>
    <t>A.Doucoure</t>
  </si>
  <si>
    <t>Amadou</t>
  </si>
  <si>
    <t>Onana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</si>
  <si>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</si>
  <si>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</si>
  <si>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</si>
  <si>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</si>
  <si>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</si>
  <si>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</si>
  <si>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</si>
  <si>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</si>
  <si>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Harrison</t>
  </si>
  <si>
    <t>Reed</t>
  </si>
  <si>
    <t>Kenny</t>
  </si>
  <si>
    <t>Tete</t>
  </si>
  <si>
    <t>Harry</t>
  </si>
  <si>
    <t>Wilson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</si>
  <si>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</si>
  <si>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</si>
  <si>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</si>
  <si>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</si>
  <si>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</si>
  <si>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</si>
  <si>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</si>
  <si>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</si>
  <si>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Cody</t>
  </si>
  <si>
    <t>Gakpo</t>
  </si>
  <si>
    <t>Luis</t>
  </si>
  <si>
    <t>Díaz</t>
  </si>
  <si>
    <t>Luis Díaz</t>
  </si>
  <si>
    <t>Andrew</t>
  </si>
  <si>
    <t>Robertson</t>
  </si>
  <si>
    <t>Mohamed</t>
  </si>
  <si>
    <t>Salah</t>
  </si>
  <si>
    <t>Dominik</t>
  </si>
  <si>
    <t>Szoboszlai</t>
  </si>
  <si>
    <t>Julián</t>
  </si>
  <si>
    <t>Álvarez</t>
  </si>
  <si>
    <t>J.Alvarez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</si>
  <si>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</si>
  <si>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</si>
  <si>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</si>
  <si>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</si>
  <si>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</si>
  <si>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</si>
  <si>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</si>
  <si>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</si>
  <si>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</si>
  <si>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</si>
  <si>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</si>
  <si>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Joško</t>
  </si>
  <si>
    <t>Gvardiol</t>
  </si>
  <si>
    <t>Bruno</t>
  </si>
  <si>
    <t>Borges Fernandes</t>
  </si>
  <si>
    <t>B.Fernandes</t>
  </si>
  <si>
    <t>Carlos Henrique</t>
  </si>
  <si>
    <t>Casimiro</t>
  </si>
  <si>
    <t>Casemiro</t>
  </si>
  <si>
    <t>Eriksen</t>
  </si>
  <si>
    <t>Marcus</t>
  </si>
  <si>
    <t>Rashford</t>
  </si>
  <si>
    <t>Wan-Bissaka</t>
  </si>
  <si>
    <t>André</t>
  </si>
  <si>
    <t>Sven</t>
  </si>
  <si>
    <t>Botman</t>
  </si>
  <si>
    <t>Dan</t>
  </si>
  <si>
    <t>Burn</t>
  </si>
  <si>
    <t>Anthony</t>
  </si>
  <si>
    <t>Gordon</t>
  </si>
  <si>
    <t>Nick</t>
  </si>
  <si>
    <t>Pope</t>
  </si>
  <si>
    <t>Fabian</t>
  </si>
  <si>
    <t>Schär</t>
  </si>
  <si>
    <t>Kieran</t>
  </si>
  <si>
    <t>Trippier</t>
  </si>
  <si>
    <t>Callum</t>
  </si>
  <si>
    <t>Harvey</t>
  </si>
  <si>
    <t>Barnes</t>
  </si>
  <si>
    <t>Matt</t>
  </si>
  <si>
    <t>Turner</t>
  </si>
  <si>
    <t>Elanga</t>
  </si>
  <si>
    <t>Taiwo</t>
  </si>
  <si>
    <t>Awoniyi</t>
  </si>
  <si>
    <t>Morgan</t>
  </si>
  <si>
    <t>Gibbs-White</t>
  </si>
  <si>
    <t>Chris</t>
  </si>
  <si>
    <t>Wood</t>
  </si>
  <si>
    <t>Wes</t>
  </si>
  <si>
    <t>Foderingham</t>
  </si>
  <si>
    <t>Yves</t>
  </si>
  <si>
    <t>Bissouma</t>
  </si>
  <si>
    <t>Dejan</t>
  </si>
  <si>
    <t>Kulusevski</t>
  </si>
  <si>
    <t>James</t>
  </si>
  <si>
    <t>Maddison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</si>
  <si>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</si>
  <si>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</si>
  <si>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</si>
  <si>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</si>
  <si>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</si>
  <si>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</si>
  <si>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</si>
  <si>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</si>
  <si>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</si>
  <si>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</si>
  <si>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</si>
  <si>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</si>
  <si>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</si>
  <si>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</si>
  <si>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</si>
  <si>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Michail</t>
  </si>
  <si>
    <t>Antonio</t>
  </si>
  <si>
    <t>Alphonse</t>
  </si>
  <si>
    <t>Areola</t>
  </si>
  <si>
    <t>Saïd</t>
  </si>
  <si>
    <t>Benrahma</t>
  </si>
  <si>
    <t>Jarrod</t>
  </si>
  <si>
    <t>Bowen</t>
  </si>
  <si>
    <t>Vladimír</t>
  </si>
  <si>
    <t>Coufal</t>
  </si>
  <si>
    <t>Emerson</t>
  </si>
  <si>
    <t>Palmieri dos Santos</t>
  </si>
  <si>
    <t>Tolentino Coelho de Lima</t>
  </si>
  <si>
    <t>L.Paquetá</t>
  </si>
  <si>
    <t>Tomáš</t>
  </si>
  <si>
    <t>Souček</t>
  </si>
  <si>
    <t>Hwang</t>
  </si>
  <si>
    <t>Hee-chan</t>
  </si>
  <si>
    <t>Hee Chan</t>
  </si>
  <si>
    <t>Kilman</t>
  </si>
  <si>
    <t>Pedro</t>
  </si>
  <si>
    <t>Lomba Neto</t>
  </si>
  <si>
    <t>José</t>
  </si>
  <si>
    <t>Malheiro de Sá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</si>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</sst>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27">
  <autoFilter ref="A1:AK127" xr:uid="{00000000-0009-0000-0100-000001000000}">
    <filterColumn colId="36">
      <filters>
        <filter val="1"/>
      </filters>
    </filterColumn>
  </autoFilter>
  <sortState xmlns:xlrd2="http://schemas.microsoft.com/office/spreadsheetml/2017/richdata2" ref="A5:AK115">
    <sortCondition descending="1" ref="AI1:AI127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7"/>
  <sheetViews>
    <sheetView tabSelected="1" workbookViewId="0">
      <selection activeCell="C5" sqref="C5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">
      <c r="A2" t="s">
        <v>37</v>
      </c>
      <c r="B2" t="s">
        <v>38</v>
      </c>
      <c r="C2" t="s">
        <v>39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7.9</v>
      </c>
      <c r="AE2">
        <v>11</v>
      </c>
      <c r="AF2">
        <v>31.743536454863168</v>
      </c>
      <c r="AG2">
        <v>24.186639512846053</v>
      </c>
      <c r="AH2">
        <v>23.605010130422414</v>
      </c>
      <c r="AI2">
        <v>5.0044309021003643</v>
      </c>
      <c r="AJ2">
        <v>0</v>
      </c>
      <c r="AK2">
        <v>0</v>
      </c>
      <c r="AM2" t="s">
        <v>40</v>
      </c>
      <c r="AN2">
        <f>SUMPRODUCT(Table1[Selected],Table1[PPG])</f>
        <v>397.14755208801296</v>
      </c>
      <c r="AO2" t="s">
        <v>41</v>
      </c>
    </row>
    <row r="3" spans="1:41" hidden="1" x14ac:dyDescent="0.3">
      <c r="A3" t="s">
        <v>42</v>
      </c>
      <c r="B3" t="s">
        <v>43</v>
      </c>
      <c r="C3" t="s">
        <v>43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5.6</v>
      </c>
      <c r="AE3">
        <v>12</v>
      </c>
      <c r="AF3">
        <v>13.334435609506542</v>
      </c>
      <c r="AG3">
        <v>17.020437282889603</v>
      </c>
      <c r="AH3">
        <v>13.147812264753034</v>
      </c>
      <c r="AI3">
        <v>2.6914755239616692</v>
      </c>
      <c r="AJ3">
        <v>0</v>
      </c>
      <c r="AK3">
        <v>0</v>
      </c>
    </row>
    <row r="4" spans="1:41" hidden="1" x14ac:dyDescent="0.3">
      <c r="A4" t="s">
        <v>44</v>
      </c>
      <c r="B4" t="s">
        <v>45</v>
      </c>
      <c r="C4" t="s">
        <v>45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8.5</v>
      </c>
      <c r="AE4">
        <v>13</v>
      </c>
      <c r="AF4">
        <v>22.026683938868072</v>
      </c>
      <c r="AG4">
        <v>27.574414810822127</v>
      </c>
      <c r="AH4">
        <v>21.463507589018871</v>
      </c>
      <c r="AI4">
        <v>4.3093086453680556</v>
      </c>
      <c r="AJ4">
        <v>0</v>
      </c>
      <c r="AK4">
        <v>0</v>
      </c>
      <c r="AM4" t="s">
        <v>46</v>
      </c>
      <c r="AN4">
        <f>SUMPRODUCT(Table1[Selected],Table1[Cost])</f>
        <v>96.500000000000014</v>
      </c>
      <c r="AO4">
        <v>99.8</v>
      </c>
    </row>
    <row r="5" spans="1:41" x14ac:dyDescent="0.3">
      <c r="A5" t="s">
        <v>77</v>
      </c>
      <c r="B5" t="s">
        <v>78</v>
      </c>
      <c r="C5" t="s">
        <v>78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6.6</v>
      </c>
      <c r="AE5">
        <v>61</v>
      </c>
      <c r="AF5">
        <v>34.902220099291895</v>
      </c>
      <c r="AG5">
        <v>46.515255834098518</v>
      </c>
      <c r="AH5">
        <v>52.345377980745965</v>
      </c>
      <c r="AI5">
        <v>10.307659153221387</v>
      </c>
      <c r="AJ5">
        <v>1</v>
      </c>
      <c r="AK5">
        <v>1</v>
      </c>
    </row>
    <row r="6" spans="1:41" hidden="1" x14ac:dyDescent="0.3">
      <c r="A6" t="s">
        <v>49</v>
      </c>
      <c r="B6" t="s">
        <v>50</v>
      </c>
      <c r="C6" t="s">
        <v>50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5.2</v>
      </c>
      <c r="AE6">
        <v>19</v>
      </c>
      <c r="AF6">
        <v>21.45096634828807</v>
      </c>
      <c r="AG6">
        <v>22.45208155693626</v>
      </c>
      <c r="AH6">
        <v>18.828801082977257</v>
      </c>
      <c r="AI6">
        <v>3.7120979646488044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51</v>
      </c>
      <c r="B7" t="s">
        <v>52</v>
      </c>
      <c r="C7" t="s">
        <v>52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5.5</v>
      </c>
      <c r="AE7">
        <v>24</v>
      </c>
      <c r="AF7">
        <v>29.394736824272531</v>
      </c>
      <c r="AG7">
        <v>20.981593480862475</v>
      </c>
      <c r="AH7">
        <v>21.191572714893198</v>
      </c>
      <c r="AI7">
        <v>3.6217846839881735</v>
      </c>
      <c r="AJ7">
        <v>1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hidden="1" x14ac:dyDescent="0.3">
      <c r="A8" t="s">
        <v>53</v>
      </c>
      <c r="B8" t="s">
        <v>54</v>
      </c>
      <c r="C8" t="s">
        <v>54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5.4</v>
      </c>
      <c r="AE8">
        <v>28</v>
      </c>
      <c r="AF8">
        <v>11.879067498634804</v>
      </c>
      <c r="AG8">
        <v>14.961872059434725</v>
      </c>
      <c r="AH8">
        <v>11.618166914769045</v>
      </c>
      <c r="AI8">
        <v>2.3587790512372524</v>
      </c>
      <c r="AJ8">
        <v>0</v>
      </c>
      <c r="AK8">
        <v>0</v>
      </c>
      <c r="AM8" t="s">
        <v>6</v>
      </c>
      <c r="AN8">
        <f>SUMPRODUCT(Table1[Selected],Table1[MID])</f>
        <v>5</v>
      </c>
      <c r="AO8">
        <v>5</v>
      </c>
    </row>
    <row r="9" spans="1:41" x14ac:dyDescent="0.3">
      <c r="A9" t="s">
        <v>217</v>
      </c>
      <c r="B9" t="s">
        <v>218</v>
      </c>
      <c r="C9" t="s">
        <v>218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14.1</v>
      </c>
      <c r="AE9">
        <v>441</v>
      </c>
      <c r="AF9">
        <v>40.735296370086353</v>
      </c>
      <c r="AG9">
        <v>54.215950455601394</v>
      </c>
      <c r="AH9">
        <v>36.994188955750431</v>
      </c>
      <c r="AI9">
        <v>8.4445286713169612</v>
      </c>
      <c r="AJ9">
        <v>1</v>
      </c>
      <c r="AK9">
        <v>1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">
      <c r="A10" t="s">
        <v>57</v>
      </c>
      <c r="B10" t="s">
        <v>58</v>
      </c>
      <c r="C10" t="s">
        <v>58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10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4.7</v>
      </c>
      <c r="AE10">
        <v>35</v>
      </c>
      <c r="AF10">
        <v>12.1910948788423</v>
      </c>
      <c r="AG10">
        <v>21.961099535673132</v>
      </c>
      <c r="AH10">
        <v>22.33302962488774</v>
      </c>
      <c r="AI10">
        <v>4.2530423707296592</v>
      </c>
      <c r="AJ10">
        <v>0</v>
      </c>
      <c r="AK10">
        <v>0</v>
      </c>
    </row>
    <row r="11" spans="1:41" hidden="1" x14ac:dyDescent="0.3">
      <c r="A11" t="s">
        <v>59</v>
      </c>
      <c r="B11" t="s">
        <v>60</v>
      </c>
      <c r="C11" t="s">
        <v>60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4.5999999999999996</v>
      </c>
      <c r="AE11">
        <v>41</v>
      </c>
      <c r="AF11">
        <v>14.72636923382578</v>
      </c>
      <c r="AG11">
        <v>15.388394118927117</v>
      </c>
      <c r="AH11">
        <v>19.082882800988045</v>
      </c>
      <c r="AI11">
        <v>3.5862402006222345</v>
      </c>
      <c r="AJ11">
        <v>0</v>
      </c>
      <c r="AK11">
        <v>0</v>
      </c>
      <c r="AM11" t="s">
        <v>61</v>
      </c>
      <c r="AN11">
        <f>SUMPRODUCT(Table1[Selected], -- (Table1[PREV] = 0))</f>
        <v>1</v>
      </c>
    </row>
    <row r="12" spans="1:41" hidden="1" x14ac:dyDescent="0.3">
      <c r="A12" t="s">
        <v>62</v>
      </c>
      <c r="B12" t="s">
        <v>63</v>
      </c>
      <c r="C12" t="s">
        <v>62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5.4</v>
      </c>
      <c r="AE12">
        <v>42</v>
      </c>
      <c r="AF12">
        <v>13.286740568567811</v>
      </c>
      <c r="AG12">
        <v>20.435603782424103</v>
      </c>
      <c r="AH12">
        <v>21.860338945012238</v>
      </c>
      <c r="AI12">
        <v>3.6996462154653047</v>
      </c>
      <c r="AJ12">
        <v>0</v>
      </c>
      <c r="AK12">
        <v>0</v>
      </c>
      <c r="AM12" t="s">
        <v>64</v>
      </c>
      <c r="AN12">
        <v>1</v>
      </c>
    </row>
    <row r="13" spans="1:41" hidden="1" x14ac:dyDescent="0.3">
      <c r="A13" t="s">
        <v>65</v>
      </c>
      <c r="B13" t="s">
        <v>66</v>
      </c>
      <c r="C13" t="s">
        <v>66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46</v>
      </c>
      <c r="AF13">
        <v>8.7332188538763464</v>
      </c>
      <c r="AG13">
        <v>16.225256416561489</v>
      </c>
      <c r="AH13">
        <v>16.348016764230323</v>
      </c>
      <c r="AI13">
        <v>2.8355598588277044</v>
      </c>
      <c r="AJ13">
        <v>0</v>
      </c>
      <c r="AK13">
        <v>0</v>
      </c>
    </row>
    <row r="14" spans="1:41" hidden="1" x14ac:dyDescent="0.3">
      <c r="A14" t="s">
        <v>67</v>
      </c>
      <c r="B14" t="s">
        <v>68</v>
      </c>
      <c r="C14" t="s">
        <v>69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</v>
      </c>
      <c r="AE14">
        <v>47</v>
      </c>
      <c r="AF14">
        <v>15.003109934969814</v>
      </c>
      <c r="AG14">
        <v>17.210141035092079</v>
      </c>
      <c r="AH14">
        <v>20.527593576269403</v>
      </c>
      <c r="AI14">
        <v>4.0843848084650585</v>
      </c>
      <c r="AJ14">
        <v>0</v>
      </c>
      <c r="AK14">
        <v>0</v>
      </c>
      <c r="AM14" t="s">
        <v>29</v>
      </c>
      <c r="AN14">
        <f>((AN11-AN12)+ABS((AN11-AN12)))/2*4</f>
        <v>0</v>
      </c>
    </row>
    <row r="15" spans="1:41" hidden="1" x14ac:dyDescent="0.3">
      <c r="A15" t="s">
        <v>70</v>
      </c>
      <c r="B15" t="s">
        <v>71</v>
      </c>
      <c r="C15" t="s">
        <v>71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5.5</v>
      </c>
      <c r="AE15">
        <v>49</v>
      </c>
      <c r="AF15">
        <v>14.428841738629655</v>
      </c>
      <c r="AG15">
        <v>16.451730040909361</v>
      </c>
      <c r="AH15">
        <v>19.671235976044009</v>
      </c>
      <c r="AI15">
        <v>3.2305975476680642</v>
      </c>
      <c r="AJ15">
        <v>0</v>
      </c>
      <c r="AK15">
        <v>0</v>
      </c>
    </row>
    <row r="16" spans="1:41" x14ac:dyDescent="0.3">
      <c r="A16" t="s">
        <v>72</v>
      </c>
      <c r="B16" t="s">
        <v>73</v>
      </c>
      <c r="C16" t="s">
        <v>73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7.9</v>
      </c>
      <c r="AE16">
        <v>58</v>
      </c>
      <c r="AF16">
        <v>48.490384615247429</v>
      </c>
      <c r="AG16">
        <v>26.48866730944761</v>
      </c>
      <c r="AH16">
        <v>45.698262023722613</v>
      </c>
      <c r="AI16">
        <v>7.1316370957533195</v>
      </c>
      <c r="AJ16">
        <v>1</v>
      </c>
      <c r="AK16">
        <v>1</v>
      </c>
      <c r="AM16" t="s">
        <v>74</v>
      </c>
      <c r="AN16">
        <f>AN2-AN14*5</f>
        <v>397.14755208801296</v>
      </c>
    </row>
    <row r="17" spans="1:41" hidden="1" x14ac:dyDescent="0.3">
      <c r="A17" t="s">
        <v>75</v>
      </c>
      <c r="B17" t="s">
        <v>76</v>
      </c>
      <c r="C17" t="s">
        <v>75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</v>
      </c>
      <c r="AE17">
        <v>60</v>
      </c>
      <c r="AF17">
        <v>15.866686895332169</v>
      </c>
      <c r="AG17">
        <v>35.676830688179251</v>
      </c>
      <c r="AH17">
        <v>34.094141992517891</v>
      </c>
      <c r="AI17">
        <v>7.2228359376754678</v>
      </c>
      <c r="AJ17">
        <v>0</v>
      </c>
      <c r="AK17">
        <v>0</v>
      </c>
    </row>
    <row r="18" spans="1:41" x14ac:dyDescent="0.3">
      <c r="A18" t="s">
        <v>276</v>
      </c>
      <c r="B18" t="s">
        <v>277</v>
      </c>
      <c r="C18" t="s">
        <v>277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4.7</v>
      </c>
      <c r="AE18">
        <v>648</v>
      </c>
      <c r="AF18">
        <v>30.089425191442473</v>
      </c>
      <c r="AG18">
        <v>39.752890486308594</v>
      </c>
      <c r="AH18">
        <v>27.272267561320241</v>
      </c>
      <c r="AI18">
        <v>5.5306997476433182</v>
      </c>
      <c r="AJ18">
        <v>1</v>
      </c>
      <c r="AK18">
        <v>1</v>
      </c>
      <c r="AM18" t="s">
        <v>9</v>
      </c>
      <c r="AN18">
        <f>SUMPRODUCT(Table1[Selected],Table1[ARS])</f>
        <v>1</v>
      </c>
      <c r="AO18">
        <v>3</v>
      </c>
    </row>
    <row r="19" spans="1:41" hidden="1" x14ac:dyDescent="0.3">
      <c r="A19" t="s">
        <v>79</v>
      </c>
      <c r="B19" t="s">
        <v>80</v>
      </c>
      <c r="C19" t="s">
        <v>80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5.3</v>
      </c>
      <c r="AE19">
        <v>68</v>
      </c>
      <c r="AF19">
        <v>19.236842105263158</v>
      </c>
      <c r="AG19">
        <v>19.574996567277601</v>
      </c>
      <c r="AH19">
        <v>16.510234474307047</v>
      </c>
      <c r="AI19">
        <v>3.1193269550765566</v>
      </c>
      <c r="AJ19">
        <v>0</v>
      </c>
      <c r="AK19">
        <v>0</v>
      </c>
      <c r="AM19" t="s">
        <v>10</v>
      </c>
      <c r="AN19">
        <f>SUMPRODUCT(Table1[Selected],Table1[AVL])</f>
        <v>3</v>
      </c>
      <c r="AO19">
        <v>3</v>
      </c>
    </row>
    <row r="20" spans="1:41" hidden="1" x14ac:dyDescent="0.3">
      <c r="A20" t="s">
        <v>81</v>
      </c>
      <c r="B20" t="s">
        <v>82</v>
      </c>
      <c r="C20" t="s">
        <v>82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70</v>
      </c>
      <c r="AF20">
        <v>8.932574366588133</v>
      </c>
      <c r="AG20">
        <v>14.238121890051808</v>
      </c>
      <c r="AH20">
        <v>9.8520712466648739</v>
      </c>
      <c r="AI20">
        <v>1.9128974297867962</v>
      </c>
      <c r="AJ20">
        <v>0</v>
      </c>
      <c r="AK20">
        <v>0</v>
      </c>
      <c r="AM20" t="s">
        <v>11</v>
      </c>
      <c r="AN20">
        <f>SUMPRODUCT(Table1[Selected],Table1[BOU])</f>
        <v>0</v>
      </c>
      <c r="AO20">
        <v>3</v>
      </c>
    </row>
    <row r="21" spans="1:41" hidden="1" x14ac:dyDescent="0.3">
      <c r="A21" t="s">
        <v>83</v>
      </c>
      <c r="B21" t="s">
        <v>84</v>
      </c>
      <c r="C21" t="s">
        <v>85</v>
      </c>
      <c r="D21" t="s">
        <v>4</v>
      </c>
      <c r="E21">
        <v>1</v>
      </c>
      <c r="F21">
        <v>0</v>
      </c>
      <c r="G21">
        <v>0</v>
      </c>
      <c r="H21">
        <v>0</v>
      </c>
      <c r="I21" t="s">
        <v>11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</v>
      </c>
      <c r="AE21">
        <v>82</v>
      </c>
      <c r="AF21">
        <v>20.310344794438201</v>
      </c>
      <c r="AG21">
        <v>24.189586792979878</v>
      </c>
      <c r="AH21">
        <v>18.926788694328927</v>
      </c>
      <c r="AI21">
        <v>3.6061803845265588</v>
      </c>
      <c r="AJ21">
        <v>0</v>
      </c>
      <c r="AK21">
        <v>0</v>
      </c>
      <c r="AM21" t="s">
        <v>12</v>
      </c>
      <c r="AN21">
        <f>SUMPRODUCT(Table1[Selected],Table1[BRE])</f>
        <v>0</v>
      </c>
      <c r="AO21">
        <v>3</v>
      </c>
    </row>
    <row r="22" spans="1:41" hidden="1" x14ac:dyDescent="0.3">
      <c r="A22" t="s">
        <v>86</v>
      </c>
      <c r="B22" t="s">
        <v>87</v>
      </c>
      <c r="C22" t="s">
        <v>87</v>
      </c>
      <c r="D22" t="s">
        <v>7</v>
      </c>
      <c r="E22">
        <v>0</v>
      </c>
      <c r="F22">
        <v>0</v>
      </c>
      <c r="G22">
        <v>0</v>
      </c>
      <c r="H22">
        <v>1</v>
      </c>
      <c r="I22" t="s">
        <v>11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6.5</v>
      </c>
      <c r="AE22">
        <v>90</v>
      </c>
      <c r="AF22">
        <v>19.705882352941178</v>
      </c>
      <c r="AG22">
        <v>22.715329597285869</v>
      </c>
      <c r="AH22">
        <v>18.043278027613745</v>
      </c>
      <c r="AI22">
        <v>3.5723552385418058</v>
      </c>
      <c r="AJ22">
        <v>0</v>
      </c>
      <c r="AK22">
        <v>0</v>
      </c>
      <c r="AM22" t="s">
        <v>13</v>
      </c>
      <c r="AN22">
        <f>SUMPRODUCT(Table1[Selected],Table1[BHA])</f>
        <v>1</v>
      </c>
      <c r="AO22">
        <v>3</v>
      </c>
    </row>
    <row r="23" spans="1:41" hidden="1" x14ac:dyDescent="0.3">
      <c r="A23" t="s">
        <v>88</v>
      </c>
      <c r="B23" t="s">
        <v>89</v>
      </c>
      <c r="C23" t="s">
        <v>89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94</v>
      </c>
      <c r="AF23">
        <v>-5.7142852349435262</v>
      </c>
      <c r="AG23">
        <v>25.470127855908544</v>
      </c>
      <c r="AH23">
        <v>8.3763183746090846</v>
      </c>
      <c r="AI23">
        <v>1.6752636749218164</v>
      </c>
      <c r="AJ23">
        <v>0</v>
      </c>
      <c r="AK23">
        <v>0</v>
      </c>
      <c r="AM23" t="s">
        <v>14</v>
      </c>
      <c r="AN23">
        <f>SUMPRODUCT(Table1[Selected],Table1[BUR])</f>
        <v>0</v>
      </c>
      <c r="AO23">
        <v>3</v>
      </c>
    </row>
    <row r="24" spans="1:41" hidden="1" x14ac:dyDescent="0.3">
      <c r="A24" t="s">
        <v>90</v>
      </c>
      <c r="B24" t="s">
        <v>91</v>
      </c>
      <c r="C24" t="s">
        <v>91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4.5</v>
      </c>
      <c r="AE24">
        <v>95</v>
      </c>
      <c r="AF24">
        <v>-0.19611471696238891</v>
      </c>
      <c r="AG24">
        <v>31.518423274106947</v>
      </c>
      <c r="AH24">
        <v>13.296214266692671</v>
      </c>
      <c r="AI24">
        <v>2.6592428533385344</v>
      </c>
      <c r="AJ24">
        <v>0</v>
      </c>
      <c r="AK24">
        <v>0</v>
      </c>
      <c r="AM24" t="s">
        <v>15</v>
      </c>
      <c r="AN24">
        <f>SUMPRODUCT(Table1[Selected],Table1[CHE])</f>
        <v>1</v>
      </c>
      <c r="AO24">
        <v>3</v>
      </c>
    </row>
    <row r="25" spans="1:41" hidden="1" x14ac:dyDescent="0.3">
      <c r="A25" t="s">
        <v>92</v>
      </c>
      <c r="B25" t="s">
        <v>93</v>
      </c>
      <c r="C25" t="s">
        <v>93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98</v>
      </c>
      <c r="AF25">
        <v>9.1428570817390984</v>
      </c>
      <c r="AG25">
        <v>13.069682207318841</v>
      </c>
      <c r="AH25">
        <v>9.4457011626923109</v>
      </c>
      <c r="AI25">
        <v>1.8891402325384625</v>
      </c>
      <c r="AJ25">
        <v>0</v>
      </c>
      <c r="AK25">
        <v>0</v>
      </c>
      <c r="AM25" t="s">
        <v>16</v>
      </c>
      <c r="AN25">
        <f>SUMPRODUCT(Table1[Selected],Table1[CRY])</f>
        <v>3</v>
      </c>
      <c r="AO25">
        <v>3</v>
      </c>
    </row>
    <row r="26" spans="1:41" hidden="1" x14ac:dyDescent="0.3">
      <c r="A26" t="s">
        <v>94</v>
      </c>
      <c r="B26" t="s">
        <v>95</v>
      </c>
      <c r="C26" t="s">
        <v>95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108</v>
      </c>
      <c r="AF26">
        <v>12.15909090892864</v>
      </c>
      <c r="AG26">
        <v>12.529171639913933</v>
      </c>
      <c r="AH26">
        <v>10.641339755424099</v>
      </c>
      <c r="AI26">
        <v>2.2831949713216408</v>
      </c>
      <c r="AJ26">
        <v>0</v>
      </c>
      <c r="AK26">
        <v>0</v>
      </c>
      <c r="AM26" t="s">
        <v>17</v>
      </c>
      <c r="AN26">
        <f>SUMPRODUCT(Table1[Selected],Table1[EVE])</f>
        <v>0</v>
      </c>
      <c r="AO26">
        <v>3</v>
      </c>
    </row>
    <row r="27" spans="1:41" hidden="1" x14ac:dyDescent="0.3">
      <c r="A27" t="s">
        <v>96</v>
      </c>
      <c r="B27" t="s">
        <v>97</v>
      </c>
      <c r="C27" t="s">
        <v>97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113</v>
      </c>
      <c r="AF27">
        <v>17.249999954150276</v>
      </c>
      <c r="AG27">
        <v>33.141119291651137</v>
      </c>
      <c r="AH27">
        <v>21.912834785364325</v>
      </c>
      <c r="AI27">
        <v>4.5329042575557601</v>
      </c>
      <c r="AJ27">
        <v>0</v>
      </c>
      <c r="AK27">
        <v>0</v>
      </c>
      <c r="AM27" t="s">
        <v>18</v>
      </c>
      <c r="AN27">
        <f>SUMPRODUCT(Table1[Selected],Table1[FUL])</f>
        <v>1</v>
      </c>
      <c r="AO27">
        <v>3</v>
      </c>
    </row>
    <row r="28" spans="1:41" hidden="1" x14ac:dyDescent="0.3">
      <c r="A28" t="s">
        <v>98</v>
      </c>
      <c r="B28" t="s">
        <v>99</v>
      </c>
      <c r="C28" t="s">
        <v>99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4.5999999999999996</v>
      </c>
      <c r="AE28">
        <v>115</v>
      </c>
      <c r="AF28">
        <v>15.797101448567899</v>
      </c>
      <c r="AG28">
        <v>17.712339531738273</v>
      </c>
      <c r="AH28">
        <v>14.461518612041949</v>
      </c>
      <c r="AI28">
        <v>3.1093838824083253</v>
      </c>
      <c r="AJ28">
        <v>0</v>
      </c>
      <c r="AK28">
        <v>0</v>
      </c>
      <c r="AM28" t="s">
        <v>19</v>
      </c>
      <c r="AN28">
        <f>SUMPRODUCT(Table1[Selected],Table1[LIV])</f>
        <v>2</v>
      </c>
      <c r="AO28">
        <v>3</v>
      </c>
    </row>
    <row r="29" spans="1:41" hidden="1" x14ac:dyDescent="0.3">
      <c r="A29" t="s">
        <v>100</v>
      </c>
      <c r="B29" t="s">
        <v>101</v>
      </c>
      <c r="C29" t="s">
        <v>101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116</v>
      </c>
      <c r="AF29">
        <v>13.153846151223538</v>
      </c>
      <c r="AG29">
        <v>17.733207257688079</v>
      </c>
      <c r="AH29">
        <v>13.365638358636676</v>
      </c>
      <c r="AI29">
        <v>2.6931462238817381</v>
      </c>
      <c r="AJ29">
        <v>0</v>
      </c>
      <c r="AK29">
        <v>0</v>
      </c>
      <c r="AM29" t="s">
        <v>20</v>
      </c>
      <c r="AN29">
        <f>SUMPRODUCT(Table1[Selected],Table1[LUT])</f>
        <v>0</v>
      </c>
      <c r="AO29">
        <v>3</v>
      </c>
    </row>
    <row r="30" spans="1:41" hidden="1" x14ac:dyDescent="0.3">
      <c r="A30" t="s">
        <v>102</v>
      </c>
      <c r="B30" t="s">
        <v>103</v>
      </c>
      <c r="C30" t="s">
        <v>103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5.4</v>
      </c>
      <c r="AE30">
        <v>117</v>
      </c>
      <c r="AF30">
        <v>16.670676438308575</v>
      </c>
      <c r="AG30">
        <v>14.599962848300569</v>
      </c>
      <c r="AH30">
        <v>13.446176421295657</v>
      </c>
      <c r="AI30">
        <v>2.6234010927839146</v>
      </c>
      <c r="AJ30">
        <v>0</v>
      </c>
      <c r="AK30">
        <v>0</v>
      </c>
      <c r="AM30" t="s">
        <v>21</v>
      </c>
      <c r="AN30">
        <f>SUMPRODUCT(Table1[Selected],Table1[MCI])</f>
        <v>1</v>
      </c>
      <c r="AO30">
        <v>3</v>
      </c>
    </row>
    <row r="31" spans="1:41" hidden="1" x14ac:dyDescent="0.3">
      <c r="A31" t="s">
        <v>104</v>
      </c>
      <c r="B31" t="s">
        <v>105</v>
      </c>
      <c r="C31" t="s">
        <v>105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5.4</v>
      </c>
      <c r="AE31">
        <v>118</v>
      </c>
      <c r="AF31">
        <v>13.978554759689484</v>
      </c>
      <c r="AG31">
        <v>17.538730564744469</v>
      </c>
      <c r="AH31">
        <v>13.624180889961217</v>
      </c>
      <c r="AI31">
        <v>2.8765228187334335</v>
      </c>
      <c r="AJ31">
        <v>0</v>
      </c>
      <c r="AK31">
        <v>0</v>
      </c>
      <c r="AM31" t="s">
        <v>22</v>
      </c>
      <c r="AN31">
        <f>SUMPRODUCT(Table1[Selected],Table1[MUN])</f>
        <v>0</v>
      </c>
      <c r="AO31">
        <v>3</v>
      </c>
    </row>
    <row r="32" spans="1:41" hidden="1" x14ac:dyDescent="0.3">
      <c r="A32" t="s">
        <v>106</v>
      </c>
      <c r="B32" t="s">
        <v>107</v>
      </c>
      <c r="C32" t="s">
        <v>107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6.9</v>
      </c>
      <c r="AE32">
        <v>120</v>
      </c>
      <c r="AF32">
        <v>9.0955605876048971</v>
      </c>
      <c r="AG32">
        <v>22.509223860508435</v>
      </c>
      <c r="AH32">
        <v>13.787416794353842</v>
      </c>
      <c r="AI32">
        <v>2.6251536203835011</v>
      </c>
      <c r="AJ32">
        <v>0</v>
      </c>
      <c r="AK32">
        <v>0</v>
      </c>
      <c r="AM32" t="s">
        <v>23</v>
      </c>
      <c r="AN32">
        <f>SUMPRODUCT(Table1[Selected],Table1[NEW])</f>
        <v>0</v>
      </c>
      <c r="AO32">
        <v>3</v>
      </c>
    </row>
    <row r="33" spans="1:41" hidden="1" x14ac:dyDescent="0.3">
      <c r="A33" t="s">
        <v>108</v>
      </c>
      <c r="B33" t="s">
        <v>109</v>
      </c>
      <c r="C33" t="s">
        <v>109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5.5</v>
      </c>
      <c r="AE33">
        <v>122</v>
      </c>
      <c r="AF33">
        <v>15.357701693767536</v>
      </c>
      <c r="AG33">
        <v>17.733675791926643</v>
      </c>
      <c r="AH33">
        <v>14.287271249711205</v>
      </c>
      <c r="AI33">
        <v>3.0270745310533309</v>
      </c>
      <c r="AJ33">
        <v>0</v>
      </c>
      <c r="AK33">
        <v>0</v>
      </c>
      <c r="AM33" t="s">
        <v>24</v>
      </c>
      <c r="AN33">
        <f>SUMPRODUCT(Table1[Selected],Table1[NFO])</f>
        <v>0</v>
      </c>
      <c r="AO33">
        <v>3</v>
      </c>
    </row>
    <row r="34" spans="1:41" hidden="1" x14ac:dyDescent="0.3">
      <c r="A34" t="s">
        <v>110</v>
      </c>
      <c r="B34" t="s">
        <v>111</v>
      </c>
      <c r="C34" t="s">
        <v>111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124</v>
      </c>
      <c r="AF34">
        <v>15.401417689114204</v>
      </c>
      <c r="AG34">
        <v>17.886325563006089</v>
      </c>
      <c r="AH34">
        <v>14.373260816333023</v>
      </c>
      <c r="AI34">
        <v>3.0620226783725522</v>
      </c>
      <c r="AJ34">
        <v>0</v>
      </c>
      <c r="AK34">
        <v>0</v>
      </c>
      <c r="AM34" t="s">
        <v>25</v>
      </c>
      <c r="AN34">
        <f>SUMPRODUCT(Table1[Selected],Table1[SHU])</f>
        <v>0</v>
      </c>
      <c r="AO34">
        <v>3</v>
      </c>
    </row>
    <row r="35" spans="1:41" hidden="1" x14ac:dyDescent="0.3">
      <c r="A35" t="s">
        <v>112</v>
      </c>
      <c r="B35" t="s">
        <v>113</v>
      </c>
      <c r="C35" t="s">
        <v>113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5.4</v>
      </c>
      <c r="AE35">
        <v>126</v>
      </c>
      <c r="AF35">
        <v>8.1303965628108728</v>
      </c>
      <c r="AG35">
        <v>21.014383292766716</v>
      </c>
      <c r="AH35">
        <v>12.720806694504558</v>
      </c>
      <c r="AI35">
        <v>2.7067410142154205</v>
      </c>
      <c r="AJ35">
        <v>0</v>
      </c>
      <c r="AK35">
        <v>0</v>
      </c>
      <c r="AM35" t="s">
        <v>26</v>
      </c>
      <c r="AN35">
        <f>SUMPRODUCT(Table1[Selected],Table1[TOT])</f>
        <v>2</v>
      </c>
      <c r="AO35">
        <v>3</v>
      </c>
    </row>
    <row r="36" spans="1:41" hidden="1" x14ac:dyDescent="0.3">
      <c r="A36" t="s">
        <v>114</v>
      </c>
      <c r="B36" t="s">
        <v>115</v>
      </c>
      <c r="C36" t="s">
        <v>115</v>
      </c>
      <c r="D36" t="s">
        <v>7</v>
      </c>
      <c r="E36">
        <v>0</v>
      </c>
      <c r="F36">
        <v>0</v>
      </c>
      <c r="G36">
        <v>0</v>
      </c>
      <c r="H36">
        <v>1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6.1</v>
      </c>
      <c r="AE36">
        <v>130</v>
      </c>
      <c r="AF36">
        <v>14.618019582976082</v>
      </c>
      <c r="AG36">
        <v>18.303181914081048</v>
      </c>
      <c r="AH36">
        <v>14.230632751125192</v>
      </c>
      <c r="AI36">
        <v>2.9404109628763782</v>
      </c>
      <c r="AJ36">
        <v>0</v>
      </c>
      <c r="AK36">
        <v>0</v>
      </c>
      <c r="AM36" t="s">
        <v>27</v>
      </c>
      <c r="AN36">
        <f>SUMPRODUCT(Table1[Selected],Table1[WHU])</f>
        <v>0</v>
      </c>
      <c r="AO36">
        <v>3</v>
      </c>
    </row>
    <row r="37" spans="1:41" hidden="1" x14ac:dyDescent="0.3">
      <c r="A37" t="s">
        <v>116</v>
      </c>
      <c r="B37" t="s">
        <v>117</v>
      </c>
      <c r="C37" t="s">
        <v>117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146</v>
      </c>
      <c r="AF37">
        <v>12.789473684210527</v>
      </c>
      <c r="AG37">
        <v>19.847513744054559</v>
      </c>
      <c r="AH37">
        <v>11.33872732785507</v>
      </c>
      <c r="AI37">
        <v>2.6467657660558936</v>
      </c>
      <c r="AJ37">
        <v>0</v>
      </c>
      <c r="AK37">
        <v>0</v>
      </c>
      <c r="AM37" t="s">
        <v>28</v>
      </c>
      <c r="AN37">
        <f>SUMPRODUCT(Table1[Selected],Table1[WOL])</f>
        <v>0</v>
      </c>
      <c r="AO37">
        <v>3</v>
      </c>
    </row>
    <row r="38" spans="1:41" hidden="1" x14ac:dyDescent="0.3">
      <c r="A38" t="s">
        <v>118</v>
      </c>
      <c r="B38" t="s">
        <v>119</v>
      </c>
      <c r="C38" t="s">
        <v>120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6.3</v>
      </c>
      <c r="AE38">
        <v>148</v>
      </c>
      <c r="AF38">
        <v>21.813843873070315</v>
      </c>
      <c r="AG38">
        <v>19.345617112841111</v>
      </c>
      <c r="AH38">
        <v>14.278798051366499</v>
      </c>
      <c r="AI38">
        <v>2.9121940816909291</v>
      </c>
      <c r="AJ38">
        <v>0</v>
      </c>
      <c r="AK38">
        <v>0</v>
      </c>
    </row>
    <row r="39" spans="1:41" hidden="1" x14ac:dyDescent="0.3">
      <c r="A39" t="s">
        <v>121</v>
      </c>
      <c r="B39" t="s">
        <v>122</v>
      </c>
      <c r="C39" t="s">
        <v>121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5.4</v>
      </c>
      <c r="AE39">
        <v>149</v>
      </c>
      <c r="AF39">
        <v>7.0492583168783165</v>
      </c>
      <c r="AG39">
        <v>15.80760157875673</v>
      </c>
      <c r="AH39">
        <v>7.9479010385469326</v>
      </c>
      <c r="AI39">
        <v>1.5329818998243547</v>
      </c>
      <c r="AJ39">
        <v>0</v>
      </c>
      <c r="AK39">
        <v>0</v>
      </c>
    </row>
    <row r="40" spans="1:41" x14ac:dyDescent="0.3">
      <c r="A40" t="s">
        <v>164</v>
      </c>
      <c r="B40" t="s">
        <v>165</v>
      </c>
      <c r="C40" t="s">
        <v>165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4.5</v>
      </c>
      <c r="AE40">
        <v>274</v>
      </c>
      <c r="AF40">
        <v>20.404255301667128</v>
      </c>
      <c r="AG40">
        <v>21.358817365947864</v>
      </c>
      <c r="AH40">
        <v>22.089739079663705</v>
      </c>
      <c r="AI40">
        <v>4.5912969756023845</v>
      </c>
      <c r="AJ40">
        <v>1</v>
      </c>
      <c r="AK40">
        <v>1</v>
      </c>
    </row>
    <row r="41" spans="1:41" hidden="1" x14ac:dyDescent="0.3">
      <c r="A41" t="s">
        <v>125</v>
      </c>
      <c r="B41" t="s">
        <v>126</v>
      </c>
      <c r="C41" t="s">
        <v>126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6.5</v>
      </c>
      <c r="AE41">
        <v>157</v>
      </c>
      <c r="AF41">
        <v>20.549224002221038</v>
      </c>
      <c r="AG41">
        <v>23.243065614324575</v>
      </c>
      <c r="AH41">
        <v>15.201897716511759</v>
      </c>
      <c r="AI41">
        <v>3.2696353574301504</v>
      </c>
      <c r="AJ41">
        <v>0</v>
      </c>
      <c r="AK41">
        <v>0</v>
      </c>
    </row>
    <row r="42" spans="1:41" hidden="1" x14ac:dyDescent="0.3">
      <c r="A42" t="s">
        <v>127</v>
      </c>
      <c r="B42" t="s">
        <v>128</v>
      </c>
      <c r="C42" t="s">
        <v>128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4.4000000000000004</v>
      </c>
      <c r="AE42">
        <v>164</v>
      </c>
      <c r="AF42">
        <v>29.358161032758041</v>
      </c>
      <c r="AG42">
        <v>15.300091852198456</v>
      </c>
      <c r="AH42">
        <v>15.47175560859635</v>
      </c>
      <c r="AI42">
        <v>2.3779885675485231</v>
      </c>
      <c r="AJ42">
        <v>0</v>
      </c>
      <c r="AK42">
        <v>0</v>
      </c>
    </row>
    <row r="43" spans="1:41" hidden="1" x14ac:dyDescent="0.3">
      <c r="A43" t="s">
        <v>129</v>
      </c>
      <c r="B43" t="s">
        <v>130</v>
      </c>
      <c r="C43" t="s">
        <v>130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5.8</v>
      </c>
      <c r="AE43">
        <v>167</v>
      </c>
      <c r="AF43">
        <v>15.301369885176339</v>
      </c>
      <c r="AG43">
        <v>14.104809274434285</v>
      </c>
      <c r="AH43">
        <v>10.20245587286591</v>
      </c>
      <c r="AI43">
        <v>2.3588006909796171</v>
      </c>
      <c r="AJ43">
        <v>0</v>
      </c>
      <c r="AK43">
        <v>0</v>
      </c>
    </row>
    <row r="44" spans="1:41" hidden="1" x14ac:dyDescent="0.3">
      <c r="A44" t="s">
        <v>131</v>
      </c>
      <c r="B44" t="s">
        <v>132</v>
      </c>
      <c r="C44" t="s">
        <v>133</v>
      </c>
      <c r="D44" t="s">
        <v>4</v>
      </c>
      <c r="E44">
        <v>1</v>
      </c>
      <c r="F44">
        <v>0</v>
      </c>
      <c r="G44">
        <v>0</v>
      </c>
      <c r="H44">
        <v>0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4.5999999999999996</v>
      </c>
      <c r="AE44">
        <v>215</v>
      </c>
      <c r="AF44">
        <v>21.050014799772363</v>
      </c>
      <c r="AG44">
        <v>19.940935037820616</v>
      </c>
      <c r="AH44">
        <v>15.58670228262185</v>
      </c>
      <c r="AI44">
        <v>2.9052209130771276</v>
      </c>
      <c r="AJ44">
        <v>0</v>
      </c>
      <c r="AK44">
        <v>0</v>
      </c>
    </row>
    <row r="45" spans="1:41" hidden="1" x14ac:dyDescent="0.3">
      <c r="A45" t="s">
        <v>134</v>
      </c>
      <c r="B45" t="s">
        <v>135</v>
      </c>
      <c r="C45" t="s">
        <v>135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5.7</v>
      </c>
      <c r="AE45">
        <v>225</v>
      </c>
      <c r="AF45">
        <v>6.2091713074429835</v>
      </c>
      <c r="AG45">
        <v>19.817398292788482</v>
      </c>
      <c r="AH45">
        <v>9.483328686326594</v>
      </c>
      <c r="AI45">
        <v>1.8966657372653186</v>
      </c>
      <c r="AJ45">
        <v>0</v>
      </c>
      <c r="AK45">
        <v>0</v>
      </c>
    </row>
    <row r="46" spans="1:41" hidden="1" x14ac:dyDescent="0.3">
      <c r="A46" t="s">
        <v>136</v>
      </c>
      <c r="B46" t="s">
        <v>137</v>
      </c>
      <c r="C46" t="s">
        <v>137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4.5</v>
      </c>
      <c r="AE46">
        <v>227</v>
      </c>
      <c r="AF46">
        <v>13.891688748368749</v>
      </c>
      <c r="AG46">
        <v>23.043272848264539</v>
      </c>
      <c r="AH46">
        <v>13.75136099012861</v>
      </c>
      <c r="AI46">
        <v>2.9511287346654296</v>
      </c>
      <c r="AJ46">
        <v>0</v>
      </c>
      <c r="AK46">
        <v>0</v>
      </c>
    </row>
    <row r="47" spans="1:41" hidden="1" x14ac:dyDescent="0.3">
      <c r="A47" t="s">
        <v>138</v>
      </c>
      <c r="B47" t="s">
        <v>139</v>
      </c>
      <c r="C47" t="s">
        <v>139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5.4</v>
      </c>
      <c r="AE47">
        <v>232</v>
      </c>
      <c r="AF47">
        <v>14.00830960404404</v>
      </c>
      <c r="AG47">
        <v>13.460230020337312</v>
      </c>
      <c r="AH47">
        <v>10.439207440451209</v>
      </c>
      <c r="AI47">
        <v>2.0418033578865726</v>
      </c>
      <c r="AJ47">
        <v>0</v>
      </c>
      <c r="AK47">
        <v>0</v>
      </c>
    </row>
    <row r="48" spans="1:41" x14ac:dyDescent="0.3">
      <c r="A48" t="s">
        <v>182</v>
      </c>
      <c r="B48" t="s">
        <v>183</v>
      </c>
      <c r="C48" t="s">
        <v>183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4.5999999999999996</v>
      </c>
      <c r="AE48">
        <v>331</v>
      </c>
      <c r="AF48">
        <v>20.940585980679437</v>
      </c>
      <c r="AG48">
        <v>22.247139807680142</v>
      </c>
      <c r="AH48">
        <v>22.697392177288638</v>
      </c>
      <c r="AI48">
        <v>4.5094498105095573</v>
      </c>
      <c r="AJ48">
        <v>1</v>
      </c>
      <c r="AK48">
        <v>1</v>
      </c>
    </row>
    <row r="49" spans="1:37" hidden="1" x14ac:dyDescent="0.3">
      <c r="A49" t="s">
        <v>142</v>
      </c>
      <c r="B49" t="s">
        <v>143</v>
      </c>
      <c r="C49" t="s">
        <v>144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238</v>
      </c>
      <c r="AF49">
        <v>14.427382464947719</v>
      </c>
      <c r="AG49">
        <v>30.128396074333196</v>
      </c>
      <c r="AH49">
        <v>16.454118558877475</v>
      </c>
      <c r="AI49">
        <v>3.3369851645008035</v>
      </c>
      <c r="AJ49">
        <v>0</v>
      </c>
      <c r="AK49">
        <v>0</v>
      </c>
    </row>
    <row r="50" spans="1:37" hidden="1" x14ac:dyDescent="0.3">
      <c r="A50" t="s">
        <v>145</v>
      </c>
      <c r="B50" t="s">
        <v>146</v>
      </c>
      <c r="C50" t="s">
        <v>146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7.2</v>
      </c>
      <c r="AE50">
        <v>243</v>
      </c>
      <c r="AF50">
        <v>27.73394300011222</v>
      </c>
      <c r="AG50">
        <v>23.482963632891497</v>
      </c>
      <c r="AH50">
        <v>19.557816142671868</v>
      </c>
      <c r="AI50">
        <v>3.549176353416116</v>
      </c>
      <c r="AJ50">
        <v>0</v>
      </c>
      <c r="AK50">
        <v>0</v>
      </c>
    </row>
    <row r="51" spans="1:37" hidden="1" x14ac:dyDescent="0.3">
      <c r="A51" t="s">
        <v>147</v>
      </c>
      <c r="B51" t="s">
        <v>148</v>
      </c>
      <c r="C51" t="s">
        <v>149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244</v>
      </c>
      <c r="AF51">
        <v>22.483671385123081</v>
      </c>
      <c r="AG51">
        <v>17.135698394255755</v>
      </c>
      <c r="AH51">
        <v>15.18861292760808</v>
      </c>
      <c r="AI51">
        <v>2.6759515474806879</v>
      </c>
      <c r="AJ51">
        <v>0</v>
      </c>
      <c r="AK51">
        <v>0</v>
      </c>
    </row>
    <row r="52" spans="1:37" hidden="1" x14ac:dyDescent="0.3">
      <c r="A52" t="s">
        <v>150</v>
      </c>
      <c r="B52" t="s">
        <v>151</v>
      </c>
      <c r="C52" t="s">
        <v>151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5.0999999999999996</v>
      </c>
      <c r="AE52">
        <v>249</v>
      </c>
      <c r="AF52">
        <v>22.313419302335351</v>
      </c>
      <c r="AG52">
        <v>34.953626073993973</v>
      </c>
      <c r="AH52">
        <v>21.365982545387801</v>
      </c>
      <c r="AI52">
        <v>4.0183113918588527</v>
      </c>
      <c r="AJ52">
        <v>0</v>
      </c>
      <c r="AK52">
        <v>0</v>
      </c>
    </row>
    <row r="53" spans="1:37" hidden="1" x14ac:dyDescent="0.3">
      <c r="A53" t="s">
        <v>152</v>
      </c>
      <c r="B53" t="s">
        <v>153</v>
      </c>
      <c r="C53" t="s">
        <v>153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4.5999999999999996</v>
      </c>
      <c r="AE53">
        <v>264</v>
      </c>
      <c r="AF53">
        <v>22.006254336596104</v>
      </c>
      <c r="AG53">
        <v>18.657280399558864</v>
      </c>
      <c r="AH53">
        <v>21.767841233905685</v>
      </c>
      <c r="AI53">
        <v>3.9607911320964773</v>
      </c>
      <c r="AJ53">
        <v>0</v>
      </c>
      <c r="AK53">
        <v>0</v>
      </c>
    </row>
    <row r="54" spans="1:37" hidden="1" x14ac:dyDescent="0.3">
      <c r="A54" t="s">
        <v>154</v>
      </c>
      <c r="B54" t="s">
        <v>155</v>
      </c>
      <c r="C54" t="s">
        <v>156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5.5</v>
      </c>
      <c r="AE54">
        <v>265</v>
      </c>
      <c r="AF54">
        <v>13.159782244329861</v>
      </c>
      <c r="AG54">
        <v>16.821143535463051</v>
      </c>
      <c r="AH54">
        <v>15.677172586919127</v>
      </c>
      <c r="AI54">
        <v>3.7117070440425755</v>
      </c>
      <c r="AJ54">
        <v>0</v>
      </c>
      <c r="AK54">
        <v>0</v>
      </c>
    </row>
    <row r="55" spans="1:37" hidden="1" x14ac:dyDescent="0.3">
      <c r="A55" t="s">
        <v>157</v>
      </c>
      <c r="B55" t="s">
        <v>158</v>
      </c>
      <c r="C55" t="s">
        <v>159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267</v>
      </c>
      <c r="AF55">
        <v>13.777452943264759</v>
      </c>
      <c r="AG55">
        <v>14.790855380794365</v>
      </c>
      <c r="AH55">
        <v>15.088756888889016</v>
      </c>
      <c r="AI55">
        <v>3.0671518454652791</v>
      </c>
      <c r="AJ55">
        <v>0</v>
      </c>
      <c r="AK55">
        <v>0</v>
      </c>
    </row>
    <row r="56" spans="1:37" hidden="1" x14ac:dyDescent="0.3">
      <c r="A56" t="s">
        <v>160</v>
      </c>
      <c r="B56" t="s">
        <v>161</v>
      </c>
      <c r="C56" t="s">
        <v>161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5.6</v>
      </c>
      <c r="AE56">
        <v>269</v>
      </c>
      <c r="AF56">
        <v>14.386872447799108</v>
      </c>
      <c r="AG56">
        <v>14.916424705683006</v>
      </c>
      <c r="AH56">
        <v>15.50790174414249</v>
      </c>
      <c r="AI56">
        <v>3.5244502051435838</v>
      </c>
      <c r="AJ56">
        <v>0</v>
      </c>
      <c r="AK56">
        <v>0</v>
      </c>
    </row>
    <row r="57" spans="1:37" x14ac:dyDescent="0.3">
      <c r="A57" t="s">
        <v>203</v>
      </c>
      <c r="B57" t="s">
        <v>204</v>
      </c>
      <c r="C57" t="s">
        <v>204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6.5</v>
      </c>
      <c r="AE57">
        <v>374</v>
      </c>
      <c r="AF57">
        <v>26.041237137968785</v>
      </c>
      <c r="AG57">
        <v>23.479986023767864</v>
      </c>
      <c r="AH57">
        <v>22.948155039690686</v>
      </c>
      <c r="AI57">
        <v>4.4753787488716501</v>
      </c>
      <c r="AJ57">
        <v>1</v>
      </c>
      <c r="AK57">
        <v>1</v>
      </c>
    </row>
    <row r="58" spans="1:37" x14ac:dyDescent="0.3">
      <c r="A58" t="s">
        <v>47</v>
      </c>
      <c r="B58" t="s">
        <v>48</v>
      </c>
      <c r="C58" t="s">
        <v>48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8.6999999999999993</v>
      </c>
      <c r="AE58">
        <v>18</v>
      </c>
      <c r="AF58">
        <v>23.460387654629884</v>
      </c>
      <c r="AG58">
        <v>26.270875826486389</v>
      </c>
      <c r="AH58">
        <v>21.400849304132414</v>
      </c>
      <c r="AI58">
        <v>4.2635881275268979</v>
      </c>
      <c r="AJ58">
        <v>1</v>
      </c>
      <c r="AK58">
        <v>1</v>
      </c>
    </row>
    <row r="59" spans="1:37" x14ac:dyDescent="0.3">
      <c r="A59" t="s">
        <v>162</v>
      </c>
      <c r="B59" t="s">
        <v>163</v>
      </c>
      <c r="C59" t="s">
        <v>163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6.3</v>
      </c>
      <c r="AE59">
        <v>270</v>
      </c>
      <c r="AF59">
        <v>15.121833324717244</v>
      </c>
      <c r="AG59">
        <v>22.379390536866509</v>
      </c>
      <c r="AH59">
        <v>19.447042639039495</v>
      </c>
      <c r="AI59">
        <v>4.2055536358493706</v>
      </c>
      <c r="AJ59">
        <v>1</v>
      </c>
      <c r="AK59">
        <v>1</v>
      </c>
    </row>
    <row r="60" spans="1:37" hidden="1" x14ac:dyDescent="0.3">
      <c r="A60" t="s">
        <v>168</v>
      </c>
      <c r="B60" t="s">
        <v>169</v>
      </c>
      <c r="C60" t="s">
        <v>169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4.9000000000000004</v>
      </c>
      <c r="AE60">
        <v>284</v>
      </c>
      <c r="AF60">
        <v>20.595264837459812</v>
      </c>
      <c r="AG60">
        <v>15.086967492999028</v>
      </c>
      <c r="AH60">
        <v>19.257232367546564</v>
      </c>
      <c r="AI60">
        <v>3.2374809932950557</v>
      </c>
      <c r="AJ60">
        <v>0</v>
      </c>
      <c r="AK60">
        <v>0</v>
      </c>
    </row>
    <row r="61" spans="1:37" hidden="1" x14ac:dyDescent="0.3">
      <c r="A61" t="s">
        <v>170</v>
      </c>
      <c r="B61" t="s">
        <v>171</v>
      </c>
      <c r="C61" t="s">
        <v>171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4.5</v>
      </c>
      <c r="AE61">
        <v>286</v>
      </c>
      <c r="AF61">
        <v>12.09858661493932</v>
      </c>
      <c r="AG61">
        <v>14.339303655685885</v>
      </c>
      <c r="AH61">
        <v>13.884466795818767</v>
      </c>
      <c r="AI61">
        <v>2.9794505199434536</v>
      </c>
      <c r="AJ61">
        <v>0</v>
      </c>
      <c r="AK61">
        <v>0</v>
      </c>
    </row>
    <row r="62" spans="1:37" hidden="1" x14ac:dyDescent="0.3">
      <c r="A62" t="s">
        <v>172</v>
      </c>
      <c r="B62" t="s">
        <v>158</v>
      </c>
      <c r="C62" t="s">
        <v>173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5.5</v>
      </c>
      <c r="AE62">
        <v>297</v>
      </c>
      <c r="AF62">
        <v>15.326731930502426</v>
      </c>
      <c r="AG62">
        <v>14.955420881727235</v>
      </c>
      <c r="AH62">
        <v>19.245273716622229</v>
      </c>
      <c r="AI62">
        <v>4.3325094481360038</v>
      </c>
      <c r="AJ62">
        <v>0</v>
      </c>
      <c r="AK62">
        <v>0</v>
      </c>
    </row>
    <row r="63" spans="1:37" hidden="1" x14ac:dyDescent="0.3">
      <c r="A63" t="s">
        <v>174</v>
      </c>
      <c r="B63" t="s">
        <v>175</v>
      </c>
      <c r="C63" t="s">
        <v>175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4.9000000000000004</v>
      </c>
      <c r="AE63">
        <v>307</v>
      </c>
      <c r="AF63">
        <v>11.617647058823531</v>
      </c>
      <c r="AG63">
        <v>14.56712272054415</v>
      </c>
      <c r="AH63">
        <v>16.38511005356402</v>
      </c>
      <c r="AI63">
        <v>3.3524380482656833</v>
      </c>
      <c r="AJ63">
        <v>0</v>
      </c>
      <c r="AK63">
        <v>0</v>
      </c>
    </row>
    <row r="64" spans="1:37" hidden="1" x14ac:dyDescent="0.3">
      <c r="A64" t="s">
        <v>176</v>
      </c>
      <c r="B64" t="s">
        <v>177</v>
      </c>
      <c r="C64" t="s">
        <v>176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5.5</v>
      </c>
      <c r="AE64">
        <v>323</v>
      </c>
      <c r="AF64">
        <v>19.167785748059842</v>
      </c>
      <c r="AG64">
        <v>21.896888056114879</v>
      </c>
      <c r="AH64">
        <v>21.543985031749287</v>
      </c>
      <c r="AI64">
        <v>4.4881760540481324</v>
      </c>
      <c r="AJ64">
        <v>0</v>
      </c>
      <c r="AK64">
        <v>0</v>
      </c>
    </row>
    <row r="65" spans="1:37" hidden="1" x14ac:dyDescent="0.3">
      <c r="A65" t="s">
        <v>178</v>
      </c>
      <c r="B65" t="s">
        <v>179</v>
      </c>
      <c r="C65" t="s">
        <v>179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5.5</v>
      </c>
      <c r="AE65">
        <v>326</v>
      </c>
      <c r="AF65">
        <v>15.837837837837839</v>
      </c>
      <c r="AG65">
        <v>14.686497629193756</v>
      </c>
      <c r="AH65">
        <v>16.094639892585285</v>
      </c>
      <c r="AI65">
        <v>3.1438777808721463</v>
      </c>
      <c r="AJ65">
        <v>0</v>
      </c>
      <c r="AK65">
        <v>0</v>
      </c>
    </row>
    <row r="66" spans="1:37" hidden="1" x14ac:dyDescent="0.3">
      <c r="A66" t="s">
        <v>180</v>
      </c>
      <c r="B66" t="s">
        <v>181</v>
      </c>
      <c r="C66" t="s">
        <v>181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4.5</v>
      </c>
      <c r="AE66">
        <v>327</v>
      </c>
      <c r="AF66">
        <v>14.375</v>
      </c>
      <c r="AG66">
        <v>17.842653662359325</v>
      </c>
      <c r="AH66">
        <v>16.868947832343736</v>
      </c>
      <c r="AI66">
        <v>3.6166827236789123</v>
      </c>
      <c r="AJ66">
        <v>0</v>
      </c>
      <c r="AK66">
        <v>0</v>
      </c>
    </row>
    <row r="67" spans="1:37" x14ac:dyDescent="0.3">
      <c r="A67" t="s">
        <v>55</v>
      </c>
      <c r="B67" t="s">
        <v>56</v>
      </c>
      <c r="C67" t="s">
        <v>56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5.5</v>
      </c>
      <c r="AE67">
        <v>33</v>
      </c>
      <c r="AF67">
        <v>21</v>
      </c>
      <c r="AG67">
        <v>19.244724614218981</v>
      </c>
      <c r="AH67">
        <v>25.299478596711459</v>
      </c>
      <c r="AI67">
        <v>4.1853208890499269</v>
      </c>
      <c r="AJ67">
        <v>1</v>
      </c>
      <c r="AK67">
        <v>1</v>
      </c>
    </row>
    <row r="68" spans="1:37" hidden="1" x14ac:dyDescent="0.3">
      <c r="A68" t="s">
        <v>184</v>
      </c>
      <c r="B68" t="s">
        <v>185</v>
      </c>
      <c r="C68" t="s">
        <v>185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4.8</v>
      </c>
      <c r="AE68">
        <v>338</v>
      </c>
      <c r="AF68">
        <v>12.923076921997298</v>
      </c>
      <c r="AG68">
        <v>16.472433843794789</v>
      </c>
      <c r="AH68">
        <v>15.381536077991202</v>
      </c>
      <c r="AI68">
        <v>3.3570839471168474</v>
      </c>
      <c r="AJ68">
        <v>0</v>
      </c>
      <c r="AK68">
        <v>0</v>
      </c>
    </row>
    <row r="69" spans="1:37" hidden="1" x14ac:dyDescent="0.3">
      <c r="A69" t="s">
        <v>186</v>
      </c>
      <c r="B69" t="s">
        <v>187</v>
      </c>
      <c r="C69" t="s">
        <v>187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4.5</v>
      </c>
      <c r="AE69">
        <v>341</v>
      </c>
      <c r="AF69">
        <v>13.238265742939159</v>
      </c>
      <c r="AG69">
        <v>15.184338144264443</v>
      </c>
      <c r="AH69">
        <v>14.910060114659871</v>
      </c>
      <c r="AI69">
        <v>3.6794328460232304</v>
      </c>
      <c r="AJ69">
        <v>0</v>
      </c>
      <c r="AK69">
        <v>0</v>
      </c>
    </row>
    <row r="70" spans="1:37" hidden="1" x14ac:dyDescent="0.3">
      <c r="A70" t="s">
        <v>188</v>
      </c>
      <c r="B70" t="s">
        <v>189</v>
      </c>
      <c r="C70" t="s">
        <v>189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5.4</v>
      </c>
      <c r="AE70">
        <v>344</v>
      </c>
      <c r="AF70">
        <v>11.587244102596479</v>
      </c>
      <c r="AG70">
        <v>17.211195877724094</v>
      </c>
      <c r="AH70">
        <v>15.01477530042165</v>
      </c>
      <c r="AI70">
        <v>3.3745937364970979</v>
      </c>
      <c r="AJ70">
        <v>0</v>
      </c>
      <c r="AK70">
        <v>0</v>
      </c>
    </row>
    <row r="71" spans="1:37" hidden="1" x14ac:dyDescent="0.3">
      <c r="A71" t="s">
        <v>190</v>
      </c>
      <c r="B71" t="s">
        <v>191</v>
      </c>
      <c r="C71" t="s">
        <v>192</v>
      </c>
      <c r="D71" t="s">
        <v>4</v>
      </c>
      <c r="E71">
        <v>1</v>
      </c>
      <c r="F71">
        <v>0</v>
      </c>
      <c r="G71">
        <v>0</v>
      </c>
      <c r="H71">
        <v>0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5.5</v>
      </c>
      <c r="AE71">
        <v>358</v>
      </c>
      <c r="AF71">
        <v>21.876021282920899</v>
      </c>
      <c r="AG71">
        <v>24.762554838415333</v>
      </c>
      <c r="AH71">
        <v>21.743084808348861</v>
      </c>
      <c r="AI71">
        <v>4.4776281299058844</v>
      </c>
      <c r="AJ71">
        <v>0</v>
      </c>
      <c r="AK71">
        <v>0</v>
      </c>
    </row>
    <row r="72" spans="1:37" x14ac:dyDescent="0.3">
      <c r="A72" t="s">
        <v>193</v>
      </c>
      <c r="B72" t="s">
        <v>194</v>
      </c>
      <c r="C72" t="s">
        <v>193</v>
      </c>
      <c r="D72" t="s">
        <v>7</v>
      </c>
      <c r="E72">
        <v>0</v>
      </c>
      <c r="F72">
        <v>0</v>
      </c>
      <c r="G72">
        <v>0</v>
      </c>
      <c r="H72">
        <v>1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7.4</v>
      </c>
      <c r="AE72">
        <v>360</v>
      </c>
      <c r="AF72">
        <v>18.441642085960339</v>
      </c>
      <c r="AG72">
        <v>21.576462349080153</v>
      </c>
      <c r="AH72">
        <v>18.672832891758098</v>
      </c>
      <c r="AI72">
        <v>4.1670990647480224</v>
      </c>
      <c r="AJ72">
        <v>1</v>
      </c>
      <c r="AK72">
        <v>1</v>
      </c>
    </row>
    <row r="73" spans="1:37" hidden="1" x14ac:dyDescent="0.3">
      <c r="A73" t="s">
        <v>195</v>
      </c>
      <c r="B73" t="s">
        <v>196</v>
      </c>
      <c r="C73" t="s">
        <v>197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7.9</v>
      </c>
      <c r="AE73">
        <v>361</v>
      </c>
      <c r="AF73">
        <v>18.38095238095238</v>
      </c>
      <c r="AG73">
        <v>22.180771044877787</v>
      </c>
      <c r="AH73">
        <v>18.94184932077075</v>
      </c>
      <c r="AI73">
        <v>3.8700573838681347</v>
      </c>
      <c r="AJ73">
        <v>0</v>
      </c>
      <c r="AK73">
        <v>0</v>
      </c>
    </row>
    <row r="74" spans="1:37" hidden="1" x14ac:dyDescent="0.3">
      <c r="A74" t="s">
        <v>198</v>
      </c>
      <c r="B74" t="s">
        <v>199</v>
      </c>
      <c r="C74" t="s">
        <v>199</v>
      </c>
      <c r="D74" t="s">
        <v>7</v>
      </c>
      <c r="E74">
        <v>0</v>
      </c>
      <c r="F74">
        <v>0</v>
      </c>
      <c r="G74">
        <v>0</v>
      </c>
      <c r="H74">
        <v>1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7.3</v>
      </c>
      <c r="AE74">
        <v>364</v>
      </c>
      <c r="AF74">
        <v>34</v>
      </c>
      <c r="AG74">
        <v>26.51002826225319</v>
      </c>
      <c r="AH74">
        <v>27.932775958577061</v>
      </c>
      <c r="AI74">
        <v>4.5390807581902006</v>
      </c>
      <c r="AJ74">
        <v>0</v>
      </c>
      <c r="AK74">
        <v>0</v>
      </c>
    </row>
    <row r="75" spans="1:37" hidden="1" x14ac:dyDescent="0.3">
      <c r="A75" t="s">
        <v>200</v>
      </c>
      <c r="B75" t="s">
        <v>201</v>
      </c>
      <c r="C75" t="s">
        <v>202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7.7</v>
      </c>
      <c r="AE75">
        <v>370</v>
      </c>
      <c r="AF75">
        <v>18.427188858261168</v>
      </c>
      <c r="AG75">
        <v>22.243531057899766</v>
      </c>
      <c r="AH75">
        <v>18.992905176313215</v>
      </c>
      <c r="AI75">
        <v>4.0138612157101097</v>
      </c>
      <c r="AJ75">
        <v>0</v>
      </c>
      <c r="AK75">
        <v>0</v>
      </c>
    </row>
    <row r="76" spans="1:37" x14ac:dyDescent="0.3">
      <c r="A76" t="s">
        <v>140</v>
      </c>
      <c r="B76" t="s">
        <v>141</v>
      </c>
      <c r="C76" t="s">
        <v>141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4.2</v>
      </c>
      <c r="AE76">
        <v>233</v>
      </c>
      <c r="AF76">
        <v>27.05548330953512</v>
      </c>
      <c r="AG76">
        <v>35.948437026974595</v>
      </c>
      <c r="AH76">
        <v>23.651118155645264</v>
      </c>
      <c r="AI76">
        <v>4.1619848652896634</v>
      </c>
      <c r="AJ76">
        <v>1</v>
      </c>
      <c r="AK76">
        <v>1</v>
      </c>
    </row>
    <row r="77" spans="1:37" hidden="1" x14ac:dyDescent="0.3">
      <c r="A77" t="s">
        <v>205</v>
      </c>
      <c r="B77" t="s">
        <v>206</v>
      </c>
      <c r="C77" t="s">
        <v>206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12.5</v>
      </c>
      <c r="AE77">
        <v>375</v>
      </c>
      <c r="AF77">
        <v>33.906139148712171</v>
      </c>
      <c r="AG77">
        <v>32.519702825021653</v>
      </c>
      <c r="AH77">
        <v>30.832326165100071</v>
      </c>
      <c r="AI77">
        <v>6.0155428396978676</v>
      </c>
      <c r="AJ77">
        <v>0</v>
      </c>
      <c r="AK77">
        <v>0</v>
      </c>
    </row>
    <row r="78" spans="1:37" hidden="1" x14ac:dyDescent="0.3">
      <c r="A78" t="s">
        <v>207</v>
      </c>
      <c r="B78" t="s">
        <v>208</v>
      </c>
      <c r="C78" t="s">
        <v>208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</v>
      </c>
      <c r="AE78">
        <v>376</v>
      </c>
      <c r="AF78">
        <v>15.355051074807992</v>
      </c>
      <c r="AG78">
        <v>34.927160039292396</v>
      </c>
      <c r="AH78">
        <v>23.847927098480572</v>
      </c>
      <c r="AI78">
        <v>5.2642391693689605</v>
      </c>
      <c r="AJ78">
        <v>0</v>
      </c>
      <c r="AK78">
        <v>0</v>
      </c>
    </row>
    <row r="79" spans="1:37" hidden="1" x14ac:dyDescent="0.3">
      <c r="A79" t="s">
        <v>209</v>
      </c>
      <c r="B79" t="s">
        <v>210</v>
      </c>
      <c r="C79" t="s">
        <v>211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6.9</v>
      </c>
      <c r="AE79">
        <v>430</v>
      </c>
      <c r="AF79">
        <v>10.76444550472678</v>
      </c>
      <c r="AG79">
        <v>20.165336850356908</v>
      </c>
      <c r="AH79">
        <v>11.888958552360513</v>
      </c>
      <c r="AI79">
        <v>2.1618701248445586</v>
      </c>
      <c r="AJ79">
        <v>0</v>
      </c>
      <c r="AK79">
        <v>0</v>
      </c>
    </row>
    <row r="80" spans="1:37" hidden="1" x14ac:dyDescent="0.3">
      <c r="A80" t="s">
        <v>212</v>
      </c>
      <c r="B80" t="s">
        <v>213</v>
      </c>
      <c r="C80" t="s">
        <v>214</v>
      </c>
      <c r="D80" t="s">
        <v>4</v>
      </c>
      <c r="E80">
        <v>1</v>
      </c>
      <c r="F80">
        <v>0</v>
      </c>
      <c r="G80">
        <v>0</v>
      </c>
      <c r="H80">
        <v>0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5.6</v>
      </c>
      <c r="AE80">
        <v>438</v>
      </c>
      <c r="AF80">
        <v>22.176357444406921</v>
      </c>
      <c r="AG80">
        <v>18.489155890395988</v>
      </c>
      <c r="AH80">
        <v>16.149102718144373</v>
      </c>
      <c r="AI80">
        <v>3.2644731731338115</v>
      </c>
      <c r="AJ80">
        <v>0</v>
      </c>
      <c r="AK80">
        <v>0</v>
      </c>
    </row>
    <row r="81" spans="1:37" hidden="1" x14ac:dyDescent="0.3">
      <c r="A81" t="s">
        <v>215</v>
      </c>
      <c r="B81" t="s">
        <v>216</v>
      </c>
      <c r="C81" t="s">
        <v>216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7.6</v>
      </c>
      <c r="AE81">
        <v>439</v>
      </c>
      <c r="AF81">
        <v>24.573170731707318</v>
      </c>
      <c r="AG81">
        <v>23.483059794610575</v>
      </c>
      <c r="AH81">
        <v>18.978668148740653</v>
      </c>
      <c r="AI81">
        <v>4.0563270270438982</v>
      </c>
      <c r="AJ81">
        <v>0</v>
      </c>
      <c r="AK81">
        <v>0</v>
      </c>
    </row>
    <row r="82" spans="1:37" x14ac:dyDescent="0.3">
      <c r="A82" t="s">
        <v>280</v>
      </c>
      <c r="B82" t="s">
        <v>281</v>
      </c>
      <c r="C82" t="s">
        <v>282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4.5</v>
      </c>
      <c r="AE82">
        <v>652</v>
      </c>
      <c r="AF82">
        <v>23.442404013897537</v>
      </c>
      <c r="AG82">
        <v>38.099040197179797</v>
      </c>
      <c r="AH82">
        <v>23.869419640507267</v>
      </c>
      <c r="AI82">
        <v>4.1338659840339451</v>
      </c>
      <c r="AJ82">
        <v>0</v>
      </c>
      <c r="AK82">
        <v>1</v>
      </c>
    </row>
    <row r="83" spans="1:37" hidden="1" x14ac:dyDescent="0.3">
      <c r="A83" t="s">
        <v>219</v>
      </c>
      <c r="B83" t="s">
        <v>220</v>
      </c>
      <c r="C83" t="s">
        <v>219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5.7</v>
      </c>
      <c r="AE83">
        <v>449</v>
      </c>
      <c r="AF83">
        <v>14.494899237590413</v>
      </c>
      <c r="AG83">
        <v>18.720600473833063</v>
      </c>
      <c r="AH83">
        <v>12.956987412769458</v>
      </c>
      <c r="AI83">
        <v>2.7787355642740446</v>
      </c>
      <c r="AJ83">
        <v>0</v>
      </c>
      <c r="AK83">
        <v>0</v>
      </c>
    </row>
    <row r="84" spans="1:37" hidden="1" x14ac:dyDescent="0.3">
      <c r="A84" t="s">
        <v>221</v>
      </c>
      <c r="B84" t="s">
        <v>222</v>
      </c>
      <c r="C84" t="s">
        <v>222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5.2</v>
      </c>
      <c r="AE84">
        <v>453</v>
      </c>
      <c r="AF84">
        <v>17.873672948276521</v>
      </c>
      <c r="AG84">
        <v>16.815092404147318</v>
      </c>
      <c r="AH84">
        <v>13.708273077374214</v>
      </c>
      <c r="AI84">
        <v>2.9829942428408196</v>
      </c>
      <c r="AJ84">
        <v>0</v>
      </c>
      <c r="AK84">
        <v>0</v>
      </c>
    </row>
    <row r="85" spans="1:37" hidden="1" x14ac:dyDescent="0.3">
      <c r="A85" t="s">
        <v>223</v>
      </c>
      <c r="B85" t="s">
        <v>224</v>
      </c>
      <c r="C85" t="s">
        <v>224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5.0999999999999996</v>
      </c>
      <c r="AE85">
        <v>455</v>
      </c>
      <c r="AF85">
        <v>10.999999970197678</v>
      </c>
      <c r="AG85">
        <v>31.656338222436155</v>
      </c>
      <c r="AH85">
        <v>16.148266474329162</v>
      </c>
      <c r="AI85">
        <v>3.6473188722287566</v>
      </c>
      <c r="AJ85">
        <v>0</v>
      </c>
      <c r="AK85">
        <v>0</v>
      </c>
    </row>
    <row r="86" spans="1:37" hidden="1" x14ac:dyDescent="0.3">
      <c r="A86" t="s">
        <v>225</v>
      </c>
      <c r="B86" t="s">
        <v>226</v>
      </c>
      <c r="C86" t="s">
        <v>227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8.4</v>
      </c>
      <c r="AE86">
        <v>461</v>
      </c>
      <c r="AF86">
        <v>20.895528659538545</v>
      </c>
      <c r="AG86">
        <v>22.358203526738077</v>
      </c>
      <c r="AH86">
        <v>16.061560209161879</v>
      </c>
      <c r="AI86">
        <v>3.4746697168664546</v>
      </c>
      <c r="AJ86">
        <v>0</v>
      </c>
      <c r="AK86">
        <v>0</v>
      </c>
    </row>
    <row r="87" spans="1:37" hidden="1" x14ac:dyDescent="0.3">
      <c r="A87" t="s">
        <v>228</v>
      </c>
      <c r="B87" t="s">
        <v>229</v>
      </c>
      <c r="C87" t="s">
        <v>230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5.4</v>
      </c>
      <c r="AE87">
        <v>464</v>
      </c>
      <c r="AF87">
        <v>61.582407810623224</v>
      </c>
      <c r="AG87">
        <v>17.737301286604186</v>
      </c>
      <c r="AH87">
        <v>29.470709915109939</v>
      </c>
      <c r="AI87">
        <v>2.5509296236578702</v>
      </c>
      <c r="AJ87">
        <v>0</v>
      </c>
      <c r="AK87">
        <v>0</v>
      </c>
    </row>
    <row r="88" spans="1:37" hidden="1" x14ac:dyDescent="0.3">
      <c r="A88" t="s">
        <v>108</v>
      </c>
      <c r="B88" t="s">
        <v>231</v>
      </c>
      <c r="C88" t="s">
        <v>231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5.9</v>
      </c>
      <c r="AE88">
        <v>466</v>
      </c>
      <c r="AF88">
        <v>20.552631568907579</v>
      </c>
      <c r="AG88">
        <v>19.985157897367891</v>
      </c>
      <c r="AH88">
        <v>15.053733040551153</v>
      </c>
      <c r="AI88">
        <v>3.0653239059688993</v>
      </c>
      <c r="AJ88">
        <v>0</v>
      </c>
      <c r="AK88">
        <v>0</v>
      </c>
    </row>
    <row r="89" spans="1:37" hidden="1" x14ac:dyDescent="0.3">
      <c r="A89" t="s">
        <v>232</v>
      </c>
      <c r="B89" t="s">
        <v>233</v>
      </c>
      <c r="C89" t="s">
        <v>233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8.9</v>
      </c>
      <c r="AE89">
        <v>481</v>
      </c>
      <c r="AF89">
        <v>22.584996006126588</v>
      </c>
      <c r="AG89">
        <v>24.748577361045307</v>
      </c>
      <c r="AH89">
        <v>17.576340579608477</v>
      </c>
      <c r="AI89">
        <v>3.6807784714569447</v>
      </c>
      <c r="AJ89">
        <v>0</v>
      </c>
      <c r="AK89">
        <v>0</v>
      </c>
    </row>
    <row r="90" spans="1:37" hidden="1" x14ac:dyDescent="0.3">
      <c r="A90" t="s">
        <v>100</v>
      </c>
      <c r="B90" t="s">
        <v>234</v>
      </c>
      <c r="C90" t="s">
        <v>234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4.5999999999999996</v>
      </c>
      <c r="AE90">
        <v>486</v>
      </c>
      <c r="AF90">
        <v>18.119257523692337</v>
      </c>
      <c r="AG90">
        <v>16.682676433158619</v>
      </c>
      <c r="AH90">
        <v>12.924059193058174</v>
      </c>
      <c r="AI90">
        <v>2.9068816128131099</v>
      </c>
      <c r="AJ90">
        <v>0</v>
      </c>
      <c r="AK90">
        <v>0</v>
      </c>
    </row>
    <row r="91" spans="1:37" hidden="1" x14ac:dyDescent="0.3">
      <c r="A91" t="s">
        <v>235</v>
      </c>
      <c r="B91" t="s">
        <v>175</v>
      </c>
      <c r="C91" t="s">
        <v>175</v>
      </c>
      <c r="D91" t="s">
        <v>4</v>
      </c>
      <c r="E91">
        <v>1</v>
      </c>
      <c r="F91">
        <v>0</v>
      </c>
      <c r="G91">
        <v>0</v>
      </c>
      <c r="H91">
        <v>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4.9000000000000004</v>
      </c>
      <c r="AE91">
        <v>488</v>
      </c>
      <c r="AF91">
        <v>18.497777695796298</v>
      </c>
      <c r="AG91">
        <v>24.580134550056197</v>
      </c>
      <c r="AH91">
        <v>15.994617682531437</v>
      </c>
      <c r="AI91">
        <v>3.1271534080931911</v>
      </c>
      <c r="AJ91">
        <v>0</v>
      </c>
      <c r="AK91">
        <v>0</v>
      </c>
    </row>
    <row r="92" spans="1:37" hidden="1" x14ac:dyDescent="0.3">
      <c r="A92" t="s">
        <v>236</v>
      </c>
      <c r="B92" t="s">
        <v>237</v>
      </c>
      <c r="C92" t="s">
        <v>237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4.5999999999999996</v>
      </c>
      <c r="AE92">
        <v>500</v>
      </c>
      <c r="AF92">
        <v>17.712892406315408</v>
      </c>
      <c r="AG92">
        <v>21.306549393083028</v>
      </c>
      <c r="AH92">
        <v>13.205501403068972</v>
      </c>
      <c r="AI92">
        <v>2.6893118556208018</v>
      </c>
      <c r="AJ92">
        <v>0</v>
      </c>
      <c r="AK92">
        <v>0</v>
      </c>
    </row>
    <row r="93" spans="1:37" hidden="1" x14ac:dyDescent="0.3">
      <c r="A93" t="s">
        <v>238</v>
      </c>
      <c r="B93" t="s">
        <v>239</v>
      </c>
      <c r="C93" t="s">
        <v>239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4.5</v>
      </c>
      <c r="AE93">
        <v>502</v>
      </c>
      <c r="AF93">
        <v>15.255453213560999</v>
      </c>
      <c r="AG93">
        <v>18.485012253603834</v>
      </c>
      <c r="AH93">
        <v>11.414074749441067</v>
      </c>
      <c r="AI93">
        <v>2.3645339490074195</v>
      </c>
      <c r="AJ93">
        <v>0</v>
      </c>
      <c r="AK93">
        <v>0</v>
      </c>
    </row>
    <row r="94" spans="1:37" hidden="1" x14ac:dyDescent="0.3">
      <c r="A94" t="s">
        <v>240</v>
      </c>
      <c r="B94" t="s">
        <v>241</v>
      </c>
      <c r="C94" t="s">
        <v>241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5.5</v>
      </c>
      <c r="AE94">
        <v>507</v>
      </c>
      <c r="AF94">
        <v>30.664759273017768</v>
      </c>
      <c r="AG94">
        <v>15.251740347931875</v>
      </c>
      <c r="AH94">
        <v>16.318701608348043</v>
      </c>
      <c r="AI94">
        <v>1.9633864612421363</v>
      </c>
      <c r="AJ94">
        <v>0</v>
      </c>
      <c r="AK94">
        <v>0</v>
      </c>
    </row>
    <row r="95" spans="1:37" hidden="1" x14ac:dyDescent="0.3">
      <c r="A95" t="s">
        <v>242</v>
      </c>
      <c r="B95" t="s">
        <v>243</v>
      </c>
      <c r="C95" t="s">
        <v>243</v>
      </c>
      <c r="D95" t="s">
        <v>4</v>
      </c>
      <c r="E95">
        <v>1</v>
      </c>
      <c r="F95">
        <v>0</v>
      </c>
      <c r="G95">
        <v>0</v>
      </c>
      <c r="H95">
        <v>0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5.5</v>
      </c>
      <c r="AE95">
        <v>519</v>
      </c>
      <c r="AF95">
        <v>24.108442093681042</v>
      </c>
      <c r="AG95">
        <v>20.651054007947948</v>
      </c>
      <c r="AH95">
        <v>15.448743015714768</v>
      </c>
      <c r="AI95">
        <v>2.8229799351461518</v>
      </c>
      <c r="AJ95">
        <v>0</v>
      </c>
      <c r="AK95">
        <v>0</v>
      </c>
    </row>
    <row r="96" spans="1:37" hidden="1" x14ac:dyDescent="0.3">
      <c r="A96" t="s">
        <v>244</v>
      </c>
      <c r="B96" t="s">
        <v>245</v>
      </c>
      <c r="C96" t="s">
        <v>245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522</v>
      </c>
      <c r="AF96">
        <v>11.294035655621077</v>
      </c>
      <c r="AG96">
        <v>19.656104260092174</v>
      </c>
      <c r="AH96">
        <v>10.255985291778618</v>
      </c>
      <c r="AI96">
        <v>1.7838315867856265</v>
      </c>
      <c r="AJ96">
        <v>0</v>
      </c>
      <c r="AK96">
        <v>0</v>
      </c>
    </row>
    <row r="97" spans="1:37" hidden="1" x14ac:dyDescent="0.3">
      <c r="A97" t="s">
        <v>246</v>
      </c>
      <c r="B97" t="s">
        <v>247</v>
      </c>
      <c r="C97" t="s">
        <v>247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6.5</v>
      </c>
      <c r="AE97">
        <v>525</v>
      </c>
      <c r="AF97">
        <v>19.141581684423848</v>
      </c>
      <c r="AG97">
        <v>24.635259279377784</v>
      </c>
      <c r="AH97">
        <v>14.757588448801293</v>
      </c>
      <c r="AI97">
        <v>2.9008740598470393</v>
      </c>
      <c r="AJ97">
        <v>0</v>
      </c>
      <c r="AK97">
        <v>0</v>
      </c>
    </row>
    <row r="98" spans="1:37" hidden="1" x14ac:dyDescent="0.3">
      <c r="A98" t="s">
        <v>248</v>
      </c>
      <c r="B98" t="s">
        <v>189</v>
      </c>
      <c r="C98" t="s">
        <v>189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7.8</v>
      </c>
      <c r="AE98">
        <v>528</v>
      </c>
      <c r="AF98">
        <v>23.424658695227276</v>
      </c>
      <c r="AG98">
        <v>27.022729129242361</v>
      </c>
      <c r="AH98">
        <v>17.114673136851209</v>
      </c>
      <c r="AI98">
        <v>3.4953558813627996</v>
      </c>
      <c r="AJ98">
        <v>0</v>
      </c>
      <c r="AK98">
        <v>0</v>
      </c>
    </row>
    <row r="99" spans="1:37" hidden="1" x14ac:dyDescent="0.3">
      <c r="A99" t="s">
        <v>249</v>
      </c>
      <c r="B99" t="s">
        <v>250</v>
      </c>
      <c r="C99" t="s">
        <v>250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6.4</v>
      </c>
      <c r="AE99">
        <v>531</v>
      </c>
      <c r="AF99">
        <v>21.875</v>
      </c>
      <c r="AG99">
        <v>24.662340743217946</v>
      </c>
      <c r="AH99">
        <v>15.809252308935088</v>
      </c>
      <c r="AI99">
        <v>3.2429231896861328</v>
      </c>
      <c r="AJ99">
        <v>0</v>
      </c>
      <c r="AK99">
        <v>0</v>
      </c>
    </row>
    <row r="100" spans="1:37" hidden="1" x14ac:dyDescent="0.3">
      <c r="A100" t="s">
        <v>251</v>
      </c>
      <c r="B100" t="s">
        <v>252</v>
      </c>
      <c r="C100" t="s">
        <v>252</v>
      </c>
      <c r="D100" t="s">
        <v>4</v>
      </c>
      <c r="E100">
        <v>1</v>
      </c>
      <c r="F100">
        <v>0</v>
      </c>
      <c r="G100">
        <v>0</v>
      </c>
      <c r="H100">
        <v>0</v>
      </c>
      <c r="I100" t="s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536</v>
      </c>
      <c r="AF100">
        <v>11.571230910498226</v>
      </c>
      <c r="AG100">
        <v>31.204718863383231</v>
      </c>
      <c r="AH100">
        <v>27.361658140479662</v>
      </c>
      <c r="AI100">
        <v>4.6525586365812961</v>
      </c>
      <c r="AJ100">
        <v>0</v>
      </c>
      <c r="AK100">
        <v>0</v>
      </c>
    </row>
    <row r="101" spans="1:37" hidden="1" x14ac:dyDescent="0.3">
      <c r="A101" t="s">
        <v>240</v>
      </c>
      <c r="B101" t="s">
        <v>253</v>
      </c>
      <c r="C101" t="s">
        <v>253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539</v>
      </c>
      <c r="AF101">
        <v>10.435841828823172</v>
      </c>
      <c r="AG101">
        <v>11.575947205615856</v>
      </c>
      <c r="AH101">
        <v>14.154546913257988</v>
      </c>
      <c r="AI101">
        <v>2.5161177185822008</v>
      </c>
      <c r="AJ101">
        <v>0</v>
      </c>
      <c r="AK101">
        <v>0</v>
      </c>
    </row>
    <row r="102" spans="1:37" hidden="1" x14ac:dyDescent="0.3">
      <c r="A102" t="s">
        <v>254</v>
      </c>
      <c r="B102" t="s">
        <v>255</v>
      </c>
      <c r="C102" t="s">
        <v>255</v>
      </c>
      <c r="D102" t="s">
        <v>7</v>
      </c>
      <c r="E102">
        <v>0</v>
      </c>
      <c r="F102">
        <v>0</v>
      </c>
      <c r="G102">
        <v>0</v>
      </c>
      <c r="H102">
        <v>1</v>
      </c>
      <c r="I102" t="s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6.6</v>
      </c>
      <c r="AE102">
        <v>543</v>
      </c>
      <c r="AF102">
        <v>21.642857127871004</v>
      </c>
      <c r="AG102">
        <v>25.293554180298173</v>
      </c>
      <c r="AH102">
        <v>30.172009570186489</v>
      </c>
      <c r="AI102">
        <v>5.1670574370840008</v>
      </c>
      <c r="AJ102">
        <v>0</v>
      </c>
      <c r="AK102">
        <v>0</v>
      </c>
    </row>
    <row r="103" spans="1:37" hidden="1" x14ac:dyDescent="0.3">
      <c r="A103" t="s">
        <v>256</v>
      </c>
      <c r="B103" t="s">
        <v>257</v>
      </c>
      <c r="C103" t="s">
        <v>257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5.9</v>
      </c>
      <c r="AE103">
        <v>553</v>
      </c>
      <c r="AF103">
        <v>16.325531701359591</v>
      </c>
      <c r="AG103">
        <v>20.418520163067654</v>
      </c>
      <c r="AH103">
        <v>23.609789455606617</v>
      </c>
      <c r="AI103">
        <v>4.2400496199348563</v>
      </c>
      <c r="AJ103">
        <v>0</v>
      </c>
      <c r="AK103">
        <v>0</v>
      </c>
    </row>
    <row r="104" spans="1:37" hidden="1" x14ac:dyDescent="0.3">
      <c r="A104" t="s">
        <v>258</v>
      </c>
      <c r="B104" t="s">
        <v>259</v>
      </c>
      <c r="C104" t="s">
        <v>259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5</v>
      </c>
      <c r="AE104">
        <v>573</v>
      </c>
      <c r="AF104">
        <v>12.302596381502321</v>
      </c>
      <c r="AG104">
        <v>13.885154502067873</v>
      </c>
      <c r="AH104">
        <v>16.837989016919693</v>
      </c>
      <c r="AI104">
        <v>2.9945909940953048</v>
      </c>
      <c r="AJ104">
        <v>0</v>
      </c>
      <c r="AK104">
        <v>0</v>
      </c>
    </row>
    <row r="105" spans="1:37" hidden="1" x14ac:dyDescent="0.3">
      <c r="A105" t="s">
        <v>260</v>
      </c>
      <c r="B105" t="s">
        <v>261</v>
      </c>
      <c r="C105" t="s">
        <v>261</v>
      </c>
      <c r="D105" t="s">
        <v>4</v>
      </c>
      <c r="E105">
        <v>1</v>
      </c>
      <c r="F105">
        <v>0</v>
      </c>
      <c r="G105">
        <v>0</v>
      </c>
      <c r="H105">
        <v>0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4.5</v>
      </c>
      <c r="AE105">
        <v>599</v>
      </c>
      <c r="AF105">
        <v>13.907844711649236</v>
      </c>
      <c r="AG105">
        <v>31.866410430526578</v>
      </c>
      <c r="AH105">
        <v>0</v>
      </c>
      <c r="AI105">
        <v>0</v>
      </c>
      <c r="AJ105">
        <v>0</v>
      </c>
      <c r="AK105">
        <v>0</v>
      </c>
    </row>
    <row r="106" spans="1:37" hidden="1" x14ac:dyDescent="0.3">
      <c r="A106" t="s">
        <v>262</v>
      </c>
      <c r="B106" t="s">
        <v>263</v>
      </c>
      <c r="C106" t="s">
        <v>263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5</v>
      </c>
      <c r="AE106">
        <v>623</v>
      </c>
      <c r="AF106">
        <v>12.263095325901345</v>
      </c>
      <c r="AG106">
        <v>10.995941974621353</v>
      </c>
      <c r="AH106">
        <v>9.2002093916701497</v>
      </c>
      <c r="AI106">
        <v>1.582870713709045</v>
      </c>
      <c r="AJ106">
        <v>0</v>
      </c>
      <c r="AK106">
        <v>0</v>
      </c>
    </row>
    <row r="107" spans="1:37" hidden="1" x14ac:dyDescent="0.3">
      <c r="A107" t="s">
        <v>264</v>
      </c>
      <c r="B107" t="s">
        <v>265</v>
      </c>
      <c r="C107" t="s">
        <v>265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7</v>
      </c>
      <c r="AE107">
        <v>631</v>
      </c>
      <c r="AF107">
        <v>24.333333329976909</v>
      </c>
      <c r="AG107">
        <v>18.605525315775051</v>
      </c>
      <c r="AH107">
        <v>17.073745141903309</v>
      </c>
      <c r="AI107">
        <v>2.7969127118554518</v>
      </c>
      <c r="AJ107">
        <v>0</v>
      </c>
      <c r="AK107">
        <v>0</v>
      </c>
    </row>
    <row r="108" spans="1:37" hidden="1" x14ac:dyDescent="0.3">
      <c r="A108" t="s">
        <v>266</v>
      </c>
      <c r="B108" t="s">
        <v>267</v>
      </c>
      <c r="C108" t="s">
        <v>267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7.9</v>
      </c>
      <c r="AE108">
        <v>634</v>
      </c>
      <c r="AF108">
        <v>56.848276719584902</v>
      </c>
      <c r="AG108">
        <v>25.213391150036053</v>
      </c>
      <c r="AH108">
        <v>33.174114485270465</v>
      </c>
      <c r="AI108">
        <v>3.6207383060077647</v>
      </c>
      <c r="AJ108">
        <v>0</v>
      </c>
      <c r="AK108">
        <v>0</v>
      </c>
    </row>
    <row r="109" spans="1:37" hidden="1" x14ac:dyDescent="0.3">
      <c r="A109" t="s">
        <v>268</v>
      </c>
      <c r="B109" t="s">
        <v>269</v>
      </c>
      <c r="C109" t="s">
        <v>268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6.8</v>
      </c>
      <c r="AE109">
        <v>638</v>
      </c>
      <c r="AF109">
        <v>15.683580968020051</v>
      </c>
      <c r="AG109">
        <v>15.398116200220837</v>
      </c>
      <c r="AH109">
        <v>12.257475459394609</v>
      </c>
      <c r="AI109">
        <v>2.2547709514746788</v>
      </c>
      <c r="AJ109">
        <v>0</v>
      </c>
      <c r="AK109">
        <v>0</v>
      </c>
    </row>
    <row r="110" spans="1:37" hidden="1" x14ac:dyDescent="0.3">
      <c r="A110" t="s">
        <v>270</v>
      </c>
      <c r="B110" t="s">
        <v>271</v>
      </c>
      <c r="C110" t="s">
        <v>271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4.8</v>
      </c>
      <c r="AE110">
        <v>640</v>
      </c>
      <c r="AF110">
        <v>15</v>
      </c>
      <c r="AG110">
        <v>16.67060063477912</v>
      </c>
      <c r="AH110">
        <v>12.438140514997002</v>
      </c>
      <c r="AI110">
        <v>2.2959056153400654</v>
      </c>
      <c r="AJ110">
        <v>0</v>
      </c>
      <c r="AK110">
        <v>0</v>
      </c>
    </row>
    <row r="111" spans="1:37" hidden="1" x14ac:dyDescent="0.3">
      <c r="A111" t="s">
        <v>272</v>
      </c>
      <c r="B111" t="s">
        <v>273</v>
      </c>
      <c r="C111" t="s">
        <v>273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4.5999999999999996</v>
      </c>
      <c r="AE111">
        <v>642</v>
      </c>
      <c r="AF111">
        <v>8.7259525061174159</v>
      </c>
      <c r="AG111">
        <v>18.618539363589612</v>
      </c>
      <c r="AH111">
        <v>10.516931185938205</v>
      </c>
      <c r="AI111">
        <v>1.9976697707405899</v>
      </c>
      <c r="AJ111">
        <v>0</v>
      </c>
      <c r="AK111">
        <v>0</v>
      </c>
    </row>
    <row r="112" spans="1:37" hidden="1" x14ac:dyDescent="0.3">
      <c r="A112" t="s">
        <v>274</v>
      </c>
      <c r="B112" t="s">
        <v>275</v>
      </c>
      <c r="C112" t="s">
        <v>274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9.1</v>
      </c>
      <c r="AE112">
        <v>645</v>
      </c>
      <c r="AF112">
        <v>16.961389946731003</v>
      </c>
      <c r="AG112">
        <v>21.771936102410542</v>
      </c>
      <c r="AH112">
        <v>15.139148831239474</v>
      </c>
      <c r="AI112">
        <v>3.1320091696781165</v>
      </c>
      <c r="AJ112">
        <v>0</v>
      </c>
      <c r="AK112">
        <v>0</v>
      </c>
    </row>
    <row r="113" spans="1:37" x14ac:dyDescent="0.3">
      <c r="A113" t="s">
        <v>123</v>
      </c>
      <c r="B113" t="s">
        <v>124</v>
      </c>
      <c r="C113" t="s">
        <v>124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6.5</v>
      </c>
      <c r="AE113">
        <v>154</v>
      </c>
      <c r="AF113">
        <v>28.211868622337011</v>
      </c>
      <c r="AG113">
        <v>26.820189834140574</v>
      </c>
      <c r="AH113">
        <v>19.094889961701615</v>
      </c>
      <c r="AI113">
        <v>4.1085697680655464</v>
      </c>
      <c r="AJ113">
        <v>1</v>
      </c>
      <c r="AK113">
        <v>1</v>
      </c>
    </row>
    <row r="114" spans="1:37" hidden="1" x14ac:dyDescent="0.3">
      <c r="A114" t="s">
        <v>278</v>
      </c>
      <c r="B114" t="s">
        <v>279</v>
      </c>
      <c r="C114" t="s">
        <v>279</v>
      </c>
      <c r="D114" t="s">
        <v>4</v>
      </c>
      <c r="E114">
        <v>1</v>
      </c>
      <c r="F114">
        <v>0</v>
      </c>
      <c r="G114">
        <v>0</v>
      </c>
      <c r="H114">
        <v>0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5.0999999999999996</v>
      </c>
      <c r="AE114">
        <v>649</v>
      </c>
      <c r="AF114">
        <v>35.428414422872557</v>
      </c>
      <c r="AG114">
        <v>46.338736190389263</v>
      </c>
      <c r="AH114">
        <v>31.939316996306069</v>
      </c>
      <c r="AI114">
        <v>7.3550665717495338</v>
      </c>
      <c r="AJ114">
        <v>0</v>
      </c>
      <c r="AK114">
        <v>0</v>
      </c>
    </row>
    <row r="115" spans="1:37" x14ac:dyDescent="0.3">
      <c r="A115" t="s">
        <v>166</v>
      </c>
      <c r="B115" t="s">
        <v>167</v>
      </c>
      <c r="C115" t="s">
        <v>167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4.5</v>
      </c>
      <c r="AE115">
        <v>278</v>
      </c>
      <c r="AF115">
        <v>13.693522088386466</v>
      </c>
      <c r="AG115">
        <v>16.126793690776513</v>
      </c>
      <c r="AH115">
        <v>15.66653808033508</v>
      </c>
      <c r="AI115">
        <v>3.2248749685484688</v>
      </c>
      <c r="AJ115">
        <v>1</v>
      </c>
      <c r="AK115">
        <v>1</v>
      </c>
    </row>
    <row r="116" spans="1:37" hidden="1" x14ac:dyDescent="0.3">
      <c r="A116" t="s">
        <v>283</v>
      </c>
      <c r="B116" t="s">
        <v>284</v>
      </c>
      <c r="C116" t="s">
        <v>284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6</v>
      </c>
      <c r="AE116">
        <v>657</v>
      </c>
      <c r="AF116">
        <v>17.713724101330566</v>
      </c>
      <c r="AG116">
        <v>15.643346848104917</v>
      </c>
      <c r="AH116">
        <v>15.239723825075568</v>
      </c>
      <c r="AI116">
        <v>2.8622448581046855</v>
      </c>
      <c r="AJ116">
        <v>0</v>
      </c>
      <c r="AK116">
        <v>0</v>
      </c>
    </row>
    <row r="117" spans="1:37" hidden="1" x14ac:dyDescent="0.3">
      <c r="A117" t="s">
        <v>285</v>
      </c>
      <c r="B117" t="s">
        <v>286</v>
      </c>
      <c r="C117" t="s">
        <v>286</v>
      </c>
      <c r="D117" t="s">
        <v>4</v>
      </c>
      <c r="E117">
        <v>1</v>
      </c>
      <c r="F117">
        <v>0</v>
      </c>
      <c r="G117">
        <v>0</v>
      </c>
      <c r="H117">
        <v>0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4.0999999999999996</v>
      </c>
      <c r="AE117">
        <v>658</v>
      </c>
      <c r="AF117">
        <v>22.279069767441861</v>
      </c>
      <c r="AG117">
        <v>17.685361953114889</v>
      </c>
      <c r="AH117">
        <v>18.343387235733534</v>
      </c>
      <c r="AI117">
        <v>2.949096570257387</v>
      </c>
      <c r="AJ117">
        <v>0</v>
      </c>
      <c r="AK117">
        <v>0</v>
      </c>
    </row>
    <row r="118" spans="1:37" hidden="1" x14ac:dyDescent="0.3">
      <c r="A118" t="s">
        <v>287</v>
      </c>
      <c r="B118" t="s">
        <v>288</v>
      </c>
      <c r="C118" t="s">
        <v>288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5.8</v>
      </c>
      <c r="AE118">
        <v>659</v>
      </c>
      <c r="AF118">
        <v>16.458333313471595</v>
      </c>
      <c r="AG118">
        <v>17.653882456615072</v>
      </c>
      <c r="AH118">
        <v>15.451501687839023</v>
      </c>
      <c r="AI118">
        <v>2.9678169571811264</v>
      </c>
      <c r="AJ118">
        <v>0</v>
      </c>
      <c r="AK118">
        <v>0</v>
      </c>
    </row>
    <row r="119" spans="1:37" hidden="1" x14ac:dyDescent="0.3">
      <c r="A119" t="s">
        <v>289</v>
      </c>
      <c r="B119" t="s">
        <v>290</v>
      </c>
      <c r="C119" t="s">
        <v>290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7.1</v>
      </c>
      <c r="AE119">
        <v>660</v>
      </c>
      <c r="AF119">
        <v>22.191349547355301</v>
      </c>
      <c r="AG119">
        <v>23.116544253800285</v>
      </c>
      <c r="AH119">
        <v>20.549358219223521</v>
      </c>
      <c r="AI119">
        <v>4.1263817086901051</v>
      </c>
      <c r="AJ119">
        <v>0</v>
      </c>
      <c r="AK119">
        <v>0</v>
      </c>
    </row>
    <row r="120" spans="1:37" hidden="1" x14ac:dyDescent="0.3">
      <c r="A120" t="s">
        <v>291</v>
      </c>
      <c r="B120" t="s">
        <v>292</v>
      </c>
      <c r="C120" t="s">
        <v>292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4.5</v>
      </c>
      <c r="AE120">
        <v>662</v>
      </c>
      <c r="AF120">
        <v>14.499999963539333</v>
      </c>
      <c r="AG120">
        <v>29.686165125434311</v>
      </c>
      <c r="AH120">
        <v>19.466180257909336</v>
      </c>
      <c r="AI120">
        <v>3.5027362383271132</v>
      </c>
      <c r="AJ120">
        <v>0</v>
      </c>
      <c r="AK120">
        <v>0</v>
      </c>
    </row>
    <row r="121" spans="1:37" hidden="1" x14ac:dyDescent="0.3">
      <c r="A121" t="s">
        <v>293</v>
      </c>
      <c r="B121" t="s">
        <v>294</v>
      </c>
      <c r="C121" t="s">
        <v>293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4.5</v>
      </c>
      <c r="AE121">
        <v>666</v>
      </c>
      <c r="AF121">
        <v>10.199999999999999</v>
      </c>
      <c r="AG121">
        <v>14.892947485652325</v>
      </c>
      <c r="AH121">
        <v>11.212767328558172</v>
      </c>
      <c r="AI121">
        <v>1.9992159534833618</v>
      </c>
      <c r="AJ121">
        <v>0</v>
      </c>
      <c r="AK121">
        <v>0</v>
      </c>
    </row>
    <row r="122" spans="1:37" hidden="1" x14ac:dyDescent="0.3">
      <c r="A122" t="s">
        <v>59</v>
      </c>
      <c r="B122" t="s">
        <v>295</v>
      </c>
      <c r="C122" t="s">
        <v>296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6</v>
      </c>
      <c r="AE122">
        <v>673</v>
      </c>
      <c r="AF122">
        <v>19.357529673744878</v>
      </c>
      <c r="AG122">
        <v>20.71274004187039</v>
      </c>
      <c r="AH122">
        <v>18.152244166417191</v>
      </c>
      <c r="AI122">
        <v>3.5857824878652353</v>
      </c>
      <c r="AJ122">
        <v>0</v>
      </c>
      <c r="AK122">
        <v>0</v>
      </c>
    </row>
    <row r="123" spans="1:37" hidden="1" x14ac:dyDescent="0.3">
      <c r="A123" t="s">
        <v>297</v>
      </c>
      <c r="B123" t="s">
        <v>298</v>
      </c>
      <c r="C123" t="s">
        <v>298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4.9000000000000004</v>
      </c>
      <c r="AE123">
        <v>675</v>
      </c>
      <c r="AF123">
        <v>14.337218352303953</v>
      </c>
      <c r="AG123">
        <v>24.134588496289535</v>
      </c>
      <c r="AH123">
        <v>17.086452842167912</v>
      </c>
      <c r="AI123">
        <v>3.0067152273652153</v>
      </c>
      <c r="AJ123">
        <v>0</v>
      </c>
      <c r="AK123">
        <v>0</v>
      </c>
    </row>
    <row r="124" spans="1:37" hidden="1" x14ac:dyDescent="0.3">
      <c r="A124" t="s">
        <v>299</v>
      </c>
      <c r="B124" t="s">
        <v>300</v>
      </c>
      <c r="C124" t="s">
        <v>301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5.4</v>
      </c>
      <c r="AE124">
        <v>696</v>
      </c>
      <c r="AF124">
        <v>9.4610138122175744</v>
      </c>
      <c r="AG124">
        <v>14.78058275821166</v>
      </c>
      <c r="AH124">
        <v>11.965893620963907</v>
      </c>
      <c r="AI124">
        <v>2.3011351590727642</v>
      </c>
      <c r="AJ124">
        <v>0</v>
      </c>
      <c r="AK124">
        <v>0</v>
      </c>
    </row>
    <row r="125" spans="1:37" hidden="1" x14ac:dyDescent="0.3">
      <c r="A125" t="s">
        <v>92</v>
      </c>
      <c r="B125" t="s">
        <v>302</v>
      </c>
      <c r="C125" t="s">
        <v>302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4.5</v>
      </c>
      <c r="AE125">
        <v>701</v>
      </c>
      <c r="AF125">
        <v>16.707947808996078</v>
      </c>
      <c r="AG125">
        <v>15.931467405828517</v>
      </c>
      <c r="AH125">
        <v>16.018717438011389</v>
      </c>
      <c r="AI125">
        <v>3.8826264063214957</v>
      </c>
      <c r="AJ125">
        <v>0</v>
      </c>
      <c r="AK125">
        <v>0</v>
      </c>
    </row>
    <row r="126" spans="1:37" hidden="1" x14ac:dyDescent="0.3">
      <c r="A126" t="s">
        <v>303</v>
      </c>
      <c r="B126" t="s">
        <v>304</v>
      </c>
      <c r="C126" t="s">
        <v>85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5.5</v>
      </c>
      <c r="AE126">
        <v>704</v>
      </c>
      <c r="AF126">
        <v>13.709258648988696</v>
      </c>
      <c r="AG126">
        <v>13.529344556284965</v>
      </c>
      <c r="AH126">
        <v>13.373565336312552</v>
      </c>
      <c r="AI126">
        <v>2.3432613032630072</v>
      </c>
      <c r="AJ126">
        <v>0</v>
      </c>
      <c r="AK126">
        <v>0</v>
      </c>
    </row>
    <row r="127" spans="1:37" hidden="1" x14ac:dyDescent="0.3">
      <c r="A127" t="s">
        <v>305</v>
      </c>
      <c r="B127" t="s">
        <v>306</v>
      </c>
      <c r="C127" t="s">
        <v>307</v>
      </c>
      <c r="D127" t="s">
        <v>4</v>
      </c>
      <c r="E127">
        <v>1</v>
      </c>
      <c r="F127">
        <v>0</v>
      </c>
      <c r="G127">
        <v>0</v>
      </c>
      <c r="H127">
        <v>0</v>
      </c>
      <c r="I127" t="s">
        <v>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5</v>
      </c>
      <c r="AE127">
        <v>706</v>
      </c>
      <c r="AF127">
        <v>20.920762958711823</v>
      </c>
      <c r="AG127">
        <v>20.073765371720629</v>
      </c>
      <c r="AH127">
        <v>20.120718881057229</v>
      </c>
      <c r="AI127">
        <v>4.4046349582892441</v>
      </c>
      <c r="AJ127">
        <v>0</v>
      </c>
      <c r="AK127"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2023-09-22T14:05:59Z</dcterms:created>
  <dcterms:modified xsi:type="dcterms:W3CDTF">2023-09-22T14:19:44Z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452a7d25-d25e-4992-97d3-3ffc9b750bf8</vt:lpwstr>
  </property>
</Properties>
</file>