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8_{68FFBF33-DC23-4FA0-8CDA-6A44D8A866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Sheet1!$AK$2:$AK$121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H63" i="1"/>
  <c r="AI67" i="1"/>
  <c r="AH67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<sst xmlns="http://schemas.openxmlformats.org/spreadsheetml/2006/main" count="668" uniqueCount="297">
  <si>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</si>
  <si>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</si>
  <si>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</si>
  <si>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</si>
  <si>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</si>
  <si>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</si>
  <si>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</si>
  <si>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</si>
  <si>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</si>
  <si>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</si>
  <si>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</si>
  <si>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</si>
  <si>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</si>
  <si>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</si>
  <si>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</si>
  <si>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</si>
  <si>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</si>
  <si>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</si>
  <si>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</si>
  <si>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</si>
  <si>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</si>
  <si>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</si>
  <si>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</si>
  <si>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</si>
  <si>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</si>
  <si>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</si>
  <si>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</si>
  <si>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</si>
  <si>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</si>
  <si>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</si>
  <si>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</si>
  <si>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</si>
  <si>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</si>
  <si>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</si>
  <si>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</si>
  <si>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</si>
  <si>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</si>
  <si>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Eddie</t>
  </si>
  <si>
    <t>Nketiah</t>
  </si>
  <si>
    <t>Total Points</t>
  </si>
  <si>
    <t>MAX</t>
  </si>
  <si>
    <t>Martin</t>
  </si>
  <si>
    <t>Ødegaard</t>
  </si>
  <si>
    <t>Bukayo</t>
  </si>
  <si>
    <t>Saka</t>
  </si>
  <si>
    <t>Total Cost</t>
  </si>
  <si>
    <t>William</t>
  </si>
  <si>
    <t>Saliba</t>
  </si>
  <si>
    <t>Benjamin</t>
  </si>
  <si>
    <t>White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</si>
  <si>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</si>
  <si>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</si>
  <si>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</si>
  <si>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</si>
  <si>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</si>
  <si>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</si>
  <si>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</si>
  <si>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</si>
  <si>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</si>
  <si>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</si>
  <si>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Transfers</t>
  </si>
  <si>
    <t>Boubacar</t>
  </si>
  <si>
    <t>Kamara</t>
  </si>
  <si>
    <t>Free</t>
  </si>
  <si>
    <t>Ezri</t>
  </si>
  <si>
    <t>Konsa Ngoyo</t>
  </si>
  <si>
    <t>Konsa</t>
  </si>
  <si>
    <t>John</t>
  </si>
  <si>
    <t>McGinn</t>
  </si>
  <si>
    <t>Ollie</t>
  </si>
  <si>
    <t>Watkins</t>
  </si>
  <si>
    <t>Pau</t>
  </si>
  <si>
    <t>Torres</t>
  </si>
  <si>
    <t>Profit</t>
  </si>
  <si>
    <t>Moussa</t>
  </si>
  <si>
    <t>Diaby</t>
  </si>
  <si>
    <t>Philip</t>
  </si>
  <si>
    <t>Billing</t>
  </si>
  <si>
    <t>Ryan</t>
  </si>
  <si>
    <t>Christie</t>
  </si>
  <si>
    <t>Norberto</t>
  </si>
  <si>
    <t>Murara Neto</t>
  </si>
  <si>
    <t>Neto</t>
  </si>
  <si>
    <t>Dominic</t>
  </si>
  <si>
    <t>Solanke</t>
  </si>
  <si>
    <t>Illia</t>
  </si>
  <si>
    <t>Zabarnyi</t>
  </si>
  <si>
    <t>Max</t>
  </si>
  <si>
    <t>Aarons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</si>
  <si>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</si>
  <si>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</si>
  <si>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</si>
  <si>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</si>
  <si>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</si>
  <si>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</si>
  <si>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</si>
  <si>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</si>
  <si>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</si>
  <si>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</si>
  <si>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</si>
  <si>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</si>
  <si>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</si>
  <si>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</si>
  <si>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</si>
  <si>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</si>
  <si>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Evan</t>
  </si>
  <si>
    <t>Ferguson</t>
  </si>
  <si>
    <t>Billy</t>
  </si>
  <si>
    <t>Gilmour</t>
  </si>
  <si>
    <t>João Pedro</t>
  </si>
  <si>
    <t>Junqueira de Jesus</t>
  </si>
  <si>
    <t>Solly</t>
  </si>
  <si>
    <t>March</t>
  </si>
  <si>
    <t>Kaoru</t>
  </si>
  <si>
    <t>Mitoma</t>
  </si>
  <si>
    <t>Danny</t>
  </si>
  <si>
    <t>Welbeck</t>
  </si>
  <si>
    <t>Robert</t>
  </si>
  <si>
    <t>Sánchez</t>
  </si>
  <si>
    <t>Sanchez</t>
  </si>
  <si>
    <t>Ben</t>
  </si>
  <si>
    <t>Chilwell</t>
  </si>
  <si>
    <t>Levi</t>
  </si>
  <si>
    <t>Colwill</t>
  </si>
  <si>
    <t>Conor</t>
  </si>
  <si>
    <t>Gallagher</t>
  </si>
  <si>
    <t>Malo</t>
  </si>
  <si>
    <t>Gusto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</si>
  <si>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</si>
  <si>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</si>
  <si>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</si>
  <si>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</si>
  <si>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</si>
  <si>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</si>
  <si>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</si>
  <si>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</si>
  <si>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</si>
  <si>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</si>
  <si>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</si>
  <si>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</si>
  <si>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</si>
  <si>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</si>
  <si>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</si>
  <si>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</si>
  <si>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</si>
  <si>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</si>
  <si>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</si>
  <si>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</si>
  <si>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</si>
  <si>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</si>
  <si>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Sam</t>
  </si>
  <si>
    <t>Johnstone</t>
  </si>
  <si>
    <t>Tyrick</t>
  </si>
  <si>
    <t>Mitchell</t>
  </si>
  <si>
    <t>Jeffrey</t>
  </si>
  <si>
    <t>Schlupp</t>
  </si>
  <si>
    <t>Joel</t>
  </si>
  <si>
    <t>Ward</t>
  </si>
  <si>
    <t>Abdoulaye</t>
  </si>
  <si>
    <t>A.Doucoure</t>
  </si>
  <si>
    <t>James</t>
  </si>
  <si>
    <t>Garner</t>
  </si>
  <si>
    <t>Amadou</t>
  </si>
  <si>
    <t>Onana</t>
  </si>
  <si>
    <t>Tarkowski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</si>
  <si>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</si>
  <si>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</si>
  <si>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</si>
  <si>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</si>
  <si>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</si>
  <si>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</si>
  <si>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</si>
  <si>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</si>
  <si>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Harrison</t>
  </si>
  <si>
    <t>Reed</t>
  </si>
  <si>
    <t>Harry</t>
  </si>
  <si>
    <t>Wilson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</si>
  <si>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</si>
  <si>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</si>
  <si>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</si>
  <si>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</si>
  <si>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</si>
  <si>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</si>
  <si>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</si>
  <si>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</si>
  <si>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</si>
  <si>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</si>
  <si>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Luis</t>
  </si>
  <si>
    <t>Díaz</t>
  </si>
  <si>
    <t>Luis Díaz</t>
  </si>
  <si>
    <t>Andrew</t>
  </si>
  <si>
    <t>Robertson</t>
  </si>
  <si>
    <t>Mohamed</t>
  </si>
  <si>
    <t>Salah</t>
  </si>
  <si>
    <t>Dominik</t>
  </si>
  <si>
    <t>Szoboszlai</t>
  </si>
  <si>
    <t>Julián</t>
  </si>
  <si>
    <t>Álvarez</t>
  </si>
  <si>
    <t>J.Alvarez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</si>
  <si>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</si>
  <si>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</si>
  <si>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</si>
  <si>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</si>
  <si>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</si>
  <si>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</si>
  <si>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</si>
  <si>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</si>
  <si>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</si>
  <si>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</si>
  <si>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</si>
  <si>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</si>
  <si>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</si>
  <si>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</si>
  <si>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</si>
  <si>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</si>
  <si>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Carlos Henrique</t>
  </si>
  <si>
    <t>Casimiro</t>
  </si>
  <si>
    <t>Casemiro</t>
  </si>
  <si>
    <t>Marcus</t>
  </si>
  <si>
    <t>Rashford</t>
  </si>
  <si>
    <t>André</t>
  </si>
  <si>
    <t>Miguel</t>
  </si>
  <si>
    <t>Almirón Rejala</t>
  </si>
  <si>
    <t>Almirón</t>
  </si>
  <si>
    <t>Elliot</t>
  </si>
  <si>
    <t>Anderson</t>
  </si>
  <si>
    <t>Sven</t>
  </si>
  <si>
    <t>Botman</t>
  </si>
  <si>
    <t>Guimarães Rodriguez Moura</t>
  </si>
  <si>
    <t>Bruno G.</t>
  </si>
  <si>
    <t>Dan</t>
  </si>
  <si>
    <t>Burn</t>
  </si>
  <si>
    <t>Anthony</t>
  </si>
  <si>
    <t>Gordon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</si>
  <si>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</si>
  <si>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</si>
  <si>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</si>
  <si>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</si>
  <si>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</si>
  <si>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</si>
  <si>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</si>
  <si>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</si>
  <si>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</si>
  <si>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Harvey</t>
  </si>
  <si>
    <t>Barnes</t>
  </si>
  <si>
    <t>Matt</t>
  </si>
  <si>
    <t>Turner</t>
  </si>
  <si>
    <t>Taiwo</t>
  </si>
  <si>
    <t>Awoniyi</t>
  </si>
  <si>
    <t>Morgan</t>
  </si>
  <si>
    <t>Gibbs-White</t>
  </si>
  <si>
    <t>Chris</t>
  </si>
  <si>
    <t>Wood</t>
  </si>
  <si>
    <t>Wes</t>
  </si>
  <si>
    <t>Foderingham</t>
  </si>
  <si>
    <t>Dejan</t>
  </si>
  <si>
    <t>Kulusevski</t>
  </si>
  <si>
    <t>Maddison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</si>
  <si>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</si>
  <si>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</si>
  <si>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</si>
  <si>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</si>
  <si>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</si>
  <si>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</si>
  <si>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</si>
  <si>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</si>
  <si>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</si>
  <si>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</si>
  <si>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</si>
  <si>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</si>
  <si>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</si>
  <si>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</si>
  <si>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</si>
  <si>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</si>
  <si>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</si>
  <si>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</si>
  <si>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</si>
  <si>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</si>
  <si>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</si>
  <si>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</si>
  <si>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</si>
  <si>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</si>
  <si>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</si>
  <si>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</si>
  <si>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</si>
  <si>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Hwang</t>
  </si>
  <si>
    <t>Hee-chan</t>
  </si>
  <si>
    <t>Hee Chan</t>
  </si>
  <si>
    <t>João Victor</t>
  </si>
  <si>
    <t>Gomes da Silva</t>
  </si>
  <si>
    <t>João Gomes</t>
  </si>
  <si>
    <t>Kilman</t>
  </si>
  <si>
    <t>Pedro</t>
  </si>
  <si>
    <t>Lomba Neto</t>
  </si>
  <si>
    <t>José</t>
  </si>
  <si>
    <t>Malheiro de Sá</t>
  </si>
  <si>
    <t>José Sá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</si>
</sst>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21">
  <autoFilter ref="A1:AK121" xr:uid="{00000000-0009-0000-0100-000001000000}">
    <filterColumn colId="36">
      <filters>
        <filter val="1"/>
      </filters>
    </filterColumn>
  </autoFilter>
  <sortState xmlns:xlrd2="http://schemas.microsoft.com/office/spreadsheetml/2017/richdata2" ref="A15:AK113">
    <sortCondition descending="1" ref="AI1:AI121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1"/>
  <sheetViews>
    <sheetView tabSelected="1" workbookViewId="0">
      <selection activeCell="C16" sqref="C16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5.5</v>
      </c>
      <c r="AE2">
        <v>12</v>
      </c>
      <c r="AF2">
        <v>12.269502612705416</v>
      </c>
      <c r="AG2">
        <v>15.885378678500212</v>
      </c>
      <c r="AH2">
        <v>12.290633705835337</v>
      </c>
      <c r="AI2">
        <v>2.7085781855224607</v>
      </c>
      <c r="AJ2">
        <v>0</v>
      </c>
      <c r="AK2">
        <v>0</v>
      </c>
      <c r="AM2" t="s">
        <v>39</v>
      </c>
      <c r="AN2">
        <f>SUMPRODUCT(Table1[Selected],Table1[PPG])</f>
        <v>435.96967390590299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8.5</v>
      </c>
      <c r="AE3">
        <v>13</v>
      </c>
      <c r="AF3">
        <v>21.897919681869482</v>
      </c>
      <c r="AG3">
        <v>25.858766741609255</v>
      </c>
      <c r="AH3">
        <v>20.802511472740544</v>
      </c>
      <c r="AI3">
        <v>4.6141231072387594</v>
      </c>
      <c r="AJ3">
        <v>0</v>
      </c>
      <c r="AK3">
        <v>0</v>
      </c>
    </row>
    <row r="4" spans="1:41" hidden="1" x14ac:dyDescent="0.3">
      <c r="A4" t="s">
        <v>126</v>
      </c>
      <c r="B4" t="s">
        <v>127</v>
      </c>
      <c r="C4" t="s">
        <v>127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4.3</v>
      </c>
      <c r="AE4">
        <v>233</v>
      </c>
      <c r="AF4">
        <v>28.095230258950561</v>
      </c>
      <c r="AG4">
        <v>26.449858052149693</v>
      </c>
      <c r="AH4">
        <v>0</v>
      </c>
      <c r="AI4">
        <v>0</v>
      </c>
      <c r="AJ4">
        <v>1</v>
      </c>
      <c r="AK4">
        <v>0</v>
      </c>
      <c r="AM4" t="s">
        <v>45</v>
      </c>
      <c r="AN4">
        <f>SUMPRODUCT(Table1[Selected],Table1[Cost])</f>
        <v>97.399999999999991</v>
      </c>
      <c r="AO4">
        <v>100.3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5.2</v>
      </c>
      <c r="AE5">
        <v>19</v>
      </c>
      <c r="AF5">
        <v>22.782318605738684</v>
      </c>
      <c r="AG5">
        <v>20.888602635426231</v>
      </c>
      <c r="AH5">
        <v>18.90846035889691</v>
      </c>
      <c r="AI5">
        <v>4.4333558866430938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5</v>
      </c>
      <c r="E6">
        <v>0</v>
      </c>
      <c r="F6">
        <v>1</v>
      </c>
      <c r="G6">
        <v>0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24</v>
      </c>
      <c r="AF6">
        <v>22.38461536654485</v>
      </c>
      <c r="AG6">
        <v>19.94959131859644</v>
      </c>
      <c r="AH6">
        <v>18.317274615008884</v>
      </c>
      <c r="AI6">
        <v>3.7939978442180129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5.4</v>
      </c>
      <c r="AE7">
        <v>28</v>
      </c>
      <c r="AF7">
        <v>12.525373430029896</v>
      </c>
      <c r="AG7">
        <v>14.312347061806793</v>
      </c>
      <c r="AH7">
        <v>11.681245345386451</v>
      </c>
      <c r="AI7">
        <v>2.6795455071505749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152</v>
      </c>
      <c r="B8" t="s">
        <v>153</v>
      </c>
      <c r="C8" t="s">
        <v>153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4.5</v>
      </c>
      <c r="AE8">
        <v>278</v>
      </c>
      <c r="AF8">
        <v>11.819727520682287</v>
      </c>
      <c r="AG8">
        <v>16.131632983995729</v>
      </c>
      <c r="AH8">
        <v>14.662992486842279</v>
      </c>
      <c r="AI8">
        <v>2.8558238516287151</v>
      </c>
      <c r="AJ8">
        <v>1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55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10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4.8</v>
      </c>
      <c r="AE9">
        <v>35</v>
      </c>
      <c r="AF9">
        <v>12.619614203589137</v>
      </c>
      <c r="AG9">
        <v>22.898914304735356</v>
      </c>
      <c r="AH9">
        <v>18.673836806436768</v>
      </c>
      <c r="AI9">
        <v>3.537173672573938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10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4.5999999999999996</v>
      </c>
      <c r="AE10">
        <v>41</v>
      </c>
      <c r="AF10">
        <v>14.863231744417721</v>
      </c>
      <c r="AG10">
        <v>16.366735594889477</v>
      </c>
      <c r="AH10">
        <v>16.398284751447044</v>
      </c>
      <c r="AI10">
        <v>3.055889725167297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t="s">
        <v>58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10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5.4</v>
      </c>
      <c r="AE11">
        <v>42</v>
      </c>
      <c r="AF11">
        <v>14.294531582224838</v>
      </c>
      <c r="AG11">
        <v>21.847578823930544</v>
      </c>
      <c r="AH11">
        <v>18.993643041103102</v>
      </c>
      <c r="AI11">
        <v>3.7288793969556613</v>
      </c>
      <c r="AJ11">
        <v>0</v>
      </c>
      <c r="AK11">
        <v>0</v>
      </c>
      <c r="AM11" t="s">
        <v>60</v>
      </c>
      <c r="AN11">
        <f>SUMPRODUCT(Table1[Selected], -- (Table1[PREV] = 0))</f>
        <v>11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10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46</v>
      </c>
      <c r="AF12">
        <v>10.22579353163991</v>
      </c>
      <c r="AG12">
        <v>16.586470013959392</v>
      </c>
      <c r="AH12">
        <v>14.092654998395576</v>
      </c>
      <c r="AI12">
        <v>2.875557070425824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5</v>
      </c>
      <c r="E13">
        <v>0</v>
      </c>
      <c r="F13">
        <v>1</v>
      </c>
      <c r="G13">
        <v>0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47</v>
      </c>
      <c r="AF13">
        <v>14.051143550734722</v>
      </c>
      <c r="AG13">
        <v>18.42927103743596</v>
      </c>
      <c r="AH13">
        <v>17.062657821623418</v>
      </c>
      <c r="AI13">
        <v>3.1527977407491408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68</v>
      </c>
      <c r="D14" t="s">
        <v>6</v>
      </c>
      <c r="E14">
        <v>0</v>
      </c>
      <c r="F14">
        <v>0</v>
      </c>
      <c r="G14">
        <v>1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5.5</v>
      </c>
      <c r="AE14">
        <v>49</v>
      </c>
      <c r="AF14">
        <v>15.192090360990123</v>
      </c>
      <c r="AG14">
        <v>17.570779336267254</v>
      </c>
      <c r="AH14">
        <v>17.205400779258824</v>
      </c>
      <c r="AI14">
        <v>3.3420041687291322</v>
      </c>
      <c r="AJ14">
        <v>0</v>
      </c>
      <c r="AK14">
        <v>0</v>
      </c>
      <c r="AM14" t="s">
        <v>29</v>
      </c>
      <c r="AN14">
        <f>((AN11-AN12)+((AN11-AN12)))/2*4</f>
        <v>40</v>
      </c>
    </row>
    <row r="15" spans="1:41" x14ac:dyDescent="0.3">
      <c r="A15" t="s">
        <v>74</v>
      </c>
      <c r="B15" t="s">
        <v>75</v>
      </c>
      <c r="C15" s="1" t="s">
        <v>75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6.7</v>
      </c>
      <c r="AE15">
        <v>61</v>
      </c>
      <c r="AF15">
        <v>33.571427915501943</v>
      </c>
      <c r="AG15">
        <v>41.067009095805517</v>
      </c>
      <c r="AH15">
        <v>39.202073962736044</v>
      </c>
      <c r="AI15">
        <v>8.4789525699005992</v>
      </c>
      <c r="AJ15">
        <v>1</v>
      </c>
      <c r="AK15">
        <v>1</v>
      </c>
    </row>
    <row r="16" spans="1:41" x14ac:dyDescent="0.3">
      <c r="A16" t="s">
        <v>204</v>
      </c>
      <c r="B16" t="s">
        <v>205</v>
      </c>
      <c r="C16" s="1" t="s">
        <v>205</v>
      </c>
      <c r="D16" t="s">
        <v>7</v>
      </c>
      <c r="E16">
        <v>0</v>
      </c>
      <c r="F16">
        <v>0</v>
      </c>
      <c r="G16">
        <v>0</v>
      </c>
      <c r="H16">
        <v>1</v>
      </c>
      <c r="I16" t="s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14.1</v>
      </c>
      <c r="AE16">
        <v>442</v>
      </c>
      <c r="AF16">
        <v>40.428571428571431</v>
      </c>
      <c r="AG16">
        <v>52.939288028386088</v>
      </c>
      <c r="AH16">
        <v>37.896353886967233</v>
      </c>
      <c r="AI16">
        <v>7.9155976063212314</v>
      </c>
      <c r="AJ16">
        <v>1</v>
      </c>
      <c r="AK16">
        <v>1</v>
      </c>
      <c r="AM16" t="s">
        <v>73</v>
      </c>
      <c r="AN16">
        <f>AN2-AN14*5</f>
        <v>235.96967390590299</v>
      </c>
    </row>
    <row r="17" spans="1:41" x14ac:dyDescent="0.3">
      <c r="A17" t="s">
        <v>240</v>
      </c>
      <c r="B17" t="s">
        <v>241</v>
      </c>
      <c r="C17" s="1" t="s">
        <v>241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6.6</v>
      </c>
      <c r="AE17">
        <v>526</v>
      </c>
      <c r="AF17">
        <v>34.177560207618967</v>
      </c>
      <c r="AG17">
        <v>27.158551345148123</v>
      </c>
      <c r="AH17">
        <v>26.289881506532119</v>
      </c>
      <c r="AI17">
        <v>6.8599047972792082</v>
      </c>
      <c r="AJ17">
        <v>0</v>
      </c>
      <c r="AK17">
        <v>1</v>
      </c>
    </row>
    <row r="18" spans="1:41" hidden="1" x14ac:dyDescent="0.3">
      <c r="A18" t="s">
        <v>76</v>
      </c>
      <c r="B18" t="s">
        <v>77</v>
      </c>
      <c r="C18" t="s">
        <v>77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68</v>
      </c>
      <c r="AF18">
        <v>25.147606892947962</v>
      </c>
      <c r="AG18">
        <v>18.382994440163923</v>
      </c>
      <c r="AH18">
        <v>14.714770409378104</v>
      </c>
      <c r="AI18">
        <v>2.2678399129929141</v>
      </c>
      <c r="AJ18">
        <v>0</v>
      </c>
      <c r="AK18">
        <v>0</v>
      </c>
      <c r="AM18" t="s">
        <v>9</v>
      </c>
      <c r="AN18">
        <f>SUMPRODUCT(Table1[Selected],Table1[ARS])</f>
        <v>0</v>
      </c>
      <c r="AO18">
        <v>3</v>
      </c>
    </row>
    <row r="19" spans="1:41" hidden="1" x14ac:dyDescent="0.3">
      <c r="A19" t="s">
        <v>78</v>
      </c>
      <c r="B19" t="s">
        <v>79</v>
      </c>
      <c r="C19" t="s">
        <v>79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70</v>
      </c>
      <c r="AF19">
        <v>7.8905535999112733</v>
      </c>
      <c r="AG19">
        <v>14.16792597435856</v>
      </c>
      <c r="AH19">
        <v>7.0024486768447476</v>
      </c>
      <c r="AI19">
        <v>1.2347608337089886</v>
      </c>
      <c r="AJ19">
        <v>0</v>
      </c>
      <c r="AK19">
        <v>0</v>
      </c>
      <c r="AM19" t="s">
        <v>10</v>
      </c>
      <c r="AN19">
        <f>SUMPRODUCT(Table1[Selected],Table1[AVL])</f>
        <v>3</v>
      </c>
      <c r="AO19">
        <v>3</v>
      </c>
    </row>
    <row r="20" spans="1:41" hidden="1" x14ac:dyDescent="0.3">
      <c r="A20" t="s">
        <v>80</v>
      </c>
      <c r="B20" t="s">
        <v>81</v>
      </c>
      <c r="C20" t="s">
        <v>82</v>
      </c>
      <c r="D20" t="s">
        <v>4</v>
      </c>
      <c r="E20">
        <v>1</v>
      </c>
      <c r="F20">
        <v>0</v>
      </c>
      <c r="G20">
        <v>0</v>
      </c>
      <c r="H20">
        <v>0</v>
      </c>
      <c r="I20" t="s">
        <v>11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82</v>
      </c>
      <c r="AF20">
        <v>26.366689451675555</v>
      </c>
      <c r="AG20">
        <v>22.23303081753204</v>
      </c>
      <c r="AH20">
        <v>16.268362075136618</v>
      </c>
      <c r="AI20">
        <v>2.5456795869672804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84</v>
      </c>
      <c r="D21" t="s">
        <v>7</v>
      </c>
      <c r="E21">
        <v>0</v>
      </c>
      <c r="F21">
        <v>0</v>
      </c>
      <c r="G21">
        <v>0</v>
      </c>
      <c r="H21">
        <v>1</v>
      </c>
      <c r="I21" t="s">
        <v>11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6.4</v>
      </c>
      <c r="AE21">
        <v>90</v>
      </c>
      <c r="AF21">
        <v>25.841031335203017</v>
      </c>
      <c r="AG21">
        <v>22.284322120200422</v>
      </c>
      <c r="AH21">
        <v>16.084467753950044</v>
      </c>
      <c r="AI21">
        <v>2.652486634332651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85</v>
      </c>
      <c r="B22" t="s">
        <v>86</v>
      </c>
      <c r="C22" t="s">
        <v>86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11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94</v>
      </c>
      <c r="AF22">
        <v>7.7055567527249167</v>
      </c>
      <c r="AG22">
        <v>26.627588066840456</v>
      </c>
      <c r="AH22">
        <v>10.470894999134192</v>
      </c>
      <c r="AI22">
        <v>1.7211626777843825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87</v>
      </c>
      <c r="B23" t="s">
        <v>88</v>
      </c>
      <c r="C23" t="s">
        <v>88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98</v>
      </c>
      <c r="AF23">
        <v>21.326392780560131</v>
      </c>
      <c r="AG23">
        <v>12.522530011627136</v>
      </c>
      <c r="AH23">
        <v>11.607834170267076</v>
      </c>
      <c r="AI23">
        <v>1.2961348107861324</v>
      </c>
      <c r="AJ23">
        <v>0</v>
      </c>
      <c r="AK23">
        <v>0</v>
      </c>
      <c r="AM23" t="s">
        <v>14</v>
      </c>
      <c r="AN23">
        <f>SUMPRODUCT(Table1[Selected],Table1[BUR])</f>
        <v>0</v>
      </c>
      <c r="AO23">
        <v>3</v>
      </c>
    </row>
    <row r="24" spans="1:41" hidden="1" x14ac:dyDescent="0.3">
      <c r="A24" t="s">
        <v>89</v>
      </c>
      <c r="B24" t="s">
        <v>90</v>
      </c>
      <c r="C24" t="s">
        <v>90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12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108</v>
      </c>
      <c r="AF24">
        <v>26.999999972458237</v>
      </c>
      <c r="AG24">
        <v>12.795195378954855</v>
      </c>
      <c r="AH24">
        <v>23.278523084682178</v>
      </c>
      <c r="AI24">
        <v>6.7410127166609151</v>
      </c>
      <c r="AJ24">
        <v>0</v>
      </c>
      <c r="AK24">
        <v>0</v>
      </c>
      <c r="AM24" t="s">
        <v>15</v>
      </c>
      <c r="AN24">
        <f>SUMPRODUCT(Table1[Selected],Table1[CHE])</f>
        <v>3</v>
      </c>
      <c r="AO24">
        <v>3</v>
      </c>
    </row>
    <row r="25" spans="1:41" x14ac:dyDescent="0.3">
      <c r="A25" t="s">
        <v>91</v>
      </c>
      <c r="B25" t="s">
        <v>92</v>
      </c>
      <c r="C25" s="1" t="s">
        <v>92</v>
      </c>
      <c r="D25" t="s">
        <v>4</v>
      </c>
      <c r="E25">
        <v>1</v>
      </c>
      <c r="F25">
        <v>0</v>
      </c>
      <c r="G25">
        <v>0</v>
      </c>
      <c r="H25">
        <v>0</v>
      </c>
      <c r="I25" t="s">
        <v>12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113</v>
      </c>
      <c r="AF25">
        <v>25.506772567353103</v>
      </c>
      <c r="AG25">
        <v>32.924789868918218</v>
      </c>
      <c r="AH25">
        <v>34.185777671297075</v>
      </c>
      <c r="AI25">
        <v>5.8621819166092468</v>
      </c>
      <c r="AJ25">
        <v>0</v>
      </c>
      <c r="AK25">
        <v>1</v>
      </c>
      <c r="AM25" t="s">
        <v>16</v>
      </c>
      <c r="AN25">
        <f>SUMPRODUCT(Table1[Selected],Table1[CRY])</f>
        <v>0</v>
      </c>
      <c r="AO25">
        <v>3</v>
      </c>
    </row>
    <row r="26" spans="1:41" hidden="1" x14ac:dyDescent="0.3">
      <c r="A26" t="s">
        <v>93</v>
      </c>
      <c r="B26" t="s">
        <v>94</v>
      </c>
      <c r="C26" t="s">
        <v>94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5.4</v>
      </c>
      <c r="AE26">
        <v>117</v>
      </c>
      <c r="AF26">
        <v>15.692307692307693</v>
      </c>
      <c r="AG26">
        <v>14.834131265469971</v>
      </c>
      <c r="AH26">
        <v>17.858733625862605</v>
      </c>
      <c r="AI26">
        <v>3.5675978329148705</v>
      </c>
      <c r="AJ26">
        <v>0</v>
      </c>
      <c r="AK26">
        <v>0</v>
      </c>
      <c r="AM26" t="s">
        <v>17</v>
      </c>
      <c r="AN26">
        <f>SUMPRODUCT(Table1[Selected],Table1[EVE])</f>
        <v>0</v>
      </c>
      <c r="AO26">
        <v>3</v>
      </c>
    </row>
    <row r="27" spans="1:41" hidden="1" x14ac:dyDescent="0.3">
      <c r="A27" t="s">
        <v>95</v>
      </c>
      <c r="B27" t="s">
        <v>96</v>
      </c>
      <c r="C27" t="s">
        <v>96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12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118</v>
      </c>
      <c r="AF27">
        <v>14.414634468154706</v>
      </c>
      <c r="AG27">
        <v>19.567905837223876</v>
      </c>
      <c r="AH27">
        <v>19.881884166186961</v>
      </c>
      <c r="AI27">
        <v>4.2057048576087128</v>
      </c>
      <c r="AJ27">
        <v>0</v>
      </c>
      <c r="AK27">
        <v>0</v>
      </c>
      <c r="AM27" t="s">
        <v>18</v>
      </c>
      <c r="AN27">
        <f>SUMPRODUCT(Table1[Selected],Table1[FUL])</f>
        <v>0</v>
      </c>
      <c r="AO27">
        <v>3</v>
      </c>
    </row>
    <row r="28" spans="1:41" x14ac:dyDescent="0.3">
      <c r="A28" t="s">
        <v>247</v>
      </c>
      <c r="B28" t="s">
        <v>248</v>
      </c>
      <c r="C28" s="1" t="s">
        <v>248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6.6</v>
      </c>
      <c r="AE28">
        <v>544</v>
      </c>
      <c r="AF28">
        <v>21.137931034482758</v>
      </c>
      <c r="AG28">
        <v>24.972387198448494</v>
      </c>
      <c r="AH28">
        <v>29.596282141925322</v>
      </c>
      <c r="AI28">
        <v>5.6126707564508056</v>
      </c>
      <c r="AJ28">
        <v>0</v>
      </c>
      <c r="AK28">
        <v>1</v>
      </c>
      <c r="AM28" t="s">
        <v>19</v>
      </c>
      <c r="AN28">
        <f>SUMPRODUCT(Table1[Selected],Table1[LIV])</f>
        <v>0</v>
      </c>
      <c r="AO28">
        <v>3</v>
      </c>
    </row>
    <row r="29" spans="1:41" hidden="1" x14ac:dyDescent="0.3">
      <c r="A29" t="s">
        <v>99</v>
      </c>
      <c r="B29" t="s">
        <v>100</v>
      </c>
      <c r="C29" t="s">
        <v>100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122</v>
      </c>
      <c r="AF29">
        <v>15.307372370356267</v>
      </c>
      <c r="AG29">
        <v>18.258978660551051</v>
      </c>
      <c r="AH29">
        <v>19.63795208342356</v>
      </c>
      <c r="AI29">
        <v>4.232777091804488</v>
      </c>
      <c r="AJ29">
        <v>0</v>
      </c>
      <c r="AK29">
        <v>0</v>
      </c>
      <c r="AM29" t="s">
        <v>20</v>
      </c>
      <c r="AN29">
        <f>SUMPRODUCT(Table1[Selected],Table1[LUT])</f>
        <v>0</v>
      </c>
      <c r="AO29">
        <v>3</v>
      </c>
    </row>
    <row r="30" spans="1:41" hidden="1" x14ac:dyDescent="0.3">
      <c r="A30" t="s">
        <v>101</v>
      </c>
      <c r="B30" t="s">
        <v>102</v>
      </c>
      <c r="C30" t="s">
        <v>102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124</v>
      </c>
      <c r="AF30">
        <v>15.191309424872829</v>
      </c>
      <c r="AG30">
        <v>17.882233179809798</v>
      </c>
      <c r="AH30">
        <v>19.349590846490543</v>
      </c>
      <c r="AI30">
        <v>4.160596790637328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103</v>
      </c>
      <c r="B31" t="s">
        <v>104</v>
      </c>
      <c r="C31" t="s">
        <v>104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</v>
      </c>
      <c r="AE31">
        <v>130</v>
      </c>
      <c r="AF31">
        <v>14.719965220405737</v>
      </c>
      <c r="AG31">
        <v>18.021680168799406</v>
      </c>
      <c r="AH31">
        <v>19.155545166435672</v>
      </c>
      <c r="AI31">
        <v>4.013709428746842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105</v>
      </c>
      <c r="B32" t="s">
        <v>106</v>
      </c>
      <c r="C32" t="s">
        <v>106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13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146</v>
      </c>
      <c r="AF32">
        <v>35.999999992722358</v>
      </c>
      <c r="AG32">
        <v>18.406418708618467</v>
      </c>
      <c r="AH32">
        <v>17.219525368002319</v>
      </c>
      <c r="AI32">
        <v>2.117699987241088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107</v>
      </c>
      <c r="B33" t="s">
        <v>108</v>
      </c>
      <c r="C33" t="s">
        <v>108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13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4.9000000000000004</v>
      </c>
      <c r="AE33">
        <v>147</v>
      </c>
      <c r="AF33">
        <v>11.40476183791888</v>
      </c>
      <c r="AG33">
        <v>11.099150020730576</v>
      </c>
      <c r="AH33">
        <v>7.114843980080245</v>
      </c>
      <c r="AI33">
        <v>1.3288544062846488</v>
      </c>
      <c r="AJ33">
        <v>0</v>
      </c>
      <c r="AK33">
        <v>0</v>
      </c>
      <c r="AM33" t="s">
        <v>24</v>
      </c>
      <c r="AN33">
        <f>SUMPRODUCT(Table1[Selected],Table1[NFO])</f>
        <v>2</v>
      </c>
      <c r="AO33">
        <v>3</v>
      </c>
    </row>
    <row r="34" spans="1:41" hidden="1" x14ac:dyDescent="0.3">
      <c r="A34" t="s">
        <v>109</v>
      </c>
      <c r="B34" t="s">
        <v>110</v>
      </c>
      <c r="C34" t="s">
        <v>109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13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149</v>
      </c>
      <c r="AF34">
        <v>8.441444452901802</v>
      </c>
      <c r="AG34">
        <v>15.213699635989574</v>
      </c>
      <c r="AH34">
        <v>7.4710847678816759</v>
      </c>
      <c r="AI34">
        <v>1.380772140158623</v>
      </c>
      <c r="AJ34">
        <v>0</v>
      </c>
      <c r="AK34">
        <v>0</v>
      </c>
      <c r="AM34" t="s">
        <v>25</v>
      </c>
      <c r="AN34">
        <f>SUMPRODUCT(Table1[Selected],Table1[SHU])</f>
        <v>0</v>
      </c>
      <c r="AO34">
        <v>3</v>
      </c>
    </row>
    <row r="35" spans="1:41" hidden="1" x14ac:dyDescent="0.3">
      <c r="A35" t="s">
        <v>190</v>
      </c>
      <c r="B35" t="s">
        <v>191</v>
      </c>
      <c r="C35" t="s">
        <v>191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6.6</v>
      </c>
      <c r="AE35">
        <v>375</v>
      </c>
      <c r="AF35">
        <v>27.684810547591123</v>
      </c>
      <c r="AG35">
        <v>22.945563299224442</v>
      </c>
      <c r="AH35">
        <v>20.387386738092168</v>
      </c>
      <c r="AI35">
        <v>3.603141886574222</v>
      </c>
      <c r="AJ35">
        <v>1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113</v>
      </c>
      <c r="B36" t="s">
        <v>114</v>
      </c>
      <c r="C36" t="s">
        <v>114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13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6.6</v>
      </c>
      <c r="AE36">
        <v>157</v>
      </c>
      <c r="AF36">
        <v>26.000563254140999</v>
      </c>
      <c r="AG36">
        <v>26.761042645834184</v>
      </c>
      <c r="AH36">
        <v>16.679516026029525</v>
      </c>
      <c r="AI36">
        <v>3.4817023264269649</v>
      </c>
      <c r="AJ36">
        <v>0</v>
      </c>
      <c r="AK36">
        <v>0</v>
      </c>
      <c r="AM36" t="s">
        <v>27</v>
      </c>
      <c r="AN36">
        <f>SUMPRODUCT(Table1[Selected],Table1[WHU])</f>
        <v>1</v>
      </c>
      <c r="AO36">
        <v>3</v>
      </c>
    </row>
    <row r="37" spans="1:41" hidden="1" x14ac:dyDescent="0.3">
      <c r="A37" t="s">
        <v>115</v>
      </c>
      <c r="B37" t="s">
        <v>116</v>
      </c>
      <c r="C37" t="s">
        <v>116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5.8</v>
      </c>
      <c r="AE37">
        <v>167</v>
      </c>
      <c r="AF37">
        <v>18.216216216216218</v>
      </c>
      <c r="AG37">
        <v>13.935376019040415</v>
      </c>
      <c r="AH37">
        <v>10.169248561107789</v>
      </c>
      <c r="AI37">
        <v>1.9819141039902766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117</v>
      </c>
      <c r="B38" t="s">
        <v>118</v>
      </c>
      <c r="C38" t="s">
        <v>119</v>
      </c>
      <c r="D38" t="s">
        <v>4</v>
      </c>
      <c r="E38">
        <v>1</v>
      </c>
      <c r="F38">
        <v>0</v>
      </c>
      <c r="G38">
        <v>0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4.5999999999999996</v>
      </c>
      <c r="AE38">
        <v>215</v>
      </c>
      <c r="AF38">
        <v>18.139534873452501</v>
      </c>
      <c r="AG38">
        <v>19.461972301603737</v>
      </c>
      <c r="AH38">
        <v>17.212521863735134</v>
      </c>
      <c r="AI38">
        <v>3.7415653368662278</v>
      </c>
      <c r="AJ38">
        <v>0</v>
      </c>
      <c r="AK38">
        <v>0</v>
      </c>
    </row>
    <row r="39" spans="1:41" hidden="1" x14ac:dyDescent="0.3">
      <c r="A39" t="s">
        <v>120</v>
      </c>
      <c r="B39" t="s">
        <v>121</v>
      </c>
      <c r="C39" t="s">
        <v>121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5.6</v>
      </c>
      <c r="AE39">
        <v>225</v>
      </c>
      <c r="AF39">
        <v>19.838377322761946</v>
      </c>
      <c r="AG39">
        <v>18.216276826435731</v>
      </c>
      <c r="AH39">
        <v>17.376443288242829</v>
      </c>
      <c r="AI39">
        <v>4.1023761521853865</v>
      </c>
      <c r="AJ39">
        <v>0</v>
      </c>
      <c r="AK39">
        <v>0</v>
      </c>
    </row>
    <row r="40" spans="1:41" hidden="1" x14ac:dyDescent="0.3">
      <c r="A40" t="s">
        <v>122</v>
      </c>
      <c r="B40" t="s">
        <v>123</v>
      </c>
      <c r="C40" t="s">
        <v>123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227</v>
      </c>
      <c r="AF40">
        <v>17.15789475099821</v>
      </c>
      <c r="AG40">
        <v>22.310615653639275</v>
      </c>
      <c r="AH40">
        <v>18.122494850566156</v>
      </c>
      <c r="AI40">
        <v>3.5536929042197789</v>
      </c>
      <c r="AJ40">
        <v>0</v>
      </c>
      <c r="AK40">
        <v>0</v>
      </c>
    </row>
    <row r="41" spans="1:41" hidden="1" x14ac:dyDescent="0.3">
      <c r="A41" t="s">
        <v>124</v>
      </c>
      <c r="B41" t="s">
        <v>125</v>
      </c>
      <c r="C41" t="s">
        <v>125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232</v>
      </c>
      <c r="AF41">
        <v>14.125808512671748</v>
      </c>
      <c r="AG41">
        <v>13.8325792788355</v>
      </c>
      <c r="AH41">
        <v>12.779511436760757</v>
      </c>
      <c r="AI41">
        <v>2.8244641994158481</v>
      </c>
      <c r="AJ41">
        <v>0</v>
      </c>
      <c r="AK41">
        <v>0</v>
      </c>
    </row>
    <row r="42" spans="1:41" hidden="1" x14ac:dyDescent="0.3">
      <c r="A42" t="s">
        <v>266</v>
      </c>
      <c r="B42" t="s">
        <v>267</v>
      </c>
      <c r="C42" t="s">
        <v>267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26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4.8</v>
      </c>
      <c r="AE42">
        <v>649</v>
      </c>
      <c r="AF42">
        <v>27.047611208527321</v>
      </c>
      <c r="AG42">
        <v>27.558952067612211</v>
      </c>
      <c r="AH42">
        <v>19.566198810832343</v>
      </c>
      <c r="AI42">
        <v>4.7735469677095725</v>
      </c>
      <c r="AJ42">
        <v>1</v>
      </c>
      <c r="AK42">
        <v>0</v>
      </c>
    </row>
    <row r="43" spans="1:41" hidden="1" x14ac:dyDescent="0.3">
      <c r="A43" t="s">
        <v>128</v>
      </c>
      <c r="B43" t="s">
        <v>129</v>
      </c>
      <c r="C43" t="s">
        <v>130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6.9</v>
      </c>
      <c r="AE43">
        <v>238</v>
      </c>
      <c r="AF43">
        <v>13.571420420691762</v>
      </c>
      <c r="AG43">
        <v>29.532467014029969</v>
      </c>
      <c r="AH43">
        <v>19.943607478154036</v>
      </c>
      <c r="AI43">
        <v>4.6147387142714509</v>
      </c>
      <c r="AJ43">
        <v>0</v>
      </c>
      <c r="AK43">
        <v>0</v>
      </c>
    </row>
    <row r="44" spans="1:41" x14ac:dyDescent="0.3">
      <c r="A44" t="s">
        <v>136</v>
      </c>
      <c r="B44" t="s">
        <v>137</v>
      </c>
      <c r="C44" s="1" t="s">
        <v>137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249</v>
      </c>
      <c r="AF44">
        <v>23.999999988287112</v>
      </c>
      <c r="AG44">
        <v>32.274569926738735</v>
      </c>
      <c r="AH44">
        <v>25.852858035978677</v>
      </c>
      <c r="AI44">
        <v>5.4918873051390937</v>
      </c>
      <c r="AJ44">
        <v>0</v>
      </c>
      <c r="AK44">
        <v>1</v>
      </c>
    </row>
    <row r="45" spans="1:41" x14ac:dyDescent="0.3">
      <c r="A45" t="s">
        <v>97</v>
      </c>
      <c r="B45" t="s">
        <v>98</v>
      </c>
      <c r="C45" s="1" t="s">
        <v>98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12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6.9</v>
      </c>
      <c r="AE45">
        <v>120</v>
      </c>
      <c r="AF45">
        <v>18.125</v>
      </c>
      <c r="AG45">
        <v>24.956381667902935</v>
      </c>
      <c r="AH45">
        <v>25.205328900245107</v>
      </c>
      <c r="AI45">
        <v>5.0410657800490215</v>
      </c>
      <c r="AJ45">
        <v>0</v>
      </c>
      <c r="AK45">
        <v>1</v>
      </c>
    </row>
    <row r="46" spans="1:41" x14ac:dyDescent="0.3">
      <c r="A46" t="s">
        <v>69</v>
      </c>
      <c r="B46" t="s">
        <v>70</v>
      </c>
      <c r="C46" s="1" t="s">
        <v>70</v>
      </c>
      <c r="D46" t="s">
        <v>7</v>
      </c>
      <c r="E46">
        <v>0</v>
      </c>
      <c r="F46">
        <v>0</v>
      </c>
      <c r="G46">
        <v>0</v>
      </c>
      <c r="H46">
        <v>1</v>
      </c>
      <c r="I46" t="s">
        <v>10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7.9</v>
      </c>
      <c r="AE46">
        <v>58</v>
      </c>
      <c r="AF46">
        <v>23.714285712931755</v>
      </c>
      <c r="AG46">
        <v>27.095464536609619</v>
      </c>
      <c r="AH46">
        <v>26.681857503551335</v>
      </c>
      <c r="AI46">
        <v>4.8996009783816525</v>
      </c>
      <c r="AJ46">
        <v>1</v>
      </c>
      <c r="AK46">
        <v>1</v>
      </c>
    </row>
    <row r="47" spans="1:41" hidden="1" x14ac:dyDescent="0.3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264</v>
      </c>
      <c r="AF47">
        <v>19.999582139340838</v>
      </c>
      <c r="AG47">
        <v>18.525506385869008</v>
      </c>
      <c r="AH47">
        <v>20.309355391267097</v>
      </c>
      <c r="AI47">
        <v>3.4219403233333967</v>
      </c>
      <c r="AJ47">
        <v>0</v>
      </c>
      <c r="AK47">
        <v>0</v>
      </c>
    </row>
    <row r="48" spans="1:41" hidden="1" x14ac:dyDescent="0.3">
      <c r="A48" t="s">
        <v>140</v>
      </c>
      <c r="B48" t="s">
        <v>141</v>
      </c>
      <c r="C48" t="s">
        <v>142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265</v>
      </c>
      <c r="AF48">
        <v>12.292022836765863</v>
      </c>
      <c r="AG48">
        <v>15.720932293127479</v>
      </c>
      <c r="AH48">
        <v>14.707276584432094</v>
      </c>
      <c r="AI48">
        <v>2.5104524845496341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145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267</v>
      </c>
      <c r="AF49">
        <v>10.972222218827021</v>
      </c>
      <c r="AG49">
        <v>14.268061181950976</v>
      </c>
      <c r="AH49">
        <v>13.248809311072208</v>
      </c>
      <c r="AI49">
        <v>2.438404438216625</v>
      </c>
      <c r="AJ49">
        <v>0</v>
      </c>
      <c r="AK49">
        <v>0</v>
      </c>
    </row>
    <row r="50" spans="1:37" hidden="1" x14ac:dyDescent="0.3">
      <c r="A50" t="s">
        <v>146</v>
      </c>
      <c r="B50" t="s">
        <v>147</v>
      </c>
      <c r="C50" t="s">
        <v>147</v>
      </c>
      <c r="D50" t="s">
        <v>7</v>
      </c>
      <c r="E50">
        <v>0</v>
      </c>
      <c r="F50">
        <v>0</v>
      </c>
      <c r="G50">
        <v>0</v>
      </c>
      <c r="H50">
        <v>1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5.6</v>
      </c>
      <c r="AE50">
        <v>269</v>
      </c>
      <c r="AF50">
        <v>14.043741217800166</v>
      </c>
      <c r="AG50">
        <v>14.708884451263041</v>
      </c>
      <c r="AH50">
        <v>15.133904556282527</v>
      </c>
      <c r="AI50">
        <v>2.8217327670580747</v>
      </c>
      <c r="AJ50">
        <v>0</v>
      </c>
      <c r="AK50">
        <v>0</v>
      </c>
    </row>
    <row r="51" spans="1:37" hidden="1" x14ac:dyDescent="0.3">
      <c r="A51" t="s">
        <v>180</v>
      </c>
      <c r="B51" t="s">
        <v>181</v>
      </c>
      <c r="C51" t="s">
        <v>180</v>
      </c>
      <c r="D51" t="s">
        <v>7</v>
      </c>
      <c r="E51">
        <v>0</v>
      </c>
      <c r="F51">
        <v>0</v>
      </c>
      <c r="G51">
        <v>0</v>
      </c>
      <c r="H51">
        <v>1</v>
      </c>
      <c r="I51" t="s">
        <v>19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7.4</v>
      </c>
      <c r="AE51">
        <v>361</v>
      </c>
      <c r="AF51">
        <v>17.849187915496231</v>
      </c>
      <c r="AG51">
        <v>21.541158800024924</v>
      </c>
      <c r="AH51">
        <v>16.020448964459561</v>
      </c>
      <c r="AI51">
        <v>2.9353665247548255</v>
      </c>
      <c r="AJ51">
        <v>1</v>
      </c>
      <c r="AK51">
        <v>0</v>
      </c>
    </row>
    <row r="52" spans="1:37" hidden="1" x14ac:dyDescent="0.3">
      <c r="A52" t="s">
        <v>150</v>
      </c>
      <c r="B52" t="s">
        <v>151</v>
      </c>
      <c r="C52" t="s">
        <v>151</v>
      </c>
      <c r="D52" t="s">
        <v>4</v>
      </c>
      <c r="E52">
        <v>1</v>
      </c>
      <c r="F52">
        <v>0</v>
      </c>
      <c r="G52">
        <v>0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274</v>
      </c>
      <c r="AF52">
        <v>28.854166649723382</v>
      </c>
      <c r="AG52">
        <v>21.986527050347846</v>
      </c>
      <c r="AH52">
        <v>26.867829458579049</v>
      </c>
      <c r="AI52">
        <v>4.0751475782732705</v>
      </c>
      <c r="AJ52">
        <v>1</v>
      </c>
      <c r="AK52">
        <v>0</v>
      </c>
    </row>
    <row r="53" spans="1:37" hidden="1" x14ac:dyDescent="0.3">
      <c r="A53" t="s">
        <v>171</v>
      </c>
      <c r="B53" t="s">
        <v>172</v>
      </c>
      <c r="C53" t="s">
        <v>172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4.7</v>
      </c>
      <c r="AE53">
        <v>332</v>
      </c>
      <c r="AF53">
        <v>25.014749608238265</v>
      </c>
      <c r="AG53">
        <v>23.21974399198762</v>
      </c>
      <c r="AH53">
        <v>23.099560716421678</v>
      </c>
      <c r="AI53">
        <v>5.2939668050126407</v>
      </c>
      <c r="AJ53">
        <v>1</v>
      </c>
      <c r="AK53">
        <v>0</v>
      </c>
    </row>
    <row r="54" spans="1:37" hidden="1" x14ac:dyDescent="0.3">
      <c r="A54" t="s">
        <v>154</v>
      </c>
      <c r="B54" t="s">
        <v>155</v>
      </c>
      <c r="C54" t="s">
        <v>155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284</v>
      </c>
      <c r="AF54">
        <v>13.976416872013958</v>
      </c>
      <c r="AG54">
        <v>15.035045376406169</v>
      </c>
      <c r="AH54">
        <v>15.26494483732565</v>
      </c>
      <c r="AI54">
        <v>2.7618974503565821</v>
      </c>
      <c r="AJ54">
        <v>0</v>
      </c>
      <c r="AK54">
        <v>0</v>
      </c>
    </row>
    <row r="55" spans="1:37" hidden="1" x14ac:dyDescent="0.3">
      <c r="A55" t="s">
        <v>156</v>
      </c>
      <c r="B55" t="s">
        <v>157</v>
      </c>
      <c r="C55" t="s">
        <v>157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</v>
      </c>
      <c r="AE55">
        <v>286</v>
      </c>
      <c r="AF55">
        <v>12.65402899071989</v>
      </c>
      <c r="AG55">
        <v>14.854914601081706</v>
      </c>
      <c r="AH55">
        <v>14.458307440686912</v>
      </c>
      <c r="AI55">
        <v>2.7037186875214121</v>
      </c>
      <c r="AJ55">
        <v>0</v>
      </c>
      <c r="AK55">
        <v>0</v>
      </c>
    </row>
    <row r="56" spans="1:37" hidden="1" x14ac:dyDescent="0.3">
      <c r="A56" t="s">
        <v>158</v>
      </c>
      <c r="B56" t="s">
        <v>144</v>
      </c>
      <c r="C56" t="s">
        <v>159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5.5</v>
      </c>
      <c r="AE56">
        <v>297</v>
      </c>
      <c r="AF56">
        <v>13.64203713808898</v>
      </c>
      <c r="AG56">
        <v>16.880495373407364</v>
      </c>
      <c r="AH56">
        <v>14.0459225010997</v>
      </c>
      <c r="AI56">
        <v>2.7460110387386205</v>
      </c>
      <c r="AJ56">
        <v>0</v>
      </c>
      <c r="AK56">
        <v>0</v>
      </c>
    </row>
    <row r="57" spans="1:37" hidden="1" x14ac:dyDescent="0.3">
      <c r="A57" t="s">
        <v>160</v>
      </c>
      <c r="B57" t="s">
        <v>161</v>
      </c>
      <c r="C57" t="s">
        <v>161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298</v>
      </c>
      <c r="AF57">
        <v>11.947368420056506</v>
      </c>
      <c r="AG57">
        <v>19.433844706526017</v>
      </c>
      <c r="AH57">
        <v>14.730451885539516</v>
      </c>
      <c r="AI57">
        <v>3.0456441870140378</v>
      </c>
      <c r="AJ57">
        <v>0</v>
      </c>
      <c r="AK57">
        <v>0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4.9000000000000004</v>
      </c>
      <c r="AE58">
        <v>307</v>
      </c>
      <c r="AF58">
        <v>14.057403635826489</v>
      </c>
      <c r="AG58">
        <v>14.137763680708684</v>
      </c>
      <c r="AH58">
        <v>12.772252516136962</v>
      </c>
      <c r="AI58">
        <v>2.6424061728939345</v>
      </c>
      <c r="AJ58">
        <v>0</v>
      </c>
      <c r="AK58">
        <v>0</v>
      </c>
    </row>
    <row r="59" spans="1:37" hidden="1" x14ac:dyDescent="0.3">
      <c r="A59" t="s">
        <v>160</v>
      </c>
      <c r="B59" t="s">
        <v>164</v>
      </c>
      <c r="C59" t="s">
        <v>164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311</v>
      </c>
      <c r="AF59">
        <v>11.656209985726136</v>
      </c>
      <c r="AG59">
        <v>15.273610612111387</v>
      </c>
      <c r="AH59">
        <v>12.445536762374971</v>
      </c>
      <c r="AI59">
        <v>1.9980096013540711</v>
      </c>
      <c r="AJ59">
        <v>0</v>
      </c>
      <c r="AK59">
        <v>0</v>
      </c>
    </row>
    <row r="60" spans="1:37" hidden="1" x14ac:dyDescent="0.3">
      <c r="A60" t="s">
        <v>165</v>
      </c>
      <c r="B60" t="s">
        <v>166</v>
      </c>
      <c r="C60" t="s">
        <v>165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324</v>
      </c>
      <c r="AF60">
        <v>19.603241314397589</v>
      </c>
      <c r="AG60">
        <v>21.057516334036901</v>
      </c>
      <c r="AH60">
        <v>19.419406489954767</v>
      </c>
      <c r="AI60">
        <v>4.0316097475871748</v>
      </c>
      <c r="AJ60">
        <v>0</v>
      </c>
      <c r="AK60">
        <v>0</v>
      </c>
    </row>
    <row r="61" spans="1:37" hidden="1" x14ac:dyDescent="0.3">
      <c r="A61" t="s">
        <v>167</v>
      </c>
      <c r="B61" t="s">
        <v>168</v>
      </c>
      <c r="C61" t="s">
        <v>168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327</v>
      </c>
      <c r="AF61">
        <v>12.455921974402901</v>
      </c>
      <c r="AG61">
        <v>13.952873629721619</v>
      </c>
      <c r="AH61">
        <v>12.60284773145381</v>
      </c>
      <c r="AI61">
        <v>2.5573029018915809</v>
      </c>
      <c r="AJ61">
        <v>0</v>
      </c>
      <c r="AK61">
        <v>0</v>
      </c>
    </row>
    <row r="62" spans="1:37" hidden="1" x14ac:dyDescent="0.3">
      <c r="A62" t="s">
        <v>169</v>
      </c>
      <c r="B62" t="s">
        <v>170</v>
      </c>
      <c r="C62" t="s">
        <v>170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328</v>
      </c>
      <c r="AF62">
        <v>31.04974176330861</v>
      </c>
      <c r="AG62">
        <v>17.449745077129524</v>
      </c>
      <c r="AH62">
        <v>23.437461528736151</v>
      </c>
      <c r="AI62">
        <v>3.0665668471410559</v>
      </c>
      <c r="AJ62">
        <v>0</v>
      </c>
      <c r="AK62">
        <v>0</v>
      </c>
    </row>
    <row r="63" spans="1:37" hidden="1" x14ac:dyDescent="0.3">
      <c r="A63" t="s">
        <v>43</v>
      </c>
      <c r="B63" t="s">
        <v>44</v>
      </c>
      <c r="C63" t="s">
        <v>44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9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8.6999999999999993</v>
      </c>
      <c r="AE63">
        <v>18</v>
      </c>
      <c r="AF63">
        <v>23.831379633644222</v>
      </c>
      <c r="AG63">
        <v>27.582158015325689</v>
      </c>
      <c r="AH63">
        <f>22.3847729643744*0.5</f>
        <v>11.192386482187199</v>
      </c>
      <c r="AI63">
        <f>4.81214152291462*0.5</f>
        <v>2.4060707614573098</v>
      </c>
      <c r="AJ63">
        <v>1</v>
      </c>
      <c r="AK63">
        <v>0</v>
      </c>
    </row>
    <row r="64" spans="1:37" hidden="1" x14ac:dyDescent="0.3">
      <c r="A64" t="s">
        <v>173</v>
      </c>
      <c r="B64" t="s">
        <v>174</v>
      </c>
      <c r="C64" t="s">
        <v>174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339</v>
      </c>
      <c r="AF64">
        <v>12.954545382653887</v>
      </c>
      <c r="AG64">
        <v>15.259737663384968</v>
      </c>
      <c r="AH64">
        <v>13.451837988929171</v>
      </c>
      <c r="AI64">
        <v>2.7107148765868558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345</v>
      </c>
      <c r="AF65">
        <v>10.123232286811557</v>
      </c>
      <c r="AG65">
        <v>15.99034688899942</v>
      </c>
      <c r="AH65">
        <v>12.383489799559733</v>
      </c>
      <c r="AI65">
        <v>2.2160158134329841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179</v>
      </c>
      <c r="D66" t="s">
        <v>4</v>
      </c>
      <c r="E66">
        <v>1</v>
      </c>
      <c r="F66">
        <v>0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359</v>
      </c>
      <c r="AF66">
        <v>22.267815236025459</v>
      </c>
      <c r="AG66">
        <v>24.500968780239013</v>
      </c>
      <c r="AH66">
        <v>18.974970393697784</v>
      </c>
      <c r="AI66">
        <v>3.6879967480433451</v>
      </c>
      <c r="AJ66">
        <v>0</v>
      </c>
      <c r="AK66">
        <v>0</v>
      </c>
    </row>
    <row r="67" spans="1:37" hidden="1" x14ac:dyDescent="0.3">
      <c r="A67" t="s">
        <v>52</v>
      </c>
      <c r="B67" t="s">
        <v>53</v>
      </c>
      <c r="C67" t="s">
        <v>53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33</v>
      </c>
      <c r="AF67">
        <v>16.807692307692307</v>
      </c>
      <c r="AG67">
        <v>19.45389700830674</v>
      </c>
      <c r="AH67">
        <f>19.0427885661655*0.5</f>
        <v>9.5213942830827492</v>
      </c>
      <c r="AI67">
        <f>3.43450754495833*0.5</f>
        <v>1.717253772479165</v>
      </c>
      <c r="AJ67">
        <v>1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184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7.8</v>
      </c>
      <c r="AE68">
        <v>362</v>
      </c>
      <c r="AF68">
        <v>19.954545454545453</v>
      </c>
      <c r="AG68">
        <v>22.54153338422875</v>
      </c>
      <c r="AH68">
        <v>17.253481455407581</v>
      </c>
      <c r="AI68">
        <v>3.1929765958396361</v>
      </c>
      <c r="AJ68">
        <v>0</v>
      </c>
      <c r="AK68">
        <v>0</v>
      </c>
    </row>
    <row r="69" spans="1:37" hidden="1" x14ac:dyDescent="0.3">
      <c r="A69" t="s">
        <v>185</v>
      </c>
      <c r="B69" t="s">
        <v>186</v>
      </c>
      <c r="C69" t="s">
        <v>186</v>
      </c>
      <c r="D69" t="s">
        <v>7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7.3</v>
      </c>
      <c r="AE69">
        <v>365</v>
      </c>
      <c r="AF69">
        <v>20.627206734732049</v>
      </c>
      <c r="AG69">
        <v>24.886935773221509</v>
      </c>
      <c r="AH69">
        <v>18.510924185947893</v>
      </c>
      <c r="AI69">
        <v>3.9248525676826649</v>
      </c>
      <c r="AJ69">
        <v>0</v>
      </c>
      <c r="AK69">
        <v>0</v>
      </c>
    </row>
    <row r="70" spans="1:37" hidden="1" x14ac:dyDescent="0.3">
      <c r="A70" t="s">
        <v>187</v>
      </c>
      <c r="B70" t="s">
        <v>188</v>
      </c>
      <c r="C70" t="s">
        <v>189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7.6</v>
      </c>
      <c r="AE70">
        <v>371</v>
      </c>
      <c r="AF70">
        <v>20.39285712596644</v>
      </c>
      <c r="AG70">
        <v>21.38665657470089</v>
      </c>
      <c r="AH70">
        <v>16.929145557386207</v>
      </c>
      <c r="AI70">
        <v>3.1451996853565136</v>
      </c>
      <c r="AJ70">
        <v>0</v>
      </c>
      <c r="AK70">
        <v>0</v>
      </c>
    </row>
    <row r="71" spans="1:37" hidden="1" x14ac:dyDescent="0.3">
      <c r="A71" t="s">
        <v>111</v>
      </c>
      <c r="B71" t="s">
        <v>112</v>
      </c>
      <c r="C71" t="s">
        <v>112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13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6.5</v>
      </c>
      <c r="AE71">
        <v>154</v>
      </c>
      <c r="AF71">
        <v>28.211868622337011</v>
      </c>
      <c r="AG71">
        <v>26.946236719748487</v>
      </c>
      <c r="AH71">
        <v>17.439367394280602</v>
      </c>
      <c r="AI71">
        <v>3.5801430719540548</v>
      </c>
      <c r="AJ71">
        <v>1</v>
      </c>
      <c r="AK71">
        <v>0</v>
      </c>
    </row>
    <row r="72" spans="1:37" hidden="1" x14ac:dyDescent="0.3">
      <c r="A72" t="s">
        <v>192</v>
      </c>
      <c r="B72" t="s">
        <v>193</v>
      </c>
      <c r="C72" t="s">
        <v>193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12.5</v>
      </c>
      <c r="AE72">
        <v>376</v>
      </c>
      <c r="AF72">
        <v>34.078389967100819</v>
      </c>
      <c r="AG72">
        <v>32.810244212306422</v>
      </c>
      <c r="AH72">
        <v>27.041767642313449</v>
      </c>
      <c r="AI72">
        <v>5.1998110451379258</v>
      </c>
      <c r="AJ72">
        <v>0</v>
      </c>
      <c r="AK72">
        <v>0</v>
      </c>
    </row>
    <row r="73" spans="1:37" hidden="1" x14ac:dyDescent="0.3">
      <c r="A73" t="s">
        <v>194</v>
      </c>
      <c r="B73" t="s">
        <v>195</v>
      </c>
      <c r="C73" t="s">
        <v>195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</v>
      </c>
      <c r="AE73">
        <v>377</v>
      </c>
      <c r="AF73">
        <v>14.142857123239029</v>
      </c>
      <c r="AG73">
        <v>30.867384601141204</v>
      </c>
      <c r="AH73">
        <v>18.575746454463768</v>
      </c>
      <c r="AI73">
        <v>3.8686461654632094</v>
      </c>
      <c r="AJ73">
        <v>0</v>
      </c>
      <c r="AK73">
        <v>0</v>
      </c>
    </row>
    <row r="74" spans="1:37" hidden="1" x14ac:dyDescent="0.3">
      <c r="A74" t="s">
        <v>196</v>
      </c>
      <c r="B74" t="s">
        <v>197</v>
      </c>
      <c r="C74" t="s">
        <v>198</v>
      </c>
      <c r="D74" t="s">
        <v>7</v>
      </c>
      <c r="E74">
        <v>0</v>
      </c>
      <c r="F74">
        <v>0</v>
      </c>
      <c r="G74">
        <v>0</v>
      </c>
      <c r="H74">
        <v>1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</v>
      </c>
      <c r="AE74">
        <v>431</v>
      </c>
      <c r="AF74">
        <v>12.683107131582329</v>
      </c>
      <c r="AG74">
        <v>19.41804406385647</v>
      </c>
      <c r="AH74">
        <v>12.968581832695129</v>
      </c>
      <c r="AI74">
        <v>2.5851277141192099</v>
      </c>
      <c r="AJ74">
        <v>0</v>
      </c>
      <c r="AK74">
        <v>0</v>
      </c>
    </row>
    <row r="75" spans="1:37" hidden="1" x14ac:dyDescent="0.3">
      <c r="A75" t="s">
        <v>199</v>
      </c>
      <c r="B75" t="s">
        <v>200</v>
      </c>
      <c r="C75" t="s">
        <v>201</v>
      </c>
      <c r="D75" t="s">
        <v>4</v>
      </c>
      <c r="E75">
        <v>1</v>
      </c>
      <c r="F75">
        <v>0</v>
      </c>
      <c r="G75">
        <v>0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5.6</v>
      </c>
      <c r="AE75">
        <v>439</v>
      </c>
      <c r="AF75">
        <v>31.428968684995752</v>
      </c>
      <c r="AG75">
        <v>19.093586448480622</v>
      </c>
      <c r="AH75">
        <v>20.982774946768156</v>
      </c>
      <c r="AI75">
        <v>3.4807771908494187</v>
      </c>
      <c r="AJ75">
        <v>0</v>
      </c>
      <c r="AK75">
        <v>0</v>
      </c>
    </row>
    <row r="76" spans="1:37" hidden="1" x14ac:dyDescent="0.3">
      <c r="A76" t="s">
        <v>202</v>
      </c>
      <c r="B76" t="s">
        <v>203</v>
      </c>
      <c r="C76" t="s">
        <v>203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7.6</v>
      </c>
      <c r="AE76">
        <v>440</v>
      </c>
      <c r="AF76">
        <v>24.939759046234578</v>
      </c>
      <c r="AG76">
        <v>24.952341433063793</v>
      </c>
      <c r="AH76">
        <v>20.416762774386605</v>
      </c>
      <c r="AI76">
        <v>4.378544951607811</v>
      </c>
      <c r="AJ76">
        <v>0</v>
      </c>
      <c r="AK76">
        <v>0</v>
      </c>
    </row>
    <row r="77" spans="1:37" x14ac:dyDescent="0.3">
      <c r="A77" t="s">
        <v>249</v>
      </c>
      <c r="B77" t="s">
        <v>250</v>
      </c>
      <c r="C77" s="1" t="s">
        <v>250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24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5.9</v>
      </c>
      <c r="AE77">
        <v>554</v>
      </c>
      <c r="AF77">
        <v>16.643446049245497</v>
      </c>
      <c r="AG77">
        <v>21.035895657851768</v>
      </c>
      <c r="AH77">
        <v>24.155595025438348</v>
      </c>
      <c r="AI77">
        <v>4.895966981531565</v>
      </c>
      <c r="AJ77">
        <v>0</v>
      </c>
      <c r="AK77">
        <v>1</v>
      </c>
    </row>
    <row r="78" spans="1:37" hidden="1" x14ac:dyDescent="0.3">
      <c r="A78" t="s">
        <v>206</v>
      </c>
      <c r="B78" t="s">
        <v>207</v>
      </c>
      <c r="C78" t="s">
        <v>206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5.6</v>
      </c>
      <c r="AE78">
        <v>450</v>
      </c>
      <c r="AF78">
        <v>15.396098041659899</v>
      </c>
      <c r="AG78">
        <v>16.603220746305276</v>
      </c>
      <c r="AH78">
        <v>13.064798419741788</v>
      </c>
      <c r="AI78">
        <v>2.8490329863182344</v>
      </c>
      <c r="AJ78">
        <v>0</v>
      </c>
      <c r="AK78">
        <v>0</v>
      </c>
    </row>
    <row r="79" spans="1:37" hidden="1" x14ac:dyDescent="0.3">
      <c r="A79" t="s">
        <v>208</v>
      </c>
      <c r="B79" t="s">
        <v>209</v>
      </c>
      <c r="C79" t="s">
        <v>209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454</v>
      </c>
      <c r="AF79">
        <v>22.582089552238806</v>
      </c>
      <c r="AG79">
        <v>18.949148818246243</v>
      </c>
      <c r="AH79">
        <v>17.086228010371439</v>
      </c>
      <c r="AI79">
        <v>3.3383513536370377</v>
      </c>
      <c r="AJ79">
        <v>0</v>
      </c>
      <c r="AK79">
        <v>0</v>
      </c>
    </row>
    <row r="80" spans="1:37" hidden="1" x14ac:dyDescent="0.3">
      <c r="A80" t="s">
        <v>210</v>
      </c>
      <c r="B80" t="s">
        <v>211</v>
      </c>
      <c r="C80" t="s">
        <v>211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5.0999999999999996</v>
      </c>
      <c r="AE80">
        <v>456</v>
      </c>
      <c r="AF80">
        <v>14.76190618161197</v>
      </c>
      <c r="AG80">
        <v>34.737209811462833</v>
      </c>
      <c r="AH80">
        <v>19.75798245958163</v>
      </c>
      <c r="AI80">
        <v>3.7560063275379996</v>
      </c>
      <c r="AJ80">
        <v>0</v>
      </c>
      <c r="AK80">
        <v>0</v>
      </c>
    </row>
    <row r="81" spans="1:37" hidden="1" x14ac:dyDescent="0.3">
      <c r="A81" t="s">
        <v>212</v>
      </c>
      <c r="B81" t="s">
        <v>213</v>
      </c>
      <c r="C81" t="s">
        <v>214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8.4</v>
      </c>
      <c r="AE81">
        <v>462</v>
      </c>
      <c r="AF81">
        <v>19.150400815702341</v>
      </c>
      <c r="AG81">
        <v>23.843801462203221</v>
      </c>
      <c r="AH81">
        <v>19.537523077530242</v>
      </c>
      <c r="AI81">
        <v>3.6524523601582173</v>
      </c>
      <c r="AJ81">
        <v>0</v>
      </c>
      <c r="AK81">
        <v>0</v>
      </c>
    </row>
    <row r="82" spans="1:37" hidden="1" x14ac:dyDescent="0.3">
      <c r="A82" t="s">
        <v>215</v>
      </c>
      <c r="B82" t="s">
        <v>216</v>
      </c>
      <c r="C82" t="s">
        <v>217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5.4</v>
      </c>
      <c r="AE82">
        <v>465</v>
      </c>
      <c r="AF82">
        <v>19.75</v>
      </c>
      <c r="AG82">
        <v>17.509462055342567</v>
      </c>
      <c r="AH82">
        <v>16.689486567943241</v>
      </c>
      <c r="AI82">
        <v>3.1281697790293626</v>
      </c>
      <c r="AJ82">
        <v>0</v>
      </c>
      <c r="AK82">
        <v>0</v>
      </c>
    </row>
    <row r="83" spans="1:37" hidden="1" x14ac:dyDescent="0.3">
      <c r="A83" t="s">
        <v>218</v>
      </c>
      <c r="B83" t="s">
        <v>219</v>
      </c>
      <c r="C83" t="s">
        <v>219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8.9</v>
      </c>
      <c r="AE83">
        <v>482</v>
      </c>
      <c r="AF83">
        <v>22.875510265120894</v>
      </c>
      <c r="AG83">
        <v>25.166713248986053</v>
      </c>
      <c r="AH83">
        <v>21.71813603205328</v>
      </c>
      <c r="AI83">
        <v>4.7226187866413243</v>
      </c>
      <c r="AJ83">
        <v>0</v>
      </c>
      <c r="AK83">
        <v>0</v>
      </c>
    </row>
    <row r="84" spans="1:37" x14ac:dyDescent="0.3">
      <c r="A84" t="s">
        <v>220</v>
      </c>
      <c r="B84" t="s">
        <v>163</v>
      </c>
      <c r="C84" s="1" t="s">
        <v>163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489</v>
      </c>
      <c r="AF84">
        <v>38.029386350727378</v>
      </c>
      <c r="AG84">
        <v>27.021174801115102</v>
      </c>
      <c r="AH84">
        <v>28.865544059180753</v>
      </c>
      <c r="AI84">
        <v>4.6078530194252814</v>
      </c>
      <c r="AJ84">
        <v>0</v>
      </c>
      <c r="AK84">
        <v>1</v>
      </c>
    </row>
    <row r="85" spans="1:37" hidden="1" x14ac:dyDescent="0.3">
      <c r="A85" t="s">
        <v>221</v>
      </c>
      <c r="B85" t="s">
        <v>222</v>
      </c>
      <c r="C85" t="s">
        <v>223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6.3</v>
      </c>
      <c r="AE85">
        <v>498</v>
      </c>
      <c r="AF85">
        <v>25.055555555555554</v>
      </c>
      <c r="AG85">
        <v>23.678833257870366</v>
      </c>
      <c r="AH85">
        <v>20.735838258813839</v>
      </c>
      <c r="AI85">
        <v>4.1786006473468724</v>
      </c>
      <c r="AJ85">
        <v>0</v>
      </c>
      <c r="AK85">
        <v>0</v>
      </c>
    </row>
    <row r="86" spans="1:37" hidden="1" x14ac:dyDescent="0.3">
      <c r="A86" t="s">
        <v>224</v>
      </c>
      <c r="B86" t="s">
        <v>225</v>
      </c>
      <c r="C86" t="s">
        <v>225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499</v>
      </c>
      <c r="AF86">
        <v>9.6923159825198066</v>
      </c>
      <c r="AG86">
        <v>15.135929411536292</v>
      </c>
      <c r="AH86">
        <v>10.340696264143947</v>
      </c>
      <c r="AI86">
        <v>3.2386688112656588</v>
      </c>
      <c r="AJ86">
        <v>0</v>
      </c>
      <c r="AK86">
        <v>0</v>
      </c>
    </row>
    <row r="87" spans="1:37" hidden="1" x14ac:dyDescent="0.3">
      <c r="A87" t="s">
        <v>226</v>
      </c>
      <c r="B87" t="s">
        <v>227</v>
      </c>
      <c r="C87" t="s">
        <v>227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501</v>
      </c>
      <c r="AF87">
        <v>19.585463164904557</v>
      </c>
      <c r="AG87">
        <v>22.644875086351764</v>
      </c>
      <c r="AH87">
        <v>17.813859958595941</v>
      </c>
      <c r="AI87">
        <v>4.1277590297443894</v>
      </c>
      <c r="AJ87">
        <v>0</v>
      </c>
      <c r="AK87">
        <v>0</v>
      </c>
    </row>
    <row r="88" spans="1:37" hidden="1" x14ac:dyDescent="0.3">
      <c r="A88" t="s">
        <v>212</v>
      </c>
      <c r="B88" t="s">
        <v>228</v>
      </c>
      <c r="C88" t="s">
        <v>229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5.8</v>
      </c>
      <c r="AE88">
        <v>502</v>
      </c>
      <c r="AF88">
        <v>26.620462335212459</v>
      </c>
      <c r="AG88">
        <v>21.293367330791288</v>
      </c>
      <c r="AH88">
        <v>20.5311548777835</v>
      </c>
      <c r="AI88">
        <v>3.4960758667500405</v>
      </c>
      <c r="AJ88">
        <v>0</v>
      </c>
      <c r="AK88">
        <v>0</v>
      </c>
    </row>
    <row r="89" spans="1:37" hidden="1" x14ac:dyDescent="0.3">
      <c r="A89" t="s">
        <v>230</v>
      </c>
      <c r="B89" t="s">
        <v>231</v>
      </c>
      <c r="C89" t="s">
        <v>231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503</v>
      </c>
      <c r="AF89">
        <v>16.813815866672083</v>
      </c>
      <c r="AG89">
        <v>19.595757311757936</v>
      </c>
      <c r="AH89">
        <v>15.353266249942351</v>
      </c>
      <c r="AI89">
        <v>3.5887132510327655</v>
      </c>
      <c r="AJ89">
        <v>0</v>
      </c>
      <c r="AK89">
        <v>0</v>
      </c>
    </row>
    <row r="90" spans="1:37" hidden="1" x14ac:dyDescent="0.3">
      <c r="A90" t="s">
        <v>232</v>
      </c>
      <c r="B90" t="s">
        <v>233</v>
      </c>
      <c r="C90" t="s">
        <v>233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5.6</v>
      </c>
      <c r="AE90">
        <v>508</v>
      </c>
      <c r="AF90">
        <v>15.636363660265452</v>
      </c>
      <c r="AG90">
        <v>16.860102356552272</v>
      </c>
      <c r="AH90">
        <v>13.748956111185112</v>
      </c>
      <c r="AI90">
        <v>2.7383017668100056</v>
      </c>
      <c r="AJ90">
        <v>0</v>
      </c>
      <c r="AK90">
        <v>0</v>
      </c>
    </row>
    <row r="91" spans="1:37" hidden="1" x14ac:dyDescent="0.3">
      <c r="A91" t="s">
        <v>234</v>
      </c>
      <c r="B91" t="s">
        <v>235</v>
      </c>
      <c r="C91" t="s">
        <v>235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517</v>
      </c>
      <c r="AF91">
        <v>11.708591802237006</v>
      </c>
      <c r="AG91">
        <v>15.967280849194756</v>
      </c>
      <c r="AH91">
        <v>11.592476060508154</v>
      </c>
      <c r="AI91">
        <v>2.4594721454423509</v>
      </c>
      <c r="AJ91">
        <v>0</v>
      </c>
      <c r="AK91">
        <v>0</v>
      </c>
    </row>
    <row r="92" spans="1:37" hidden="1" x14ac:dyDescent="0.3">
      <c r="A92" t="s">
        <v>236</v>
      </c>
      <c r="B92" t="s">
        <v>237</v>
      </c>
      <c r="C92" t="s">
        <v>237</v>
      </c>
      <c r="D92" t="s">
        <v>4</v>
      </c>
      <c r="E92">
        <v>1</v>
      </c>
      <c r="F92">
        <v>0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5.5</v>
      </c>
      <c r="AE92">
        <v>520</v>
      </c>
      <c r="AF92">
        <v>20.051546391752577</v>
      </c>
      <c r="AG92">
        <v>20.355709901154736</v>
      </c>
      <c r="AH92">
        <v>17.140198650145749</v>
      </c>
      <c r="AI92">
        <v>3.5905616167244325</v>
      </c>
      <c r="AJ92">
        <v>0</v>
      </c>
      <c r="AK92">
        <v>0</v>
      </c>
    </row>
    <row r="93" spans="1:37" hidden="1" x14ac:dyDescent="0.3">
      <c r="A93" t="s">
        <v>238</v>
      </c>
      <c r="B93" t="s">
        <v>239</v>
      </c>
      <c r="C93" t="s">
        <v>239</v>
      </c>
      <c r="D93" t="s">
        <v>5</v>
      </c>
      <c r="E93">
        <v>0</v>
      </c>
      <c r="F93">
        <v>1</v>
      </c>
      <c r="G93">
        <v>0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523</v>
      </c>
      <c r="AF93">
        <v>15.92283153951576</v>
      </c>
      <c r="AG93">
        <v>19.111675754370943</v>
      </c>
      <c r="AH93">
        <v>14.754813596825446</v>
      </c>
      <c r="AI93">
        <v>3.1068025203889995</v>
      </c>
      <c r="AJ93">
        <v>0</v>
      </c>
      <c r="AK93">
        <v>0</v>
      </c>
    </row>
    <row r="94" spans="1:37" x14ac:dyDescent="0.3">
      <c r="A94" t="s">
        <v>131</v>
      </c>
      <c r="B94" t="s">
        <v>132</v>
      </c>
      <c r="C94" s="1" t="s">
        <v>132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7.1</v>
      </c>
      <c r="AE94">
        <v>243</v>
      </c>
      <c r="AF94">
        <v>60.177526692525049</v>
      </c>
      <c r="AG94">
        <v>22.670933261614699</v>
      </c>
      <c r="AH94">
        <v>37.330752983556955</v>
      </c>
      <c r="AI94">
        <v>4.4924741569518272</v>
      </c>
      <c r="AJ94">
        <v>0</v>
      </c>
      <c r="AK94">
        <v>1</v>
      </c>
    </row>
    <row r="95" spans="1:37" hidden="1" x14ac:dyDescent="0.3">
      <c r="A95" t="s">
        <v>242</v>
      </c>
      <c r="B95" t="s">
        <v>176</v>
      </c>
      <c r="C95" t="s">
        <v>176</v>
      </c>
      <c r="D95" t="s">
        <v>7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7.8</v>
      </c>
      <c r="AE95">
        <v>529</v>
      </c>
      <c r="AF95">
        <v>23.570397731183924</v>
      </c>
      <c r="AG95">
        <v>27.040926136770999</v>
      </c>
      <c r="AH95">
        <v>21.356305843130194</v>
      </c>
      <c r="AI95">
        <v>4.5093163092900284</v>
      </c>
      <c r="AJ95">
        <v>0</v>
      </c>
      <c r="AK95">
        <v>0</v>
      </c>
    </row>
    <row r="96" spans="1:37" hidden="1" x14ac:dyDescent="0.3">
      <c r="A96" t="s">
        <v>243</v>
      </c>
      <c r="B96" t="s">
        <v>244</v>
      </c>
      <c r="C96" s="1" t="s">
        <v>244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6.4</v>
      </c>
      <c r="AE96">
        <v>532</v>
      </c>
      <c r="AF96">
        <v>46.821010495009673</v>
      </c>
      <c r="AG96">
        <v>22.843102900648766</v>
      </c>
      <c r="AH96">
        <v>0</v>
      </c>
      <c r="AI96">
        <v>0</v>
      </c>
      <c r="AJ96">
        <v>0</v>
      </c>
      <c r="AK96">
        <v>0</v>
      </c>
    </row>
    <row r="97" spans="1:37" hidden="1" x14ac:dyDescent="0.3">
      <c r="A97" t="s">
        <v>245</v>
      </c>
      <c r="B97" t="s">
        <v>246</v>
      </c>
      <c r="C97" t="s">
        <v>246</v>
      </c>
      <c r="D97" t="s">
        <v>4</v>
      </c>
      <c r="E97">
        <v>1</v>
      </c>
      <c r="F97">
        <v>0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4</v>
      </c>
      <c r="AE97">
        <v>537</v>
      </c>
      <c r="AF97">
        <v>11.999999983149223</v>
      </c>
      <c r="AG97">
        <v>29.059616368835719</v>
      </c>
      <c r="AH97">
        <v>26.038039778492909</v>
      </c>
      <c r="AI97">
        <v>4.8951906301481127</v>
      </c>
      <c r="AJ97">
        <v>0</v>
      </c>
      <c r="AK97">
        <v>0</v>
      </c>
    </row>
    <row r="98" spans="1:37" x14ac:dyDescent="0.3">
      <c r="A98" t="s">
        <v>71</v>
      </c>
      <c r="B98" t="s">
        <v>72</v>
      </c>
      <c r="C98" s="1" t="s">
        <v>71</v>
      </c>
      <c r="D98" t="s">
        <v>5</v>
      </c>
      <c r="E98">
        <v>0</v>
      </c>
      <c r="F98">
        <v>1</v>
      </c>
      <c r="G98">
        <v>0</v>
      </c>
      <c r="H98">
        <v>0</v>
      </c>
      <c r="I98" t="s">
        <v>10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4.5</v>
      </c>
      <c r="AE98">
        <v>60</v>
      </c>
      <c r="AF98">
        <v>15.142856706027214</v>
      </c>
      <c r="AG98">
        <v>37.244360932940907</v>
      </c>
      <c r="AH98">
        <v>27.561736360009583</v>
      </c>
      <c r="AI98">
        <v>4.4496918113431487</v>
      </c>
      <c r="AJ98">
        <v>0</v>
      </c>
      <c r="AK98">
        <v>1</v>
      </c>
    </row>
    <row r="99" spans="1:37" x14ac:dyDescent="0.3">
      <c r="A99" t="s">
        <v>277</v>
      </c>
      <c r="B99" t="s">
        <v>278</v>
      </c>
      <c r="C99" s="1" t="s">
        <v>278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7.1</v>
      </c>
      <c r="AE99">
        <v>661</v>
      </c>
      <c r="AF99">
        <v>21.517730225036704</v>
      </c>
      <c r="AG99">
        <v>24.930923932283811</v>
      </c>
      <c r="AH99">
        <v>22.357478525929459</v>
      </c>
      <c r="AI99">
        <v>4.2276608912261455</v>
      </c>
      <c r="AJ99">
        <v>0</v>
      </c>
      <c r="AK99">
        <v>1</v>
      </c>
    </row>
    <row r="100" spans="1:37" hidden="1" x14ac:dyDescent="0.3">
      <c r="A100" t="s">
        <v>251</v>
      </c>
      <c r="B100" t="s">
        <v>252</v>
      </c>
      <c r="C100" t="s">
        <v>252</v>
      </c>
      <c r="D100" t="s">
        <v>7</v>
      </c>
      <c r="E100">
        <v>0</v>
      </c>
      <c r="F100">
        <v>0</v>
      </c>
      <c r="G100">
        <v>0</v>
      </c>
      <c r="H100">
        <v>1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574</v>
      </c>
      <c r="AF100">
        <v>15.451839534672541</v>
      </c>
      <c r="AG100">
        <v>14.763337824215135</v>
      </c>
      <c r="AH100">
        <v>19.468086044597499</v>
      </c>
      <c r="AI100">
        <v>3.8581137613728584</v>
      </c>
      <c r="AJ100">
        <v>0</v>
      </c>
      <c r="AK100">
        <v>0</v>
      </c>
    </row>
    <row r="101" spans="1:37" hidden="1" x14ac:dyDescent="0.3">
      <c r="A101" t="s">
        <v>253</v>
      </c>
      <c r="B101" t="s">
        <v>254</v>
      </c>
      <c r="C101" t="s">
        <v>254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4.5</v>
      </c>
      <c r="AE101">
        <v>600</v>
      </c>
      <c r="AF101">
        <v>22.017976379852971</v>
      </c>
      <c r="AG101">
        <v>28.633059218728754</v>
      </c>
      <c r="AH101">
        <v>0</v>
      </c>
      <c r="AI101">
        <v>0</v>
      </c>
      <c r="AJ101">
        <v>0</v>
      </c>
      <c r="AK101">
        <v>0</v>
      </c>
    </row>
    <row r="102" spans="1:37" hidden="1" x14ac:dyDescent="0.3">
      <c r="A102" t="s">
        <v>255</v>
      </c>
      <c r="B102" t="s">
        <v>256</v>
      </c>
      <c r="C102" t="s">
        <v>256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7</v>
      </c>
      <c r="AE102">
        <v>632</v>
      </c>
      <c r="AF102">
        <v>30.130434782608695</v>
      </c>
      <c r="AG102">
        <v>18.928690353811717</v>
      </c>
      <c r="AH102">
        <v>18.398744669101202</v>
      </c>
      <c r="AI102">
        <v>2.5646220786325875</v>
      </c>
      <c r="AJ102">
        <v>0</v>
      </c>
      <c r="AK102">
        <v>0</v>
      </c>
    </row>
    <row r="103" spans="1:37" hidden="1" x14ac:dyDescent="0.3">
      <c r="A103" t="s">
        <v>160</v>
      </c>
      <c r="B103" t="s">
        <v>257</v>
      </c>
      <c r="C103" t="s">
        <v>257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7.9</v>
      </c>
      <c r="AE103">
        <v>635</v>
      </c>
      <c r="AF103">
        <v>23.586956521739133</v>
      </c>
      <c r="AG103">
        <v>26.572834864238871</v>
      </c>
      <c r="AH103">
        <v>17.795874685406851</v>
      </c>
      <c r="AI103">
        <v>3.3766080104661516</v>
      </c>
      <c r="AJ103">
        <v>0</v>
      </c>
      <c r="AK103">
        <v>0</v>
      </c>
    </row>
    <row r="104" spans="1:37" hidden="1" x14ac:dyDescent="0.3">
      <c r="A104" t="s">
        <v>258</v>
      </c>
      <c r="B104" t="s">
        <v>259</v>
      </c>
      <c r="C104" t="s">
        <v>258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6.8</v>
      </c>
      <c r="AE104">
        <v>639</v>
      </c>
      <c r="AF104">
        <v>16.697647123423181</v>
      </c>
      <c r="AG104">
        <v>15.420225953897127</v>
      </c>
      <c r="AH104">
        <v>11.619237431617162</v>
      </c>
      <c r="AI104">
        <v>2.6228954702799103</v>
      </c>
      <c r="AJ104">
        <v>0</v>
      </c>
      <c r="AK104">
        <v>0</v>
      </c>
    </row>
    <row r="105" spans="1:37" hidden="1" x14ac:dyDescent="0.3">
      <c r="A105" t="s">
        <v>260</v>
      </c>
      <c r="B105" t="s">
        <v>261</v>
      </c>
      <c r="C105" t="s">
        <v>261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4.8</v>
      </c>
      <c r="AE105">
        <v>641</v>
      </c>
      <c r="AF105">
        <v>13.984521369538397</v>
      </c>
      <c r="AG105">
        <v>16.093643814352831</v>
      </c>
      <c r="AH105">
        <v>10.648827457653763</v>
      </c>
      <c r="AI105">
        <v>2.0087146890188015</v>
      </c>
      <c r="AJ105">
        <v>0</v>
      </c>
      <c r="AK105">
        <v>0</v>
      </c>
    </row>
    <row r="106" spans="1:37" hidden="1" x14ac:dyDescent="0.3">
      <c r="A106" t="s">
        <v>262</v>
      </c>
      <c r="B106" t="s">
        <v>263</v>
      </c>
      <c r="C106" t="s">
        <v>263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4.5999999999999996</v>
      </c>
      <c r="AE106">
        <v>643</v>
      </c>
      <c r="AF106">
        <v>9.3333333333333339</v>
      </c>
      <c r="AG106">
        <v>23.085006048951044</v>
      </c>
      <c r="AH106">
        <v>10.66992870281122</v>
      </c>
      <c r="AI106">
        <v>1.9385561315511932</v>
      </c>
      <c r="AJ106">
        <v>0</v>
      </c>
      <c r="AK106">
        <v>0</v>
      </c>
    </row>
    <row r="107" spans="1:37" hidden="1" x14ac:dyDescent="0.3">
      <c r="A107" t="s">
        <v>264</v>
      </c>
      <c r="B107" t="s">
        <v>265</v>
      </c>
      <c r="C107" t="s">
        <v>264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9.1999999999999993</v>
      </c>
      <c r="AE107">
        <v>646</v>
      </c>
      <c r="AF107">
        <v>18.507017543859646</v>
      </c>
      <c r="AG107">
        <v>24.786525843151658</v>
      </c>
      <c r="AH107">
        <v>15.099412935398489</v>
      </c>
      <c r="AI107">
        <v>3.0818667320789674</v>
      </c>
      <c r="AJ107">
        <v>0</v>
      </c>
      <c r="AK107">
        <v>0</v>
      </c>
    </row>
    <row r="108" spans="1:37" hidden="1" x14ac:dyDescent="0.3">
      <c r="A108" t="s">
        <v>148</v>
      </c>
      <c r="B108" t="s">
        <v>149</v>
      </c>
      <c r="C108" t="s">
        <v>149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6.3</v>
      </c>
      <c r="AE108">
        <v>270</v>
      </c>
      <c r="AF108">
        <v>15.319521604339272</v>
      </c>
      <c r="AG108">
        <v>23.00363877260288</v>
      </c>
      <c r="AH108">
        <v>20.080157744428945</v>
      </c>
      <c r="AI108">
        <v>3.8075684366564122</v>
      </c>
      <c r="AJ108">
        <v>1</v>
      </c>
      <c r="AK108">
        <v>0</v>
      </c>
    </row>
    <row r="109" spans="1:37" hidden="1" x14ac:dyDescent="0.3">
      <c r="A109" t="s">
        <v>268</v>
      </c>
      <c r="B109" t="s">
        <v>269</v>
      </c>
      <c r="C109" t="s">
        <v>269</v>
      </c>
      <c r="D109" t="s">
        <v>4</v>
      </c>
      <c r="E109">
        <v>1</v>
      </c>
      <c r="F109">
        <v>0</v>
      </c>
      <c r="G109">
        <v>0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5.0999999999999996</v>
      </c>
      <c r="AE109">
        <v>650</v>
      </c>
      <c r="AF109">
        <v>29.714297126114989</v>
      </c>
      <c r="AG109">
        <v>39.616305666744978</v>
      </c>
      <c r="AH109">
        <v>24.191147908154484</v>
      </c>
      <c r="AI109">
        <v>5.6086680113683993</v>
      </c>
      <c r="AJ109">
        <v>0</v>
      </c>
      <c r="AK109">
        <v>0</v>
      </c>
    </row>
    <row r="110" spans="1:37" x14ac:dyDescent="0.3">
      <c r="A110" t="s">
        <v>133</v>
      </c>
      <c r="B110" t="s">
        <v>134</v>
      </c>
      <c r="C110" s="1" t="s">
        <v>135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244</v>
      </c>
      <c r="AF110">
        <v>42.894736842105267</v>
      </c>
      <c r="AG110">
        <v>16.772097649064122</v>
      </c>
      <c r="AH110">
        <v>26.898396997793082</v>
      </c>
      <c r="AI110">
        <v>3.8893886727075664</v>
      </c>
      <c r="AJ110">
        <v>0</v>
      </c>
      <c r="AK110">
        <v>1</v>
      </c>
    </row>
    <row r="111" spans="1:37" hidden="1" x14ac:dyDescent="0.3">
      <c r="A111" t="s">
        <v>273</v>
      </c>
      <c r="B111" t="s">
        <v>274</v>
      </c>
      <c r="C111" t="s">
        <v>274</v>
      </c>
      <c r="D111" t="s">
        <v>7</v>
      </c>
      <c r="E111">
        <v>0</v>
      </c>
      <c r="F111">
        <v>0</v>
      </c>
      <c r="G111">
        <v>0</v>
      </c>
      <c r="H111">
        <v>1</v>
      </c>
      <c r="I111" t="s">
        <v>27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5.9</v>
      </c>
      <c r="AE111">
        <v>658</v>
      </c>
      <c r="AF111">
        <v>17.404743916787996</v>
      </c>
      <c r="AG111">
        <v>16.499123740002823</v>
      </c>
      <c r="AH111">
        <v>16.412587925072813</v>
      </c>
      <c r="AI111">
        <v>3.5112825006669737</v>
      </c>
      <c r="AJ111">
        <v>0</v>
      </c>
      <c r="AK111">
        <v>0</v>
      </c>
    </row>
    <row r="112" spans="1:37" hidden="1" x14ac:dyDescent="0.3">
      <c r="A112" t="s">
        <v>275</v>
      </c>
      <c r="B112" t="s">
        <v>276</v>
      </c>
      <c r="C112" t="s">
        <v>276</v>
      </c>
      <c r="D112" t="s">
        <v>4</v>
      </c>
      <c r="E112">
        <v>1</v>
      </c>
      <c r="F112">
        <v>0</v>
      </c>
      <c r="G112">
        <v>0</v>
      </c>
      <c r="H112">
        <v>0</v>
      </c>
      <c r="I112" t="s">
        <v>27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4.2</v>
      </c>
      <c r="AE112">
        <v>659</v>
      </c>
      <c r="AF112">
        <v>16.136363590191024</v>
      </c>
      <c r="AG112">
        <v>17.881359280259616</v>
      </c>
      <c r="AH112">
        <v>16.39475344209259</v>
      </c>
      <c r="AI112">
        <v>3.5572026180575333</v>
      </c>
      <c r="AJ112">
        <v>0</v>
      </c>
      <c r="AK112">
        <v>0</v>
      </c>
    </row>
    <row r="113" spans="1:37" x14ac:dyDescent="0.3">
      <c r="A113" t="s">
        <v>270</v>
      </c>
      <c r="B113" t="s">
        <v>271</v>
      </c>
      <c r="C113" s="1" t="s">
        <v>272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4.5</v>
      </c>
      <c r="AE113">
        <v>653</v>
      </c>
      <c r="AF113">
        <v>32.886991247836981</v>
      </c>
      <c r="AG113">
        <v>33.852972044148103</v>
      </c>
      <c r="AH113">
        <v>23.889756344761871</v>
      </c>
      <c r="AI113">
        <v>3.1138470360549553</v>
      </c>
      <c r="AJ113">
        <v>1</v>
      </c>
      <c r="AK113">
        <v>1</v>
      </c>
    </row>
    <row r="114" spans="1:37" hidden="1" x14ac:dyDescent="0.3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1</v>
      </c>
      <c r="G114">
        <v>0</v>
      </c>
      <c r="H114">
        <v>0</v>
      </c>
      <c r="I114" t="s">
        <v>27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4.5</v>
      </c>
      <c r="AE114">
        <v>663</v>
      </c>
      <c r="AF114">
        <v>13.99999996496299</v>
      </c>
      <c r="AG114">
        <v>32.410485245777821</v>
      </c>
      <c r="AH114">
        <v>21.926743350204923</v>
      </c>
      <c r="AI114">
        <v>4.6849432096576811</v>
      </c>
      <c r="AJ114">
        <v>0</v>
      </c>
      <c r="AK114">
        <v>0</v>
      </c>
    </row>
    <row r="115" spans="1:37" hidden="1" x14ac:dyDescent="0.3">
      <c r="A115" t="s">
        <v>56</v>
      </c>
      <c r="B115" t="s">
        <v>281</v>
      </c>
      <c r="C115" t="s">
        <v>282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6</v>
      </c>
      <c r="AE115">
        <v>674</v>
      </c>
      <c r="AF115">
        <v>19.886443066433682</v>
      </c>
      <c r="AG115">
        <v>21.068801580990652</v>
      </c>
      <c r="AH115">
        <v>19.763524541802269</v>
      </c>
      <c r="AI115">
        <v>4.3743911080745894</v>
      </c>
      <c r="AJ115">
        <v>0</v>
      </c>
      <c r="AK115">
        <v>0</v>
      </c>
    </row>
    <row r="116" spans="1:37" hidden="1" x14ac:dyDescent="0.3">
      <c r="A116" t="s">
        <v>283</v>
      </c>
      <c r="B116" t="s">
        <v>284</v>
      </c>
      <c r="C116" t="s">
        <v>284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4.9000000000000004</v>
      </c>
      <c r="AE116">
        <v>676</v>
      </c>
      <c r="AF116">
        <v>15</v>
      </c>
      <c r="AG116">
        <v>27.736685270633597</v>
      </c>
      <c r="AH116">
        <v>20.306960950337366</v>
      </c>
      <c r="AI116">
        <v>4.1502393727868991</v>
      </c>
      <c r="AJ116">
        <v>0</v>
      </c>
      <c r="AK116">
        <v>0</v>
      </c>
    </row>
    <row r="117" spans="1:37" hidden="1" x14ac:dyDescent="0.3">
      <c r="A117" t="s">
        <v>285</v>
      </c>
      <c r="B117" t="s">
        <v>286</v>
      </c>
      <c r="C117" t="s">
        <v>287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5.4</v>
      </c>
      <c r="AE117">
        <v>697</v>
      </c>
      <c r="AF117">
        <v>10.836251037930889</v>
      </c>
      <c r="AG117">
        <v>14.217909262215056</v>
      </c>
      <c r="AH117">
        <v>11.785278406183387</v>
      </c>
      <c r="AI117">
        <v>2.9711792002682773</v>
      </c>
      <c r="AJ117">
        <v>0</v>
      </c>
      <c r="AK117">
        <v>0</v>
      </c>
    </row>
    <row r="118" spans="1:37" hidden="1" x14ac:dyDescent="0.3">
      <c r="A118" t="s">
        <v>288</v>
      </c>
      <c r="B118" t="s">
        <v>289</v>
      </c>
      <c r="C118" t="s">
        <v>290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4.9000000000000004</v>
      </c>
      <c r="AE118">
        <v>698</v>
      </c>
      <c r="AF118">
        <v>9.3642742704125776</v>
      </c>
      <c r="AG118">
        <v>21.534350977291187</v>
      </c>
      <c r="AH118">
        <v>14.636206257777747</v>
      </c>
      <c r="AI118">
        <v>2.4185361939978076</v>
      </c>
      <c r="AJ118">
        <v>0</v>
      </c>
      <c r="AK118">
        <v>0</v>
      </c>
    </row>
    <row r="119" spans="1:37" hidden="1" x14ac:dyDescent="0.3">
      <c r="A119" t="s">
        <v>87</v>
      </c>
      <c r="B119" t="s">
        <v>291</v>
      </c>
      <c r="C119" t="s">
        <v>291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4.5</v>
      </c>
      <c r="AE119">
        <v>702</v>
      </c>
      <c r="AF119">
        <v>16.102099321346564</v>
      </c>
      <c r="AG119">
        <v>15.717946146160752</v>
      </c>
      <c r="AH119">
        <v>14.908389634785289</v>
      </c>
      <c r="AI119">
        <v>2.6875954712722594</v>
      </c>
      <c r="AJ119">
        <v>0</v>
      </c>
      <c r="AK119">
        <v>0</v>
      </c>
    </row>
    <row r="120" spans="1:37" hidden="1" x14ac:dyDescent="0.3">
      <c r="A120" t="s">
        <v>292</v>
      </c>
      <c r="B120" t="s">
        <v>293</v>
      </c>
      <c r="C120" t="s">
        <v>82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5.6</v>
      </c>
      <c r="AE120">
        <v>705</v>
      </c>
      <c r="AF120">
        <v>20.290098398071102</v>
      </c>
      <c r="AG120">
        <v>15.02013645578252</v>
      </c>
      <c r="AH120">
        <v>16.482018515260691</v>
      </c>
      <c r="AI120">
        <v>3.0037323550254627</v>
      </c>
      <c r="AJ120">
        <v>0</v>
      </c>
      <c r="AK120">
        <v>0</v>
      </c>
    </row>
    <row r="121" spans="1:37" hidden="1" x14ac:dyDescent="0.3">
      <c r="A121" t="s">
        <v>294</v>
      </c>
      <c r="B121" t="s">
        <v>295</v>
      </c>
      <c r="C121" t="s">
        <v>296</v>
      </c>
      <c r="D121" t="s">
        <v>4</v>
      </c>
      <c r="E121">
        <v>1</v>
      </c>
      <c r="F121">
        <v>0</v>
      </c>
      <c r="G121">
        <v>0</v>
      </c>
      <c r="H121">
        <v>0</v>
      </c>
      <c r="I121" t="s">
        <v>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5</v>
      </c>
      <c r="AE121">
        <v>707</v>
      </c>
      <c r="AF121">
        <v>21.310663587999663</v>
      </c>
      <c r="AG121">
        <v>20.298874052288273</v>
      </c>
      <c r="AH121">
        <v>19.488502404461499</v>
      </c>
      <c r="AI121">
        <v>3.7161285878164567</v>
      </c>
      <c r="AJ121">
        <v>0</v>
      </c>
      <c r="AK121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2023-09-29T19:57:46Z</dcterms:created>
  <dcterms:modified xsi:type="dcterms:W3CDTF">2023-09-29T20:19:32Z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2521e855-ce7d-4daf-9c43-584ee2531a5e</vt:lpwstr>
  </property>
</Properties>
</file>