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A4D048F8-5CE8-4E27-BAAB-1D68936EA8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Sheet1!$AK$2:$AK$144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Sheet1!$AK$2:$AK$144</definedName>
    <definedName name="solver_lhs2" localSheetId="0" hidden="1">Sheet1!$AN$18:$AN$37</definedName>
    <definedName name="solver_lhs3" localSheetId="0" hidden="1">Sheet1!$AN$4</definedName>
    <definedName name="solver_lhs4" localSheetId="0" hidden="1">Sheet1!$AN$6:$AN$9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Sheet1!$AN$16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Sheet1!$AO$18:$AO$37</definedName>
    <definedName name="solver_rhs3" localSheetId="0" hidden="1">Sheet1!$AO$4</definedName>
    <definedName name="solver_rhs4" localSheetId="0" hidden="1">Sheet1!$AO$6:$AO$9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28" i="1" l="1"/>
  <c r="AH12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1" i="1"/>
  <c r="AN14" i="1" s="1"/>
  <c r="AN9" i="1"/>
  <c r="AN8" i="1"/>
  <c r="AN7" i="1"/>
  <c r="AN6" i="1"/>
  <c r="AN4" i="1"/>
  <c r="AN2" i="1"/>
  <c r="AN16" i="1" l="1"/>
</calcChain>
</file>

<file path=xl/sharedStrings.xml><?xml version="1.0" encoding="utf-8"?>
<sst xmlns="http://schemas.openxmlformats.org/spreadsheetml/2006/main" count="783" uniqueCount="347">
  <si>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</si>
  <si>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</si>
  <si>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</si>
  <si>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</si>
  <si>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</si>
  <si>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</si>
  <si>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</si>
  <si>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</si>
  <si>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</si>
  <si>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</si>
  <si>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</si>
  <si>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</si>
  <si>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</si>
  <si>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</si>
  <si>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</si>
  <si>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</si>
  <si>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</si>
  <si>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</si>
  <si>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</si>
  <si>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</si>
  <si>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</si>
  <si>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</si>
  <si>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</si>
  <si>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</si>
  <si>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</si>
  <si>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</si>
  <si>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</si>
  <si>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</si>
  <si>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</si>
  <si>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Cost</t>
  </si>
  <si>
    <t>ID</t>
  </si>
  <si>
    <t>ARIMA</t>
  </si>
  <si>
    <t>LSTM</t>
  </si>
  <si>
    <t>PPG</t>
  </si>
  <si>
    <t>NEXT</t>
  </si>
  <si>
    <t>PREV</t>
  </si>
  <si>
    <t>Selected</t>
  </si>
  <si>
    <t>Gabriel</t>
  </si>
  <si>
    <t>dos Santos Magalhães</t>
  </si>
  <si>
    <t>Total Points</t>
  </si>
  <si>
    <t>MAX</t>
  </si>
  <si>
    <t>Kai</t>
  </si>
  <si>
    <t>Havertz</t>
  </si>
  <si>
    <t>Eddie</t>
  </si>
  <si>
    <t>Nketiah</t>
  </si>
  <si>
    <t>Total Cost</t>
  </si>
  <si>
    <t>Martin</t>
  </si>
  <si>
    <t>Ødegaard</t>
  </si>
  <si>
    <t>Bukayo</t>
  </si>
  <si>
    <t>Saka</t>
  </si>
  <si>
    <t>William</t>
  </si>
  <si>
    <t>Saliba</t>
  </si>
  <si>
    <t>Benjamin</t>
  </si>
  <si>
    <t>White</t>
  </si>
  <si>
    <t>Oleksandr</t>
  </si>
  <si>
    <t>Zinchenko</t>
  </si>
  <si>
    <t>Declan</t>
  </si>
  <si>
    <t>Rice</t>
  </si>
  <si>
    <t>Matty</t>
  </si>
  <si>
    <t>Cash</t>
  </si>
  <si>
    <t>Transfers</t>
  </si>
  <si>
    <t>Lucas</t>
  </si>
  <si>
    <t>Digne</t>
  </si>
  <si>
    <t>Free</t>
  </si>
  <si>
    <t>Douglas Luiz</t>
  </si>
  <si>
    <t>Soares de Paulo</t>
  </si>
  <si>
    <t>Boubacar</t>
  </si>
  <si>
    <t>Kamara</t>
  </si>
  <si>
    <t>Ezri</t>
  </si>
  <si>
    <t>Konsa Ngoyo</t>
  </si>
  <si>
    <t>Konsa</t>
  </si>
  <si>
    <t>Emiliano</t>
  </si>
  <si>
    <t>Martínez Romero</t>
  </si>
  <si>
    <t>Martinez</t>
  </si>
  <si>
    <t>Profit</t>
  </si>
  <si>
    <t>John</t>
  </si>
  <si>
    <t>McGinn</t>
  </si>
  <si>
    <t>Ollie</t>
  </si>
  <si>
    <t>Watkins</t>
  </si>
  <si>
    <t>Pau</t>
  </si>
  <si>
    <t>Torres</t>
  </si>
  <si>
    <t>Moussa</t>
  </si>
  <si>
    <t>Diaby</t>
  </si>
  <si>
    <t>Philip</t>
  </si>
  <si>
    <t>Billing</t>
  </si>
  <si>
    <t>Ryan</t>
  </si>
  <si>
    <t>Christie</t>
  </si>
  <si>
    <t>Norberto</t>
  </si>
  <si>
    <t>Murara Neto</t>
  </si>
  <si>
    <t>Neto</t>
  </si>
  <si>
    <t>Dominic</t>
  </si>
  <si>
    <t>Solanke</t>
  </si>
  <si>
    <t>Mark</t>
  </si>
  <si>
    <t>Flekken</t>
  </si>
  <si>
    <t>Vitaly</t>
  </si>
  <si>
    <t>Janelt</t>
  </si>
  <si>
    <t>Mathias</t>
  </si>
  <si>
    <t>Jensen</t>
  </si>
  <si>
    <t>Bryan</t>
  </si>
  <si>
    <t>Mbeumo</t>
  </si>
  <si>
    <t>Christian</t>
  </si>
  <si>
    <t>Nørgaard</t>
  </si>
  <si>
    <t>Ethan</t>
  </si>
  <si>
    <t>Pinnock</t>
  </si>
  <si>
    <t>Yoane</t>
  </si>
  <si>
    <t>Wissa</t>
  </si>
  <si>
    <t>Simon</t>
  </si>
  <si>
    <t>Adingra</t>
  </si>
  <si>
    <t>Lewis</t>
  </si>
  <si>
    <t>Dunk</t>
  </si>
  <si>
    <t>Billy</t>
  </si>
  <si>
    <t>Gilmour</t>
  </si>
  <si>
    <t>João Pedro</t>
  </si>
  <si>
    <t>Junqueira de Jesus</t>
  </si>
  <si>
    <t>Kaoru</t>
  </si>
  <si>
    <t>Mitoma</t>
  </si>
  <si>
    <t>Danny</t>
  </si>
  <si>
    <t>Welbeck</t>
  </si>
  <si>
    <t>Sander</t>
  </si>
  <si>
    <t>Berge</t>
  </si>
  <si>
    <t>Luca</t>
  </si>
  <si>
    <t>Koleosho</t>
  </si>
  <si>
    <t>Robert</t>
  </si>
  <si>
    <t>Sánchez</t>
  </si>
  <si>
    <t>Sanchez</t>
  </si>
  <si>
    <t>Levi</t>
  </si>
  <si>
    <t>Colwill</t>
  </si>
  <si>
    <t>Conor</t>
  </si>
  <si>
    <t>Gallagher</t>
  </si>
  <si>
    <t>Mykhailo</t>
  </si>
  <si>
    <t>Mudryk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</si>
  <si>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</si>
  <si>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</si>
  <si>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</si>
  <si>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</si>
  <si>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</si>
  <si>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</si>
  <si>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</si>
  <si>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</si>
  <si>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Axel</t>
  </si>
  <si>
    <t>Disasi</t>
  </si>
  <si>
    <t>Joachim</t>
  </si>
  <si>
    <t>Andersen</t>
  </si>
  <si>
    <t>Jordan</t>
  </si>
  <si>
    <t>Ayew</t>
  </si>
  <si>
    <t>J.Ayew</t>
  </si>
  <si>
    <t>Cheick</t>
  </si>
  <si>
    <t>Doucouré</t>
  </si>
  <si>
    <t>C.Doucouré</t>
  </si>
  <si>
    <t>Odsonne</t>
  </si>
  <si>
    <t>Edouard</t>
  </si>
  <si>
    <t>Eberechi</t>
  </si>
  <si>
    <t>Eze</t>
  </si>
  <si>
    <t>Marc</t>
  </si>
  <si>
    <t>Guéhi</t>
  </si>
  <si>
    <t>Sam</t>
  </si>
  <si>
    <t>Johnstone</t>
  </si>
  <si>
    <t>Tyrick</t>
  </si>
  <si>
    <t>Mitchell</t>
  </si>
  <si>
    <t>Jeffrey</t>
  </si>
  <si>
    <t>Schlupp</t>
  </si>
  <si>
    <t>Joel</t>
  </si>
  <si>
    <t>Ward</t>
  </si>
  <si>
    <t>Abdoulaye</t>
  </si>
  <si>
    <t>A.Doucoure</t>
  </si>
  <si>
    <t>James</t>
  </si>
  <si>
    <t>Garner</t>
  </si>
  <si>
    <t>Amadou</t>
  </si>
  <si>
    <t>Onana</t>
  </si>
  <si>
    <t>Pickford</t>
  </si>
  <si>
    <t>Tarkowski</t>
  </si>
  <si>
    <t>Andreas</t>
  </si>
  <si>
    <t>Hoelgebaum Pereira</t>
  </si>
  <si>
    <t>Bobby</t>
  </si>
  <si>
    <t>De Cordova-Reid</t>
  </si>
  <si>
    <t>Issa</t>
  </si>
  <si>
    <t>Diop</t>
  </si>
  <si>
    <t>Bernd</t>
  </si>
  <si>
    <t>Leno</t>
  </si>
  <si>
    <t>João</t>
  </si>
  <si>
    <t>Palhinha Gonçalves</t>
  </si>
  <si>
    <t>J.Palhinha</t>
  </si>
  <si>
    <t>Tim</t>
  </si>
  <si>
    <t>Ream</t>
  </si>
  <si>
    <t>Harrison</t>
  </si>
  <si>
    <t>Reed</t>
  </si>
  <si>
    <t>Antonee</t>
  </si>
  <si>
    <t>Robinson</t>
  </si>
  <si>
    <t>Willian</t>
  </si>
  <si>
    <t>Borges da Silva</t>
  </si>
  <si>
    <t>Alisson</t>
  </si>
  <si>
    <t>Ramses Becker</t>
  </si>
  <si>
    <t>A.Becker</t>
  </si>
  <si>
    <t>Darwin</t>
  </si>
  <si>
    <t>Núñez Ribeiro</t>
  </si>
  <si>
    <t>Diogo</t>
  </si>
  <si>
    <t>Teixeira da Silva</t>
  </si>
  <si>
    <t>Diogo J.</t>
  </si>
  <si>
    <t>Cody</t>
  </si>
  <si>
    <t>Gakpo</t>
  </si>
  <si>
    <t>Luis</t>
  </si>
  <si>
    <t>Díaz</t>
  </si>
  <si>
    <t>Luis Díaz</t>
  </si>
  <si>
    <t>Andrew</t>
  </si>
  <si>
    <t>Robertson</t>
  </si>
  <si>
    <t>Mohamed</t>
  </si>
  <si>
    <t>Salah</t>
  </si>
  <si>
    <t>Dominik</t>
  </si>
  <si>
    <t>Szoboszlai</t>
  </si>
  <si>
    <t>Virgil</t>
  </si>
  <si>
    <t>van Dijk</t>
  </si>
  <si>
    <t>Elijah</t>
  </si>
  <si>
    <t>Adebayo</t>
  </si>
  <si>
    <t>Carlton</t>
  </si>
  <si>
    <t>Morris</t>
  </si>
  <si>
    <t>Thomas</t>
  </si>
  <si>
    <t>Kaminski</t>
  </si>
  <si>
    <t>Nathan</t>
  </si>
  <si>
    <t>Aké</t>
  </si>
  <si>
    <t>Julián</t>
  </si>
  <si>
    <t>Álvarez</t>
  </si>
  <si>
    <t>J.Alvarez</t>
  </si>
  <si>
    <t>Rúben</t>
  </si>
  <si>
    <t>Gato Alves Dias</t>
  </si>
  <si>
    <t>Ederson</t>
  </si>
  <si>
    <t>Santana de Moraes</t>
  </si>
  <si>
    <t>Ederson M.</t>
  </si>
  <si>
    <t>Phil</t>
  </si>
  <si>
    <t>Foden</t>
  </si>
  <si>
    <t>Erling</t>
  </si>
  <si>
    <t>Haaland</t>
  </si>
  <si>
    <t>Kyle</t>
  </si>
  <si>
    <t>Walker</t>
  </si>
  <si>
    <t>Joško</t>
  </si>
  <si>
    <t>Gvardiol</t>
  </si>
  <si>
    <t>Bruno</t>
  </si>
  <si>
    <t>Borges Fernandes</t>
  </si>
  <si>
    <t>B.Fernandes</t>
  </si>
  <si>
    <t>Carlos Henrique</t>
  </si>
  <si>
    <t>Casimiro</t>
  </si>
  <si>
    <t>Casemiro</t>
  </si>
  <si>
    <t>Dalot Teixeira</t>
  </si>
  <si>
    <t>Dalot</t>
  </si>
  <si>
    <t>Eriksen</t>
  </si>
  <si>
    <t>Victor</t>
  </si>
  <si>
    <t>Lindelöf</t>
  </si>
  <si>
    <t>Lindelof</t>
  </si>
  <si>
    <t>Marcus</t>
  </si>
  <si>
    <t>Rashford</t>
  </si>
  <si>
    <t>André</t>
  </si>
  <si>
    <t>Miguel</t>
  </si>
  <si>
    <t>Almirón Rejala</t>
  </si>
  <si>
    <t>Almirón</t>
  </si>
  <si>
    <t>Elliot</t>
  </si>
  <si>
    <t>Anderson</t>
  </si>
  <si>
    <t>Guimarães Rodriguez Moura</t>
  </si>
  <si>
    <t>Bruno G.</t>
  </si>
  <si>
    <t>Dan</t>
  </si>
  <si>
    <t>Burn</t>
  </si>
  <si>
    <t>Anthony</t>
  </si>
  <si>
    <t>Gordon</t>
  </si>
  <si>
    <t>Alexander</t>
  </si>
  <si>
    <t>Isak</t>
  </si>
  <si>
    <t>Sean</t>
  </si>
  <si>
    <t>Longstaff</t>
  </si>
  <si>
    <t>Nick</t>
  </si>
  <si>
    <t>Pope</t>
  </si>
  <si>
    <t>Fabian</t>
  </si>
  <si>
    <t>Schär</t>
  </si>
  <si>
    <t>Sandro</t>
  </si>
  <si>
    <t>Tonali</t>
  </si>
  <si>
    <t>Kieran</t>
  </si>
  <si>
    <t>Trippier</t>
  </si>
  <si>
    <t>Callum</t>
  </si>
  <si>
    <t>Wilson</t>
  </si>
  <si>
    <t>Matt</t>
  </si>
  <si>
    <t>Turner</t>
  </si>
  <si>
    <t>Serge</t>
  </si>
  <si>
    <t>Aurier</t>
  </si>
  <si>
    <t>Taiwo</t>
  </si>
  <si>
    <t>Awoniyi</t>
  </si>
  <si>
    <t>Willy</t>
  </si>
  <si>
    <t>Boly</t>
  </si>
  <si>
    <t>Morgan</t>
  </si>
  <si>
    <t>Gibbs-White</t>
  </si>
  <si>
    <t>Chris</t>
  </si>
  <si>
    <t>Wood</t>
  </si>
  <si>
    <t>Wes</t>
  </si>
  <si>
    <t>Foderingham</t>
  </si>
  <si>
    <t>Gustavo</t>
  </si>
  <si>
    <t>Hamer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</si>
  <si>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</si>
  <si>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</si>
  <si>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</si>
  <si>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</si>
  <si>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</si>
  <si>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</si>
  <si>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</si>
  <si>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</si>
  <si>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Cristian</t>
  </si>
  <si>
    <t>Romero</t>
  </si>
  <si>
    <t>Pape Matar</t>
  </si>
  <si>
    <t>Sarr</t>
  </si>
  <si>
    <t>Son</t>
  </si>
  <si>
    <t>Heung-min</t>
  </si>
  <si>
    <t>Destiny</t>
  </si>
  <si>
    <t>Udogie</t>
  </si>
  <si>
    <t>Guglielmo</t>
  </si>
  <si>
    <t>Vicario</t>
  </si>
  <si>
    <t>Micky</t>
  </si>
  <si>
    <t>van de Ven</t>
  </si>
  <si>
    <t>Van de Ven</t>
  </si>
  <si>
    <t>Nayef</t>
  </si>
  <si>
    <t>Aguerd</t>
  </si>
  <si>
    <t>N.Aguerd</t>
  </si>
  <si>
    <t>Michail</t>
  </si>
  <si>
    <t>Antonio</t>
  </si>
  <si>
    <t>Alphonse</t>
  </si>
  <si>
    <t>Areola</t>
  </si>
  <si>
    <t>Jarrod</t>
  </si>
  <si>
    <t>Bowen</t>
  </si>
  <si>
    <t>Vladimír</t>
  </si>
  <si>
    <t>Coufal</t>
  </si>
  <si>
    <t>Emerson</t>
  </si>
  <si>
    <t>Palmieri dos Santos</t>
  </si>
  <si>
    <t>Tolentino Coelho de Lima</t>
  </si>
  <si>
    <t>L.Paquetá</t>
  </si>
  <si>
    <t>Tomáš</t>
  </si>
  <si>
    <t>Souček</t>
  </si>
  <si>
    <t>Kurt</t>
  </si>
  <si>
    <t>Zouma</t>
  </si>
  <si>
    <t>Ward-Prowse</t>
  </si>
  <si>
    <t>Hwang</t>
  </si>
  <si>
    <t>Hee-chan</t>
  </si>
  <si>
    <t>Hee Chan</t>
  </si>
  <si>
    <t>João Victor</t>
  </si>
  <si>
    <t>Gomes da Silva</t>
  </si>
  <si>
    <t>João Gomes</t>
  </si>
  <si>
    <t>Max</t>
  </si>
  <si>
    <t>Kilman</t>
  </si>
  <si>
    <t>Lomba Neto</t>
  </si>
  <si>
    <t>José</t>
  </si>
  <si>
    <t>Malheiro de Sá</t>
  </si>
  <si>
    <t>José Sá</t>
  </si>
  <si>
    <t>Matheus</t>
  </si>
  <si>
    <t>Santos Carneiro Da Cunha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</si>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</sst>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144">
  <autoFilter ref="A1:AK144" xr:uid="{00000000-0009-0000-0100-000001000000}">
    <filterColumn colId="36">
      <filters>
        <filter val="1"/>
      </filters>
    </filterColumn>
  </autoFilter>
  <sortState xmlns:xlrd2="http://schemas.microsoft.com/office/spreadsheetml/2017/richdata2" ref="A18:AK144">
    <sortCondition descending="1" ref="AH1:AH144"/>
  </sortState>
  <tableColumns count="37">
    <tableColumn id="1" xr3:uid="{00000000-0010-0000-0000-000001000000}" name="First Name" totalsRowLabel="Total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G"/>
    <tableColumn id="35" xr3:uid="{00000000-0010-0000-0000-000023000000}" name="NEXT"/>
    <tableColumn id="36" xr3:uid="{00000000-0010-0000-0000-000024000000}" name="PREV"/>
    <tableColumn id="37" xr3:uid="{00000000-0010-0000-0000-00002500000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4"/>
  <sheetViews>
    <sheetView tabSelected="1" workbookViewId="0">
      <selection activeCell="C19" sqref="C19"/>
    </sheetView>
  </sheetViews>
  <sheetFormatPr defaultRowHeight="14.4" x14ac:dyDescent="0.3"/>
  <cols>
    <col min="5" max="8" width="9" hidden="1" customWidth="1"/>
    <col min="10" max="29" width="9" hidden="1" customWidth="1"/>
    <col min="31" max="33" width="9" hidden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1" hidden="1" x14ac:dyDescent="0.3">
      <c r="A2" t="s">
        <v>37</v>
      </c>
      <c r="B2" t="s">
        <v>38</v>
      </c>
      <c r="C2" t="s">
        <v>37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9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4.7</v>
      </c>
      <c r="AE2">
        <v>5</v>
      </c>
      <c r="AF2">
        <v>18.75</v>
      </c>
      <c r="AG2">
        <v>18.474164817413222</v>
      </c>
      <c r="AH2">
        <v>16.609398826103188</v>
      </c>
      <c r="AI2">
        <v>3.3036852858684798</v>
      </c>
      <c r="AJ2">
        <v>0</v>
      </c>
      <c r="AK2">
        <v>0</v>
      </c>
      <c r="AM2" t="s">
        <v>39</v>
      </c>
      <c r="AN2">
        <f>SUMPRODUCT(Table1[Selected],Table1[PPG])</f>
        <v>388.84581023989716</v>
      </c>
      <c r="AO2" t="s">
        <v>40</v>
      </c>
    </row>
    <row r="3" spans="1:41" hidden="1" x14ac:dyDescent="0.3">
      <c r="A3" t="s">
        <v>41</v>
      </c>
      <c r="B3" t="s">
        <v>42</v>
      </c>
      <c r="C3" t="s">
        <v>42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7.1</v>
      </c>
      <c r="AE3">
        <v>6</v>
      </c>
      <c r="AF3">
        <v>24.235955032173845</v>
      </c>
      <c r="AG3">
        <v>15.922664589809223</v>
      </c>
      <c r="AH3">
        <v>17.967940347081353</v>
      </c>
      <c r="AI3">
        <v>2.8894119869030126</v>
      </c>
      <c r="AJ3">
        <v>0</v>
      </c>
      <c r="AK3">
        <v>0</v>
      </c>
    </row>
    <row r="4" spans="1:41" hidden="1" x14ac:dyDescent="0.3">
      <c r="A4" t="s">
        <v>43</v>
      </c>
      <c r="B4" t="s">
        <v>44</v>
      </c>
      <c r="C4" t="s">
        <v>44</v>
      </c>
      <c r="D4" t="s">
        <v>7</v>
      </c>
      <c r="E4">
        <v>0</v>
      </c>
      <c r="F4">
        <v>0</v>
      </c>
      <c r="G4">
        <v>0</v>
      </c>
      <c r="H4">
        <v>1</v>
      </c>
      <c r="I4" t="s">
        <v>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5.5</v>
      </c>
      <c r="AE4">
        <v>12</v>
      </c>
      <c r="AF4">
        <v>13.01497864477605</v>
      </c>
      <c r="AG4">
        <v>16.633959992917063</v>
      </c>
      <c r="AH4">
        <v>13.205781019975188</v>
      </c>
      <c r="AI4">
        <v>2.6303914231643999</v>
      </c>
      <c r="AJ4">
        <v>0</v>
      </c>
      <c r="AK4">
        <v>0</v>
      </c>
      <c r="AM4" t="s">
        <v>45</v>
      </c>
      <c r="AN4">
        <f>SUMPRODUCT(Table1[Selected],Table1[Cost])</f>
        <v>96.999999999999986</v>
      </c>
      <c r="AO4">
        <v>100.2</v>
      </c>
    </row>
    <row r="5" spans="1:41" hidden="1" x14ac:dyDescent="0.3">
      <c r="A5" t="s">
        <v>46</v>
      </c>
      <c r="B5" t="s">
        <v>47</v>
      </c>
      <c r="C5" t="s">
        <v>47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9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8.5</v>
      </c>
      <c r="AE5">
        <v>13</v>
      </c>
      <c r="AF5">
        <v>22.421783823002535</v>
      </c>
      <c r="AG5">
        <v>29.115349511161149</v>
      </c>
      <c r="AH5">
        <v>22.952416678504612</v>
      </c>
      <c r="AI5">
        <v>4.53517148100177</v>
      </c>
      <c r="AJ5">
        <v>0</v>
      </c>
      <c r="AK5">
        <v>0</v>
      </c>
    </row>
    <row r="6" spans="1:41" hidden="1" x14ac:dyDescent="0.3">
      <c r="A6" t="s">
        <v>48</v>
      </c>
      <c r="B6" t="s">
        <v>49</v>
      </c>
      <c r="C6" t="s">
        <v>49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8.5</v>
      </c>
      <c r="AE6">
        <v>18</v>
      </c>
      <c r="AF6">
        <v>24.019689744776219</v>
      </c>
      <c r="AG6">
        <v>30.782681266359671</v>
      </c>
      <c r="AH6">
        <v>24.408789143854523</v>
      </c>
      <c r="AI6">
        <v>4.8438740023053191</v>
      </c>
      <c r="AJ6">
        <v>0</v>
      </c>
      <c r="AK6">
        <v>0</v>
      </c>
      <c r="AM6" t="s">
        <v>4</v>
      </c>
      <c r="AN6">
        <f>SUMPRODUCT(Table1[Selected],Table1[GKP])</f>
        <v>2</v>
      </c>
      <c r="AO6">
        <v>2</v>
      </c>
    </row>
    <row r="7" spans="1:41" hidden="1" x14ac:dyDescent="0.3">
      <c r="A7" t="s">
        <v>50</v>
      </c>
      <c r="B7" t="s">
        <v>51</v>
      </c>
      <c r="C7" t="s">
        <v>51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5.2</v>
      </c>
      <c r="AE7">
        <v>19</v>
      </c>
      <c r="AF7">
        <v>20.6670063426815</v>
      </c>
      <c r="AG7">
        <v>22.810371729909694</v>
      </c>
      <c r="AH7">
        <v>19.384448479777902</v>
      </c>
      <c r="AI7">
        <v>3.5528377830778668</v>
      </c>
      <c r="AJ7">
        <v>0</v>
      </c>
      <c r="AK7">
        <v>0</v>
      </c>
      <c r="AM7" t="s">
        <v>5</v>
      </c>
      <c r="AN7">
        <f>SUMPRODUCT(Table1[Selected],Table1[DEF])</f>
        <v>5</v>
      </c>
      <c r="AO7">
        <v>5</v>
      </c>
    </row>
    <row r="8" spans="1:41" hidden="1" x14ac:dyDescent="0.3">
      <c r="A8" t="s">
        <v>52</v>
      </c>
      <c r="B8" t="s">
        <v>53</v>
      </c>
      <c r="C8" t="s">
        <v>53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5.6</v>
      </c>
      <c r="AE8">
        <v>24</v>
      </c>
      <c r="AF8">
        <v>24.195121949764875</v>
      </c>
      <c r="AG8">
        <v>24.878785744193152</v>
      </c>
      <c r="AH8">
        <v>21.890319652089481</v>
      </c>
      <c r="AI8">
        <v>4.1921905091600156</v>
      </c>
      <c r="AJ8">
        <v>0</v>
      </c>
      <c r="AK8">
        <v>0</v>
      </c>
      <c r="AM8" t="s">
        <v>6</v>
      </c>
      <c r="AN8">
        <f>SUMPRODUCT(Table1[Selected],Table1[MID])</f>
        <v>5</v>
      </c>
      <c r="AO8">
        <v>5</v>
      </c>
    </row>
    <row r="9" spans="1:41" hidden="1" x14ac:dyDescent="0.3">
      <c r="A9" t="s">
        <v>54</v>
      </c>
      <c r="B9" t="s">
        <v>55</v>
      </c>
      <c r="C9" t="s">
        <v>55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4.9000000000000004</v>
      </c>
      <c r="AE9">
        <v>26</v>
      </c>
      <c r="AF9">
        <v>40.45901641261031</v>
      </c>
      <c r="AG9">
        <v>18.007766710005765</v>
      </c>
      <c r="AH9">
        <v>26.222958564235448</v>
      </c>
      <c r="AI9">
        <v>3.6156019496833003</v>
      </c>
      <c r="AJ9">
        <v>0</v>
      </c>
      <c r="AK9">
        <v>0</v>
      </c>
      <c r="AM9" t="s">
        <v>7</v>
      </c>
      <c r="AN9">
        <f>SUMPRODUCT(Table1[Selected],Table1[FWD])</f>
        <v>3</v>
      </c>
      <c r="AO9">
        <v>3</v>
      </c>
    </row>
    <row r="10" spans="1:41" hidden="1" x14ac:dyDescent="0.3">
      <c r="A10" t="s">
        <v>56</v>
      </c>
      <c r="B10" t="s">
        <v>57</v>
      </c>
      <c r="C10" t="s">
        <v>57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5.4</v>
      </c>
      <c r="AE10">
        <v>28</v>
      </c>
      <c r="AF10">
        <v>12.332618957390119</v>
      </c>
      <c r="AG10">
        <v>14.637858798537625</v>
      </c>
      <c r="AH10">
        <v>12.018837241785516</v>
      </c>
      <c r="AI10">
        <v>2.3878927305318332</v>
      </c>
      <c r="AJ10">
        <v>0</v>
      </c>
      <c r="AK10">
        <v>0</v>
      </c>
    </row>
    <row r="11" spans="1:41" hidden="1" x14ac:dyDescent="0.3">
      <c r="A11" t="s">
        <v>58</v>
      </c>
      <c r="B11" t="s">
        <v>59</v>
      </c>
      <c r="C11" t="s">
        <v>59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10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5.0999999999999996</v>
      </c>
      <c r="AE11">
        <v>35</v>
      </c>
      <c r="AF11">
        <v>13.123884259337109</v>
      </c>
      <c r="AG11">
        <v>22.85034730959784</v>
      </c>
      <c r="AH11">
        <v>19.041688661546289</v>
      </c>
      <c r="AI11">
        <v>3.9706328979825534</v>
      </c>
      <c r="AJ11">
        <v>0</v>
      </c>
      <c r="AK11">
        <v>0</v>
      </c>
      <c r="AM11" t="s">
        <v>60</v>
      </c>
      <c r="AN11">
        <f>SUMPRODUCT(Table1[Selected], -- (Table1[PREV] = 0))</f>
        <v>2</v>
      </c>
    </row>
    <row r="12" spans="1:41" hidden="1" x14ac:dyDescent="0.3">
      <c r="A12" t="s">
        <v>61</v>
      </c>
      <c r="B12" t="s">
        <v>62</v>
      </c>
      <c r="C12" t="s">
        <v>62</v>
      </c>
      <c r="D12" t="s">
        <v>5</v>
      </c>
      <c r="E12">
        <v>0</v>
      </c>
      <c r="F12">
        <v>1</v>
      </c>
      <c r="G12">
        <v>0</v>
      </c>
      <c r="H12">
        <v>0</v>
      </c>
      <c r="I12" t="s">
        <v>10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4.7</v>
      </c>
      <c r="AE12">
        <v>41</v>
      </c>
      <c r="AF12">
        <v>14.996347786890185</v>
      </c>
      <c r="AG12">
        <v>16.040374684840842</v>
      </c>
      <c r="AH12">
        <v>16.264783204919198</v>
      </c>
      <c r="AI12">
        <v>3.4628760230356828</v>
      </c>
      <c r="AJ12">
        <v>0</v>
      </c>
      <c r="AK12">
        <v>0</v>
      </c>
      <c r="AM12" t="s">
        <v>63</v>
      </c>
      <c r="AN12">
        <v>2</v>
      </c>
    </row>
    <row r="13" spans="1:41" hidden="1" x14ac:dyDescent="0.3">
      <c r="A13" t="s">
        <v>64</v>
      </c>
      <c r="B13" t="s">
        <v>65</v>
      </c>
      <c r="C13" t="s">
        <v>64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10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5.4</v>
      </c>
      <c r="AE13">
        <v>42</v>
      </c>
      <c r="AF13">
        <v>14.378966564457301</v>
      </c>
      <c r="AG13">
        <v>21.449404856367551</v>
      </c>
      <c r="AH13">
        <v>18.90628919218107</v>
      </c>
      <c r="AI13">
        <v>3.9355967340147027</v>
      </c>
      <c r="AJ13">
        <v>0</v>
      </c>
      <c r="AK13">
        <v>0</v>
      </c>
    </row>
    <row r="14" spans="1:41" hidden="1" x14ac:dyDescent="0.3">
      <c r="A14" t="s">
        <v>66</v>
      </c>
      <c r="B14" t="s">
        <v>67</v>
      </c>
      <c r="C14" t="s">
        <v>67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10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</v>
      </c>
      <c r="AE14">
        <v>46</v>
      </c>
      <c r="AF14">
        <v>9.527149745686545</v>
      </c>
      <c r="AG14">
        <v>15.786375138736684</v>
      </c>
      <c r="AH14">
        <v>13.385812531050437</v>
      </c>
      <c r="AI14">
        <v>2.7866595042924049</v>
      </c>
      <c r="AJ14">
        <v>0</v>
      </c>
      <c r="AK14">
        <v>0</v>
      </c>
      <c r="AM14" t="s">
        <v>29</v>
      </c>
      <c r="AN14">
        <f>((AN11-AN12)+ABS((AN11-AN12)))/2*4</f>
        <v>0</v>
      </c>
    </row>
    <row r="15" spans="1:41" hidden="1" x14ac:dyDescent="0.3">
      <c r="A15" t="s">
        <v>68</v>
      </c>
      <c r="B15" t="s">
        <v>69</v>
      </c>
      <c r="C15" t="s">
        <v>70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10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4.5</v>
      </c>
      <c r="AE15">
        <v>47</v>
      </c>
      <c r="AF15">
        <v>14.995754660708386</v>
      </c>
      <c r="AG15">
        <v>17.444865181870785</v>
      </c>
      <c r="AH15">
        <v>17.030694221428657</v>
      </c>
      <c r="AI15">
        <v>3.590938988977872</v>
      </c>
      <c r="AJ15">
        <v>0</v>
      </c>
      <c r="AK15">
        <v>0</v>
      </c>
    </row>
    <row r="16" spans="1:41" hidden="1" x14ac:dyDescent="0.3">
      <c r="A16" t="s">
        <v>71</v>
      </c>
      <c r="B16" t="s">
        <v>72</v>
      </c>
      <c r="C16" t="s">
        <v>73</v>
      </c>
      <c r="D16" t="s">
        <v>4</v>
      </c>
      <c r="E16">
        <v>1</v>
      </c>
      <c r="F16">
        <v>0</v>
      </c>
      <c r="G16">
        <v>0</v>
      </c>
      <c r="H16">
        <v>0</v>
      </c>
      <c r="I16" t="s">
        <v>10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4.9000000000000004</v>
      </c>
      <c r="AE16">
        <v>48</v>
      </c>
      <c r="AF16">
        <v>22.076923076923077</v>
      </c>
      <c r="AG16">
        <v>22.510611902726481</v>
      </c>
      <c r="AH16">
        <v>23.342369811457807</v>
      </c>
      <c r="AI16">
        <v>4.4311389796479297</v>
      </c>
      <c r="AJ16">
        <v>0</v>
      </c>
      <c r="AK16">
        <v>0</v>
      </c>
      <c r="AM16" t="s">
        <v>74</v>
      </c>
      <c r="AN16">
        <f>AN2-AN14*5</f>
        <v>388.84581023989716</v>
      </c>
    </row>
    <row r="17" spans="1:41" hidden="1" x14ac:dyDescent="0.3">
      <c r="A17" t="s">
        <v>75</v>
      </c>
      <c r="B17" t="s">
        <v>76</v>
      </c>
      <c r="C17" t="s">
        <v>76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10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5.5</v>
      </c>
      <c r="AE17">
        <v>49</v>
      </c>
      <c r="AF17">
        <v>14.901660428408642</v>
      </c>
      <c r="AG17">
        <v>18.37147667491352</v>
      </c>
      <c r="AH17">
        <v>17.489052504986248</v>
      </c>
      <c r="AI17">
        <v>3.6083128592840357</v>
      </c>
      <c r="AJ17">
        <v>0</v>
      </c>
      <c r="AK17">
        <v>0</v>
      </c>
    </row>
    <row r="18" spans="1:41" x14ac:dyDescent="0.3">
      <c r="A18" t="s">
        <v>229</v>
      </c>
      <c r="B18" t="s">
        <v>230</v>
      </c>
      <c r="C18" t="s">
        <v>230</v>
      </c>
      <c r="D18" t="s">
        <v>7</v>
      </c>
      <c r="E18">
        <v>0</v>
      </c>
      <c r="F18">
        <v>0</v>
      </c>
      <c r="G18">
        <v>0</v>
      </c>
      <c r="H18">
        <v>1</v>
      </c>
      <c r="I18" t="s">
        <v>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</v>
      </c>
      <c r="AE18">
        <v>449</v>
      </c>
      <c r="AF18">
        <v>72.78378378378379</v>
      </c>
      <c r="AG18">
        <v>57.560139115307848</v>
      </c>
      <c r="AH18">
        <v>48.666252010918107</v>
      </c>
      <c r="AI18">
        <v>6.6648607000420697</v>
      </c>
      <c r="AJ18">
        <v>1</v>
      </c>
      <c r="AK18">
        <v>1</v>
      </c>
      <c r="AM18" t="s">
        <v>9</v>
      </c>
      <c r="AN18">
        <f>SUMPRODUCT(Table1[Selected],Table1[ARS])</f>
        <v>0</v>
      </c>
      <c r="AO18">
        <v>3</v>
      </c>
    </row>
    <row r="19" spans="1:41" x14ac:dyDescent="0.3">
      <c r="A19" t="s">
        <v>81</v>
      </c>
      <c r="B19" t="s">
        <v>82</v>
      </c>
      <c r="C19" t="s">
        <v>82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10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6.7</v>
      </c>
      <c r="AE19">
        <v>61</v>
      </c>
      <c r="AF19">
        <v>32.345237390941854</v>
      </c>
      <c r="AG19">
        <v>38.605510510650653</v>
      </c>
      <c r="AH19">
        <v>37.267863636836566</v>
      </c>
      <c r="AI19">
        <v>8.6258155109269268</v>
      </c>
      <c r="AJ19">
        <v>1</v>
      </c>
      <c r="AK19">
        <v>1</v>
      </c>
      <c r="AM19" t="s">
        <v>10</v>
      </c>
      <c r="AN19">
        <f>SUMPRODUCT(Table1[Selected],Table1[AVL])</f>
        <v>3</v>
      </c>
      <c r="AO19">
        <v>3</v>
      </c>
    </row>
    <row r="20" spans="1:41" x14ac:dyDescent="0.3">
      <c r="A20" t="s">
        <v>77</v>
      </c>
      <c r="B20" t="s">
        <v>78</v>
      </c>
      <c r="C20" t="s">
        <v>78</v>
      </c>
      <c r="D20" t="s">
        <v>7</v>
      </c>
      <c r="E20">
        <v>0</v>
      </c>
      <c r="F20">
        <v>0</v>
      </c>
      <c r="G20">
        <v>0</v>
      </c>
      <c r="H20">
        <v>1</v>
      </c>
      <c r="I20" t="s">
        <v>10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8.1999999999999993</v>
      </c>
      <c r="AE20">
        <v>58</v>
      </c>
      <c r="AF20">
        <v>30.477928113094084</v>
      </c>
      <c r="AG20">
        <v>32.76298971731098</v>
      </c>
      <c r="AH20">
        <v>33.144888238014353</v>
      </c>
      <c r="AI20">
        <v>5.9724289358438156</v>
      </c>
      <c r="AJ20">
        <v>1</v>
      </c>
      <c r="AK20">
        <v>1</v>
      </c>
      <c r="AM20" t="s">
        <v>11</v>
      </c>
      <c r="AN20">
        <f>SUMPRODUCT(Table1[Selected],Table1[BOU])</f>
        <v>0</v>
      </c>
      <c r="AO20">
        <v>3</v>
      </c>
    </row>
    <row r="21" spans="1:41" hidden="1" x14ac:dyDescent="0.3">
      <c r="A21" t="s">
        <v>83</v>
      </c>
      <c r="B21" t="s">
        <v>84</v>
      </c>
      <c r="C21" t="s">
        <v>84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11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5.3</v>
      </c>
      <c r="AE21">
        <v>68</v>
      </c>
      <c r="AF21">
        <v>57.707317073170735</v>
      </c>
      <c r="AG21">
        <v>17.803701235680048</v>
      </c>
      <c r="AH21">
        <v>23.884165795365391</v>
      </c>
      <c r="AI21">
        <v>2.1662519961540303</v>
      </c>
      <c r="AJ21">
        <v>0</v>
      </c>
      <c r="AK21">
        <v>0</v>
      </c>
      <c r="AM21" t="s">
        <v>12</v>
      </c>
      <c r="AN21">
        <f>SUMPRODUCT(Table1[Selected],Table1[BRE])</f>
        <v>1</v>
      </c>
      <c r="AO21">
        <v>3</v>
      </c>
    </row>
    <row r="22" spans="1:41" hidden="1" x14ac:dyDescent="0.3">
      <c r="A22" t="s">
        <v>85</v>
      </c>
      <c r="B22" t="s">
        <v>86</v>
      </c>
      <c r="C22" t="s">
        <v>86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70</v>
      </c>
      <c r="AF22">
        <v>8.6783603687650359</v>
      </c>
      <c r="AG22">
        <v>13.740303335490996</v>
      </c>
      <c r="AH22">
        <v>6.3112842295587708</v>
      </c>
      <c r="AI22">
        <v>1.3603857396073173</v>
      </c>
      <c r="AJ22">
        <v>0</v>
      </c>
      <c r="AK22">
        <v>0</v>
      </c>
      <c r="AM22" t="s">
        <v>13</v>
      </c>
      <c r="AN22">
        <f>SUMPRODUCT(Table1[Selected],Table1[BHA])</f>
        <v>0</v>
      </c>
      <c r="AO22">
        <v>3</v>
      </c>
    </row>
    <row r="23" spans="1:41" hidden="1" x14ac:dyDescent="0.3">
      <c r="A23" t="s">
        <v>87</v>
      </c>
      <c r="B23" t="s">
        <v>88</v>
      </c>
      <c r="C23" t="s">
        <v>89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11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4.5</v>
      </c>
      <c r="AE23">
        <v>82</v>
      </c>
      <c r="AF23">
        <v>28.96875</v>
      </c>
      <c r="AG23">
        <v>20.783382788333835</v>
      </c>
      <c r="AH23">
        <v>14.901672990310709</v>
      </c>
      <c r="AI23">
        <v>2.4146478986050184</v>
      </c>
      <c r="AJ23">
        <v>0</v>
      </c>
      <c r="AK23">
        <v>0</v>
      </c>
      <c r="AM23" t="s">
        <v>14</v>
      </c>
      <c r="AN23">
        <f>SUMPRODUCT(Table1[Selected],Table1[BUR])</f>
        <v>0</v>
      </c>
      <c r="AO23">
        <v>3</v>
      </c>
    </row>
    <row r="24" spans="1:41" hidden="1" x14ac:dyDescent="0.3">
      <c r="A24" t="s">
        <v>90</v>
      </c>
      <c r="B24" t="s">
        <v>91</v>
      </c>
      <c r="C24" t="s">
        <v>91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11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6.4</v>
      </c>
      <c r="AE24">
        <v>90</v>
      </c>
      <c r="AF24">
        <v>23.622392858718342</v>
      </c>
      <c r="AG24">
        <v>21.476118175667345</v>
      </c>
      <c r="AH24">
        <v>13.264646068009602</v>
      </c>
      <c r="AI24">
        <v>2.5448679564992585</v>
      </c>
      <c r="AJ24">
        <v>0</v>
      </c>
      <c r="AK24">
        <v>0</v>
      </c>
      <c r="AM24" t="s">
        <v>15</v>
      </c>
      <c r="AN24">
        <f>SUMPRODUCT(Table1[Selected],Table1[CHE])</f>
        <v>3</v>
      </c>
      <c r="AO24">
        <v>3</v>
      </c>
    </row>
    <row r="25" spans="1:41" x14ac:dyDescent="0.3">
      <c r="A25" t="s">
        <v>79</v>
      </c>
      <c r="B25" t="s">
        <v>80</v>
      </c>
      <c r="C25" t="s">
        <v>79</v>
      </c>
      <c r="D25" t="s">
        <v>5</v>
      </c>
      <c r="E25">
        <v>0</v>
      </c>
      <c r="F25">
        <v>1</v>
      </c>
      <c r="G25">
        <v>0</v>
      </c>
      <c r="H25">
        <v>0</v>
      </c>
      <c r="I25" t="s">
        <v>10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4.5</v>
      </c>
      <c r="AE25">
        <v>60</v>
      </c>
      <c r="AF25">
        <v>23.428571414540659</v>
      </c>
      <c r="AG25">
        <v>37.369122959057151</v>
      </c>
      <c r="AH25">
        <v>32.125566625817406</v>
      </c>
      <c r="AI25">
        <v>6.3849056225886347</v>
      </c>
      <c r="AJ25">
        <v>1</v>
      </c>
      <c r="AK25">
        <v>1</v>
      </c>
      <c r="AM25" t="s">
        <v>16</v>
      </c>
      <c r="AN25">
        <f>SUMPRODUCT(Table1[Selected],Table1[CRY])</f>
        <v>0</v>
      </c>
      <c r="AO25">
        <v>3</v>
      </c>
    </row>
    <row r="26" spans="1:41" hidden="1" x14ac:dyDescent="0.3">
      <c r="A26" t="s">
        <v>94</v>
      </c>
      <c r="B26" t="s">
        <v>95</v>
      </c>
      <c r="C26" t="s">
        <v>95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5.4</v>
      </c>
      <c r="AE26">
        <v>117</v>
      </c>
      <c r="AF26">
        <v>13.582089555748116</v>
      </c>
      <c r="AG26">
        <v>14.635199066199654</v>
      </c>
      <c r="AH26">
        <v>14.738310692543406</v>
      </c>
      <c r="AI26">
        <v>3.3514369604539138</v>
      </c>
      <c r="AJ26">
        <v>0</v>
      </c>
      <c r="AK26">
        <v>0</v>
      </c>
      <c r="AM26" t="s">
        <v>17</v>
      </c>
      <c r="AN26">
        <f>SUMPRODUCT(Table1[Selected],Table1[EVE])</f>
        <v>0</v>
      </c>
      <c r="AO26">
        <v>3</v>
      </c>
    </row>
    <row r="27" spans="1:41" hidden="1" x14ac:dyDescent="0.3">
      <c r="A27" t="s">
        <v>96</v>
      </c>
      <c r="B27" t="s">
        <v>97</v>
      </c>
      <c r="C27" t="s">
        <v>97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5.5</v>
      </c>
      <c r="AE27">
        <v>118</v>
      </c>
      <c r="AF27">
        <v>15.102997621894625</v>
      </c>
      <c r="AG27">
        <v>19.431578338556541</v>
      </c>
      <c r="AH27">
        <v>18.071912394660252</v>
      </c>
      <c r="AI27">
        <v>3.9072762425032681</v>
      </c>
      <c r="AJ27">
        <v>0</v>
      </c>
      <c r="AK27">
        <v>0</v>
      </c>
      <c r="AM27" t="s">
        <v>18</v>
      </c>
      <c r="AN27">
        <f>SUMPRODUCT(Table1[Selected],Table1[FUL])</f>
        <v>0</v>
      </c>
      <c r="AO27">
        <v>3</v>
      </c>
    </row>
    <row r="28" spans="1:41" hidden="1" x14ac:dyDescent="0.3">
      <c r="A28" t="s">
        <v>98</v>
      </c>
      <c r="B28" t="s">
        <v>99</v>
      </c>
      <c r="C28" t="s">
        <v>99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6.7</v>
      </c>
      <c r="AE28">
        <v>120</v>
      </c>
      <c r="AF28">
        <v>17.905405405405407</v>
      </c>
      <c r="AG28">
        <v>24.39475640744358</v>
      </c>
      <c r="AH28">
        <v>22.148913636537923</v>
      </c>
      <c r="AI28">
        <v>4.4297827273075843</v>
      </c>
      <c r="AJ28">
        <v>1</v>
      </c>
      <c r="AK28">
        <v>0</v>
      </c>
      <c r="AM28" t="s">
        <v>19</v>
      </c>
      <c r="AN28">
        <f>SUMPRODUCT(Table1[Selected],Table1[LIV])</f>
        <v>0</v>
      </c>
      <c r="AO28">
        <v>3</v>
      </c>
    </row>
    <row r="29" spans="1:41" hidden="1" x14ac:dyDescent="0.3">
      <c r="A29" t="s">
        <v>100</v>
      </c>
      <c r="B29" t="s">
        <v>101</v>
      </c>
      <c r="C29" t="s">
        <v>101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5.5</v>
      </c>
      <c r="AE29">
        <v>122</v>
      </c>
      <c r="AF29">
        <v>15.694392186030349</v>
      </c>
      <c r="AG29">
        <v>17.572948134216865</v>
      </c>
      <c r="AH29">
        <v>17.383150284671277</v>
      </c>
      <c r="AI29">
        <v>3.8504035900206772</v>
      </c>
      <c r="AJ29">
        <v>0</v>
      </c>
      <c r="AK29">
        <v>0</v>
      </c>
      <c r="AM29" t="s">
        <v>20</v>
      </c>
      <c r="AN29">
        <f>SUMPRODUCT(Table1[Selected],Table1[LUT])</f>
        <v>0</v>
      </c>
      <c r="AO29">
        <v>3</v>
      </c>
    </row>
    <row r="30" spans="1:41" hidden="1" x14ac:dyDescent="0.3">
      <c r="A30" t="s">
        <v>102</v>
      </c>
      <c r="B30" t="s">
        <v>103</v>
      </c>
      <c r="C30" t="s">
        <v>103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12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4.5</v>
      </c>
      <c r="AE30">
        <v>124</v>
      </c>
      <c r="AF30">
        <v>14.933756797571633</v>
      </c>
      <c r="AG30">
        <v>15.807483308846276</v>
      </c>
      <c r="AH30">
        <v>16.053549166120064</v>
      </c>
      <c r="AI30">
        <v>3.5425695279348224</v>
      </c>
      <c r="AJ30">
        <v>0</v>
      </c>
      <c r="AK30">
        <v>0</v>
      </c>
      <c r="AM30" t="s">
        <v>21</v>
      </c>
      <c r="AN30">
        <f>SUMPRODUCT(Table1[Selected],Table1[MCI])</f>
        <v>1</v>
      </c>
      <c r="AO30">
        <v>3</v>
      </c>
    </row>
    <row r="31" spans="1:41" hidden="1" x14ac:dyDescent="0.3">
      <c r="A31" t="s">
        <v>104</v>
      </c>
      <c r="B31" t="s">
        <v>105</v>
      </c>
      <c r="C31" t="s">
        <v>105</v>
      </c>
      <c r="D31" t="s">
        <v>7</v>
      </c>
      <c r="E31">
        <v>0</v>
      </c>
      <c r="F31">
        <v>0</v>
      </c>
      <c r="G31">
        <v>0</v>
      </c>
      <c r="H31">
        <v>1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5.9</v>
      </c>
      <c r="AE31">
        <v>130</v>
      </c>
      <c r="AF31">
        <v>15.572853914760518</v>
      </c>
      <c r="AG31">
        <v>16.88821784736875</v>
      </c>
      <c r="AH31">
        <v>16.956063343158913</v>
      </c>
      <c r="AI31">
        <v>3.9694066916184525</v>
      </c>
      <c r="AJ31">
        <v>0</v>
      </c>
      <c r="AK31">
        <v>0</v>
      </c>
      <c r="AM31" t="s">
        <v>22</v>
      </c>
      <c r="AN31">
        <f>SUMPRODUCT(Table1[Selected],Table1[MUN])</f>
        <v>1</v>
      </c>
      <c r="AO31">
        <v>3</v>
      </c>
    </row>
    <row r="32" spans="1:41" hidden="1" x14ac:dyDescent="0.3">
      <c r="A32" t="s">
        <v>106</v>
      </c>
      <c r="B32" t="s">
        <v>107</v>
      </c>
      <c r="C32" t="s">
        <v>107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13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138</v>
      </c>
      <c r="AF32">
        <v>14.857142731035889</v>
      </c>
      <c r="AG32">
        <v>29.139368174599824</v>
      </c>
      <c r="AH32">
        <v>21.206503661130281</v>
      </c>
      <c r="AI32">
        <v>3.2071068954413242</v>
      </c>
      <c r="AJ32">
        <v>0</v>
      </c>
      <c r="AK32">
        <v>0</v>
      </c>
      <c r="AM32" t="s">
        <v>23</v>
      </c>
      <c r="AN32">
        <f>SUMPRODUCT(Table1[Selected],Table1[NEW])</f>
        <v>1</v>
      </c>
      <c r="AO32">
        <v>3</v>
      </c>
    </row>
    <row r="33" spans="1:41" hidden="1" x14ac:dyDescent="0.3">
      <c r="A33" t="s">
        <v>108</v>
      </c>
      <c r="B33" t="s">
        <v>109</v>
      </c>
      <c r="C33" t="s">
        <v>109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13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144</v>
      </c>
      <c r="AF33">
        <v>21.73684216437988</v>
      </c>
      <c r="AG33">
        <v>15.475670912756748</v>
      </c>
      <c r="AH33">
        <v>17.05077249858433</v>
      </c>
      <c r="AI33">
        <v>2.9487355032056857</v>
      </c>
      <c r="AJ33">
        <v>0</v>
      </c>
      <c r="AK33">
        <v>0</v>
      </c>
      <c r="AM33" t="s">
        <v>24</v>
      </c>
      <c r="AN33">
        <f>SUMPRODUCT(Table1[Selected],Table1[NFO])</f>
        <v>1</v>
      </c>
      <c r="AO33">
        <v>3</v>
      </c>
    </row>
    <row r="34" spans="1:41" hidden="1" x14ac:dyDescent="0.3">
      <c r="A34" t="s">
        <v>110</v>
      </c>
      <c r="B34" t="s">
        <v>111</v>
      </c>
      <c r="C34" t="s">
        <v>111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13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4.9000000000000004</v>
      </c>
      <c r="AE34">
        <v>148</v>
      </c>
      <c r="AF34">
        <v>9.4186046460230077</v>
      </c>
      <c r="AG34">
        <v>12.564331740568916</v>
      </c>
      <c r="AH34">
        <v>10.403144653620638</v>
      </c>
      <c r="AI34">
        <v>1.7107707848292348</v>
      </c>
      <c r="AJ34">
        <v>0</v>
      </c>
      <c r="AK34">
        <v>0</v>
      </c>
      <c r="AM34" t="s">
        <v>25</v>
      </c>
      <c r="AN34">
        <f>SUMPRODUCT(Table1[Selected],Table1[SHU])</f>
        <v>0</v>
      </c>
      <c r="AO34">
        <v>3</v>
      </c>
    </row>
    <row r="35" spans="1:41" hidden="1" x14ac:dyDescent="0.3">
      <c r="A35" t="s">
        <v>112</v>
      </c>
      <c r="B35" t="s">
        <v>113</v>
      </c>
      <c r="C35" t="s">
        <v>112</v>
      </c>
      <c r="D35" t="s">
        <v>7</v>
      </c>
      <c r="E35">
        <v>0</v>
      </c>
      <c r="F35">
        <v>0</v>
      </c>
      <c r="G35">
        <v>0</v>
      </c>
      <c r="H35">
        <v>1</v>
      </c>
      <c r="I35" t="s">
        <v>13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5.3</v>
      </c>
      <c r="AE35">
        <v>150</v>
      </c>
      <c r="AF35">
        <v>11.070710750878289</v>
      </c>
      <c r="AG35">
        <v>16.760296727641109</v>
      </c>
      <c r="AH35">
        <v>13.253112484687925</v>
      </c>
      <c r="AI35">
        <v>2.0365410051522179</v>
      </c>
      <c r="AJ35">
        <v>0</v>
      </c>
      <c r="AK35">
        <v>0</v>
      </c>
      <c r="AM35" t="s">
        <v>26</v>
      </c>
      <c r="AN35">
        <f>SUMPRODUCT(Table1[Selected],Table1[TOT])</f>
        <v>2</v>
      </c>
      <c r="AO35">
        <v>3</v>
      </c>
    </row>
    <row r="36" spans="1:41" hidden="1" x14ac:dyDescent="0.3">
      <c r="A36" t="s">
        <v>114</v>
      </c>
      <c r="B36" t="s">
        <v>115</v>
      </c>
      <c r="C36" t="s">
        <v>115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13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6.6</v>
      </c>
      <c r="AE36">
        <v>158</v>
      </c>
      <c r="AF36">
        <v>22.147997961204535</v>
      </c>
      <c r="AG36">
        <v>26.016255807936044</v>
      </c>
      <c r="AH36">
        <v>22.647071782931977</v>
      </c>
      <c r="AI36">
        <v>4.0189250384382111</v>
      </c>
      <c r="AJ36">
        <v>0</v>
      </c>
      <c r="AK36">
        <v>0</v>
      </c>
      <c r="AM36" t="s">
        <v>27</v>
      </c>
      <c r="AN36">
        <f>SUMPRODUCT(Table1[Selected],Table1[WHU])</f>
        <v>1</v>
      </c>
      <c r="AO36">
        <v>3</v>
      </c>
    </row>
    <row r="37" spans="1:41" hidden="1" x14ac:dyDescent="0.3">
      <c r="A37" t="s">
        <v>116</v>
      </c>
      <c r="B37" t="s">
        <v>117</v>
      </c>
      <c r="C37" t="s">
        <v>117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13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5.8</v>
      </c>
      <c r="AE37">
        <v>168</v>
      </c>
      <c r="AF37">
        <v>31.751481560654913</v>
      </c>
      <c r="AG37">
        <v>14.482629136086812</v>
      </c>
      <c r="AH37">
        <v>20.726145388416139</v>
      </c>
      <c r="AI37">
        <v>2.3282249110645159</v>
      </c>
      <c r="AJ37">
        <v>0</v>
      </c>
      <c r="AK37">
        <v>0</v>
      </c>
      <c r="AM37" t="s">
        <v>28</v>
      </c>
      <c r="AN37">
        <f>SUMPRODUCT(Table1[Selected],Table1[WOL])</f>
        <v>1</v>
      </c>
      <c r="AO37">
        <v>3</v>
      </c>
    </row>
    <row r="38" spans="1:41" hidden="1" x14ac:dyDescent="0.3">
      <c r="A38" t="s">
        <v>118</v>
      </c>
      <c r="B38" t="s">
        <v>119</v>
      </c>
      <c r="C38" t="s">
        <v>119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4.8</v>
      </c>
      <c r="AE38">
        <v>203</v>
      </c>
      <c r="AF38">
        <v>17.714285714285712</v>
      </c>
      <c r="AG38">
        <v>19.196840285382894</v>
      </c>
      <c r="AH38">
        <v>0</v>
      </c>
      <c r="AI38">
        <v>0</v>
      </c>
      <c r="AJ38">
        <v>0</v>
      </c>
      <c r="AK38">
        <v>0</v>
      </c>
    </row>
    <row r="39" spans="1:41" hidden="1" x14ac:dyDescent="0.3">
      <c r="A39" t="s">
        <v>120</v>
      </c>
      <c r="B39" t="s">
        <v>121</v>
      </c>
      <c r="C39" t="s">
        <v>121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14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207</v>
      </c>
      <c r="AF39">
        <v>10.714285751816904</v>
      </c>
      <c r="AG39">
        <v>28.788055866464532</v>
      </c>
      <c r="AH39">
        <v>0</v>
      </c>
      <c r="AI39">
        <v>0</v>
      </c>
      <c r="AJ39">
        <v>0</v>
      </c>
      <c r="AK39">
        <v>0</v>
      </c>
    </row>
    <row r="40" spans="1:41" hidden="1" x14ac:dyDescent="0.3">
      <c r="A40" t="s">
        <v>122</v>
      </c>
      <c r="B40" t="s">
        <v>123</v>
      </c>
      <c r="C40" t="s">
        <v>124</v>
      </c>
      <c r="D40" t="s">
        <v>4</v>
      </c>
      <c r="E40">
        <v>1</v>
      </c>
      <c r="F40">
        <v>0</v>
      </c>
      <c r="G40">
        <v>0</v>
      </c>
      <c r="H40">
        <v>0</v>
      </c>
      <c r="I40" t="s">
        <v>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4.5999999999999996</v>
      </c>
      <c r="AE40">
        <v>216</v>
      </c>
      <c r="AF40">
        <v>21.459997995424672</v>
      </c>
      <c r="AG40">
        <v>16.744440685521269</v>
      </c>
      <c r="AH40">
        <v>17.741119998988989</v>
      </c>
      <c r="AI40">
        <v>3.2370547912736765</v>
      </c>
      <c r="AJ40">
        <v>0</v>
      </c>
      <c r="AK40">
        <v>0</v>
      </c>
    </row>
    <row r="41" spans="1:41" hidden="1" x14ac:dyDescent="0.3">
      <c r="A41" t="s">
        <v>125</v>
      </c>
      <c r="B41" t="s">
        <v>126</v>
      </c>
      <c r="C41" t="s">
        <v>126</v>
      </c>
      <c r="D41" t="s">
        <v>5</v>
      </c>
      <c r="E41">
        <v>0</v>
      </c>
      <c r="F41">
        <v>1</v>
      </c>
      <c r="G41">
        <v>0</v>
      </c>
      <c r="H41">
        <v>0</v>
      </c>
      <c r="I41" t="s">
        <v>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4.5999999999999996</v>
      </c>
      <c r="AE41">
        <v>228</v>
      </c>
      <c r="AF41">
        <v>12.563349970177349</v>
      </c>
      <c r="AG41">
        <v>20.225336327942674</v>
      </c>
      <c r="AH41">
        <v>14.824724239078634</v>
      </c>
      <c r="AI41">
        <v>2.8922434536507833</v>
      </c>
      <c r="AJ41">
        <v>0</v>
      </c>
      <c r="AK41">
        <v>0</v>
      </c>
    </row>
    <row r="42" spans="1:41" hidden="1" x14ac:dyDescent="0.3">
      <c r="A42" t="s">
        <v>127</v>
      </c>
      <c r="B42" t="s">
        <v>128</v>
      </c>
      <c r="C42" t="s">
        <v>128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5.4</v>
      </c>
      <c r="AE42">
        <v>233</v>
      </c>
      <c r="AF42">
        <v>12.617757598911687</v>
      </c>
      <c r="AG42">
        <v>11.892843043333672</v>
      </c>
      <c r="AH42">
        <v>11.303194054192835</v>
      </c>
      <c r="AI42">
        <v>2.2883672822349599</v>
      </c>
      <c r="AJ42">
        <v>0</v>
      </c>
      <c r="AK42">
        <v>0</v>
      </c>
    </row>
    <row r="43" spans="1:41" hidden="1" x14ac:dyDescent="0.3">
      <c r="A43" t="s">
        <v>129</v>
      </c>
      <c r="B43" t="s">
        <v>130</v>
      </c>
      <c r="C43" t="s">
        <v>130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6.3</v>
      </c>
      <c r="AE43">
        <v>238</v>
      </c>
      <c r="AF43">
        <v>7.9470250601139085</v>
      </c>
      <c r="AG43">
        <v>17.033182692797187</v>
      </c>
      <c r="AH43">
        <v>11.18289085975424</v>
      </c>
      <c r="AI43">
        <v>1.9803610159009488</v>
      </c>
      <c r="AJ43">
        <v>0</v>
      </c>
      <c r="AK43">
        <v>0</v>
      </c>
    </row>
    <row r="44" spans="1:41" hidden="1" x14ac:dyDescent="0.3">
      <c r="A44" t="s">
        <v>131</v>
      </c>
      <c r="B44" t="s">
        <v>132</v>
      </c>
      <c r="C44" t="s">
        <v>133</v>
      </c>
      <c r="D44" t="s">
        <v>7</v>
      </c>
      <c r="E44">
        <v>0</v>
      </c>
      <c r="F44">
        <v>0</v>
      </c>
      <c r="G44">
        <v>0</v>
      </c>
      <c r="H44">
        <v>1</v>
      </c>
      <c r="I44" t="s">
        <v>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6.9</v>
      </c>
      <c r="AE44">
        <v>239</v>
      </c>
      <c r="AF44">
        <v>12.71428318602886</v>
      </c>
      <c r="AG44">
        <v>25.094179737837511</v>
      </c>
      <c r="AH44">
        <v>16.972769340720578</v>
      </c>
      <c r="AI44">
        <v>2.8064353105326658</v>
      </c>
      <c r="AJ44">
        <v>0</v>
      </c>
      <c r="AK44">
        <v>0</v>
      </c>
    </row>
    <row r="45" spans="1:41" x14ac:dyDescent="0.3">
      <c r="A45" t="s">
        <v>291</v>
      </c>
      <c r="B45" t="s">
        <v>292</v>
      </c>
      <c r="C45" t="s">
        <v>292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7</v>
      </c>
      <c r="AE45">
        <v>639</v>
      </c>
      <c r="AF45">
        <v>43.102647655890031</v>
      </c>
      <c r="AG45">
        <v>19.302175931793091</v>
      </c>
      <c r="AH45">
        <v>29.724062817885454</v>
      </c>
      <c r="AI45">
        <v>3.6081766170779375</v>
      </c>
      <c r="AJ45">
        <v>0</v>
      </c>
      <c r="AK45">
        <v>1</v>
      </c>
    </row>
    <row r="46" spans="1:41" x14ac:dyDescent="0.3">
      <c r="A46" t="s">
        <v>344</v>
      </c>
      <c r="B46" t="s">
        <v>345</v>
      </c>
      <c r="C46" t="s">
        <v>346</v>
      </c>
      <c r="D46" t="s">
        <v>7</v>
      </c>
      <c r="E46">
        <v>0</v>
      </c>
      <c r="F46">
        <v>0</v>
      </c>
      <c r="G46">
        <v>0</v>
      </c>
      <c r="H46">
        <v>1</v>
      </c>
      <c r="I46" t="s">
        <v>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5.5</v>
      </c>
      <c r="AE46">
        <v>721</v>
      </c>
      <c r="AF46">
        <v>15.030469343943119</v>
      </c>
      <c r="AG46">
        <v>33.618529595207448</v>
      </c>
      <c r="AH46">
        <v>26.24739243342546</v>
      </c>
      <c r="AI46">
        <v>5.3129073469222226</v>
      </c>
      <c r="AJ46">
        <v>0</v>
      </c>
      <c r="AK46">
        <v>1</v>
      </c>
    </row>
    <row r="47" spans="1:41" x14ac:dyDescent="0.3">
      <c r="A47" t="s">
        <v>271</v>
      </c>
      <c r="B47" t="s">
        <v>272</v>
      </c>
      <c r="C47" t="s">
        <v>272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6.9</v>
      </c>
      <c r="AE47">
        <v>533</v>
      </c>
      <c r="AF47">
        <v>27.235836557283264</v>
      </c>
      <c r="AG47">
        <v>28.947193091233242</v>
      </c>
      <c r="AH47">
        <v>25.35300607138759</v>
      </c>
      <c r="AI47">
        <v>5.3267293641189379</v>
      </c>
      <c r="AJ47">
        <v>1</v>
      </c>
      <c r="AK47">
        <v>1</v>
      </c>
    </row>
    <row r="48" spans="1:41" hidden="1" x14ac:dyDescent="0.3">
      <c r="A48" t="s">
        <v>141</v>
      </c>
      <c r="B48" t="s">
        <v>142</v>
      </c>
      <c r="C48" t="s">
        <v>142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4.9000000000000004</v>
      </c>
      <c r="AE48">
        <v>266</v>
      </c>
      <c r="AF48">
        <v>18.990810753671454</v>
      </c>
      <c r="AG48">
        <v>22.704983917125801</v>
      </c>
      <c r="AH48">
        <v>23.709633885055005</v>
      </c>
      <c r="AI48">
        <v>4.0707830410629944</v>
      </c>
      <c r="AJ48">
        <v>0</v>
      </c>
      <c r="AK48">
        <v>0</v>
      </c>
    </row>
    <row r="49" spans="1:37" hidden="1" x14ac:dyDescent="0.3">
      <c r="A49" t="s">
        <v>143</v>
      </c>
      <c r="B49" t="s">
        <v>144</v>
      </c>
      <c r="C49" t="s">
        <v>145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5.5</v>
      </c>
      <c r="AE49">
        <v>267</v>
      </c>
      <c r="AF49">
        <v>12.360597611885723</v>
      </c>
      <c r="AG49">
        <v>17.645102727278505</v>
      </c>
      <c r="AH49">
        <v>17.044013110998648</v>
      </c>
      <c r="AI49">
        <v>2.9230527071970842</v>
      </c>
      <c r="AJ49">
        <v>0</v>
      </c>
      <c r="AK49">
        <v>0</v>
      </c>
    </row>
    <row r="50" spans="1:37" hidden="1" x14ac:dyDescent="0.3">
      <c r="A50" t="s">
        <v>146</v>
      </c>
      <c r="B50" t="s">
        <v>147</v>
      </c>
      <c r="C50" t="s">
        <v>148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269</v>
      </c>
      <c r="AF50">
        <v>11.082331599175275</v>
      </c>
      <c r="AG50">
        <v>15.36188398789748</v>
      </c>
      <c r="AH50">
        <v>15.023635622747669</v>
      </c>
      <c r="AI50">
        <v>2.6078816741899704</v>
      </c>
      <c r="AJ50">
        <v>0</v>
      </c>
      <c r="AK50">
        <v>0</v>
      </c>
    </row>
    <row r="51" spans="1:37" hidden="1" x14ac:dyDescent="0.3">
      <c r="A51" t="s">
        <v>149</v>
      </c>
      <c r="B51" t="s">
        <v>150</v>
      </c>
      <c r="C51" t="s">
        <v>150</v>
      </c>
      <c r="D51" t="s">
        <v>7</v>
      </c>
      <c r="E51">
        <v>0</v>
      </c>
      <c r="F51">
        <v>0</v>
      </c>
      <c r="G51">
        <v>0</v>
      </c>
      <c r="H51">
        <v>1</v>
      </c>
      <c r="I51" t="s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5.5</v>
      </c>
      <c r="AE51">
        <v>271</v>
      </c>
      <c r="AF51">
        <v>13.980490062797301</v>
      </c>
      <c r="AG51">
        <v>15.610741931151479</v>
      </c>
      <c r="AH51">
        <v>16.833595031275149</v>
      </c>
      <c r="AI51">
        <v>3.025890275347233</v>
      </c>
      <c r="AJ51">
        <v>0</v>
      </c>
      <c r="AK51">
        <v>0</v>
      </c>
    </row>
    <row r="52" spans="1:37" hidden="1" x14ac:dyDescent="0.3">
      <c r="A52" t="s">
        <v>151</v>
      </c>
      <c r="B52" t="s">
        <v>152</v>
      </c>
      <c r="C52" t="s">
        <v>152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6.1</v>
      </c>
      <c r="AE52">
        <v>272</v>
      </c>
      <c r="AF52">
        <v>23.041551825602006</v>
      </c>
      <c r="AG52">
        <v>23.16983799062762</v>
      </c>
      <c r="AH52">
        <v>26.305205567865134</v>
      </c>
      <c r="AI52">
        <v>4.3052943071604011</v>
      </c>
      <c r="AJ52">
        <v>0</v>
      </c>
      <c r="AK52">
        <v>0</v>
      </c>
    </row>
    <row r="53" spans="1:37" hidden="1" x14ac:dyDescent="0.3">
      <c r="A53" t="s">
        <v>153</v>
      </c>
      <c r="B53" t="s">
        <v>154</v>
      </c>
      <c r="C53" t="s">
        <v>154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4.5</v>
      </c>
      <c r="AE53">
        <v>274</v>
      </c>
      <c r="AF53">
        <v>16.944856024049781</v>
      </c>
      <c r="AG53">
        <v>21.261399564047572</v>
      </c>
      <c r="AH53">
        <v>21.718986727149762</v>
      </c>
      <c r="AI53">
        <v>4.5772685853619253</v>
      </c>
      <c r="AJ53">
        <v>0</v>
      </c>
      <c r="AK53">
        <v>0</v>
      </c>
    </row>
    <row r="54" spans="1:37" hidden="1" x14ac:dyDescent="0.3">
      <c r="A54" t="s">
        <v>155</v>
      </c>
      <c r="B54" t="s">
        <v>156</v>
      </c>
      <c r="C54" t="s">
        <v>156</v>
      </c>
      <c r="D54" t="s">
        <v>4</v>
      </c>
      <c r="E54">
        <v>1</v>
      </c>
      <c r="F54">
        <v>0</v>
      </c>
      <c r="G54">
        <v>0</v>
      </c>
      <c r="H54">
        <v>0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4.5</v>
      </c>
      <c r="AE54">
        <v>276</v>
      </c>
      <c r="AF54">
        <v>20.951280959007889</v>
      </c>
      <c r="AG54">
        <v>25.54501491557556</v>
      </c>
      <c r="AH54">
        <v>26.436204376781284</v>
      </c>
      <c r="AI54">
        <v>4.7698232410337962</v>
      </c>
      <c r="AJ54">
        <v>0</v>
      </c>
      <c r="AK54">
        <v>0</v>
      </c>
    </row>
    <row r="55" spans="1:37" hidden="1" x14ac:dyDescent="0.3">
      <c r="A55" t="s">
        <v>157</v>
      </c>
      <c r="B55" t="s">
        <v>158</v>
      </c>
      <c r="C55" t="s">
        <v>158</v>
      </c>
      <c r="D55" t="s">
        <v>5</v>
      </c>
      <c r="E55">
        <v>0</v>
      </c>
      <c r="F55">
        <v>1</v>
      </c>
      <c r="G55">
        <v>0</v>
      </c>
      <c r="H55">
        <v>0</v>
      </c>
      <c r="I55" t="s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4.5</v>
      </c>
      <c r="AE55">
        <v>280</v>
      </c>
      <c r="AF55">
        <v>14.943820222326295</v>
      </c>
      <c r="AG55">
        <v>18.508767300900274</v>
      </c>
      <c r="AH55">
        <v>19.018182598996624</v>
      </c>
      <c r="AI55">
        <v>3.4493371300375624</v>
      </c>
      <c r="AJ55">
        <v>0</v>
      </c>
      <c r="AK55">
        <v>0</v>
      </c>
    </row>
    <row r="56" spans="1:37" hidden="1" x14ac:dyDescent="0.3">
      <c r="A56" t="s">
        <v>159</v>
      </c>
      <c r="B56" t="s">
        <v>160</v>
      </c>
      <c r="C56" t="s">
        <v>160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4.9000000000000004</v>
      </c>
      <c r="AE56">
        <v>286</v>
      </c>
      <c r="AF56">
        <v>12.712765957446807</v>
      </c>
      <c r="AG56">
        <v>15.41214320503558</v>
      </c>
      <c r="AH56">
        <v>15.991415745703714</v>
      </c>
      <c r="AI56">
        <v>2.883626364599333</v>
      </c>
      <c r="AJ56">
        <v>0</v>
      </c>
      <c r="AK56">
        <v>0</v>
      </c>
    </row>
    <row r="57" spans="1:37" hidden="1" x14ac:dyDescent="0.3">
      <c r="A57" t="s">
        <v>161</v>
      </c>
      <c r="B57" t="s">
        <v>162</v>
      </c>
      <c r="C57" t="s">
        <v>162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4.5</v>
      </c>
      <c r="AE57">
        <v>288</v>
      </c>
      <c r="AF57">
        <v>11.700354437453322</v>
      </c>
      <c r="AG57">
        <v>16.331335907427011</v>
      </c>
      <c r="AH57">
        <v>15.92486053301946</v>
      </c>
      <c r="AI57">
        <v>2.7701121065291709</v>
      </c>
      <c r="AJ57">
        <v>0</v>
      </c>
      <c r="AK57">
        <v>0</v>
      </c>
    </row>
    <row r="58" spans="1:37" hidden="1" x14ac:dyDescent="0.3">
      <c r="A58" t="s">
        <v>163</v>
      </c>
      <c r="B58" t="s">
        <v>147</v>
      </c>
      <c r="C58" t="s">
        <v>164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5.5</v>
      </c>
      <c r="AE58">
        <v>302</v>
      </c>
      <c r="AF58">
        <v>32.128895538096764</v>
      </c>
      <c r="AG58">
        <v>17.258250885290778</v>
      </c>
      <c r="AH58">
        <v>24.311589041665691</v>
      </c>
      <c r="AI58">
        <v>3.1192024311129396</v>
      </c>
      <c r="AJ58">
        <v>0</v>
      </c>
      <c r="AK58">
        <v>0</v>
      </c>
    </row>
    <row r="59" spans="1:37" hidden="1" x14ac:dyDescent="0.3">
      <c r="A59" t="s">
        <v>165</v>
      </c>
      <c r="B59" t="s">
        <v>166</v>
      </c>
      <c r="C59" t="s">
        <v>166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4.9000000000000004</v>
      </c>
      <c r="AE59">
        <v>303</v>
      </c>
      <c r="AF59">
        <v>9.3323442777581676</v>
      </c>
      <c r="AG59">
        <v>18.971755967077776</v>
      </c>
      <c r="AH59">
        <v>14.517886209650715</v>
      </c>
      <c r="AI59">
        <v>2.7000060371512706</v>
      </c>
      <c r="AJ59">
        <v>0</v>
      </c>
      <c r="AK59">
        <v>0</v>
      </c>
    </row>
    <row r="60" spans="1:37" hidden="1" x14ac:dyDescent="0.3">
      <c r="A60" t="s">
        <v>167</v>
      </c>
      <c r="B60" t="s">
        <v>168</v>
      </c>
      <c r="C60" t="s">
        <v>168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4.8</v>
      </c>
      <c r="AE60">
        <v>312</v>
      </c>
      <c r="AF60">
        <v>11.440374600656762</v>
      </c>
      <c r="AG60">
        <v>13.40765636828732</v>
      </c>
      <c r="AH60">
        <v>12.536059620072251</v>
      </c>
      <c r="AI60">
        <v>2.3106787066062839</v>
      </c>
      <c r="AJ60">
        <v>0</v>
      </c>
      <c r="AK60">
        <v>0</v>
      </c>
    </row>
    <row r="61" spans="1:37" hidden="1" x14ac:dyDescent="0.3">
      <c r="A61" t="s">
        <v>143</v>
      </c>
      <c r="B61" t="s">
        <v>169</v>
      </c>
      <c r="C61" t="s">
        <v>169</v>
      </c>
      <c r="D61" t="s">
        <v>4</v>
      </c>
      <c r="E61">
        <v>1</v>
      </c>
      <c r="F61">
        <v>0</v>
      </c>
      <c r="G61">
        <v>0</v>
      </c>
      <c r="H61">
        <v>0</v>
      </c>
      <c r="I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4.4000000000000004</v>
      </c>
      <c r="AE61">
        <v>314</v>
      </c>
      <c r="AF61">
        <v>19.249031177113189</v>
      </c>
      <c r="AG61">
        <v>16.775876806990407</v>
      </c>
      <c r="AH61">
        <v>18.003437955037526</v>
      </c>
      <c r="AI61">
        <v>3.516032141519271</v>
      </c>
      <c r="AJ61">
        <v>0</v>
      </c>
      <c r="AK61">
        <v>0</v>
      </c>
    </row>
    <row r="62" spans="1:37" hidden="1" x14ac:dyDescent="0.3">
      <c r="A62" t="s">
        <v>165</v>
      </c>
      <c r="B62" t="s">
        <v>170</v>
      </c>
      <c r="C62" t="s">
        <v>170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4.5</v>
      </c>
      <c r="AE62">
        <v>316</v>
      </c>
      <c r="AF62">
        <v>13.30290552690912</v>
      </c>
      <c r="AG62">
        <v>14.586630841269519</v>
      </c>
      <c r="AH62">
        <v>14.040765590983533</v>
      </c>
      <c r="AI62">
        <v>2.2990825700382898</v>
      </c>
      <c r="AJ62">
        <v>0</v>
      </c>
      <c r="AK62">
        <v>0</v>
      </c>
    </row>
    <row r="63" spans="1:37" hidden="1" x14ac:dyDescent="0.3">
      <c r="A63" t="s">
        <v>171</v>
      </c>
      <c r="B63" t="s">
        <v>172</v>
      </c>
      <c r="C63" t="s">
        <v>171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5.5</v>
      </c>
      <c r="AE63">
        <v>329</v>
      </c>
      <c r="AF63">
        <v>19.1251314967203</v>
      </c>
      <c r="AG63">
        <v>20.27734020468478</v>
      </c>
      <c r="AH63">
        <v>17.899999053602592</v>
      </c>
      <c r="AI63">
        <v>3.6234792642897058</v>
      </c>
      <c r="AJ63">
        <v>0</v>
      </c>
      <c r="AK63">
        <v>0</v>
      </c>
    </row>
    <row r="64" spans="1:37" hidden="1" x14ac:dyDescent="0.3">
      <c r="A64" t="s">
        <v>173</v>
      </c>
      <c r="B64" t="s">
        <v>174</v>
      </c>
      <c r="C64" t="s">
        <v>174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5.5</v>
      </c>
      <c r="AE64">
        <v>332</v>
      </c>
      <c r="AF64">
        <v>14.695391959018231</v>
      </c>
      <c r="AG64">
        <v>14.998769500384119</v>
      </c>
      <c r="AH64">
        <v>13.51359526881912</v>
      </c>
      <c r="AI64">
        <v>2.6055193242294976</v>
      </c>
      <c r="AJ64">
        <v>0</v>
      </c>
      <c r="AK64">
        <v>0</v>
      </c>
    </row>
    <row r="65" spans="1:37" hidden="1" x14ac:dyDescent="0.3">
      <c r="A65" t="s">
        <v>175</v>
      </c>
      <c r="B65" t="s">
        <v>176</v>
      </c>
      <c r="C65" t="s">
        <v>176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4.5</v>
      </c>
      <c r="AE65">
        <v>333</v>
      </c>
      <c r="AF65">
        <v>14.310798447774335</v>
      </c>
      <c r="AG65">
        <v>16.135732528280062</v>
      </c>
      <c r="AH65">
        <v>13.791820877767936</v>
      </c>
      <c r="AI65">
        <v>2.7576359129037176</v>
      </c>
      <c r="AJ65">
        <v>0</v>
      </c>
      <c r="AK65">
        <v>0</v>
      </c>
    </row>
    <row r="66" spans="1:37" hidden="1" x14ac:dyDescent="0.3">
      <c r="A66" t="s">
        <v>177</v>
      </c>
      <c r="B66" t="s">
        <v>178</v>
      </c>
      <c r="C66" t="s">
        <v>178</v>
      </c>
      <c r="D66" t="s">
        <v>4</v>
      </c>
      <c r="E66">
        <v>1</v>
      </c>
      <c r="F66">
        <v>0</v>
      </c>
      <c r="G66">
        <v>0</v>
      </c>
      <c r="H66">
        <v>0</v>
      </c>
      <c r="I66" t="s">
        <v>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4.7</v>
      </c>
      <c r="AE66">
        <v>337</v>
      </c>
      <c r="AF66">
        <v>24.14120001503348</v>
      </c>
      <c r="AG66">
        <v>22.595315749041639</v>
      </c>
      <c r="AH66">
        <v>21.355215930737785</v>
      </c>
      <c r="AI66">
        <v>3.8279441595230597</v>
      </c>
      <c r="AJ66">
        <v>0</v>
      </c>
      <c r="AK66">
        <v>0</v>
      </c>
    </row>
    <row r="67" spans="1:37" hidden="1" x14ac:dyDescent="0.3">
      <c r="A67" t="s">
        <v>179</v>
      </c>
      <c r="B67" t="s">
        <v>180</v>
      </c>
      <c r="C67" t="s">
        <v>181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342</v>
      </c>
      <c r="AF67">
        <v>12.837837779801735</v>
      </c>
      <c r="AG67">
        <v>14.730531716975257</v>
      </c>
      <c r="AH67">
        <v>12.477871889107707</v>
      </c>
      <c r="AI67">
        <v>2.4968798047161824</v>
      </c>
      <c r="AJ67">
        <v>0</v>
      </c>
      <c r="AK67">
        <v>0</v>
      </c>
    </row>
    <row r="68" spans="1:37" hidden="1" x14ac:dyDescent="0.3">
      <c r="A68" t="s">
        <v>182</v>
      </c>
      <c r="B68" t="s">
        <v>183</v>
      </c>
      <c r="C68" t="s">
        <v>183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4.5</v>
      </c>
      <c r="AE68">
        <v>343</v>
      </c>
      <c r="AF68">
        <v>12.782827426272696</v>
      </c>
      <c r="AG68">
        <v>15.648595321204843</v>
      </c>
      <c r="AH68">
        <v>12.829766714211493</v>
      </c>
      <c r="AI68">
        <v>2.5608942433055839</v>
      </c>
      <c r="AJ68">
        <v>0</v>
      </c>
      <c r="AK68">
        <v>0</v>
      </c>
    </row>
    <row r="69" spans="1:37" hidden="1" x14ac:dyDescent="0.3">
      <c r="A69" t="s">
        <v>184</v>
      </c>
      <c r="B69" t="s">
        <v>185</v>
      </c>
      <c r="C69" t="s">
        <v>185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4.8</v>
      </c>
      <c r="AE69">
        <v>344</v>
      </c>
      <c r="AF69">
        <v>14.034272602544894</v>
      </c>
      <c r="AG69">
        <v>15.138003943377051</v>
      </c>
      <c r="AH69">
        <v>13.241936619903925</v>
      </c>
      <c r="AI69">
        <v>2.5800104716773768</v>
      </c>
      <c r="AJ69">
        <v>0</v>
      </c>
      <c r="AK69">
        <v>0</v>
      </c>
    </row>
    <row r="70" spans="1:37" hidden="1" x14ac:dyDescent="0.3">
      <c r="A70" t="s">
        <v>186</v>
      </c>
      <c r="B70" t="s">
        <v>187</v>
      </c>
      <c r="C70" t="s">
        <v>187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4.5</v>
      </c>
      <c r="AE70">
        <v>345</v>
      </c>
      <c r="AF70">
        <v>14.346757955781515</v>
      </c>
      <c r="AG70">
        <v>14.074899495466465</v>
      </c>
      <c r="AH70">
        <v>12.958320910270817</v>
      </c>
      <c r="AI70">
        <v>2.405835293353602</v>
      </c>
      <c r="AJ70">
        <v>0</v>
      </c>
      <c r="AK70">
        <v>0</v>
      </c>
    </row>
    <row r="71" spans="1:37" hidden="1" x14ac:dyDescent="0.3">
      <c r="A71" t="s">
        <v>188</v>
      </c>
      <c r="B71" t="s">
        <v>189</v>
      </c>
      <c r="C71" t="s">
        <v>188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5.3</v>
      </c>
      <c r="AE71">
        <v>352</v>
      </c>
      <c r="AF71">
        <v>18.333333333333332</v>
      </c>
      <c r="AG71">
        <v>32.882775072595535</v>
      </c>
      <c r="AH71">
        <v>22.713512272539234</v>
      </c>
      <c r="AI71">
        <v>4.4959615775502195</v>
      </c>
      <c r="AJ71">
        <v>0</v>
      </c>
      <c r="AK71">
        <v>0</v>
      </c>
    </row>
    <row r="72" spans="1:37" hidden="1" x14ac:dyDescent="0.3">
      <c r="A72" t="s">
        <v>190</v>
      </c>
      <c r="B72" t="s">
        <v>191</v>
      </c>
      <c r="C72" t="s">
        <v>192</v>
      </c>
      <c r="D72" t="s">
        <v>4</v>
      </c>
      <c r="E72">
        <v>1</v>
      </c>
      <c r="F72">
        <v>0</v>
      </c>
      <c r="G72">
        <v>0</v>
      </c>
      <c r="H72">
        <v>0</v>
      </c>
      <c r="I72" t="s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5.5</v>
      </c>
      <c r="AE72">
        <v>364</v>
      </c>
      <c r="AF72">
        <v>22.073695312775342</v>
      </c>
      <c r="AG72">
        <v>22.058662994690003</v>
      </c>
      <c r="AH72">
        <v>16.061773220736917</v>
      </c>
      <c r="AI72">
        <v>3.307113341719643</v>
      </c>
      <c r="AJ72">
        <v>0</v>
      </c>
      <c r="AK72">
        <v>0</v>
      </c>
    </row>
    <row r="73" spans="1:37" hidden="1" x14ac:dyDescent="0.3">
      <c r="A73" t="s">
        <v>193</v>
      </c>
      <c r="B73" t="s">
        <v>194</v>
      </c>
      <c r="C73" t="s">
        <v>193</v>
      </c>
      <c r="D73" t="s">
        <v>7</v>
      </c>
      <c r="E73">
        <v>0</v>
      </c>
      <c r="F73">
        <v>0</v>
      </c>
      <c r="G73">
        <v>0</v>
      </c>
      <c r="H73">
        <v>1</v>
      </c>
      <c r="I73" t="s">
        <v>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7.4</v>
      </c>
      <c r="AE73">
        <v>366</v>
      </c>
      <c r="AF73">
        <v>18.278723910276106</v>
      </c>
      <c r="AG73">
        <v>20.6106296066677</v>
      </c>
      <c r="AH73">
        <v>14.098004397201912</v>
      </c>
      <c r="AI73">
        <v>2.9247799232247762</v>
      </c>
      <c r="AJ73">
        <v>0</v>
      </c>
      <c r="AK73">
        <v>0</v>
      </c>
    </row>
    <row r="74" spans="1:37" hidden="1" x14ac:dyDescent="0.3">
      <c r="A74" t="s">
        <v>195</v>
      </c>
      <c r="B74" t="s">
        <v>196</v>
      </c>
      <c r="C74" t="s">
        <v>197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7.7</v>
      </c>
      <c r="AE74">
        <v>367</v>
      </c>
      <c r="AF74">
        <v>16.754425346846624</v>
      </c>
      <c r="AG74">
        <v>22.248978732250652</v>
      </c>
      <c r="AH74">
        <v>14.064528976886415</v>
      </c>
      <c r="AI74">
        <v>3.0353324899659215</v>
      </c>
      <c r="AJ74">
        <v>0</v>
      </c>
      <c r="AK74">
        <v>0</v>
      </c>
    </row>
    <row r="75" spans="1:37" hidden="1" x14ac:dyDescent="0.3">
      <c r="A75" t="s">
        <v>198</v>
      </c>
      <c r="B75" t="s">
        <v>199</v>
      </c>
      <c r="C75" t="s">
        <v>199</v>
      </c>
      <c r="D75" t="s">
        <v>7</v>
      </c>
      <c r="E75">
        <v>0</v>
      </c>
      <c r="F75">
        <v>0</v>
      </c>
      <c r="G75">
        <v>0</v>
      </c>
      <c r="H75">
        <v>1</v>
      </c>
      <c r="I75" t="s">
        <v>19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7.2</v>
      </c>
      <c r="AE75">
        <v>370</v>
      </c>
      <c r="AF75">
        <v>19.320443883369165</v>
      </c>
      <c r="AG75">
        <v>24.086387007115512</v>
      </c>
      <c r="AH75">
        <v>15.684375289384704</v>
      </c>
      <c r="AI75">
        <v>3.0924839275388392</v>
      </c>
      <c r="AJ75">
        <v>0</v>
      </c>
      <c r="AK75">
        <v>0</v>
      </c>
    </row>
    <row r="76" spans="1:37" hidden="1" x14ac:dyDescent="0.3">
      <c r="A76" t="s">
        <v>200</v>
      </c>
      <c r="B76" t="s">
        <v>201</v>
      </c>
      <c r="C76" t="s">
        <v>202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19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7.5</v>
      </c>
      <c r="AE76">
        <v>376</v>
      </c>
      <c r="AF76">
        <v>18.833333333333332</v>
      </c>
      <c r="AG76">
        <v>19.412426358007018</v>
      </c>
      <c r="AH76">
        <v>13.90533366202823</v>
      </c>
      <c r="AI76">
        <v>2.8980286907390669</v>
      </c>
      <c r="AJ76">
        <v>0</v>
      </c>
      <c r="AK76">
        <v>0</v>
      </c>
    </row>
    <row r="77" spans="1:37" hidden="1" x14ac:dyDescent="0.3">
      <c r="A77" t="s">
        <v>203</v>
      </c>
      <c r="B77" t="s">
        <v>204</v>
      </c>
      <c r="C77" t="s">
        <v>204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19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6.6</v>
      </c>
      <c r="AE77">
        <v>380</v>
      </c>
      <c r="AF77">
        <v>22.500041612951684</v>
      </c>
      <c r="AG77">
        <v>20.440215352302054</v>
      </c>
      <c r="AH77">
        <v>15.67640260801914</v>
      </c>
      <c r="AI77">
        <v>3.3244965213070081</v>
      </c>
      <c r="AJ77">
        <v>0</v>
      </c>
      <c r="AK77">
        <v>0</v>
      </c>
    </row>
    <row r="78" spans="1:37" hidden="1" x14ac:dyDescent="0.3">
      <c r="A78" t="s">
        <v>205</v>
      </c>
      <c r="B78" t="s">
        <v>206</v>
      </c>
      <c r="C78" t="s">
        <v>206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12.7</v>
      </c>
      <c r="AE78">
        <v>381</v>
      </c>
      <c r="AF78">
        <v>33.755969348547886</v>
      </c>
      <c r="AG78">
        <v>29.278280481906688</v>
      </c>
      <c r="AH78">
        <v>23.046683322913545</v>
      </c>
      <c r="AI78">
        <v>3.4979804529531355</v>
      </c>
      <c r="AJ78">
        <v>0</v>
      </c>
      <c r="AK78">
        <v>0</v>
      </c>
    </row>
    <row r="79" spans="1:37" hidden="1" x14ac:dyDescent="0.3">
      <c r="A79" t="s">
        <v>207</v>
      </c>
      <c r="B79" t="s">
        <v>208</v>
      </c>
      <c r="C79" t="s">
        <v>208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382</v>
      </c>
      <c r="AF79">
        <v>12.559521924499288</v>
      </c>
      <c r="AG79">
        <v>31.559906437918151</v>
      </c>
      <c r="AH79">
        <v>15.606234174055462</v>
      </c>
      <c r="AI79">
        <v>3.2148754536004929</v>
      </c>
      <c r="AJ79">
        <v>0</v>
      </c>
      <c r="AK79">
        <v>0</v>
      </c>
    </row>
    <row r="80" spans="1:37" hidden="1" x14ac:dyDescent="0.3">
      <c r="A80" t="s">
        <v>209</v>
      </c>
      <c r="B80" t="s">
        <v>210</v>
      </c>
      <c r="C80" t="s">
        <v>209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386</v>
      </c>
      <c r="AF80">
        <v>22.25348822744445</v>
      </c>
      <c r="AG80">
        <v>20.561748559283121</v>
      </c>
      <c r="AH80">
        <v>15.622176182412788</v>
      </c>
      <c r="AI80">
        <v>3.3205968446384224</v>
      </c>
      <c r="AJ80">
        <v>0</v>
      </c>
      <c r="AK80">
        <v>0</v>
      </c>
    </row>
    <row r="81" spans="1:37" hidden="1" x14ac:dyDescent="0.3">
      <c r="A81" t="s">
        <v>211</v>
      </c>
      <c r="B81" t="s">
        <v>212</v>
      </c>
      <c r="C81" t="s">
        <v>212</v>
      </c>
      <c r="D81" t="s">
        <v>7</v>
      </c>
      <c r="E81">
        <v>0</v>
      </c>
      <c r="F81">
        <v>0</v>
      </c>
      <c r="G81">
        <v>0</v>
      </c>
      <c r="H81">
        <v>1</v>
      </c>
      <c r="I81" t="s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4.8</v>
      </c>
      <c r="AE81">
        <v>396</v>
      </c>
      <c r="AF81">
        <v>11.142857457939154</v>
      </c>
      <c r="AG81">
        <v>29.185676069818882</v>
      </c>
      <c r="AH81">
        <v>0</v>
      </c>
      <c r="AI81">
        <v>0</v>
      </c>
      <c r="AJ81">
        <v>0</v>
      </c>
      <c r="AK81">
        <v>0</v>
      </c>
    </row>
    <row r="82" spans="1:37" hidden="1" x14ac:dyDescent="0.3">
      <c r="A82" t="s">
        <v>213</v>
      </c>
      <c r="B82" t="s">
        <v>214</v>
      </c>
      <c r="C82" t="s">
        <v>214</v>
      </c>
      <c r="D82" t="s">
        <v>7</v>
      </c>
      <c r="E82">
        <v>0</v>
      </c>
      <c r="F82">
        <v>0</v>
      </c>
      <c r="G82">
        <v>0</v>
      </c>
      <c r="H82">
        <v>1</v>
      </c>
      <c r="I82" t="s">
        <v>20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5.6</v>
      </c>
      <c r="AE82">
        <v>408</v>
      </c>
      <c r="AF82">
        <v>22.285713220839185</v>
      </c>
      <c r="AG82">
        <v>30.185268067064158</v>
      </c>
      <c r="AH82">
        <v>0</v>
      </c>
      <c r="AI82">
        <v>0</v>
      </c>
      <c r="AJ82">
        <v>0</v>
      </c>
      <c r="AK82">
        <v>0</v>
      </c>
    </row>
    <row r="83" spans="1:37" hidden="1" x14ac:dyDescent="0.3">
      <c r="A83" t="s">
        <v>215</v>
      </c>
      <c r="B83" t="s">
        <v>216</v>
      </c>
      <c r="C83" t="s">
        <v>216</v>
      </c>
      <c r="D83" t="s">
        <v>4</v>
      </c>
      <c r="E83">
        <v>1</v>
      </c>
      <c r="F83">
        <v>0</v>
      </c>
      <c r="G83">
        <v>0</v>
      </c>
      <c r="H83">
        <v>0</v>
      </c>
      <c r="I83" t="s">
        <v>20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4.5</v>
      </c>
      <c r="AE83">
        <v>429</v>
      </c>
      <c r="AF83">
        <v>8.7142843719987564</v>
      </c>
      <c r="AG83">
        <v>27.027451275330122</v>
      </c>
      <c r="AH83">
        <v>0</v>
      </c>
      <c r="AI83">
        <v>0</v>
      </c>
      <c r="AJ83">
        <v>0</v>
      </c>
      <c r="AK83">
        <v>0</v>
      </c>
    </row>
    <row r="84" spans="1:37" hidden="1" x14ac:dyDescent="0.3">
      <c r="A84" t="s">
        <v>217</v>
      </c>
      <c r="B84" t="s">
        <v>218</v>
      </c>
      <c r="C84" t="s">
        <v>218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5.0999999999999996</v>
      </c>
      <c r="AE84">
        <v>437</v>
      </c>
      <c r="AF84">
        <v>17.4042594866043</v>
      </c>
      <c r="AG84">
        <v>17.266801692805675</v>
      </c>
      <c r="AH84">
        <v>12.792254115066161</v>
      </c>
      <c r="AI84">
        <v>2.8212633661747204</v>
      </c>
      <c r="AJ84">
        <v>0</v>
      </c>
      <c r="AK84">
        <v>0</v>
      </c>
    </row>
    <row r="85" spans="1:37" hidden="1" x14ac:dyDescent="0.3">
      <c r="A85" t="s">
        <v>219</v>
      </c>
      <c r="B85" t="s">
        <v>220</v>
      </c>
      <c r="C85" t="s">
        <v>221</v>
      </c>
      <c r="D85" t="s">
        <v>7</v>
      </c>
      <c r="E85">
        <v>0</v>
      </c>
      <c r="F85">
        <v>0</v>
      </c>
      <c r="G85">
        <v>0</v>
      </c>
      <c r="H85">
        <v>1</v>
      </c>
      <c r="I85" t="s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</v>
      </c>
      <c r="AE85">
        <v>438</v>
      </c>
      <c r="AF85">
        <v>12.528667523610597</v>
      </c>
      <c r="AG85">
        <v>18.808722680114361</v>
      </c>
      <c r="AH85">
        <v>11.312094119682932</v>
      </c>
      <c r="AI85">
        <v>2.0887437089310446</v>
      </c>
      <c r="AJ85">
        <v>0</v>
      </c>
      <c r="AK85">
        <v>0</v>
      </c>
    </row>
    <row r="86" spans="1:37" hidden="1" x14ac:dyDescent="0.3">
      <c r="A86" t="s">
        <v>222</v>
      </c>
      <c r="B86" t="s">
        <v>223</v>
      </c>
      <c r="C86" t="s">
        <v>222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5.5</v>
      </c>
      <c r="AE86">
        <v>445</v>
      </c>
      <c r="AF86">
        <v>22.999999965075403</v>
      </c>
      <c r="AG86">
        <v>17.425468919549591</v>
      </c>
      <c r="AH86">
        <v>15.126897310557013</v>
      </c>
      <c r="AI86">
        <v>2.4970505412715163</v>
      </c>
      <c r="AJ86">
        <v>0</v>
      </c>
      <c r="AK86">
        <v>0</v>
      </c>
    </row>
    <row r="87" spans="1:37" hidden="1" x14ac:dyDescent="0.3">
      <c r="A87" t="s">
        <v>224</v>
      </c>
      <c r="B87" t="s">
        <v>225</v>
      </c>
      <c r="C87" t="s">
        <v>226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5.6</v>
      </c>
      <c r="AE87">
        <v>446</v>
      </c>
      <c r="AF87">
        <v>31.259366877256848</v>
      </c>
      <c r="AG87">
        <v>17.213569963137175</v>
      </c>
      <c r="AH87">
        <v>18.425756884999362</v>
      </c>
      <c r="AI87">
        <v>2.8090615497231139</v>
      </c>
      <c r="AJ87">
        <v>0</v>
      </c>
      <c r="AK87">
        <v>0</v>
      </c>
    </row>
    <row r="88" spans="1:37" hidden="1" x14ac:dyDescent="0.3">
      <c r="A88" t="s">
        <v>227</v>
      </c>
      <c r="B88" t="s">
        <v>228</v>
      </c>
      <c r="C88" t="s">
        <v>228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7.6</v>
      </c>
      <c r="AE88">
        <v>447</v>
      </c>
      <c r="AF88">
        <v>30.352163034194199</v>
      </c>
      <c r="AG88">
        <v>23.171424826339766</v>
      </c>
      <c r="AH88">
        <v>20.020300369238331</v>
      </c>
      <c r="AI88">
        <v>3.6266143847659404</v>
      </c>
      <c r="AJ88">
        <v>0</v>
      </c>
      <c r="AK88">
        <v>0</v>
      </c>
    </row>
    <row r="89" spans="1:37" x14ac:dyDescent="0.3">
      <c r="A89" t="s">
        <v>134</v>
      </c>
      <c r="B89" t="s">
        <v>135</v>
      </c>
      <c r="C89" t="s">
        <v>135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</v>
      </c>
      <c r="AE89">
        <v>244</v>
      </c>
      <c r="AF89">
        <v>32.58044092701725</v>
      </c>
      <c r="AG89">
        <v>20.754431527583023</v>
      </c>
      <c r="AH89">
        <v>24.947050759595566</v>
      </c>
      <c r="AI89">
        <v>4.0359742014725501</v>
      </c>
      <c r="AJ89">
        <v>1</v>
      </c>
      <c r="AK89">
        <v>1</v>
      </c>
    </row>
    <row r="90" spans="1:37" hidden="1" x14ac:dyDescent="0.3">
      <c r="A90" t="s">
        <v>231</v>
      </c>
      <c r="B90" t="s">
        <v>232</v>
      </c>
      <c r="C90" t="s">
        <v>232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5.3</v>
      </c>
      <c r="AE90">
        <v>461</v>
      </c>
      <c r="AF90">
        <v>18.634854723293973</v>
      </c>
      <c r="AG90">
        <v>16.757768455278079</v>
      </c>
      <c r="AH90">
        <v>13.126324271327057</v>
      </c>
      <c r="AI90">
        <v>2.8234273177596911</v>
      </c>
      <c r="AJ90">
        <v>0</v>
      </c>
      <c r="AK90">
        <v>0</v>
      </c>
    </row>
    <row r="91" spans="1:37" hidden="1" x14ac:dyDescent="0.3">
      <c r="A91" t="s">
        <v>233</v>
      </c>
      <c r="B91" t="s">
        <v>234</v>
      </c>
      <c r="C91" t="s">
        <v>234</v>
      </c>
      <c r="D91" t="s">
        <v>5</v>
      </c>
      <c r="E91">
        <v>0</v>
      </c>
      <c r="F91">
        <v>1</v>
      </c>
      <c r="G91">
        <v>0</v>
      </c>
      <c r="H91">
        <v>0</v>
      </c>
      <c r="I91" t="s">
        <v>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  <c r="AE91">
        <v>463</v>
      </c>
      <c r="AF91">
        <v>16.285715697828255</v>
      </c>
      <c r="AG91">
        <v>31.597137740280633</v>
      </c>
      <c r="AH91">
        <v>17.061368671947786</v>
      </c>
      <c r="AI91">
        <v>3.4514075951761143</v>
      </c>
      <c r="AJ91">
        <v>0</v>
      </c>
      <c r="AK91">
        <v>0</v>
      </c>
    </row>
    <row r="92" spans="1:37" hidden="1" x14ac:dyDescent="0.3">
      <c r="A92" t="s">
        <v>235</v>
      </c>
      <c r="B92" t="s">
        <v>236</v>
      </c>
      <c r="C92" t="s">
        <v>237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8.4</v>
      </c>
      <c r="AE92">
        <v>469</v>
      </c>
      <c r="AF92">
        <v>22.099812066766805</v>
      </c>
      <c r="AG92">
        <v>22.727128342393808</v>
      </c>
      <c r="AH92">
        <v>14.973332527951058</v>
      </c>
      <c r="AI92">
        <v>3.2883334709151626</v>
      </c>
      <c r="AJ92">
        <v>0</v>
      </c>
      <c r="AK92">
        <v>0</v>
      </c>
    </row>
    <row r="93" spans="1:37" hidden="1" x14ac:dyDescent="0.3">
      <c r="A93" t="s">
        <v>238</v>
      </c>
      <c r="B93" t="s">
        <v>239</v>
      </c>
      <c r="C93" t="s">
        <v>240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5.4</v>
      </c>
      <c r="AE93">
        <v>472</v>
      </c>
      <c r="AF93">
        <v>15.166666666666666</v>
      </c>
      <c r="AG93">
        <v>16.647597285713047</v>
      </c>
      <c r="AH93">
        <v>10.625208388896528</v>
      </c>
      <c r="AI93">
        <v>2.1681957429879755</v>
      </c>
      <c r="AJ93">
        <v>0</v>
      </c>
      <c r="AK93">
        <v>0</v>
      </c>
    </row>
    <row r="94" spans="1:37" hidden="1" x14ac:dyDescent="0.3">
      <c r="A94" t="s">
        <v>195</v>
      </c>
      <c r="B94" t="s">
        <v>241</v>
      </c>
      <c r="C94" t="s">
        <v>242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4.9000000000000004</v>
      </c>
      <c r="AE94">
        <v>473</v>
      </c>
      <c r="AF94">
        <v>17.874156533720264</v>
      </c>
      <c r="AG94">
        <v>20.043591138856897</v>
      </c>
      <c r="AH94">
        <v>12.663017514564606</v>
      </c>
      <c r="AI94">
        <v>2.7976056365398252</v>
      </c>
      <c r="AJ94">
        <v>0</v>
      </c>
      <c r="AK94">
        <v>0</v>
      </c>
    </row>
    <row r="95" spans="1:37" hidden="1" x14ac:dyDescent="0.3">
      <c r="A95" t="s">
        <v>100</v>
      </c>
      <c r="B95" t="s">
        <v>243</v>
      </c>
      <c r="C95" t="s">
        <v>243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5.9</v>
      </c>
      <c r="AE95">
        <v>474</v>
      </c>
      <c r="AF95">
        <v>19.875</v>
      </c>
      <c r="AG95">
        <v>19.18925716157581</v>
      </c>
      <c r="AH95">
        <v>13.05030781769956</v>
      </c>
      <c r="AI95">
        <v>2.6652364005785198</v>
      </c>
      <c r="AJ95">
        <v>0</v>
      </c>
      <c r="AK95">
        <v>0</v>
      </c>
    </row>
    <row r="96" spans="1:37" hidden="1" x14ac:dyDescent="0.3">
      <c r="A96" t="s">
        <v>244</v>
      </c>
      <c r="B96" t="s">
        <v>245</v>
      </c>
      <c r="C96" t="s">
        <v>246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4.5</v>
      </c>
      <c r="AE96">
        <v>480</v>
      </c>
      <c r="AF96">
        <v>18.209366446515336</v>
      </c>
      <c r="AG96">
        <v>15.307173722375355</v>
      </c>
      <c r="AH96">
        <v>11.200453279363616</v>
      </c>
      <c r="AI96">
        <v>2.1706750338914578</v>
      </c>
      <c r="AJ96">
        <v>0</v>
      </c>
      <c r="AK96">
        <v>0</v>
      </c>
    </row>
    <row r="97" spans="1:37" hidden="1" x14ac:dyDescent="0.3">
      <c r="A97" t="s">
        <v>247</v>
      </c>
      <c r="B97" t="s">
        <v>248</v>
      </c>
      <c r="C97" t="s">
        <v>248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8.8000000000000007</v>
      </c>
      <c r="AE97">
        <v>489</v>
      </c>
      <c r="AF97">
        <v>22.584096031847928</v>
      </c>
      <c r="AG97">
        <v>23.759703458129607</v>
      </c>
      <c r="AH97">
        <v>15.479207528111214</v>
      </c>
      <c r="AI97">
        <v>3.3173883958656938</v>
      </c>
      <c r="AJ97">
        <v>0</v>
      </c>
      <c r="AK97">
        <v>0</v>
      </c>
    </row>
    <row r="98" spans="1:37" x14ac:dyDescent="0.3">
      <c r="A98" t="s">
        <v>92</v>
      </c>
      <c r="B98" t="s">
        <v>93</v>
      </c>
      <c r="C98" t="s">
        <v>93</v>
      </c>
      <c r="D98" t="s">
        <v>4</v>
      </c>
      <c r="E98">
        <v>1</v>
      </c>
      <c r="F98">
        <v>0</v>
      </c>
      <c r="G98">
        <v>0</v>
      </c>
      <c r="H98">
        <v>0</v>
      </c>
      <c r="I98" t="s">
        <v>12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4.5</v>
      </c>
      <c r="AE98">
        <v>113</v>
      </c>
      <c r="AF98">
        <v>15.166666627222417</v>
      </c>
      <c r="AG98">
        <v>29.82779175593242</v>
      </c>
      <c r="AH98">
        <v>23.646432962188388</v>
      </c>
      <c r="AI98">
        <v>4.9670201503038696</v>
      </c>
      <c r="AJ98">
        <v>1</v>
      </c>
      <c r="AK98">
        <v>1</v>
      </c>
    </row>
    <row r="99" spans="1:37" hidden="1" x14ac:dyDescent="0.3">
      <c r="A99" t="s">
        <v>250</v>
      </c>
      <c r="B99" t="s">
        <v>251</v>
      </c>
      <c r="C99" t="s">
        <v>252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6.4</v>
      </c>
      <c r="AE99">
        <v>505</v>
      </c>
      <c r="AF99">
        <v>23.289473684210527</v>
      </c>
      <c r="AG99">
        <v>23.896011017758163</v>
      </c>
      <c r="AH99">
        <v>21.323905529058212</v>
      </c>
      <c r="AI99">
        <v>4.4992091460449437</v>
      </c>
      <c r="AJ99">
        <v>0</v>
      </c>
      <c r="AK99">
        <v>0</v>
      </c>
    </row>
    <row r="100" spans="1:37" hidden="1" x14ac:dyDescent="0.3">
      <c r="A100" t="s">
        <v>253</v>
      </c>
      <c r="B100" t="s">
        <v>254</v>
      </c>
      <c r="C100" t="s">
        <v>254</v>
      </c>
      <c r="D100" t="s">
        <v>6</v>
      </c>
      <c r="E100">
        <v>0</v>
      </c>
      <c r="F100">
        <v>0</v>
      </c>
      <c r="G100">
        <v>1</v>
      </c>
      <c r="H100">
        <v>0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4.4000000000000004</v>
      </c>
      <c r="AE100">
        <v>506</v>
      </c>
      <c r="AF100">
        <v>0.19230767012030159</v>
      </c>
      <c r="AG100">
        <v>16.86687354817985</v>
      </c>
      <c r="AH100">
        <v>7.0931508128419098</v>
      </c>
      <c r="AI100">
        <v>1.4186301625683819</v>
      </c>
      <c r="AJ100">
        <v>0</v>
      </c>
      <c r="AK100">
        <v>0</v>
      </c>
    </row>
    <row r="101" spans="1:37" hidden="1" x14ac:dyDescent="0.3">
      <c r="A101" t="s">
        <v>235</v>
      </c>
      <c r="B101" t="s">
        <v>255</v>
      </c>
      <c r="C101" t="s">
        <v>256</v>
      </c>
      <c r="D101" t="s">
        <v>6</v>
      </c>
      <c r="E101">
        <v>0</v>
      </c>
      <c r="F101">
        <v>0</v>
      </c>
      <c r="G101">
        <v>1</v>
      </c>
      <c r="H101">
        <v>0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5.8</v>
      </c>
      <c r="AE101">
        <v>509</v>
      </c>
      <c r="AF101">
        <v>19.708333331564493</v>
      </c>
      <c r="AG101">
        <v>19.674498987604956</v>
      </c>
      <c r="AH101">
        <v>17.817980470573598</v>
      </c>
      <c r="AI101">
        <v>3.5476298046189889</v>
      </c>
      <c r="AJ101">
        <v>0</v>
      </c>
      <c r="AK101">
        <v>0</v>
      </c>
    </row>
    <row r="102" spans="1:37" hidden="1" x14ac:dyDescent="0.3">
      <c r="A102" t="s">
        <v>257</v>
      </c>
      <c r="B102" t="s">
        <v>258</v>
      </c>
      <c r="C102" t="s">
        <v>258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4.7</v>
      </c>
      <c r="AE102">
        <v>510</v>
      </c>
      <c r="AF102">
        <v>15.652173913043478</v>
      </c>
      <c r="AG102">
        <v>20.049750446379953</v>
      </c>
      <c r="AH102">
        <v>15.986808576805821</v>
      </c>
      <c r="AI102">
        <v>3.414984044116288</v>
      </c>
      <c r="AJ102">
        <v>0</v>
      </c>
      <c r="AK102">
        <v>0</v>
      </c>
    </row>
    <row r="103" spans="1:37" hidden="1" x14ac:dyDescent="0.3">
      <c r="A103" t="s">
        <v>259</v>
      </c>
      <c r="B103" t="s">
        <v>260</v>
      </c>
      <c r="C103" t="s">
        <v>260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5.6</v>
      </c>
      <c r="AE103">
        <v>515</v>
      </c>
      <c r="AF103">
        <v>13.903073576267385</v>
      </c>
      <c r="AG103">
        <v>17.535042664404969</v>
      </c>
      <c r="AH103">
        <v>14.086539012803028</v>
      </c>
      <c r="AI103">
        <v>3.0745023766993311</v>
      </c>
      <c r="AJ103">
        <v>0</v>
      </c>
      <c r="AK103">
        <v>0</v>
      </c>
    </row>
    <row r="104" spans="1:37" hidden="1" x14ac:dyDescent="0.3">
      <c r="A104" t="s">
        <v>261</v>
      </c>
      <c r="B104" t="s">
        <v>262</v>
      </c>
      <c r="C104" t="s">
        <v>262</v>
      </c>
      <c r="D104" t="s">
        <v>7</v>
      </c>
      <c r="E104">
        <v>0</v>
      </c>
      <c r="F104">
        <v>0</v>
      </c>
      <c r="G104">
        <v>0</v>
      </c>
      <c r="H104">
        <v>1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7.5</v>
      </c>
      <c r="AE104">
        <v>518</v>
      </c>
      <c r="AF104">
        <v>21.375416678341637</v>
      </c>
      <c r="AG104">
        <v>31.887736372241466</v>
      </c>
      <c r="AH104">
        <v>23.702502959327461</v>
      </c>
      <c r="AI104">
        <v>4.0015877131549606</v>
      </c>
      <c r="AJ104">
        <v>0</v>
      </c>
      <c r="AK104">
        <v>0</v>
      </c>
    </row>
    <row r="105" spans="1:37" hidden="1" x14ac:dyDescent="0.3">
      <c r="A105" t="s">
        <v>263</v>
      </c>
      <c r="B105" t="s">
        <v>264</v>
      </c>
      <c r="C105" t="s">
        <v>264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4.9000000000000004</v>
      </c>
      <c r="AE105">
        <v>524</v>
      </c>
      <c r="AF105">
        <v>11.677276247593062</v>
      </c>
      <c r="AG105">
        <v>16.126992996719206</v>
      </c>
      <c r="AH105">
        <v>12.411972989913359</v>
      </c>
      <c r="AI105">
        <v>2.6848581660223463</v>
      </c>
      <c r="AJ105">
        <v>0</v>
      </c>
      <c r="AK105">
        <v>0</v>
      </c>
    </row>
    <row r="106" spans="1:37" hidden="1" x14ac:dyDescent="0.3">
      <c r="A106" t="s">
        <v>265</v>
      </c>
      <c r="B106" t="s">
        <v>266</v>
      </c>
      <c r="C106" t="s">
        <v>266</v>
      </c>
      <c r="D106" t="s">
        <v>4</v>
      </c>
      <c r="E106">
        <v>1</v>
      </c>
      <c r="F106">
        <v>0</v>
      </c>
      <c r="G106">
        <v>0</v>
      </c>
      <c r="H106">
        <v>0</v>
      </c>
      <c r="I106" t="s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5.5</v>
      </c>
      <c r="AE106">
        <v>527</v>
      </c>
      <c r="AF106">
        <v>22</v>
      </c>
      <c r="AG106">
        <v>20.434864667549398</v>
      </c>
      <c r="AH106">
        <v>19.256054118672026</v>
      </c>
      <c r="AI106">
        <v>3.8635717394971736</v>
      </c>
      <c r="AJ106">
        <v>0</v>
      </c>
      <c r="AK106">
        <v>0</v>
      </c>
    </row>
    <row r="107" spans="1:37" hidden="1" x14ac:dyDescent="0.3">
      <c r="A107" t="s">
        <v>267</v>
      </c>
      <c r="B107" t="s">
        <v>268</v>
      </c>
      <c r="C107" t="s">
        <v>268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5.2</v>
      </c>
      <c r="AE107">
        <v>530</v>
      </c>
      <c r="AF107">
        <v>16.55055367427234</v>
      </c>
      <c r="AG107">
        <v>19.505262060651706</v>
      </c>
      <c r="AH107">
        <v>16.200937301123709</v>
      </c>
      <c r="AI107">
        <v>3.4450723364446683</v>
      </c>
      <c r="AJ107">
        <v>0</v>
      </c>
      <c r="AK107">
        <v>0</v>
      </c>
    </row>
    <row r="108" spans="1:37" hidden="1" x14ac:dyDescent="0.3">
      <c r="A108" t="s">
        <v>269</v>
      </c>
      <c r="B108" t="s">
        <v>270</v>
      </c>
      <c r="C108" t="s">
        <v>270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5.4</v>
      </c>
      <c r="AE108">
        <v>532</v>
      </c>
      <c r="AF108">
        <v>8.225853993430535</v>
      </c>
      <c r="AG108">
        <v>27.430177381559211</v>
      </c>
      <c r="AH108">
        <v>15.411599986860613</v>
      </c>
      <c r="AI108">
        <v>3.3498980539966006</v>
      </c>
      <c r="AJ108">
        <v>0</v>
      </c>
      <c r="AK108">
        <v>0</v>
      </c>
    </row>
    <row r="109" spans="1:37" x14ac:dyDescent="0.3">
      <c r="A109" t="s">
        <v>319</v>
      </c>
      <c r="B109" t="s">
        <v>320</v>
      </c>
      <c r="C109" t="s">
        <v>320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7.3</v>
      </c>
      <c r="AE109">
        <v>669</v>
      </c>
      <c r="AF109">
        <v>21.991149539605804</v>
      </c>
      <c r="AG109">
        <v>26.650147099329839</v>
      </c>
      <c r="AH109">
        <v>21.376892547687511</v>
      </c>
      <c r="AI109">
        <v>3.9921604076083606</v>
      </c>
      <c r="AJ109">
        <v>1</v>
      </c>
      <c r="AK109">
        <v>1</v>
      </c>
    </row>
    <row r="110" spans="1:37" hidden="1" x14ac:dyDescent="0.3">
      <c r="A110" t="s">
        <v>273</v>
      </c>
      <c r="B110" t="s">
        <v>274</v>
      </c>
      <c r="C110" t="s">
        <v>274</v>
      </c>
      <c r="D110" t="s">
        <v>7</v>
      </c>
      <c r="E110">
        <v>0</v>
      </c>
      <c r="F110">
        <v>0</v>
      </c>
      <c r="G110">
        <v>0</v>
      </c>
      <c r="H110">
        <v>1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7.8</v>
      </c>
      <c r="AE110">
        <v>536</v>
      </c>
      <c r="AF110">
        <v>23.277701871006901</v>
      </c>
      <c r="AG110">
        <v>25.287362793712262</v>
      </c>
      <c r="AH110">
        <v>21.895483981592676</v>
      </c>
      <c r="AI110">
        <v>4.6080766402856206</v>
      </c>
      <c r="AJ110">
        <v>0</v>
      </c>
      <c r="AK110">
        <v>0</v>
      </c>
    </row>
    <row r="111" spans="1:37" hidden="1" x14ac:dyDescent="0.3">
      <c r="A111" t="s">
        <v>275</v>
      </c>
      <c r="B111" t="s">
        <v>276</v>
      </c>
      <c r="C111" t="s">
        <v>276</v>
      </c>
      <c r="D111" t="s">
        <v>4</v>
      </c>
      <c r="E111">
        <v>1</v>
      </c>
      <c r="F111">
        <v>0</v>
      </c>
      <c r="G111">
        <v>0</v>
      </c>
      <c r="H111">
        <v>0</v>
      </c>
      <c r="I111" t="s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4.0999999999999996</v>
      </c>
      <c r="AE111">
        <v>544</v>
      </c>
      <c r="AF111">
        <v>17.000002836843379</v>
      </c>
      <c r="AG111">
        <v>27.803575253755042</v>
      </c>
      <c r="AH111">
        <v>22.244850181698141</v>
      </c>
      <c r="AI111">
        <v>5.6735272090823132</v>
      </c>
      <c r="AJ111">
        <v>0</v>
      </c>
      <c r="AK111">
        <v>0</v>
      </c>
    </row>
    <row r="112" spans="1:37" hidden="1" x14ac:dyDescent="0.3">
      <c r="A112" t="s">
        <v>277</v>
      </c>
      <c r="B112" t="s">
        <v>278</v>
      </c>
      <c r="C112" t="s">
        <v>278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4.5</v>
      </c>
      <c r="AE112">
        <v>550</v>
      </c>
      <c r="AF112">
        <v>16.84441782258428</v>
      </c>
      <c r="AG112">
        <v>15.004119842933552</v>
      </c>
      <c r="AH112">
        <v>16.236737229356653</v>
      </c>
      <c r="AI112">
        <v>3.5646877137714985</v>
      </c>
      <c r="AJ112">
        <v>0</v>
      </c>
      <c r="AK112">
        <v>0</v>
      </c>
    </row>
    <row r="113" spans="1:37" hidden="1" x14ac:dyDescent="0.3">
      <c r="A113" t="s">
        <v>279</v>
      </c>
      <c r="B113" t="s">
        <v>280</v>
      </c>
      <c r="C113" t="s">
        <v>280</v>
      </c>
      <c r="D113" t="s">
        <v>7</v>
      </c>
      <c r="E113">
        <v>0</v>
      </c>
      <c r="F113">
        <v>0</v>
      </c>
      <c r="G113">
        <v>0</v>
      </c>
      <c r="H113">
        <v>1</v>
      </c>
      <c r="I113" t="s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6.6</v>
      </c>
      <c r="AE113">
        <v>551</v>
      </c>
      <c r="AF113">
        <v>49.650500345155322</v>
      </c>
      <c r="AG113">
        <v>24.141548604514774</v>
      </c>
      <c r="AH113">
        <v>0</v>
      </c>
      <c r="AI113">
        <v>0</v>
      </c>
      <c r="AJ113">
        <v>1</v>
      </c>
      <c r="AK113">
        <v>0</v>
      </c>
    </row>
    <row r="114" spans="1:37" hidden="1" x14ac:dyDescent="0.3">
      <c r="A114" t="s">
        <v>281</v>
      </c>
      <c r="B114" t="s">
        <v>282</v>
      </c>
      <c r="C114" t="s">
        <v>282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4.5</v>
      </c>
      <c r="AE114">
        <v>553</v>
      </c>
      <c r="AF114">
        <v>15.340909068180791</v>
      </c>
      <c r="AG114">
        <v>17.020143358724344</v>
      </c>
      <c r="AH114">
        <v>16.33994116095278</v>
      </c>
      <c r="AI114">
        <v>3.6493083711789378</v>
      </c>
      <c r="AJ114">
        <v>0</v>
      </c>
      <c r="AK114">
        <v>0</v>
      </c>
    </row>
    <row r="115" spans="1:37" x14ac:dyDescent="0.3">
      <c r="A115" t="s">
        <v>283</v>
      </c>
      <c r="B115" t="s">
        <v>284</v>
      </c>
      <c r="C115" t="s">
        <v>284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5.8</v>
      </c>
      <c r="AE115">
        <v>561</v>
      </c>
      <c r="AF115">
        <v>21.077317710549682</v>
      </c>
      <c r="AG115">
        <v>19.059234890534327</v>
      </c>
      <c r="AH115">
        <v>20.448646917048706</v>
      </c>
      <c r="AI115">
        <v>3.918905906372836</v>
      </c>
      <c r="AJ115">
        <v>1</v>
      </c>
      <c r="AK115">
        <v>1</v>
      </c>
    </row>
    <row r="116" spans="1:37" hidden="1" x14ac:dyDescent="0.3">
      <c r="A116" t="s">
        <v>285</v>
      </c>
      <c r="B116" t="s">
        <v>286</v>
      </c>
      <c r="C116" t="s">
        <v>286</v>
      </c>
      <c r="D116" t="s">
        <v>7</v>
      </c>
      <c r="E116">
        <v>0</v>
      </c>
      <c r="F116">
        <v>0</v>
      </c>
      <c r="G116">
        <v>0</v>
      </c>
      <c r="H116">
        <v>1</v>
      </c>
      <c r="I116" t="s">
        <v>24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4.9000000000000004</v>
      </c>
      <c r="AE116">
        <v>581</v>
      </c>
      <c r="AF116">
        <v>15.417933289087024</v>
      </c>
      <c r="AG116">
        <v>13.493620019776554</v>
      </c>
      <c r="AH116">
        <v>14.750731074871293</v>
      </c>
      <c r="AI116">
        <v>3.1608147535467905</v>
      </c>
      <c r="AJ116">
        <v>0</v>
      </c>
      <c r="AK116">
        <v>0</v>
      </c>
    </row>
    <row r="117" spans="1:37" hidden="1" x14ac:dyDescent="0.3">
      <c r="A117" t="s">
        <v>287</v>
      </c>
      <c r="B117" t="s">
        <v>288</v>
      </c>
      <c r="C117" t="s">
        <v>288</v>
      </c>
      <c r="D117" t="s">
        <v>4</v>
      </c>
      <c r="E117">
        <v>1</v>
      </c>
      <c r="F117">
        <v>0</v>
      </c>
      <c r="G117">
        <v>0</v>
      </c>
      <c r="H117">
        <v>0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4.5</v>
      </c>
      <c r="AE117">
        <v>607</v>
      </c>
      <c r="AF117">
        <v>8.0631743788771875</v>
      </c>
      <c r="AG117">
        <v>25.008368833573595</v>
      </c>
      <c r="AH117">
        <v>0</v>
      </c>
      <c r="AI117">
        <v>0</v>
      </c>
      <c r="AJ117">
        <v>0</v>
      </c>
      <c r="AK117">
        <v>0</v>
      </c>
    </row>
    <row r="118" spans="1:37" hidden="1" x14ac:dyDescent="0.3">
      <c r="A118" t="s">
        <v>289</v>
      </c>
      <c r="B118" t="s">
        <v>290</v>
      </c>
      <c r="C118" t="s">
        <v>290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5</v>
      </c>
      <c r="AE118">
        <v>625</v>
      </c>
      <c r="AF118">
        <v>23.142852109565343</v>
      </c>
      <c r="AG118">
        <v>30.689636026901994</v>
      </c>
      <c r="AH118">
        <v>0</v>
      </c>
      <c r="AI118">
        <v>0</v>
      </c>
      <c r="AJ118">
        <v>0</v>
      </c>
      <c r="AK118">
        <v>0</v>
      </c>
    </row>
    <row r="119" spans="1:37" x14ac:dyDescent="0.3">
      <c r="A119" t="s">
        <v>309</v>
      </c>
      <c r="B119" t="s">
        <v>310</v>
      </c>
      <c r="C119" t="s">
        <v>311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4.5999999999999996</v>
      </c>
      <c r="AE119">
        <v>660</v>
      </c>
      <c r="AF119">
        <v>14.630949841774477</v>
      </c>
      <c r="AG119">
        <v>27.418235145559727</v>
      </c>
      <c r="AH119">
        <v>18.436307896036105</v>
      </c>
      <c r="AI119">
        <v>1.3085661011431649</v>
      </c>
      <c r="AJ119">
        <v>1</v>
      </c>
      <c r="AK119">
        <v>1</v>
      </c>
    </row>
    <row r="120" spans="1:37" hidden="1" x14ac:dyDescent="0.3">
      <c r="A120" t="s">
        <v>165</v>
      </c>
      <c r="B120" t="s">
        <v>293</v>
      </c>
      <c r="C120" t="s">
        <v>293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8.1</v>
      </c>
      <c r="AE120">
        <v>642</v>
      </c>
      <c r="AF120">
        <v>23.510638297758572</v>
      </c>
      <c r="AG120">
        <v>26.954251175933265</v>
      </c>
      <c r="AH120">
        <v>22.783616249075642</v>
      </c>
      <c r="AI120">
        <v>4.7039817884273427</v>
      </c>
      <c r="AJ120">
        <v>0</v>
      </c>
      <c r="AK120">
        <v>0</v>
      </c>
    </row>
    <row r="121" spans="1:37" hidden="1" x14ac:dyDescent="0.3">
      <c r="A121" t="s">
        <v>294</v>
      </c>
      <c r="B121" t="s">
        <v>295</v>
      </c>
      <c r="C121" t="s">
        <v>296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5.2</v>
      </c>
      <c r="AE121">
        <v>644</v>
      </c>
      <c r="AF121">
        <v>16.019711622557072</v>
      </c>
      <c r="AG121">
        <v>28.099997841395847</v>
      </c>
      <c r="AH121">
        <v>19.41795345730333</v>
      </c>
      <c r="AI121">
        <v>3.5802806190506207</v>
      </c>
      <c r="AJ121">
        <v>0</v>
      </c>
      <c r="AK121">
        <v>0</v>
      </c>
    </row>
    <row r="122" spans="1:37" hidden="1" x14ac:dyDescent="0.3">
      <c r="A122" t="s">
        <v>297</v>
      </c>
      <c r="B122" t="s">
        <v>298</v>
      </c>
      <c r="C122" t="s">
        <v>297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6.7</v>
      </c>
      <c r="AE122">
        <v>646</v>
      </c>
      <c r="AF122">
        <v>16.992460192384442</v>
      </c>
      <c r="AG122">
        <v>16.655257024358828</v>
      </c>
      <c r="AH122">
        <v>15.336541206736214</v>
      </c>
      <c r="AI122">
        <v>3.6031523532306426</v>
      </c>
      <c r="AJ122">
        <v>0</v>
      </c>
      <c r="AK122">
        <v>0</v>
      </c>
    </row>
    <row r="123" spans="1:37" hidden="1" x14ac:dyDescent="0.3">
      <c r="A123" t="s">
        <v>299</v>
      </c>
      <c r="B123" t="s">
        <v>300</v>
      </c>
      <c r="C123" t="s">
        <v>300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4.8</v>
      </c>
      <c r="AE123">
        <v>648</v>
      </c>
      <c r="AF123">
        <v>14.451216337414998</v>
      </c>
      <c r="AG123">
        <v>18.040251981728606</v>
      </c>
      <c r="AH123">
        <v>14.593294715647257</v>
      </c>
      <c r="AI123">
        <v>3.0464249031399149</v>
      </c>
      <c r="AJ123">
        <v>0</v>
      </c>
      <c r="AK123">
        <v>0</v>
      </c>
    </row>
    <row r="124" spans="1:37" hidden="1" x14ac:dyDescent="0.3">
      <c r="A124" t="s">
        <v>301</v>
      </c>
      <c r="B124" t="s">
        <v>302</v>
      </c>
      <c r="C124" t="s">
        <v>302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4.5999999999999996</v>
      </c>
      <c r="AE124">
        <v>650</v>
      </c>
      <c r="AF124">
        <v>10.705882352941178</v>
      </c>
      <c r="AG124">
        <v>22.015541301702591</v>
      </c>
      <c r="AH124">
        <v>14.271520967433069</v>
      </c>
      <c r="AI124">
        <v>2.9368817600455506</v>
      </c>
      <c r="AJ124">
        <v>0</v>
      </c>
      <c r="AK124">
        <v>0</v>
      </c>
    </row>
    <row r="125" spans="1:37" hidden="1" x14ac:dyDescent="0.3">
      <c r="A125" t="s">
        <v>303</v>
      </c>
      <c r="B125" t="s">
        <v>304</v>
      </c>
      <c r="C125" t="s">
        <v>303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9.5</v>
      </c>
      <c r="AE125">
        <v>653</v>
      </c>
      <c r="AF125">
        <v>17.584693727396726</v>
      </c>
      <c r="AG125">
        <v>26.081374430713222</v>
      </c>
      <c r="AH125">
        <v>19.409381550286067</v>
      </c>
      <c r="AI125">
        <v>3.8056410499619959</v>
      </c>
      <c r="AJ125">
        <v>0</v>
      </c>
      <c r="AK125">
        <v>0</v>
      </c>
    </row>
    <row r="126" spans="1:37" hidden="1" x14ac:dyDescent="0.3">
      <c r="A126" t="s">
        <v>305</v>
      </c>
      <c r="B126" t="s">
        <v>306</v>
      </c>
      <c r="C126" t="s">
        <v>306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26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4.9000000000000004</v>
      </c>
      <c r="AE126">
        <v>656</v>
      </c>
      <c r="AF126">
        <v>23.285714271540204</v>
      </c>
      <c r="AG126">
        <v>30.459115326315548</v>
      </c>
      <c r="AH126">
        <v>24.070768621191931</v>
      </c>
      <c r="AI126">
        <v>4.5689398027849784</v>
      </c>
      <c r="AJ126">
        <v>0</v>
      </c>
      <c r="AK126">
        <v>0</v>
      </c>
    </row>
    <row r="127" spans="1:37" hidden="1" x14ac:dyDescent="0.3">
      <c r="A127" t="s">
        <v>307</v>
      </c>
      <c r="B127" t="s">
        <v>308</v>
      </c>
      <c r="C127" t="s">
        <v>308</v>
      </c>
      <c r="D127" t="s">
        <v>4</v>
      </c>
      <c r="E127">
        <v>1</v>
      </c>
      <c r="F127">
        <v>0</v>
      </c>
      <c r="G127">
        <v>0</v>
      </c>
      <c r="H127">
        <v>0</v>
      </c>
      <c r="I127" t="s">
        <v>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5.0999999999999996</v>
      </c>
      <c r="AE127">
        <v>657</v>
      </c>
      <c r="AF127">
        <v>24.559523523255947</v>
      </c>
      <c r="AG127">
        <v>38.833192530820412</v>
      </c>
      <c r="AH127">
        <v>28.070716012401739</v>
      </c>
      <c r="AI127">
        <v>5.9118506214972015</v>
      </c>
      <c r="AJ127">
        <v>0</v>
      </c>
      <c r="AK127">
        <v>0</v>
      </c>
    </row>
    <row r="128" spans="1:37" x14ac:dyDescent="0.3">
      <c r="A128" t="s">
        <v>139</v>
      </c>
      <c r="B128" t="s">
        <v>140</v>
      </c>
      <c r="C128" t="s">
        <v>140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5.0999999999999996</v>
      </c>
      <c r="AE128">
        <v>250</v>
      </c>
      <c r="AF128">
        <v>23.275875799180927</v>
      </c>
      <c r="AG128">
        <v>26.110091612214042</v>
      </c>
      <c r="AH128">
        <f>22.6273465063141*0.75</f>
        <v>16.970509879735577</v>
      </c>
      <c r="AI128">
        <f>5.6222949091486*0.75</f>
        <v>4.2167211818614501</v>
      </c>
      <c r="AJ128">
        <v>1</v>
      </c>
      <c r="AK128">
        <v>1</v>
      </c>
    </row>
    <row r="129" spans="1:37" hidden="1" x14ac:dyDescent="0.3">
      <c r="A129" t="s">
        <v>312</v>
      </c>
      <c r="B129" t="s">
        <v>313</v>
      </c>
      <c r="C129" t="s">
        <v>314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4.5</v>
      </c>
      <c r="AE129">
        <v>665</v>
      </c>
      <c r="AF129">
        <v>15.181818181818182</v>
      </c>
      <c r="AG129">
        <v>21.225456407244938</v>
      </c>
      <c r="AH129">
        <v>15.949215670791483</v>
      </c>
      <c r="AI129">
        <v>2.9222912400625711</v>
      </c>
      <c r="AJ129">
        <v>0</v>
      </c>
      <c r="AK129">
        <v>0</v>
      </c>
    </row>
    <row r="130" spans="1:37" hidden="1" x14ac:dyDescent="0.3">
      <c r="A130" t="s">
        <v>315</v>
      </c>
      <c r="B130" t="s">
        <v>316</v>
      </c>
      <c r="C130" t="s">
        <v>316</v>
      </c>
      <c r="D130" t="s">
        <v>7</v>
      </c>
      <c r="E130">
        <v>0</v>
      </c>
      <c r="F130">
        <v>0</v>
      </c>
      <c r="G130">
        <v>0</v>
      </c>
      <c r="H130">
        <v>1</v>
      </c>
      <c r="I130" t="s">
        <v>27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5.9</v>
      </c>
      <c r="AE130">
        <v>666</v>
      </c>
      <c r="AF130">
        <v>17.250900113885816</v>
      </c>
      <c r="AG130">
        <v>17.642772919069607</v>
      </c>
      <c r="AH130">
        <v>15.394015457116083</v>
      </c>
      <c r="AI130">
        <v>2.9585899262834472</v>
      </c>
      <c r="AJ130">
        <v>0</v>
      </c>
      <c r="AK130">
        <v>0</v>
      </c>
    </row>
    <row r="131" spans="1:37" hidden="1" x14ac:dyDescent="0.3">
      <c r="A131" t="s">
        <v>317</v>
      </c>
      <c r="B131" t="s">
        <v>318</v>
      </c>
      <c r="C131" t="s">
        <v>318</v>
      </c>
      <c r="D131" t="s">
        <v>4</v>
      </c>
      <c r="E131">
        <v>1</v>
      </c>
      <c r="F131">
        <v>0</v>
      </c>
      <c r="G131">
        <v>0</v>
      </c>
      <c r="H131">
        <v>0</v>
      </c>
      <c r="I131" t="s">
        <v>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4.2</v>
      </c>
      <c r="AE131">
        <v>667</v>
      </c>
      <c r="AF131">
        <v>16.195652150911254</v>
      </c>
      <c r="AG131">
        <v>18.392788495631684</v>
      </c>
      <c r="AH131">
        <v>15.223227775488489</v>
      </c>
      <c r="AI131">
        <v>3.0446455550976976</v>
      </c>
      <c r="AJ131">
        <v>0</v>
      </c>
      <c r="AK131">
        <v>0</v>
      </c>
    </row>
    <row r="132" spans="1:37" x14ac:dyDescent="0.3">
      <c r="A132" t="s">
        <v>136</v>
      </c>
      <c r="B132" t="s">
        <v>137</v>
      </c>
      <c r="C132" t="s">
        <v>138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</v>
      </c>
      <c r="AE132">
        <v>245</v>
      </c>
      <c r="AF132">
        <v>20.050847457627121</v>
      </c>
      <c r="AG132">
        <v>14.71146383277072</v>
      </c>
      <c r="AH132">
        <v>16.178644009760827</v>
      </c>
      <c r="AI132">
        <v>3.0605129736116474</v>
      </c>
      <c r="AJ132">
        <v>1</v>
      </c>
      <c r="AK132">
        <v>1</v>
      </c>
    </row>
    <row r="133" spans="1:37" hidden="1" x14ac:dyDescent="0.3">
      <c r="A133" t="s">
        <v>321</v>
      </c>
      <c r="B133" t="s">
        <v>322</v>
      </c>
      <c r="C133" t="s">
        <v>322</v>
      </c>
      <c r="D133" t="s">
        <v>5</v>
      </c>
      <c r="E133">
        <v>0</v>
      </c>
      <c r="F133">
        <v>1</v>
      </c>
      <c r="G133">
        <v>0</v>
      </c>
      <c r="H133">
        <v>0</v>
      </c>
      <c r="I133" t="s">
        <v>27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4.5</v>
      </c>
      <c r="AE133">
        <v>671</v>
      </c>
      <c r="AF133">
        <v>22.199288684417525</v>
      </c>
      <c r="AG133">
        <v>38.284561426653632</v>
      </c>
      <c r="AH133">
        <v>26.375880175954027</v>
      </c>
      <c r="AI133">
        <v>5.2014558880004627</v>
      </c>
      <c r="AJ133">
        <v>0</v>
      </c>
      <c r="AK133">
        <v>0</v>
      </c>
    </row>
    <row r="134" spans="1:37" hidden="1" x14ac:dyDescent="0.3">
      <c r="A134" t="s">
        <v>323</v>
      </c>
      <c r="B134" t="s">
        <v>324</v>
      </c>
      <c r="C134" t="s">
        <v>323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4.5</v>
      </c>
      <c r="AE134">
        <v>675</v>
      </c>
      <c r="AF134">
        <v>10.357423912198479</v>
      </c>
      <c r="AG134">
        <v>17.241572053680528</v>
      </c>
      <c r="AH134">
        <v>12.044508923628577</v>
      </c>
      <c r="AI134">
        <v>2.3393213989036021</v>
      </c>
      <c r="AJ134">
        <v>0</v>
      </c>
      <c r="AK134">
        <v>0</v>
      </c>
    </row>
    <row r="135" spans="1:37" hidden="1" x14ac:dyDescent="0.3">
      <c r="A135" t="s">
        <v>61</v>
      </c>
      <c r="B135" t="s">
        <v>325</v>
      </c>
      <c r="C135" t="s">
        <v>326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6</v>
      </c>
      <c r="AE135">
        <v>682</v>
      </c>
      <c r="AF135">
        <v>20.556778563027315</v>
      </c>
      <c r="AG135">
        <v>21.033730495375515</v>
      </c>
      <c r="AH135">
        <v>18.348256402451398</v>
      </c>
      <c r="AI135">
        <v>3.8037475891447929</v>
      </c>
      <c r="AJ135">
        <v>0</v>
      </c>
      <c r="AK135">
        <v>0</v>
      </c>
    </row>
    <row r="136" spans="1:37" hidden="1" x14ac:dyDescent="0.3">
      <c r="A136" t="s">
        <v>327</v>
      </c>
      <c r="B136" t="s">
        <v>328</v>
      </c>
      <c r="C136" t="s">
        <v>328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27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4.9000000000000004</v>
      </c>
      <c r="AE136">
        <v>684</v>
      </c>
      <c r="AF136">
        <v>18.759550842441051</v>
      </c>
      <c r="AG136">
        <v>31.938562587428319</v>
      </c>
      <c r="AH136">
        <v>22.11457132135186</v>
      </c>
      <c r="AI136">
        <v>4.4229142642703732</v>
      </c>
      <c r="AJ136">
        <v>0</v>
      </c>
      <c r="AK136">
        <v>0</v>
      </c>
    </row>
    <row r="137" spans="1:37" hidden="1" x14ac:dyDescent="0.3">
      <c r="A137" t="s">
        <v>329</v>
      </c>
      <c r="B137" t="s">
        <v>330</v>
      </c>
      <c r="C137" t="s">
        <v>330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4.5</v>
      </c>
      <c r="AE137">
        <v>686</v>
      </c>
      <c r="AF137">
        <v>17.93105020924283</v>
      </c>
      <c r="AG137">
        <v>17.879453104829672</v>
      </c>
      <c r="AH137">
        <v>15.807556746751359</v>
      </c>
      <c r="AI137">
        <v>3.2486904733357695</v>
      </c>
      <c r="AJ137">
        <v>0</v>
      </c>
      <c r="AK137">
        <v>0</v>
      </c>
    </row>
    <row r="138" spans="1:37" hidden="1" x14ac:dyDescent="0.3">
      <c r="A138" t="s">
        <v>165</v>
      </c>
      <c r="B138" t="s">
        <v>331</v>
      </c>
      <c r="C138" t="s">
        <v>331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6.3</v>
      </c>
      <c r="AE138">
        <v>690</v>
      </c>
      <c r="AF138">
        <v>21.643835616438359</v>
      </c>
      <c r="AG138">
        <v>25.753499300413953</v>
      </c>
      <c r="AH138">
        <v>20.838788757719364</v>
      </c>
      <c r="AI138">
        <v>4.0921159218494072</v>
      </c>
      <c r="AJ138">
        <v>0</v>
      </c>
      <c r="AK138">
        <v>0</v>
      </c>
    </row>
    <row r="139" spans="1:37" hidden="1" x14ac:dyDescent="0.3">
      <c r="A139" t="s">
        <v>332</v>
      </c>
      <c r="B139" t="s">
        <v>333</v>
      </c>
      <c r="C139" t="s">
        <v>334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5.4</v>
      </c>
      <c r="AE139">
        <v>705</v>
      </c>
      <c r="AF139">
        <v>35.142190590094692</v>
      </c>
      <c r="AG139">
        <v>19.329388787197239</v>
      </c>
      <c r="AH139">
        <v>29.256621922113666</v>
      </c>
      <c r="AI139">
        <v>5.4711054991581136</v>
      </c>
      <c r="AJ139">
        <v>0</v>
      </c>
      <c r="AK139">
        <v>0</v>
      </c>
    </row>
    <row r="140" spans="1:37" hidden="1" x14ac:dyDescent="0.3">
      <c r="A140" t="s">
        <v>335</v>
      </c>
      <c r="B140" t="s">
        <v>336</v>
      </c>
      <c r="C140" t="s">
        <v>337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4.9000000000000004</v>
      </c>
      <c r="AE140">
        <v>706</v>
      </c>
      <c r="AF140">
        <v>9.7914861285397645</v>
      </c>
      <c r="AG140">
        <v>21.144186603016749</v>
      </c>
      <c r="AH140">
        <v>16.688908102124977</v>
      </c>
      <c r="AI140">
        <v>3.5975109054709522</v>
      </c>
      <c r="AJ140">
        <v>0</v>
      </c>
      <c r="AK140">
        <v>0</v>
      </c>
    </row>
    <row r="141" spans="1:37" hidden="1" x14ac:dyDescent="0.3">
      <c r="A141" t="s">
        <v>338</v>
      </c>
      <c r="B141" t="s">
        <v>339</v>
      </c>
      <c r="C141" t="s">
        <v>339</v>
      </c>
      <c r="D141" t="s">
        <v>5</v>
      </c>
      <c r="E141">
        <v>0</v>
      </c>
      <c r="F141">
        <v>1</v>
      </c>
      <c r="G141">
        <v>0</v>
      </c>
      <c r="H141">
        <v>0</v>
      </c>
      <c r="I141" t="s">
        <v>28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4.5</v>
      </c>
      <c r="AE141">
        <v>710</v>
      </c>
      <c r="AF141">
        <v>16.006588171388422</v>
      </c>
      <c r="AG141">
        <v>16.981560804906351</v>
      </c>
      <c r="AH141">
        <v>17.7559820859009</v>
      </c>
      <c r="AI141">
        <v>3.880293518236333</v>
      </c>
      <c r="AJ141">
        <v>0</v>
      </c>
      <c r="AK141">
        <v>0</v>
      </c>
    </row>
    <row r="142" spans="1:37" hidden="1" x14ac:dyDescent="0.3">
      <c r="A142" t="s">
        <v>294</v>
      </c>
      <c r="B142" t="s">
        <v>340</v>
      </c>
      <c r="C142" t="s">
        <v>89</v>
      </c>
      <c r="D142" t="s">
        <v>6</v>
      </c>
      <c r="E142">
        <v>0</v>
      </c>
      <c r="F142">
        <v>0</v>
      </c>
      <c r="G142">
        <v>1</v>
      </c>
      <c r="H142">
        <v>0</v>
      </c>
      <c r="I142" t="s">
        <v>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5.8</v>
      </c>
      <c r="AE142">
        <v>713</v>
      </c>
      <c r="AF142">
        <v>21.294682244810271</v>
      </c>
      <c r="AG142">
        <v>17.088589690710453</v>
      </c>
      <c r="AH142">
        <v>20.64064809667547</v>
      </c>
      <c r="AI142">
        <v>4.3611019714494379</v>
      </c>
      <c r="AJ142">
        <v>0</v>
      </c>
      <c r="AK142">
        <v>0</v>
      </c>
    </row>
    <row r="143" spans="1:37" hidden="1" x14ac:dyDescent="0.3">
      <c r="A143" t="s">
        <v>341</v>
      </c>
      <c r="B143" t="s">
        <v>342</v>
      </c>
      <c r="C143" t="s">
        <v>343</v>
      </c>
      <c r="D143" t="s">
        <v>4</v>
      </c>
      <c r="E143">
        <v>1</v>
      </c>
      <c r="F143">
        <v>0</v>
      </c>
      <c r="G143">
        <v>0</v>
      </c>
      <c r="H143">
        <v>0</v>
      </c>
      <c r="I143" t="s">
        <v>28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5</v>
      </c>
      <c r="AE143">
        <v>715</v>
      </c>
      <c r="AF143">
        <v>21.302245980134565</v>
      </c>
      <c r="AG143">
        <v>22.187382245864431</v>
      </c>
      <c r="AH143">
        <v>23.406994003447167</v>
      </c>
      <c r="AI143">
        <v>5.194092161051806</v>
      </c>
      <c r="AJ143">
        <v>0</v>
      </c>
      <c r="AK143">
        <v>0</v>
      </c>
    </row>
    <row r="144" spans="1:37" x14ac:dyDescent="0.3">
      <c r="A144" t="s">
        <v>249</v>
      </c>
      <c r="B144" t="s">
        <v>168</v>
      </c>
      <c r="C144" t="s">
        <v>168</v>
      </c>
      <c r="D144" t="s">
        <v>4</v>
      </c>
      <c r="E144">
        <v>1</v>
      </c>
      <c r="F144">
        <v>0</v>
      </c>
      <c r="G144">
        <v>0</v>
      </c>
      <c r="H144">
        <v>0</v>
      </c>
      <c r="I144" t="s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4.9000000000000004</v>
      </c>
      <c r="AE144">
        <v>496</v>
      </c>
      <c r="AF144">
        <v>16.129225468970898</v>
      </c>
      <c r="AG144">
        <v>26.763979877344902</v>
      </c>
      <c r="AH144">
        <v>14.312293433559557</v>
      </c>
      <c r="AI144">
        <v>3.2220715653124712</v>
      </c>
      <c r="AJ144">
        <v>1</v>
      </c>
      <c r="AK144">
        <v>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2023-10-20T19:18:52Z</dcterms:created>
  <dcterms:modified xsi:type="dcterms:W3CDTF">2023-10-20T19:26:54Z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75a537f0-33b2-4f24-a78e-110b09bb78a8</vt:lpwstr>
  </property>
</Properties>
</file>