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712AF6A6-765A-F046-BB44-B80CE615D39F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definedNames>
    <definedName name="solver_adj" localSheetId="0" hidden="1">Sheet1!$AK$2:$AK$200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Sheet1!$AK$2:$AK$200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<sst xmlns="http://schemas.openxmlformats.org/spreadsheetml/2006/main" count="1063" uniqueCount="452">
  <si>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</si>
  <si>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</si>
  <si>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</si>
  <si>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</si>
  <si>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</si>
  <si>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</si>
  <si>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</si>
  <si>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</si>
  <si>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</si>
  <si>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</si>
  <si>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</si>
  <si>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</si>
  <si>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</si>
  <si>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</si>
  <si>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</si>
  <si>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</si>
  <si>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</si>
  <si>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</si>
  <si>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</si>
  <si>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</si>
  <si>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</si>
  <si>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</si>
  <si>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</si>
  <si>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</si>
  <si>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</si>
  <si>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</si>
  <si>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</si>
  <si>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</si>
  <si>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</si>
  <si>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</si>
  <si>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</si>
  <si>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</si>
  <si>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</si>
  <si>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</si>
  <si>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</si>
  <si>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</si>
  <si>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</si>
  <si>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</si>
  <si>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</si>
  <si>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PPG</t>
  </si>
  <si>
    <t>NEXT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</si>
  <si>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</si>
  <si>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</si>
  <si>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</si>
  <si>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</si>
  <si>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</si>
  <si>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</si>
  <si>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</si>
  <si>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</si>
  <si>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</si>
  <si>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</si>
  <si>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Eddie</t>
  </si>
  <si>
    <t>Nketiah</t>
  </si>
  <si>
    <t>Martin</t>
  </si>
  <si>
    <t>Ødegaard</t>
  </si>
  <si>
    <t>Bukayo</t>
  </si>
  <si>
    <t>Saka</t>
  </si>
  <si>
    <t>William</t>
  </si>
  <si>
    <t>Saliba</t>
  </si>
  <si>
    <t>Takehiro</t>
  </si>
  <si>
    <t>Tomiyasu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</si>
  <si>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</si>
  <si>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</si>
  <si>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</si>
  <si>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</si>
  <si>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</si>
  <si>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</si>
  <si>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</si>
  <si>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</si>
  <si>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</si>
  <si>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</si>
  <si>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</si>
  <si>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</si>
  <si>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</si>
  <si>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Matty</t>
  </si>
  <si>
    <t>Cash</t>
  </si>
  <si>
    <t>Lucas</t>
  </si>
  <si>
    <t>Digne</t>
  </si>
  <si>
    <t>Douglas Luiz</t>
  </si>
  <si>
    <t>Soares de Paulo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</si>
  <si>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</si>
  <si>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</si>
  <si>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</si>
  <si>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</si>
  <si>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</si>
  <si>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</si>
  <si>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</si>
  <si>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</si>
  <si>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</si>
  <si>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</si>
  <si>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</si>
  <si>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</si>
  <si>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</si>
  <si>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</si>
  <si>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</si>
  <si>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</si>
  <si>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</si>
  <si>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</si>
  <si>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Ryan</t>
  </si>
  <si>
    <t>Christie</t>
  </si>
  <si>
    <t>Lloyd</t>
  </si>
  <si>
    <t>Kelly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</si>
  <si>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</si>
  <si>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</si>
  <si>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</si>
  <si>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</si>
  <si>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</si>
  <si>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</si>
  <si>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</si>
  <si>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</si>
  <si>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</si>
  <si>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Dominic</t>
  </si>
  <si>
    <t>Solanke</t>
  </si>
  <si>
    <t>Marcus</t>
  </si>
  <si>
    <t>Tavernier</t>
  </si>
  <si>
    <t>Kristoffer</t>
  </si>
  <si>
    <t>Ajer</t>
  </si>
  <si>
    <t>Nathan</t>
  </si>
  <si>
    <t>Collins</t>
  </si>
  <si>
    <t>Mark</t>
  </si>
  <si>
    <t>Flekken</t>
  </si>
  <si>
    <t>Aaron</t>
  </si>
  <si>
    <t>Hickey</t>
  </si>
  <si>
    <t>Vitaly</t>
  </si>
  <si>
    <t>Janelt</t>
  </si>
  <si>
    <t>Mathias</t>
  </si>
  <si>
    <t>Jensen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</si>
  <si>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</si>
  <si>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</si>
  <si>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</si>
  <si>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</si>
  <si>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</si>
  <si>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</si>
  <si>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</si>
  <si>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</si>
  <si>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Neal</t>
  </si>
  <si>
    <t>Maupay</t>
  </si>
  <si>
    <t>Simon</t>
  </si>
  <si>
    <t>Adingra</t>
  </si>
  <si>
    <t>Evan</t>
  </si>
  <si>
    <t>Ferguson</t>
  </si>
  <si>
    <t>Billy</t>
  </si>
  <si>
    <t>Gilmour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</si>
  <si>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</si>
  <si>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</si>
  <si>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</si>
  <si>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</si>
  <si>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</si>
  <si>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</si>
  <si>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</si>
  <si>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</si>
  <si>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</si>
  <si>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Josh</t>
  </si>
  <si>
    <t>Brownhill</t>
  </si>
  <si>
    <t>Charlie</t>
  </si>
  <si>
    <t>Taylor</t>
  </si>
  <si>
    <t>Zeki</t>
  </si>
  <si>
    <t>Amdouni</t>
  </si>
  <si>
    <t>James</t>
  </si>
  <si>
    <t>Trafford</t>
  </si>
  <si>
    <t>Luca</t>
  </si>
  <si>
    <t>Koleosho</t>
  </si>
  <si>
    <t>Jacob</t>
  </si>
  <si>
    <t>Bruun Larsen</t>
  </si>
  <si>
    <t>Robert</t>
  </si>
  <si>
    <t>Sánchez</t>
  </si>
  <si>
    <t>Sanchez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</si>
  <si>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</si>
  <si>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</si>
  <si>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</si>
  <si>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</si>
  <si>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</si>
  <si>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</si>
  <si>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</si>
  <si>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</si>
  <si>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</si>
  <si>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</si>
  <si>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</si>
  <si>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</si>
  <si>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</si>
  <si>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</si>
  <si>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</si>
  <si>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</si>
  <si>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</si>
  <si>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</si>
  <si>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</si>
  <si>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</si>
  <si>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</si>
  <si>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</si>
  <si>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</si>
  <si>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</si>
  <si>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</si>
  <si>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</si>
  <si>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</si>
  <si>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</si>
  <si>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</si>
  <si>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</si>
  <si>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Eberechi</t>
  </si>
  <si>
    <t>Eze</t>
  </si>
  <si>
    <t>Marc</t>
  </si>
  <si>
    <t>Guéhi</t>
  </si>
  <si>
    <t>Will</t>
  </si>
  <si>
    <t>Hughes</t>
  </si>
  <si>
    <t>Sam</t>
  </si>
  <si>
    <t>Johnstone</t>
  </si>
  <si>
    <t>Jefferson</t>
  </si>
  <si>
    <t>Lerma Solís</t>
  </si>
  <si>
    <t>Lerma</t>
  </si>
  <si>
    <t>Tyrick</t>
  </si>
  <si>
    <t>Mitchell</t>
  </si>
  <si>
    <t>Jeffrey</t>
  </si>
  <si>
    <t>Schlupp</t>
  </si>
  <si>
    <t>Joel</t>
  </si>
  <si>
    <t>Ward</t>
  </si>
  <si>
    <t>Jarrad</t>
  </si>
  <si>
    <t>Branthwaite</t>
  </si>
  <si>
    <t>Calvert-Lewin</t>
  </si>
  <si>
    <t>Abdoulaye</t>
  </si>
  <si>
    <t>A.Doucoure</t>
  </si>
  <si>
    <t>Garner</t>
  </si>
  <si>
    <t>Idrissa</t>
  </si>
  <si>
    <t>Gueye</t>
  </si>
  <si>
    <t>Gana</t>
  </si>
  <si>
    <t>Dwight</t>
  </si>
  <si>
    <t>McNeil</t>
  </si>
  <si>
    <t>Vitalii</t>
  </si>
  <si>
    <t>Mykolenko</t>
  </si>
  <si>
    <t>Amadou</t>
  </si>
  <si>
    <t>Onana</t>
  </si>
  <si>
    <t>Pickford</t>
  </si>
  <si>
    <t>Tarkowski</t>
  </si>
  <si>
    <t>Jack</t>
  </si>
  <si>
    <t>Harrison</t>
  </si>
  <si>
    <t>Alex</t>
  </si>
  <si>
    <t>Iwobi</t>
  </si>
  <si>
    <t>Andreas</t>
  </si>
  <si>
    <t>Hoelgebaum Pereira</t>
  </si>
  <si>
    <t>Tom</t>
  </si>
  <si>
    <t>Cairney</t>
  </si>
  <si>
    <t>Bobby</t>
  </si>
  <si>
    <t>De Cordova-Reid</t>
  </si>
  <si>
    <t>Issa</t>
  </si>
  <si>
    <t>Diop</t>
  </si>
  <si>
    <t>Bernd</t>
  </si>
  <si>
    <t>Leno</t>
  </si>
  <si>
    <t>João</t>
  </si>
  <si>
    <t>Palhinha Gonçalves</t>
  </si>
  <si>
    <t>J.Palhinha</t>
  </si>
  <si>
    <t>Tim</t>
  </si>
  <si>
    <t>Ream</t>
  </si>
  <si>
    <t>Reed</t>
  </si>
  <si>
    <t>Antonee</t>
  </si>
  <si>
    <t>Robinson</t>
  </si>
  <si>
    <t>Carlos Vinícius</t>
  </si>
  <si>
    <t>Alves Morais</t>
  </si>
  <si>
    <t>Vinícius</t>
  </si>
  <si>
    <t>Harry</t>
  </si>
  <si>
    <t>Wilson</t>
  </si>
  <si>
    <t>Raúl</t>
  </si>
  <si>
    <t>Jiménez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</si>
  <si>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</si>
  <si>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</si>
  <si>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</si>
  <si>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</si>
  <si>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</si>
  <si>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</si>
  <si>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</si>
  <si>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</si>
  <si>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</si>
  <si>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</si>
  <si>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</si>
  <si>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</si>
  <si>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</si>
  <si>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</si>
  <si>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</si>
  <si>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</si>
  <si>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Joe</t>
  </si>
  <si>
    <t>Gomez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</si>
  <si>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</si>
  <si>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</si>
  <si>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</si>
  <si>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</si>
  <si>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</si>
  <si>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</si>
  <si>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</si>
  <si>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</si>
  <si>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</si>
  <si>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</si>
  <si>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</si>
  <si>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Elijah</t>
  </si>
  <si>
    <t>Adebayo</t>
  </si>
  <si>
    <t>Carlton</t>
  </si>
  <si>
    <t>Morris</t>
  </si>
  <si>
    <t>Chiedozie</t>
  </si>
  <si>
    <t>Ogbene</t>
  </si>
  <si>
    <t>Thomas</t>
  </si>
  <si>
    <t>Kaminski</t>
  </si>
  <si>
    <t>Brown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</si>
  <si>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</si>
  <si>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</si>
  <si>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</si>
  <si>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</si>
  <si>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</si>
  <si>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</si>
  <si>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</si>
  <si>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</si>
  <si>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</si>
  <si>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</si>
  <si>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</si>
  <si>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</si>
  <si>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</si>
  <si>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</si>
  <si>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</si>
  <si>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</si>
  <si>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</si>
  <si>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</si>
  <si>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</si>
  <si>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</si>
  <si>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</si>
  <si>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</si>
  <si>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</si>
  <si>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Jérémy</t>
  </si>
  <si>
    <t>Doku</t>
  </si>
  <si>
    <t>Bruno</t>
  </si>
  <si>
    <t>Borges Fernandes</t>
  </si>
  <si>
    <t>B.Fernandes</t>
  </si>
  <si>
    <t>Carlos Henrique</t>
  </si>
  <si>
    <t>Casimiro</t>
  </si>
  <si>
    <t>Casemiro</t>
  </si>
  <si>
    <t>Dalot Teixeira</t>
  </si>
  <si>
    <t>Dalot</t>
  </si>
  <si>
    <t>Eriksen</t>
  </si>
  <si>
    <t>Alejandro</t>
  </si>
  <si>
    <t>Garnacho</t>
  </si>
  <si>
    <t>Victor</t>
  </si>
  <si>
    <t>Lindelöf</t>
  </si>
  <si>
    <t>Lindelof</t>
  </si>
  <si>
    <t>Maguire</t>
  </si>
  <si>
    <t>Anthony</t>
  </si>
  <si>
    <t>Martial</t>
  </si>
  <si>
    <t>Scott</t>
  </si>
  <si>
    <t>McTominay</t>
  </si>
  <si>
    <t>Rashford</t>
  </si>
  <si>
    <t>André</t>
  </si>
  <si>
    <t>Miguel</t>
  </si>
  <si>
    <t>Almirón Rejala</t>
  </si>
  <si>
    <t>Almirón</t>
  </si>
  <si>
    <t>Elliot</t>
  </si>
  <si>
    <t>Anderson</t>
  </si>
  <si>
    <t>Guimarães Rodriguez Moura</t>
  </si>
  <si>
    <t>Bruno G.</t>
  </si>
  <si>
    <t>Dan</t>
  </si>
  <si>
    <t>Burn</t>
  </si>
  <si>
    <t>Gordon</t>
  </si>
  <si>
    <t>Alexander</t>
  </si>
  <si>
    <t>Isak</t>
  </si>
  <si>
    <t>Joelinton Cássio</t>
  </si>
  <si>
    <t>Apolinário de Lira</t>
  </si>
  <si>
    <t>Joelinton</t>
  </si>
  <si>
    <t>Sean</t>
  </si>
  <si>
    <t>Longstaff</t>
  </si>
  <si>
    <t>Nick</t>
  </si>
  <si>
    <t>Pope</t>
  </si>
  <si>
    <t>Fabian</t>
  </si>
  <si>
    <t>Schär</t>
  </si>
  <si>
    <t>Kieran</t>
  </si>
  <si>
    <t>Trippier</t>
  </si>
  <si>
    <t>Callum</t>
  </si>
  <si>
    <t>Elanga</t>
  </si>
  <si>
    <t>Serge</t>
  </si>
  <si>
    <t>Aurier</t>
  </si>
  <si>
    <t>Taiwo</t>
  </si>
  <si>
    <t>Awoniyi</t>
  </si>
  <si>
    <t>Willy</t>
  </si>
  <si>
    <t>Boly</t>
  </si>
  <si>
    <t>Morgan</t>
  </si>
  <si>
    <t>Gibbs-White</t>
  </si>
  <si>
    <t>Orel</t>
  </si>
  <si>
    <t>Mangala</t>
  </si>
  <si>
    <t>Toffolo</t>
  </si>
  <si>
    <t>Chris</t>
  </si>
  <si>
    <t>Wood</t>
  </si>
  <si>
    <t>Olu</t>
  </si>
  <si>
    <t>Aina</t>
  </si>
  <si>
    <t>Cameron</t>
  </si>
  <si>
    <t>Archer</t>
  </si>
  <si>
    <t>McAtee</t>
  </si>
  <si>
    <t>Jayden</t>
  </si>
  <si>
    <t>Bogle</t>
  </si>
  <si>
    <t>Wes</t>
  </si>
  <si>
    <t>Foderingham</t>
  </si>
  <si>
    <t>Oliver</t>
  </si>
  <si>
    <t>Norwood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</si>
  <si>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</si>
  <si>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</si>
  <si>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</si>
  <si>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</si>
  <si>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</si>
  <si>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</si>
  <si>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</si>
  <si>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</si>
  <si>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</si>
  <si>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</si>
  <si>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</si>
  <si>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</si>
  <si>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</si>
  <si>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</si>
  <si>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</si>
  <si>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</si>
  <si>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</si>
  <si>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</si>
  <si>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</si>
  <si>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</si>
  <si>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</si>
  <si>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</si>
  <si>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Micky</t>
  </si>
  <si>
    <t>van de Ven</t>
  </si>
  <si>
    <t>Van de Ven</t>
  </si>
  <si>
    <t>Michail</t>
  </si>
  <si>
    <t>Antonio</t>
  </si>
  <si>
    <t>Alphonse</t>
  </si>
  <si>
    <t>Areola</t>
  </si>
  <si>
    <t>Jarrod</t>
  </si>
  <si>
    <t>Bowen</t>
  </si>
  <si>
    <t>Vladimír</t>
  </si>
  <si>
    <t>Coufal</t>
  </si>
  <si>
    <t>Tolentino Coelho de Lima</t>
  </si>
  <si>
    <t>L.Paquetá</t>
  </si>
  <si>
    <t>Tomáš</t>
  </si>
  <si>
    <t>Souček</t>
  </si>
  <si>
    <t>Kurt</t>
  </si>
  <si>
    <t>Zouma</t>
  </si>
  <si>
    <t>Ward-Prowse</t>
  </si>
  <si>
    <t>Mohammed</t>
  </si>
  <si>
    <t>Kudus</t>
  </si>
  <si>
    <t>Hwang</t>
  </si>
  <si>
    <t>Hee-chan</t>
  </si>
  <si>
    <t>Hee Chan</t>
  </si>
  <si>
    <t>Mario</t>
  </si>
  <si>
    <t>Lemina</t>
  </si>
  <si>
    <t>Lomba Neto</t>
  </si>
  <si>
    <t>José</t>
  </si>
  <si>
    <t>Malheiro de Sá</t>
  </si>
  <si>
    <t>José Sá</t>
  </si>
  <si>
    <t>Toti António</t>
  </si>
  <si>
    <t>Gomes</t>
  </si>
  <si>
    <t>Toti</t>
  </si>
  <si>
    <t>Matheus</t>
  </si>
  <si>
    <t>Santos Carneiro Da Cunha</t>
  </si>
  <si>
    <t>Cunha</t>
  </si>
  <si>
    <t>Virgil</t>
  </si>
  <si>
    <t>van Dijk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</si>
</sst>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759" totalsRowShown="0">
  <autoFilter ref="A1:AK759" xr:uid="{00000000-0009-0000-0100-000001000000}">
    <filterColumn colId="36">
      <filters>
        <filter val="1"/>
      </filters>
    </filterColumn>
  </autoFilter>
  <sortState xmlns:xlrd2="http://schemas.microsoft.com/office/spreadsheetml/2017/richdata2" ref="A4:AK200">
    <sortCondition descending="1" ref="AI1:AI759"/>
  </sortState>
  <tableColumns count="37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59"/>
  <sheetViews>
    <sheetView tabSelected="1" workbookViewId="0">
      <selection activeCell="AH200" sqref="AH200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1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</row>
    <row r="2" spans="1:41" hidden="1" x14ac:dyDescent="0.2">
      <c r="A2" t="s">
        <v>43</v>
      </c>
      <c r="B2" t="s">
        <v>44</v>
      </c>
      <c r="C2" t="s">
        <v>43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4</v>
      </c>
      <c r="AF2">
        <v>17.65306122448979</v>
      </c>
      <c r="AG2">
        <v>17.2491964618299</v>
      </c>
      <c r="AH2">
        <v>19.596230444877939</v>
      </c>
      <c r="AI2">
        <v>3.909522168878421</v>
      </c>
      <c r="AJ2">
        <v>0</v>
      </c>
      <c r="AK2">
        <v>0</v>
      </c>
      <c r="AM2" t="s">
        <v>0</v>
      </c>
      <c r="AN2">
        <f>SUMPRODUCT(Table1[Selected], Table1[PPG])</f>
        <v>329.68032910440701</v>
      </c>
      <c r="AO2" t="s">
        <v>1</v>
      </c>
    </row>
    <row r="3" spans="1:41" hidden="1" x14ac:dyDescent="0.2">
      <c r="A3" t="s">
        <v>45</v>
      </c>
      <c r="B3" t="s">
        <v>46</v>
      </c>
      <c r="C3" t="s">
        <v>46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5</v>
      </c>
      <c r="AF3">
        <v>15.940594059405949</v>
      </c>
      <c r="AG3">
        <v>15.701205151124791</v>
      </c>
      <c r="AH3">
        <v>17.7622578577813</v>
      </c>
      <c r="AI3">
        <v>3.5524922206132472</v>
      </c>
      <c r="AJ3">
        <v>0</v>
      </c>
      <c r="AK3">
        <v>0</v>
      </c>
    </row>
    <row r="4" spans="1:41" x14ac:dyDescent="0.2">
      <c r="A4" t="s">
        <v>313</v>
      </c>
      <c r="B4" t="s">
        <v>314</v>
      </c>
      <c r="C4" t="s">
        <v>314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23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14</v>
      </c>
      <c r="AE4">
        <v>468</v>
      </c>
      <c r="AF4">
        <v>32.086956521739133</v>
      </c>
      <c r="AG4">
        <v>30.754169543346791</v>
      </c>
      <c r="AH4">
        <v>29.863826776936001</v>
      </c>
      <c r="AI4">
        <v>7.4649929918060236</v>
      </c>
      <c r="AJ4">
        <v>1</v>
      </c>
      <c r="AK4">
        <v>1</v>
      </c>
      <c r="AM4" t="s">
        <v>2</v>
      </c>
      <c r="AN4">
        <f>SUMPRODUCT(Table1[Selected],Table1[Cost])</f>
        <v>98.600000000000009</v>
      </c>
      <c r="AO4">
        <v>100.7</v>
      </c>
    </row>
    <row r="5" spans="1:41" hidden="1" x14ac:dyDescent="0.2">
      <c r="A5" t="s">
        <v>43</v>
      </c>
      <c r="B5" t="s">
        <v>49</v>
      </c>
      <c r="C5" t="s">
        <v>50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7.8</v>
      </c>
      <c r="AE5">
        <v>10</v>
      </c>
      <c r="AF5">
        <v>24.255319148936159</v>
      </c>
      <c r="AG5">
        <v>20.392288203827359</v>
      </c>
      <c r="AH5">
        <v>25.156428832057049</v>
      </c>
      <c r="AI5">
        <v>5.0312986835016078</v>
      </c>
      <c r="AJ5">
        <v>0</v>
      </c>
      <c r="AK5">
        <v>0</v>
      </c>
    </row>
    <row r="6" spans="1:41" hidden="1" x14ac:dyDescent="0.2">
      <c r="A6" t="s">
        <v>51</v>
      </c>
      <c r="B6" t="s">
        <v>52</v>
      </c>
      <c r="C6" t="s">
        <v>52</v>
      </c>
      <c r="D6" t="s">
        <v>6</v>
      </c>
      <c r="E6">
        <v>0</v>
      </c>
      <c r="F6">
        <v>0</v>
      </c>
      <c r="G6">
        <v>0</v>
      </c>
      <c r="H6">
        <v>1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5.5</v>
      </c>
      <c r="AE6">
        <v>11</v>
      </c>
      <c r="AF6">
        <v>13.33333333333333</v>
      </c>
      <c r="AG6">
        <v>13.062828718598039</v>
      </c>
      <c r="AH6">
        <v>14.81947122111478</v>
      </c>
      <c r="AI6">
        <v>2.962188197684815</v>
      </c>
      <c r="AJ6">
        <v>0</v>
      </c>
      <c r="AK6">
        <v>0</v>
      </c>
      <c r="AM6" t="s">
        <v>3</v>
      </c>
      <c r="AN6">
        <f>SUMPRODUCT(Table1[Selected],Table1[GKP])</f>
        <v>2</v>
      </c>
      <c r="AO6">
        <v>2</v>
      </c>
    </row>
    <row r="7" spans="1:41" hidden="1" x14ac:dyDescent="0.2">
      <c r="A7" t="s">
        <v>53</v>
      </c>
      <c r="B7" t="s">
        <v>54</v>
      </c>
      <c r="C7" t="s">
        <v>54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8.3000000000000007</v>
      </c>
      <c r="AE7">
        <v>12</v>
      </c>
      <c r="AF7">
        <v>27.650750440216338</v>
      </c>
      <c r="AG7">
        <v>21.889641482563722</v>
      </c>
      <c r="AH7">
        <v>27.952272377249489</v>
      </c>
      <c r="AI7">
        <v>5.5903989846233504</v>
      </c>
      <c r="AJ7">
        <v>0</v>
      </c>
      <c r="AK7">
        <v>0</v>
      </c>
      <c r="AM7" t="s">
        <v>4</v>
      </c>
      <c r="AN7">
        <f>SUMPRODUCT(Table1[Selected],Table1[DEF])</f>
        <v>5</v>
      </c>
      <c r="AO7">
        <v>5</v>
      </c>
    </row>
    <row r="8" spans="1:41" hidden="1" x14ac:dyDescent="0.2">
      <c r="A8" t="s">
        <v>55</v>
      </c>
      <c r="B8" t="s">
        <v>56</v>
      </c>
      <c r="C8" t="s">
        <v>56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8.9</v>
      </c>
      <c r="AE8">
        <v>17</v>
      </c>
      <c r="AF8">
        <v>28.763850238986279</v>
      </c>
      <c r="AG8">
        <v>20.569007987713309</v>
      </c>
      <c r="AH8">
        <v>27.900229622389141</v>
      </c>
      <c r="AI8">
        <v>5.5828009998079224</v>
      </c>
      <c r="AJ8">
        <v>0</v>
      </c>
      <c r="AK8">
        <v>0</v>
      </c>
      <c r="AM8" t="s">
        <v>5</v>
      </c>
      <c r="AN8">
        <f>SUMPRODUCT(Table1[Selected],Table1[MID])</f>
        <v>5</v>
      </c>
      <c r="AO8">
        <v>5</v>
      </c>
    </row>
    <row r="9" spans="1:41" x14ac:dyDescent="0.2">
      <c r="A9" t="s">
        <v>94</v>
      </c>
      <c r="B9" t="s">
        <v>95</v>
      </c>
      <c r="C9" t="s">
        <v>95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6.7</v>
      </c>
      <c r="AE9">
        <v>63</v>
      </c>
      <c r="AF9">
        <v>25.06125099457681</v>
      </c>
      <c r="AG9">
        <v>21.885167509713249</v>
      </c>
      <c r="AH9">
        <v>27.1016995633357</v>
      </c>
      <c r="AI9">
        <v>6.324658859855548</v>
      </c>
      <c r="AJ9">
        <v>1</v>
      </c>
      <c r="AK9">
        <v>1</v>
      </c>
      <c r="AM9" t="s">
        <v>6</v>
      </c>
      <c r="AN9">
        <f>SUMPRODUCT(Table1[Selected],Table1[FWD])</f>
        <v>3</v>
      </c>
      <c r="AO9">
        <v>3</v>
      </c>
    </row>
    <row r="10" spans="1:41" hidden="1" x14ac:dyDescent="0.2">
      <c r="A10" t="s">
        <v>59</v>
      </c>
      <c r="B10" t="s">
        <v>60</v>
      </c>
      <c r="C10" t="s">
        <v>60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4.5</v>
      </c>
      <c r="AE10">
        <v>21</v>
      </c>
      <c r="AF10">
        <v>13.584905660377361</v>
      </c>
      <c r="AG10">
        <v>13.414634146341459</v>
      </c>
      <c r="AH10">
        <v>15.155406102065649</v>
      </c>
      <c r="AI10">
        <v>3.0310812204131312</v>
      </c>
      <c r="AJ10">
        <v>0</v>
      </c>
      <c r="AK10">
        <v>0</v>
      </c>
    </row>
    <row r="11" spans="1:41" hidden="1" x14ac:dyDescent="0.2">
      <c r="A11" t="s">
        <v>61</v>
      </c>
      <c r="B11" t="s">
        <v>62</v>
      </c>
      <c r="C11" t="s">
        <v>62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6.5</v>
      </c>
      <c r="AE11">
        <v>22</v>
      </c>
      <c r="AF11">
        <v>19.027523960157001</v>
      </c>
      <c r="AG11">
        <v>19.940172094196271</v>
      </c>
      <c r="AH11">
        <v>21.842722168943862</v>
      </c>
      <c r="AI11">
        <v>4.1725564533383626</v>
      </c>
      <c r="AJ11">
        <v>0</v>
      </c>
      <c r="AK11">
        <v>0</v>
      </c>
      <c r="AM11" t="s">
        <v>7</v>
      </c>
      <c r="AN11">
        <f>SUMPRODUCT(Table1[Selected], -- (Table1[PREV] = 0))</f>
        <v>2</v>
      </c>
    </row>
    <row r="12" spans="1:41" hidden="1" x14ac:dyDescent="0.2">
      <c r="A12" t="s">
        <v>63</v>
      </c>
      <c r="B12" t="s">
        <v>64</v>
      </c>
      <c r="C12" t="s">
        <v>64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5.6</v>
      </c>
      <c r="AE12">
        <v>23</v>
      </c>
      <c r="AF12">
        <v>20.6</v>
      </c>
      <c r="AG12">
        <v>16.794871794871799</v>
      </c>
      <c r="AH12">
        <v>21.084994804126421</v>
      </c>
      <c r="AI12">
        <v>4.2169989608252836</v>
      </c>
      <c r="AJ12">
        <v>0</v>
      </c>
      <c r="AK12">
        <v>0</v>
      </c>
      <c r="AM12" t="s">
        <v>8</v>
      </c>
      <c r="AN12">
        <v>1</v>
      </c>
    </row>
    <row r="13" spans="1:41" hidden="1" x14ac:dyDescent="0.2">
      <c r="A13" t="s">
        <v>65</v>
      </c>
      <c r="B13" t="s">
        <v>66</v>
      </c>
      <c r="C13" t="s">
        <v>66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5.2</v>
      </c>
      <c r="AE13">
        <v>25</v>
      </c>
      <c r="AF13">
        <v>16.96078431372549</v>
      </c>
      <c r="AG13">
        <v>15.46875</v>
      </c>
      <c r="AH13">
        <v>18.237453339565938</v>
      </c>
      <c r="AI13">
        <v>3.6474906679131882</v>
      </c>
      <c r="AJ13">
        <v>0</v>
      </c>
      <c r="AK13">
        <v>0</v>
      </c>
    </row>
    <row r="14" spans="1:41" hidden="1" x14ac:dyDescent="0.2">
      <c r="A14" t="s">
        <v>67</v>
      </c>
      <c r="B14" t="s">
        <v>68</v>
      </c>
      <c r="C14" t="s">
        <v>69</v>
      </c>
      <c r="D14" t="s">
        <v>3</v>
      </c>
      <c r="E14">
        <v>1</v>
      </c>
      <c r="F14">
        <v>0</v>
      </c>
      <c r="G14">
        <v>0</v>
      </c>
      <c r="H14">
        <v>0</v>
      </c>
      <c r="I14" t="s">
        <v>11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26</v>
      </c>
      <c r="AF14">
        <v>20.714285714285712</v>
      </c>
      <c r="AG14">
        <v>19.343053357169829</v>
      </c>
      <c r="AH14">
        <v>22.514629020972581</v>
      </c>
      <c r="AI14">
        <v>4.423130190023814</v>
      </c>
      <c r="AJ14">
        <v>0</v>
      </c>
      <c r="AK14">
        <v>0</v>
      </c>
      <c r="AM14" t="s">
        <v>9</v>
      </c>
      <c r="AN14">
        <f>((AN11-AN12)+((AN11-AN12)))/2*4</f>
        <v>4</v>
      </c>
    </row>
    <row r="15" spans="1:41" hidden="1" x14ac:dyDescent="0.2">
      <c r="A15" t="s">
        <v>70</v>
      </c>
      <c r="B15" t="s">
        <v>71</v>
      </c>
      <c r="C15" t="s">
        <v>71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5.4</v>
      </c>
      <c r="AE15">
        <v>27</v>
      </c>
      <c r="AF15">
        <v>13.59033207903116</v>
      </c>
      <c r="AG15">
        <v>14.077181208053689</v>
      </c>
      <c r="AH15">
        <v>15.512849534692741</v>
      </c>
      <c r="AI15">
        <v>2.7322912221066891</v>
      </c>
      <c r="AJ15">
        <v>0</v>
      </c>
      <c r="AK15">
        <v>0</v>
      </c>
    </row>
    <row r="16" spans="1:41" hidden="1" x14ac:dyDescent="0.2">
      <c r="A16" t="s">
        <v>72</v>
      </c>
      <c r="B16" t="s">
        <v>73</v>
      </c>
      <c r="C16" t="s">
        <v>73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5.5</v>
      </c>
      <c r="AE16">
        <v>35</v>
      </c>
      <c r="AF16">
        <v>15.15873015873016</v>
      </c>
      <c r="AG16">
        <v>14.030612244897959</v>
      </c>
      <c r="AH16">
        <v>16.835893595935151</v>
      </c>
      <c r="AI16">
        <v>3.3671787191870299</v>
      </c>
      <c r="AJ16">
        <v>0</v>
      </c>
      <c r="AK16">
        <v>0</v>
      </c>
      <c r="AM16" t="s">
        <v>10</v>
      </c>
      <c r="AN16">
        <f>AN2-AN14*5</f>
        <v>309.68032910440701</v>
      </c>
    </row>
    <row r="17" spans="1:41" hidden="1" x14ac:dyDescent="0.2">
      <c r="A17" t="s">
        <v>74</v>
      </c>
      <c r="B17" t="s">
        <v>75</v>
      </c>
      <c r="C17" t="s">
        <v>75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4.9000000000000004</v>
      </c>
      <c r="AE17">
        <v>37</v>
      </c>
      <c r="AF17">
        <v>12.875</v>
      </c>
      <c r="AG17">
        <v>13.70967741935484</v>
      </c>
      <c r="AH17">
        <v>15.30096715337336</v>
      </c>
      <c r="AI17">
        <v>3.0601934306746732</v>
      </c>
      <c r="AJ17">
        <v>0</v>
      </c>
      <c r="AK17">
        <v>0</v>
      </c>
    </row>
    <row r="18" spans="1:41" hidden="1" x14ac:dyDescent="0.2">
      <c r="A18" t="s">
        <v>76</v>
      </c>
      <c r="B18" t="s">
        <v>77</v>
      </c>
      <c r="C18" t="s">
        <v>77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4.7</v>
      </c>
      <c r="AE18">
        <v>43</v>
      </c>
      <c r="AF18">
        <v>12.594639673609381</v>
      </c>
      <c r="AG18">
        <v>16.57975833241748</v>
      </c>
      <c r="AH18">
        <v>16.737761945625881</v>
      </c>
      <c r="AI18">
        <v>3.038849050683929</v>
      </c>
      <c r="AJ18">
        <v>0</v>
      </c>
      <c r="AK18">
        <v>0</v>
      </c>
      <c r="AM18" t="s">
        <v>11</v>
      </c>
      <c r="AN18">
        <f>SUMPRODUCT(Table1[Selected],Table1[ARS])</f>
        <v>2</v>
      </c>
      <c r="AO18">
        <v>3</v>
      </c>
    </row>
    <row r="19" spans="1:41" hidden="1" x14ac:dyDescent="0.2">
      <c r="A19" t="s">
        <v>78</v>
      </c>
      <c r="B19" t="s">
        <v>79</v>
      </c>
      <c r="C19" t="s">
        <v>78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44</v>
      </c>
      <c r="AF19">
        <v>29.704608900007312</v>
      </c>
      <c r="AG19">
        <v>13.717948717948721</v>
      </c>
      <c r="AH19">
        <v>25.295870154237551</v>
      </c>
      <c r="AI19">
        <v>5.1503303657720796</v>
      </c>
      <c r="AJ19">
        <v>0</v>
      </c>
      <c r="AK19">
        <v>0</v>
      </c>
      <c r="AM19" t="s">
        <v>12</v>
      </c>
      <c r="AN19">
        <f>SUMPRODUCT(Table1[Selected],Table1[AVL])</f>
        <v>2</v>
      </c>
      <c r="AO19">
        <v>3</v>
      </c>
    </row>
    <row r="20" spans="1:41" hidden="1" x14ac:dyDescent="0.2">
      <c r="A20" t="s">
        <v>80</v>
      </c>
      <c r="B20" t="s">
        <v>81</v>
      </c>
      <c r="C20" t="s">
        <v>82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</v>
      </c>
      <c r="AE20">
        <v>49</v>
      </c>
      <c r="AF20">
        <v>14.270072992700721</v>
      </c>
      <c r="AG20">
        <v>14.236111111111111</v>
      </c>
      <c r="AH20">
        <v>16.423165909109979</v>
      </c>
      <c r="AI20">
        <v>3.2846331818219969</v>
      </c>
      <c r="AJ20">
        <v>0</v>
      </c>
      <c r="AK20">
        <v>0</v>
      </c>
      <c r="AM20" t="s">
        <v>13</v>
      </c>
      <c r="AN20">
        <f>SUMPRODUCT(Table1[Selected],Table1[BOU])</f>
        <v>1</v>
      </c>
      <c r="AO20">
        <v>3</v>
      </c>
    </row>
    <row r="21" spans="1:41" hidden="1" x14ac:dyDescent="0.2">
      <c r="A21" t="s">
        <v>83</v>
      </c>
      <c r="B21" t="s">
        <v>84</v>
      </c>
      <c r="C21" t="s">
        <v>85</v>
      </c>
      <c r="D21" t="s">
        <v>3</v>
      </c>
      <c r="E21">
        <v>1</v>
      </c>
      <c r="F21">
        <v>0</v>
      </c>
      <c r="G21">
        <v>0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4.9000000000000004</v>
      </c>
      <c r="AE21">
        <v>50</v>
      </c>
      <c r="AF21">
        <v>17.244897959183671</v>
      </c>
      <c r="AG21">
        <v>15.85526315789474</v>
      </c>
      <c r="AH21">
        <v>19.093516636445869</v>
      </c>
      <c r="AI21">
        <v>3.8187033272891742</v>
      </c>
      <c r="AJ21">
        <v>0</v>
      </c>
      <c r="AK21">
        <v>0</v>
      </c>
      <c r="AM21" t="s">
        <v>14</v>
      </c>
      <c r="AN21">
        <f>SUMPRODUCT(Table1[Selected],Table1[BRE])</f>
        <v>0</v>
      </c>
      <c r="AO21">
        <v>3</v>
      </c>
    </row>
    <row r="22" spans="1:41" hidden="1" x14ac:dyDescent="0.2">
      <c r="A22" t="s">
        <v>86</v>
      </c>
      <c r="B22" t="s">
        <v>87</v>
      </c>
      <c r="C22" t="s">
        <v>87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5.5</v>
      </c>
      <c r="AE22">
        <v>51</v>
      </c>
      <c r="AF22">
        <v>15.105633802816889</v>
      </c>
      <c r="AG22">
        <v>14.84375</v>
      </c>
      <c r="AH22">
        <v>17.258591724640961</v>
      </c>
      <c r="AI22">
        <v>3.451718344928191</v>
      </c>
      <c r="AJ22">
        <v>0</v>
      </c>
      <c r="AK22">
        <v>0</v>
      </c>
      <c r="AM22" t="s">
        <v>15</v>
      </c>
      <c r="AN22">
        <f>SUMPRODUCT(Table1[Selected],Table1[BHA])</f>
        <v>0</v>
      </c>
      <c r="AO22">
        <v>3</v>
      </c>
    </row>
    <row r="23" spans="1:41" hidden="1" x14ac:dyDescent="0.2">
      <c r="A23" t="s">
        <v>88</v>
      </c>
      <c r="B23" t="s">
        <v>89</v>
      </c>
      <c r="C23" t="s">
        <v>89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5.6</v>
      </c>
      <c r="AE23">
        <v>58</v>
      </c>
      <c r="AF23">
        <v>12.134857478854871</v>
      </c>
      <c r="AG23">
        <v>16.07421875</v>
      </c>
      <c r="AH23">
        <v>16.182435813849249</v>
      </c>
      <c r="AI23">
        <v>3.2364871627698508</v>
      </c>
      <c r="AJ23">
        <v>0</v>
      </c>
      <c r="AK23">
        <v>0</v>
      </c>
      <c r="AM23" t="s">
        <v>16</v>
      </c>
      <c r="AN23">
        <f>SUMPRODUCT(Table1[Selected],Table1[BUR])</f>
        <v>0</v>
      </c>
      <c r="AO23">
        <v>3</v>
      </c>
    </row>
    <row r="24" spans="1:41" hidden="1" x14ac:dyDescent="0.2">
      <c r="A24" t="s">
        <v>90</v>
      </c>
      <c r="B24" t="s">
        <v>91</v>
      </c>
      <c r="C24" t="s">
        <v>91</v>
      </c>
      <c r="D24" t="s">
        <v>6</v>
      </c>
      <c r="E24">
        <v>0</v>
      </c>
      <c r="F24">
        <v>0</v>
      </c>
      <c r="G24">
        <v>0</v>
      </c>
      <c r="H24">
        <v>1</v>
      </c>
      <c r="I24" t="s">
        <v>12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8.4</v>
      </c>
      <c r="AE24">
        <v>60</v>
      </c>
      <c r="AF24">
        <v>22.79661016949153</v>
      </c>
      <c r="AG24">
        <v>21.23107252241374</v>
      </c>
      <c r="AH24">
        <v>25.392002322227579</v>
      </c>
      <c r="AI24">
        <v>5.0782465373210171</v>
      </c>
      <c r="AJ24">
        <v>0</v>
      </c>
      <c r="AK24">
        <v>0</v>
      </c>
      <c r="AM24" t="s">
        <v>17</v>
      </c>
      <c r="AN24">
        <f>SUMPRODUCT(Table1[Selected],Table1[CHE])</f>
        <v>3</v>
      </c>
      <c r="AO24">
        <v>3</v>
      </c>
    </row>
    <row r="25" spans="1:41" x14ac:dyDescent="0.2">
      <c r="A25" t="s">
        <v>178</v>
      </c>
      <c r="B25" t="s">
        <v>179</v>
      </c>
      <c r="C25" t="s">
        <v>179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</v>
      </c>
      <c r="AE25">
        <v>255</v>
      </c>
      <c r="AF25">
        <v>22.181659173641521</v>
      </c>
      <c r="AG25">
        <v>27.978397861515379</v>
      </c>
      <c r="AH25">
        <v>29.971460286018861</v>
      </c>
      <c r="AI25">
        <v>5.9942947373511473</v>
      </c>
      <c r="AJ25">
        <v>1</v>
      </c>
      <c r="AK25">
        <v>1</v>
      </c>
      <c r="AM25" t="s">
        <v>18</v>
      </c>
      <c r="AN25">
        <f>SUMPRODUCT(Table1[Selected],Table1[CRY])</f>
        <v>0</v>
      </c>
      <c r="AO25">
        <v>3</v>
      </c>
    </row>
    <row r="26" spans="1:41" x14ac:dyDescent="0.2">
      <c r="A26" t="s">
        <v>57</v>
      </c>
      <c r="B26" t="s">
        <v>58</v>
      </c>
      <c r="C26" t="s">
        <v>58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5.5</v>
      </c>
      <c r="AE26">
        <v>18</v>
      </c>
      <c r="AF26">
        <v>23.28819894502633</v>
      </c>
      <c r="AG26">
        <v>17.177419354838712</v>
      </c>
      <c r="AH26">
        <v>22.86918200339359</v>
      </c>
      <c r="AI26">
        <v>5.393922401136809</v>
      </c>
      <c r="AJ26">
        <v>0</v>
      </c>
      <c r="AK26">
        <v>1</v>
      </c>
      <c r="AM26" t="s">
        <v>19</v>
      </c>
      <c r="AN26">
        <f>SUMPRODUCT(Table1[Selected],Table1[EVE])</f>
        <v>0</v>
      </c>
      <c r="AO26">
        <v>3</v>
      </c>
    </row>
    <row r="27" spans="1:41" hidden="1" x14ac:dyDescent="0.2">
      <c r="A27" t="s">
        <v>96</v>
      </c>
      <c r="B27" t="s">
        <v>97</v>
      </c>
      <c r="C27" t="s">
        <v>97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5.2</v>
      </c>
      <c r="AE27">
        <v>70</v>
      </c>
      <c r="AF27">
        <v>13.69699218493427</v>
      </c>
      <c r="AG27">
        <v>13.850574712643679</v>
      </c>
      <c r="AH27">
        <v>14.64331808264512</v>
      </c>
      <c r="AI27">
        <v>3.1043286289466852</v>
      </c>
      <c r="AJ27">
        <v>0</v>
      </c>
      <c r="AK27">
        <v>0</v>
      </c>
      <c r="AM27" t="s">
        <v>20</v>
      </c>
      <c r="AN27">
        <f>SUMPRODUCT(Table1[Selected],Table1[FUL])</f>
        <v>0</v>
      </c>
      <c r="AO27">
        <v>3</v>
      </c>
    </row>
    <row r="28" spans="1:41" hidden="1" x14ac:dyDescent="0.2">
      <c r="A28" t="s">
        <v>98</v>
      </c>
      <c r="B28" t="s">
        <v>99</v>
      </c>
      <c r="C28" t="s">
        <v>99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72</v>
      </c>
      <c r="AF28">
        <v>10.65217391304347</v>
      </c>
      <c r="AG28">
        <v>12.22222222222222</v>
      </c>
      <c r="AH28">
        <v>12.15229026332884</v>
      </c>
      <c r="AI28">
        <v>2.430458052665768</v>
      </c>
      <c r="AJ28">
        <v>0</v>
      </c>
      <c r="AK28">
        <v>0</v>
      </c>
      <c r="AM28" t="s">
        <v>21</v>
      </c>
      <c r="AN28">
        <f>SUMPRODUCT(Table1[Selected],Table1[LIV])</f>
        <v>0</v>
      </c>
      <c r="AO28">
        <v>3</v>
      </c>
    </row>
    <row r="29" spans="1:41" hidden="1" x14ac:dyDescent="0.2">
      <c r="A29" t="s">
        <v>100</v>
      </c>
      <c r="B29" t="s">
        <v>101</v>
      </c>
      <c r="C29" t="s">
        <v>101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77</v>
      </c>
      <c r="AF29">
        <v>11.557886225498891</v>
      </c>
      <c r="AG29">
        <v>13.16666666666667</v>
      </c>
      <c r="AH29">
        <v>13.13563194181838</v>
      </c>
      <c r="AI29">
        <v>2.6213891938806229</v>
      </c>
      <c r="AJ29">
        <v>0</v>
      </c>
      <c r="AK29">
        <v>0</v>
      </c>
      <c r="AM29" t="s">
        <v>22</v>
      </c>
      <c r="AN29">
        <f>SUMPRODUCT(Table1[Selected],Table1[LUT])</f>
        <v>0</v>
      </c>
      <c r="AO29">
        <v>3</v>
      </c>
    </row>
    <row r="30" spans="1:41" hidden="1" x14ac:dyDescent="0.2">
      <c r="A30" t="s">
        <v>102</v>
      </c>
      <c r="B30" t="s">
        <v>103</v>
      </c>
      <c r="C30" t="s">
        <v>103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4.5999999999999996</v>
      </c>
      <c r="AE30">
        <v>79</v>
      </c>
      <c r="AF30">
        <v>11.25</v>
      </c>
      <c r="AG30">
        <v>12.1875</v>
      </c>
      <c r="AH30">
        <v>12.454672383275369</v>
      </c>
      <c r="AI30">
        <v>2.4909344766550729</v>
      </c>
      <c r="AJ30">
        <v>0</v>
      </c>
      <c r="AK30">
        <v>0</v>
      </c>
      <c r="AM30" t="s">
        <v>23</v>
      </c>
      <c r="AN30">
        <f>SUMPRODUCT(Table1[Selected],Table1[MCI])</f>
        <v>1</v>
      </c>
      <c r="AO30">
        <v>3</v>
      </c>
    </row>
    <row r="31" spans="1:41" x14ac:dyDescent="0.2">
      <c r="A31" t="s">
        <v>338</v>
      </c>
      <c r="B31" t="s">
        <v>353</v>
      </c>
      <c r="C31" t="s">
        <v>353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25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6.1</v>
      </c>
      <c r="AE31">
        <v>535</v>
      </c>
      <c r="AF31">
        <v>30.062695556286329</v>
      </c>
      <c r="AG31">
        <v>12.928571428571431</v>
      </c>
      <c r="AH31">
        <v>27.13718655932805</v>
      </c>
      <c r="AI31">
        <v>5.0140602964670284</v>
      </c>
      <c r="AJ31">
        <v>0</v>
      </c>
      <c r="AK31">
        <v>1</v>
      </c>
      <c r="AM31" t="s">
        <v>24</v>
      </c>
      <c r="AN31">
        <f>SUMPRODUCT(Table1[Selected],Table1[MUN])</f>
        <v>0</v>
      </c>
      <c r="AO31">
        <v>3</v>
      </c>
    </row>
    <row r="32" spans="1:41" hidden="1" x14ac:dyDescent="0.2">
      <c r="A32" t="s">
        <v>107</v>
      </c>
      <c r="B32" t="s">
        <v>108</v>
      </c>
      <c r="C32" t="s">
        <v>108</v>
      </c>
      <c r="D32" t="s">
        <v>6</v>
      </c>
      <c r="E32">
        <v>0</v>
      </c>
      <c r="F32">
        <v>0</v>
      </c>
      <c r="G32">
        <v>0</v>
      </c>
      <c r="H32">
        <v>1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4.5999999999999996</v>
      </c>
      <c r="AE32">
        <v>89</v>
      </c>
      <c r="AF32">
        <v>12.72727272727272</v>
      </c>
      <c r="AG32">
        <v>12.34375</v>
      </c>
      <c r="AH32">
        <v>13.32938988728735</v>
      </c>
      <c r="AI32">
        <v>2.6658779774574701</v>
      </c>
      <c r="AJ32">
        <v>0</v>
      </c>
      <c r="AK32">
        <v>0</v>
      </c>
      <c r="AM32" t="s">
        <v>25</v>
      </c>
      <c r="AN32">
        <f>SUMPRODUCT(Table1[Selected],Table1[NEW])</f>
        <v>2</v>
      </c>
      <c r="AO32">
        <v>3</v>
      </c>
    </row>
    <row r="33" spans="1:41" hidden="1" x14ac:dyDescent="0.2">
      <c r="A33" t="s">
        <v>109</v>
      </c>
      <c r="B33" t="s">
        <v>110</v>
      </c>
      <c r="C33" t="s">
        <v>110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13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4.3</v>
      </c>
      <c r="AE33">
        <v>90</v>
      </c>
      <c r="AF33">
        <v>11.279069767441859</v>
      </c>
      <c r="AG33">
        <v>13.030303030303029</v>
      </c>
      <c r="AH33">
        <v>12.9142408679845</v>
      </c>
      <c r="AI33">
        <v>2.5828481735969002</v>
      </c>
      <c r="AJ33">
        <v>0</v>
      </c>
      <c r="AK33">
        <v>0</v>
      </c>
      <c r="AM33" t="s">
        <v>26</v>
      </c>
      <c r="AN33">
        <f>SUMPRODUCT(Table1[Selected],Table1[NFO])</f>
        <v>0</v>
      </c>
      <c r="AO33">
        <v>3</v>
      </c>
    </row>
    <row r="34" spans="1:41" hidden="1" x14ac:dyDescent="0.2">
      <c r="A34" t="s">
        <v>111</v>
      </c>
      <c r="B34" t="s">
        <v>112</v>
      </c>
      <c r="C34" t="s">
        <v>112</v>
      </c>
      <c r="D34" t="s">
        <v>6</v>
      </c>
      <c r="E34">
        <v>0</v>
      </c>
      <c r="F34">
        <v>0</v>
      </c>
      <c r="G34">
        <v>0</v>
      </c>
      <c r="H34">
        <v>1</v>
      </c>
      <c r="I34" t="s">
        <v>13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6.5</v>
      </c>
      <c r="AE34">
        <v>92</v>
      </c>
      <c r="AF34">
        <v>21.612828473998629</v>
      </c>
      <c r="AG34">
        <v>14.214285714285721</v>
      </c>
      <c r="AH34">
        <v>19.080961108748991</v>
      </c>
      <c r="AI34">
        <v>3.8117466825808481</v>
      </c>
      <c r="AJ34">
        <v>0</v>
      </c>
      <c r="AK34">
        <v>0</v>
      </c>
      <c r="AM34" t="s">
        <v>27</v>
      </c>
      <c r="AN34">
        <f>SUMPRODUCT(Table1[Selected],Table1[SHU])</f>
        <v>0</v>
      </c>
      <c r="AO34">
        <v>3</v>
      </c>
    </row>
    <row r="35" spans="1:41" hidden="1" x14ac:dyDescent="0.2">
      <c r="A35" t="s">
        <v>113</v>
      </c>
      <c r="B35" t="s">
        <v>114</v>
      </c>
      <c r="C35" t="s">
        <v>114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13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5.4</v>
      </c>
      <c r="AE35">
        <v>93</v>
      </c>
      <c r="AF35">
        <v>18.67647058823529</v>
      </c>
      <c r="AG35">
        <v>18.471138231977399</v>
      </c>
      <c r="AH35">
        <v>19.748345545418768</v>
      </c>
      <c r="AI35">
        <v>3.9496690926995899</v>
      </c>
      <c r="AJ35">
        <v>0</v>
      </c>
      <c r="AK35">
        <v>0</v>
      </c>
      <c r="AM35" t="s">
        <v>28</v>
      </c>
      <c r="AN35">
        <f>SUMPRODUCT(Table1[Selected],Table1[TOT])</f>
        <v>2</v>
      </c>
      <c r="AO35">
        <v>3</v>
      </c>
    </row>
    <row r="36" spans="1:41" hidden="1" x14ac:dyDescent="0.2">
      <c r="A36" t="s">
        <v>115</v>
      </c>
      <c r="B36" t="s">
        <v>116</v>
      </c>
      <c r="C36" t="s">
        <v>116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104</v>
      </c>
      <c r="AF36">
        <v>12</v>
      </c>
      <c r="AG36">
        <v>12.164352037428509</v>
      </c>
      <c r="AH36">
        <v>0</v>
      </c>
      <c r="AI36">
        <v>0</v>
      </c>
      <c r="AJ36">
        <v>1</v>
      </c>
      <c r="AK36">
        <v>0</v>
      </c>
      <c r="AM36" t="s">
        <v>29</v>
      </c>
      <c r="AN36">
        <f>SUMPRODUCT(Table1[Selected],Table1[WHU])</f>
        <v>1</v>
      </c>
      <c r="AO36">
        <v>3</v>
      </c>
    </row>
    <row r="37" spans="1:41" hidden="1" x14ac:dyDescent="0.2">
      <c r="A37" t="s">
        <v>117</v>
      </c>
      <c r="B37" t="s">
        <v>118</v>
      </c>
      <c r="C37" t="s">
        <v>118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</v>
      </c>
      <c r="AE37">
        <v>110</v>
      </c>
      <c r="AF37">
        <v>10.18181818181818</v>
      </c>
      <c r="AG37">
        <v>10.13953488372093</v>
      </c>
      <c r="AH37">
        <v>10.9686776847348</v>
      </c>
      <c r="AI37">
        <v>2.7421694211837009</v>
      </c>
      <c r="AJ37">
        <v>0</v>
      </c>
      <c r="AK37">
        <v>0</v>
      </c>
      <c r="AM37" t="s">
        <v>30</v>
      </c>
      <c r="AN37">
        <f>SUMPRODUCT(Table1[Selected],Table1[WOL])</f>
        <v>1</v>
      </c>
      <c r="AO37">
        <v>3</v>
      </c>
    </row>
    <row r="38" spans="1:41" hidden="1" x14ac:dyDescent="0.2">
      <c r="A38" t="s">
        <v>119</v>
      </c>
      <c r="B38" t="s">
        <v>120</v>
      </c>
      <c r="C38" t="s">
        <v>120</v>
      </c>
      <c r="D38" t="s">
        <v>3</v>
      </c>
      <c r="E38">
        <v>1</v>
      </c>
      <c r="F38">
        <v>0</v>
      </c>
      <c r="G38">
        <v>0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</v>
      </c>
      <c r="AE38">
        <v>115</v>
      </c>
      <c r="AF38">
        <v>11.714285714285721</v>
      </c>
      <c r="AG38">
        <v>11.276025743629621</v>
      </c>
      <c r="AH38">
        <v>12.410314764810449</v>
      </c>
      <c r="AI38">
        <v>3.1018202409011342</v>
      </c>
      <c r="AJ38">
        <v>0</v>
      </c>
      <c r="AK38">
        <v>0</v>
      </c>
    </row>
    <row r="39" spans="1:41" hidden="1" x14ac:dyDescent="0.2">
      <c r="A39" t="s">
        <v>121</v>
      </c>
      <c r="B39" t="s">
        <v>122</v>
      </c>
      <c r="C39" t="s">
        <v>122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4.4000000000000004</v>
      </c>
      <c r="AE39">
        <v>118</v>
      </c>
      <c r="AF39">
        <v>9.4545454545454497</v>
      </c>
      <c r="AG39">
        <v>10.4</v>
      </c>
      <c r="AH39">
        <v>10.71409229883225</v>
      </c>
      <c r="AI39">
        <v>2.6785230747080622</v>
      </c>
      <c r="AJ39">
        <v>0</v>
      </c>
      <c r="AK39">
        <v>0</v>
      </c>
    </row>
    <row r="40" spans="1:41" hidden="1" x14ac:dyDescent="0.2">
      <c r="A40" t="s">
        <v>123</v>
      </c>
      <c r="B40" t="s">
        <v>124</v>
      </c>
      <c r="C40" t="s">
        <v>124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5.3</v>
      </c>
      <c r="AE40">
        <v>119</v>
      </c>
      <c r="AF40">
        <v>10.666666666666661</v>
      </c>
      <c r="AG40">
        <v>10.81967213114754</v>
      </c>
      <c r="AH40">
        <v>11.596966662570329</v>
      </c>
      <c r="AI40">
        <v>2.899241665642581</v>
      </c>
      <c r="AJ40">
        <v>0</v>
      </c>
      <c r="AK40">
        <v>0</v>
      </c>
    </row>
    <row r="41" spans="1:41" hidden="1" x14ac:dyDescent="0.2">
      <c r="A41" t="s">
        <v>125</v>
      </c>
      <c r="B41" t="s">
        <v>126</v>
      </c>
      <c r="C41" t="s">
        <v>126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5.4</v>
      </c>
      <c r="AE41">
        <v>120</v>
      </c>
      <c r="AF41">
        <v>16.320857673693439</v>
      </c>
      <c r="AG41">
        <v>11</v>
      </c>
      <c r="AH41">
        <v>14.76071930556868</v>
      </c>
      <c r="AI41">
        <v>3.838950136270121</v>
      </c>
      <c r="AJ41">
        <v>0</v>
      </c>
      <c r="AK41">
        <v>0</v>
      </c>
    </row>
    <row r="42" spans="1:41" hidden="1" x14ac:dyDescent="0.2">
      <c r="A42" t="s">
        <v>127</v>
      </c>
      <c r="B42" t="s">
        <v>128</v>
      </c>
      <c r="C42" t="s">
        <v>128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14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6.9</v>
      </c>
      <c r="AE42">
        <v>122</v>
      </c>
      <c r="AF42">
        <v>16.141176470588231</v>
      </c>
      <c r="AG42">
        <v>12.208955223880601</v>
      </c>
      <c r="AH42">
        <v>0</v>
      </c>
      <c r="AI42">
        <v>0</v>
      </c>
      <c r="AJ42">
        <v>1</v>
      </c>
      <c r="AK42">
        <v>0</v>
      </c>
    </row>
    <row r="43" spans="1:41" hidden="1" x14ac:dyDescent="0.2">
      <c r="A43" t="s">
        <v>129</v>
      </c>
      <c r="B43" t="s">
        <v>130</v>
      </c>
      <c r="C43" t="s">
        <v>130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14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5.4</v>
      </c>
      <c r="AE43">
        <v>124</v>
      </c>
      <c r="AF43">
        <v>12</v>
      </c>
      <c r="AG43">
        <v>11.80769230769231</v>
      </c>
      <c r="AH43">
        <v>12.85084748172692</v>
      </c>
      <c r="AI43">
        <v>3.2127118704317299</v>
      </c>
      <c r="AJ43">
        <v>0</v>
      </c>
      <c r="AK43">
        <v>0</v>
      </c>
    </row>
    <row r="44" spans="1:41" hidden="1" x14ac:dyDescent="0.2">
      <c r="A44" t="s">
        <v>131</v>
      </c>
      <c r="B44" t="s">
        <v>132</v>
      </c>
      <c r="C44" t="s">
        <v>132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14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4.5999999999999996</v>
      </c>
      <c r="AE44">
        <v>126</v>
      </c>
      <c r="AF44">
        <v>12.931506849315079</v>
      </c>
      <c r="AG44">
        <v>12.480343442362919</v>
      </c>
      <c r="AH44">
        <v>13.7173883322777</v>
      </c>
      <c r="AI44">
        <v>3.4209108505010191</v>
      </c>
      <c r="AJ44">
        <v>0</v>
      </c>
      <c r="AK44">
        <v>0</v>
      </c>
    </row>
    <row r="45" spans="1:41" hidden="1" x14ac:dyDescent="0.2">
      <c r="A45" t="s">
        <v>133</v>
      </c>
      <c r="B45" t="s">
        <v>134</v>
      </c>
      <c r="C45" t="s">
        <v>134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14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5.9</v>
      </c>
      <c r="AE45">
        <v>132</v>
      </c>
      <c r="AF45">
        <v>12.350403598885739</v>
      </c>
      <c r="AG45">
        <v>12.549459045832981</v>
      </c>
      <c r="AH45">
        <v>13.439313183396539</v>
      </c>
      <c r="AI45">
        <v>3.527869644832315</v>
      </c>
      <c r="AJ45">
        <v>0</v>
      </c>
      <c r="AK45">
        <v>0</v>
      </c>
    </row>
    <row r="46" spans="1:41" hidden="1" x14ac:dyDescent="0.2">
      <c r="A46" t="s">
        <v>135</v>
      </c>
      <c r="B46" t="s">
        <v>136</v>
      </c>
      <c r="C46" t="s">
        <v>136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14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4.9000000000000004</v>
      </c>
      <c r="AE46">
        <v>135</v>
      </c>
      <c r="AF46">
        <v>8.8675082323740586</v>
      </c>
      <c r="AG46">
        <v>12.706936501595081</v>
      </c>
      <c r="AH46">
        <v>11.63473156388166</v>
      </c>
      <c r="AI46">
        <v>2.9060678035618781</v>
      </c>
      <c r="AJ46">
        <v>0</v>
      </c>
      <c r="AK46">
        <v>0</v>
      </c>
    </row>
    <row r="47" spans="1:41" hidden="1" x14ac:dyDescent="0.2">
      <c r="A47" t="s">
        <v>137</v>
      </c>
      <c r="B47" t="s">
        <v>138</v>
      </c>
      <c r="C47" t="s">
        <v>138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</v>
      </c>
      <c r="AE47">
        <v>143</v>
      </c>
      <c r="AF47">
        <v>15.357142857142859</v>
      </c>
      <c r="AG47">
        <v>16.00087275768373</v>
      </c>
      <c r="AH47">
        <v>14.24319698308333</v>
      </c>
      <c r="AI47">
        <v>2.8486395165541669</v>
      </c>
      <c r="AJ47">
        <v>0</v>
      </c>
      <c r="AK47">
        <v>0</v>
      </c>
    </row>
    <row r="48" spans="1:41" hidden="1" x14ac:dyDescent="0.2">
      <c r="A48" t="s">
        <v>139</v>
      </c>
      <c r="B48" t="s">
        <v>140</v>
      </c>
      <c r="C48" t="s">
        <v>140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15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6.1</v>
      </c>
      <c r="AE48">
        <v>152</v>
      </c>
      <c r="AF48">
        <v>15.806451612903221</v>
      </c>
      <c r="AG48">
        <v>16.032648119875731</v>
      </c>
      <c r="AH48">
        <v>14.46325795639614</v>
      </c>
      <c r="AI48">
        <v>2.892516643694778</v>
      </c>
      <c r="AJ48">
        <v>0</v>
      </c>
      <c r="AK48">
        <v>0</v>
      </c>
    </row>
    <row r="49" spans="1:37" hidden="1" x14ac:dyDescent="0.2">
      <c r="A49" t="s">
        <v>141</v>
      </c>
      <c r="B49" t="s">
        <v>142</v>
      </c>
      <c r="C49" t="s">
        <v>142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15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4.9000000000000004</v>
      </c>
      <c r="AE49">
        <v>153</v>
      </c>
      <c r="AF49">
        <v>9.5339914505379522</v>
      </c>
      <c r="AG49">
        <v>11.83333333333333</v>
      </c>
      <c r="AH49">
        <v>9.6985689127555617</v>
      </c>
      <c r="AI49">
        <v>2.0038212453713511</v>
      </c>
      <c r="AJ49">
        <v>0</v>
      </c>
      <c r="AK49">
        <v>0</v>
      </c>
    </row>
    <row r="50" spans="1:37" hidden="1" x14ac:dyDescent="0.2">
      <c r="A50" t="s">
        <v>143</v>
      </c>
      <c r="B50" t="s">
        <v>144</v>
      </c>
      <c r="C50" t="s">
        <v>145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6.3</v>
      </c>
      <c r="AE50">
        <v>154</v>
      </c>
      <c r="AF50">
        <v>17.53164556962026</v>
      </c>
      <c r="AG50">
        <v>15.86</v>
      </c>
      <c r="AH50">
        <v>15.175426340067</v>
      </c>
      <c r="AI50">
        <v>3.0350852680134</v>
      </c>
      <c r="AJ50">
        <v>0</v>
      </c>
      <c r="AK50">
        <v>0</v>
      </c>
    </row>
    <row r="51" spans="1:37" hidden="1" x14ac:dyDescent="0.2">
      <c r="A51" t="s">
        <v>146</v>
      </c>
      <c r="B51" t="s">
        <v>147</v>
      </c>
      <c r="C51" t="s">
        <v>146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15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5.4</v>
      </c>
      <c r="AE51">
        <v>155</v>
      </c>
      <c r="AF51">
        <v>12.111111111111111</v>
      </c>
      <c r="AG51">
        <v>12.857142857142859</v>
      </c>
      <c r="AH51">
        <v>11.34004367303505</v>
      </c>
      <c r="AI51">
        <v>2.268008734607009</v>
      </c>
      <c r="AJ51">
        <v>0</v>
      </c>
      <c r="AK51">
        <v>0</v>
      </c>
    </row>
    <row r="52" spans="1:37" hidden="1" x14ac:dyDescent="0.2">
      <c r="A52" t="s">
        <v>148</v>
      </c>
      <c r="B52" t="s">
        <v>149</v>
      </c>
      <c r="C52" t="s">
        <v>149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15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6.5</v>
      </c>
      <c r="AE52">
        <v>163</v>
      </c>
      <c r="AF52">
        <v>20.833333333333321</v>
      </c>
      <c r="AG52">
        <v>21.847641157193351</v>
      </c>
      <c r="AH52">
        <v>19.385724525442949</v>
      </c>
      <c r="AI52">
        <v>3.8771448991980062</v>
      </c>
      <c r="AJ52">
        <v>0</v>
      </c>
      <c r="AK52">
        <v>0</v>
      </c>
    </row>
    <row r="53" spans="1:37" hidden="1" x14ac:dyDescent="0.2">
      <c r="A53" t="s">
        <v>150</v>
      </c>
      <c r="B53" t="s">
        <v>151</v>
      </c>
      <c r="C53" t="s">
        <v>151</v>
      </c>
      <c r="D53" t="s">
        <v>3</v>
      </c>
      <c r="E53">
        <v>1</v>
      </c>
      <c r="F53">
        <v>0</v>
      </c>
      <c r="G53">
        <v>0</v>
      </c>
      <c r="H53">
        <v>0</v>
      </c>
      <c r="I53" t="s">
        <v>15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4.3</v>
      </c>
      <c r="AE53">
        <v>167</v>
      </c>
      <c r="AF53">
        <v>16.5</v>
      </c>
      <c r="AG53">
        <v>16.666666666666671</v>
      </c>
      <c r="AH53">
        <v>15.06656924698423</v>
      </c>
      <c r="AI53">
        <v>3.013313849396845</v>
      </c>
      <c r="AJ53">
        <v>0</v>
      </c>
      <c r="AK53">
        <v>0</v>
      </c>
    </row>
    <row r="54" spans="1:37" hidden="1" x14ac:dyDescent="0.2">
      <c r="A54" t="s">
        <v>450</v>
      </c>
      <c r="B54" t="s">
        <v>451</v>
      </c>
      <c r="C54" t="s">
        <v>450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21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6.1</v>
      </c>
      <c r="AE54">
        <v>399</v>
      </c>
      <c r="AF54">
        <v>24.444366080208258</v>
      </c>
      <c r="AG54">
        <v>20.939186136570399</v>
      </c>
      <c r="AH54">
        <v>22.879097680956161</v>
      </c>
      <c r="AI54">
        <v>5.305169611872314</v>
      </c>
      <c r="AJ54">
        <v>0</v>
      </c>
      <c r="AK54">
        <v>0</v>
      </c>
    </row>
    <row r="55" spans="1:37" hidden="1" x14ac:dyDescent="0.2">
      <c r="A55" t="s">
        <v>152</v>
      </c>
      <c r="B55" t="s">
        <v>153</v>
      </c>
      <c r="C55" t="s">
        <v>153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4.7</v>
      </c>
      <c r="AE55">
        <v>190</v>
      </c>
      <c r="AF55">
        <v>13.020980837236831</v>
      </c>
      <c r="AG55">
        <v>12.91666666666667</v>
      </c>
      <c r="AH55">
        <v>14.74947511984537</v>
      </c>
      <c r="AI55">
        <v>3.6566145897415629</v>
      </c>
      <c r="AJ55">
        <v>0</v>
      </c>
      <c r="AK55">
        <v>0</v>
      </c>
    </row>
    <row r="56" spans="1:37" hidden="1" x14ac:dyDescent="0.2">
      <c r="A56" t="s">
        <v>154</v>
      </c>
      <c r="B56" t="s">
        <v>155</v>
      </c>
      <c r="C56" t="s">
        <v>155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</v>
      </c>
      <c r="AE56">
        <v>207</v>
      </c>
      <c r="AF56">
        <v>13.5546875</v>
      </c>
      <c r="AG56">
        <v>14.23267326732673</v>
      </c>
      <c r="AH56">
        <v>15.834029154855701</v>
      </c>
      <c r="AI56">
        <v>3.16680583097114</v>
      </c>
      <c r="AJ56">
        <v>0</v>
      </c>
      <c r="AK56">
        <v>0</v>
      </c>
    </row>
    <row r="57" spans="1:37" hidden="1" x14ac:dyDescent="0.2">
      <c r="A57" t="s">
        <v>156</v>
      </c>
      <c r="B57" t="s">
        <v>157</v>
      </c>
      <c r="C57" t="s">
        <v>157</v>
      </c>
      <c r="D57" t="s">
        <v>6</v>
      </c>
      <c r="E57">
        <v>0</v>
      </c>
      <c r="F57">
        <v>0</v>
      </c>
      <c r="G57">
        <v>0</v>
      </c>
      <c r="H57">
        <v>1</v>
      </c>
      <c r="I57" t="s">
        <v>16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5.3</v>
      </c>
      <c r="AE57">
        <v>215</v>
      </c>
      <c r="AF57">
        <v>15.000000000000011</v>
      </c>
      <c r="AG57">
        <v>12.77777777777778</v>
      </c>
      <c r="AH57">
        <v>15.708446693036571</v>
      </c>
      <c r="AI57">
        <v>3.141689338607315</v>
      </c>
      <c r="AJ57">
        <v>0</v>
      </c>
      <c r="AK57">
        <v>0</v>
      </c>
    </row>
    <row r="58" spans="1:37" hidden="1" x14ac:dyDescent="0.2">
      <c r="A58" t="s">
        <v>158</v>
      </c>
      <c r="B58" t="s">
        <v>159</v>
      </c>
      <c r="C58" t="s">
        <v>159</v>
      </c>
      <c r="D58" t="s">
        <v>3</v>
      </c>
      <c r="E58">
        <v>1</v>
      </c>
      <c r="F58">
        <v>0</v>
      </c>
      <c r="G58">
        <v>0</v>
      </c>
      <c r="H58">
        <v>0</v>
      </c>
      <c r="I58" t="s">
        <v>16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4.5</v>
      </c>
      <c r="AE58">
        <v>216</v>
      </c>
      <c r="AF58">
        <v>11.30122379197422</v>
      </c>
      <c r="AG58">
        <v>11.25</v>
      </c>
      <c r="AH58">
        <v>12.82541607489976</v>
      </c>
      <c r="AI58">
        <v>2.5709638549346732</v>
      </c>
      <c r="AJ58">
        <v>0</v>
      </c>
      <c r="AK58">
        <v>0</v>
      </c>
    </row>
    <row r="59" spans="1:37" hidden="1" x14ac:dyDescent="0.2">
      <c r="A59" t="s">
        <v>160</v>
      </c>
      <c r="B59" t="s">
        <v>161</v>
      </c>
      <c r="C59" t="s">
        <v>161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16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218</v>
      </c>
      <c r="AF59">
        <v>13.928571428571431</v>
      </c>
      <c r="AG59">
        <v>12.25</v>
      </c>
      <c r="AH59">
        <v>14.821308560303301</v>
      </c>
      <c r="AI59">
        <v>2.9642617120606611</v>
      </c>
      <c r="AJ59">
        <v>0</v>
      </c>
      <c r="AK59">
        <v>0</v>
      </c>
    </row>
    <row r="60" spans="1:37" hidden="1" x14ac:dyDescent="0.2">
      <c r="A60" t="s">
        <v>162</v>
      </c>
      <c r="B60" t="s">
        <v>163</v>
      </c>
      <c r="C60" t="s">
        <v>163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4.9000000000000004</v>
      </c>
      <c r="AE60">
        <v>219</v>
      </c>
      <c r="AF60">
        <v>10.41666666666667</v>
      </c>
      <c r="AG60">
        <v>10.625</v>
      </c>
      <c r="AH60">
        <v>11.977504380893061</v>
      </c>
      <c r="AI60">
        <v>2.3955008761786112</v>
      </c>
      <c r="AJ60">
        <v>0</v>
      </c>
      <c r="AK60">
        <v>0</v>
      </c>
    </row>
    <row r="61" spans="1:37" hidden="1" x14ac:dyDescent="0.2">
      <c r="A61" t="s">
        <v>164</v>
      </c>
      <c r="B61" t="s">
        <v>165</v>
      </c>
      <c r="C61" t="s">
        <v>166</v>
      </c>
      <c r="D61" t="s">
        <v>3</v>
      </c>
      <c r="E61">
        <v>1</v>
      </c>
      <c r="F61">
        <v>0</v>
      </c>
      <c r="G61">
        <v>0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4.5999999999999996</v>
      </c>
      <c r="AE61">
        <v>227</v>
      </c>
      <c r="AF61">
        <v>17.755102040816318</v>
      </c>
      <c r="AG61">
        <v>16.071428571428569</v>
      </c>
      <c r="AH61">
        <v>20.005487373769999</v>
      </c>
      <c r="AI61">
        <v>4.0010974747540002</v>
      </c>
      <c r="AJ61">
        <v>0</v>
      </c>
      <c r="AK61">
        <v>0</v>
      </c>
    </row>
    <row r="62" spans="1:37" hidden="1" x14ac:dyDescent="0.2">
      <c r="A62" t="s">
        <v>167</v>
      </c>
      <c r="B62" t="s">
        <v>168</v>
      </c>
      <c r="C62" t="s">
        <v>168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4.5</v>
      </c>
      <c r="AE62">
        <v>239</v>
      </c>
      <c r="AF62">
        <v>13.83333333333333</v>
      </c>
      <c r="AG62">
        <v>14.644570387747651</v>
      </c>
      <c r="AH62">
        <v>16.924491096334499</v>
      </c>
      <c r="AI62">
        <v>3.3748972109380491</v>
      </c>
      <c r="AJ62">
        <v>0</v>
      </c>
      <c r="AK62">
        <v>0</v>
      </c>
    </row>
    <row r="63" spans="1:37" hidden="1" x14ac:dyDescent="0.2">
      <c r="A63" t="s">
        <v>169</v>
      </c>
      <c r="B63" t="s">
        <v>170</v>
      </c>
      <c r="C63" t="s">
        <v>169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4.8</v>
      </c>
      <c r="AE63">
        <v>241</v>
      </c>
      <c r="AF63">
        <v>19.792032638627941</v>
      </c>
      <c r="AG63">
        <v>12.71739130434783</v>
      </c>
      <c r="AH63">
        <v>19.02514088135311</v>
      </c>
      <c r="AI63">
        <v>2.115083608873261</v>
      </c>
      <c r="AJ63">
        <v>0</v>
      </c>
      <c r="AK63">
        <v>0</v>
      </c>
    </row>
    <row r="64" spans="1:37" hidden="1" x14ac:dyDescent="0.2">
      <c r="A64" t="s">
        <v>171</v>
      </c>
      <c r="B64" t="s">
        <v>172</v>
      </c>
      <c r="C64" t="s">
        <v>172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5.4</v>
      </c>
      <c r="AE64">
        <v>244</v>
      </c>
      <c r="AF64">
        <v>13.73773465638989</v>
      </c>
      <c r="AG64">
        <v>14.058823529411759</v>
      </c>
      <c r="AH64">
        <v>16.502191527416461</v>
      </c>
      <c r="AI64">
        <v>2.8904719382077162</v>
      </c>
      <c r="AJ64">
        <v>0</v>
      </c>
      <c r="AK64">
        <v>0</v>
      </c>
    </row>
    <row r="65" spans="1:37" hidden="1" x14ac:dyDescent="0.2">
      <c r="A65" t="s">
        <v>173</v>
      </c>
      <c r="B65" t="s">
        <v>174</v>
      </c>
      <c r="C65" t="s">
        <v>174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6.3</v>
      </c>
      <c r="AE65">
        <v>249</v>
      </c>
      <c r="AF65">
        <v>12.307692307692299</v>
      </c>
      <c r="AG65">
        <v>12.74803834922608</v>
      </c>
      <c r="AH65">
        <v>14.880593965659729</v>
      </c>
      <c r="AI65">
        <v>2.9761188014694122</v>
      </c>
      <c r="AJ65">
        <v>0</v>
      </c>
      <c r="AK65">
        <v>0</v>
      </c>
    </row>
    <row r="66" spans="1:37" hidden="1" x14ac:dyDescent="0.2">
      <c r="A66" t="s">
        <v>175</v>
      </c>
      <c r="B66" t="s">
        <v>176</v>
      </c>
      <c r="C66" t="s">
        <v>177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6.9</v>
      </c>
      <c r="AE66">
        <v>250</v>
      </c>
      <c r="AF66">
        <v>16.585067535974911</v>
      </c>
      <c r="AG66">
        <v>19.486417179991872</v>
      </c>
      <c r="AH66">
        <v>21.506534398270631</v>
      </c>
      <c r="AI66">
        <v>4.2965740736013984</v>
      </c>
      <c r="AJ66">
        <v>0</v>
      </c>
      <c r="AK66">
        <v>0</v>
      </c>
    </row>
    <row r="67" spans="1:37" x14ac:dyDescent="0.2">
      <c r="A67" t="s">
        <v>447</v>
      </c>
      <c r="B67" t="s">
        <v>448</v>
      </c>
      <c r="C67" t="s">
        <v>449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30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5.6</v>
      </c>
      <c r="AE67">
        <v>748</v>
      </c>
      <c r="AF67">
        <v>21.55320250866712</v>
      </c>
      <c r="AG67">
        <v>13.33333333333333</v>
      </c>
      <c r="AH67">
        <v>23.76999097742754</v>
      </c>
      <c r="AI67">
        <v>4.7539981954855079</v>
      </c>
      <c r="AJ67">
        <v>1</v>
      </c>
      <c r="AK67">
        <v>1</v>
      </c>
    </row>
    <row r="68" spans="1:37" x14ac:dyDescent="0.2">
      <c r="A68" t="s">
        <v>43</v>
      </c>
      <c r="B68" t="s">
        <v>47</v>
      </c>
      <c r="C68" t="s">
        <v>48</v>
      </c>
      <c r="D68" t="s">
        <v>6</v>
      </c>
      <c r="E68">
        <v>0</v>
      </c>
      <c r="F68">
        <v>0</v>
      </c>
      <c r="G68">
        <v>0</v>
      </c>
      <c r="H68">
        <v>1</v>
      </c>
      <c r="I68" t="s">
        <v>11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7.9</v>
      </c>
      <c r="AE68">
        <v>6</v>
      </c>
      <c r="AF68">
        <v>20.300000000000018</v>
      </c>
      <c r="AG68">
        <v>20.106256413158849</v>
      </c>
      <c r="AH68">
        <v>22.679259821535659</v>
      </c>
      <c r="AI68">
        <v>4.5358522572523432</v>
      </c>
      <c r="AJ68">
        <v>1</v>
      </c>
      <c r="AK68">
        <v>1</v>
      </c>
    </row>
    <row r="69" spans="1:37" hidden="1" x14ac:dyDescent="0.2">
      <c r="A69" t="s">
        <v>183</v>
      </c>
      <c r="B69" t="s">
        <v>184</v>
      </c>
      <c r="C69" t="s">
        <v>184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5.4</v>
      </c>
      <c r="AE69">
        <v>258</v>
      </c>
      <c r="AF69">
        <v>25.489979618331901</v>
      </c>
      <c r="AG69">
        <v>10.97826086956522</v>
      </c>
      <c r="AH69">
        <v>21.09922360253206</v>
      </c>
      <c r="AI69">
        <v>4.2198447205064129</v>
      </c>
      <c r="AJ69">
        <v>0</v>
      </c>
      <c r="AK69">
        <v>0</v>
      </c>
    </row>
    <row r="70" spans="1:37" x14ac:dyDescent="0.2">
      <c r="A70" t="s">
        <v>365</v>
      </c>
      <c r="B70" t="s">
        <v>366</v>
      </c>
      <c r="C70" t="s">
        <v>366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25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7</v>
      </c>
      <c r="AE70">
        <v>553</v>
      </c>
      <c r="AF70">
        <v>22.927048554815531</v>
      </c>
      <c r="AG70">
        <v>18.84615384615385</v>
      </c>
      <c r="AH70">
        <v>26.16571450982757</v>
      </c>
      <c r="AI70">
        <v>4.2543333275515032</v>
      </c>
      <c r="AJ70">
        <v>1</v>
      </c>
      <c r="AK70">
        <v>1</v>
      </c>
    </row>
    <row r="71" spans="1:37" hidden="1" x14ac:dyDescent="0.2">
      <c r="A71" t="s">
        <v>187</v>
      </c>
      <c r="B71" t="s">
        <v>188</v>
      </c>
      <c r="C71" t="s">
        <v>188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5.0999999999999996</v>
      </c>
      <c r="AE71">
        <v>278</v>
      </c>
      <c r="AF71">
        <v>16.132075471698119</v>
      </c>
      <c r="AG71">
        <v>15.34132686278071</v>
      </c>
      <c r="AH71">
        <v>17.169686330452311</v>
      </c>
      <c r="AI71">
        <v>3.4192964181065508</v>
      </c>
      <c r="AJ71">
        <v>0</v>
      </c>
      <c r="AK71">
        <v>0</v>
      </c>
    </row>
    <row r="72" spans="1:37" hidden="1" x14ac:dyDescent="0.2">
      <c r="A72" t="s">
        <v>189</v>
      </c>
      <c r="B72" t="s">
        <v>190</v>
      </c>
      <c r="C72" t="s">
        <v>191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5.4</v>
      </c>
      <c r="AE72">
        <v>279</v>
      </c>
      <c r="AF72">
        <v>13.698224852071011</v>
      </c>
      <c r="AG72">
        <v>14.253731343283579</v>
      </c>
      <c r="AH72">
        <v>15.254649363230779</v>
      </c>
      <c r="AI72">
        <v>3.0509298726461549</v>
      </c>
      <c r="AJ72">
        <v>0</v>
      </c>
      <c r="AK72">
        <v>0</v>
      </c>
    </row>
    <row r="73" spans="1:37" hidden="1" x14ac:dyDescent="0.2">
      <c r="A73" t="s">
        <v>192</v>
      </c>
      <c r="B73" t="s">
        <v>193</v>
      </c>
      <c r="C73" t="s">
        <v>194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281</v>
      </c>
      <c r="AF73">
        <v>10.68181818181818</v>
      </c>
      <c r="AG73">
        <v>12.647058823529409</v>
      </c>
      <c r="AH73">
        <v>12.738809763275491</v>
      </c>
      <c r="AI73">
        <v>2.5477619526550992</v>
      </c>
      <c r="AJ73">
        <v>0</v>
      </c>
      <c r="AK73">
        <v>0</v>
      </c>
    </row>
    <row r="74" spans="1:37" hidden="1" x14ac:dyDescent="0.2">
      <c r="A74" t="s">
        <v>195</v>
      </c>
      <c r="B74" t="s">
        <v>196</v>
      </c>
      <c r="C74" t="s">
        <v>196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5.5</v>
      </c>
      <c r="AE74">
        <v>283</v>
      </c>
      <c r="AF74">
        <v>15</v>
      </c>
      <c r="AG74">
        <v>13.771186440677971</v>
      </c>
      <c r="AH74">
        <v>15.69312571868689</v>
      </c>
      <c r="AI74">
        <v>3.1386251437373791</v>
      </c>
      <c r="AJ74">
        <v>0</v>
      </c>
      <c r="AK74">
        <v>0</v>
      </c>
    </row>
    <row r="75" spans="1:37" hidden="1" x14ac:dyDescent="0.2">
      <c r="A75" t="s">
        <v>197</v>
      </c>
      <c r="B75" t="s">
        <v>198</v>
      </c>
      <c r="C75" t="s">
        <v>198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</v>
      </c>
      <c r="AE75">
        <v>284</v>
      </c>
      <c r="AF75">
        <v>18.333333333333329</v>
      </c>
      <c r="AG75">
        <v>16.650521184588712</v>
      </c>
      <c r="AH75">
        <v>19.080897457896519</v>
      </c>
      <c r="AI75">
        <v>3.8161794912546321</v>
      </c>
      <c r="AJ75">
        <v>0</v>
      </c>
      <c r="AK75">
        <v>0</v>
      </c>
    </row>
    <row r="76" spans="1:37" hidden="1" x14ac:dyDescent="0.2">
      <c r="A76" t="s">
        <v>199</v>
      </c>
      <c r="B76" t="s">
        <v>200</v>
      </c>
      <c r="C76" t="s">
        <v>200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4.7</v>
      </c>
      <c r="AE76">
        <v>286</v>
      </c>
      <c r="AF76">
        <v>15.12048192771084</v>
      </c>
      <c r="AG76">
        <v>14.5</v>
      </c>
      <c r="AH76">
        <v>16.159454481463371</v>
      </c>
      <c r="AI76">
        <v>3.2318908962926729</v>
      </c>
      <c r="AJ76">
        <v>0</v>
      </c>
      <c r="AK76">
        <v>0</v>
      </c>
    </row>
    <row r="77" spans="1:37" hidden="1" x14ac:dyDescent="0.2">
      <c r="A77" t="s">
        <v>201</v>
      </c>
      <c r="B77" t="s">
        <v>202</v>
      </c>
      <c r="C77" t="s">
        <v>202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4.9000000000000004</v>
      </c>
      <c r="AE77">
        <v>287</v>
      </c>
      <c r="AF77">
        <v>10.65789473684212</v>
      </c>
      <c r="AG77">
        <v>12.58333333333333</v>
      </c>
      <c r="AH77">
        <v>12.690793673503221</v>
      </c>
      <c r="AI77">
        <v>2.538158734700644</v>
      </c>
      <c r="AJ77">
        <v>0</v>
      </c>
      <c r="AK77">
        <v>0</v>
      </c>
    </row>
    <row r="78" spans="1:37" hidden="1" x14ac:dyDescent="0.2">
      <c r="A78" t="s">
        <v>203</v>
      </c>
      <c r="B78" t="s">
        <v>204</v>
      </c>
      <c r="C78" t="s">
        <v>204</v>
      </c>
      <c r="D78" t="s">
        <v>3</v>
      </c>
      <c r="E78">
        <v>1</v>
      </c>
      <c r="F78">
        <v>0</v>
      </c>
      <c r="G78">
        <v>0</v>
      </c>
      <c r="H78">
        <v>0</v>
      </c>
      <c r="I78" t="s">
        <v>18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4.7</v>
      </c>
      <c r="AE78">
        <v>288</v>
      </c>
      <c r="AF78">
        <v>18.333333333333339</v>
      </c>
      <c r="AG78">
        <v>16.436170212765958</v>
      </c>
      <c r="AH78">
        <v>18.962911266887811</v>
      </c>
      <c r="AI78">
        <v>3.7925822533775611</v>
      </c>
      <c r="AJ78">
        <v>0</v>
      </c>
      <c r="AK78">
        <v>0</v>
      </c>
    </row>
    <row r="79" spans="1:37" hidden="1" x14ac:dyDescent="0.2">
      <c r="A79" t="s">
        <v>205</v>
      </c>
      <c r="B79" t="s">
        <v>206</v>
      </c>
      <c r="C79" t="s">
        <v>207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4.7</v>
      </c>
      <c r="AE79">
        <v>289</v>
      </c>
      <c r="AF79">
        <v>13.617021276595739</v>
      </c>
      <c r="AG79">
        <v>14.09722222222222</v>
      </c>
      <c r="AH79">
        <v>15.124581084536221</v>
      </c>
      <c r="AI79">
        <v>3.024916216907243</v>
      </c>
      <c r="AJ79">
        <v>0</v>
      </c>
      <c r="AK79">
        <v>0</v>
      </c>
    </row>
    <row r="80" spans="1:37" hidden="1" x14ac:dyDescent="0.2">
      <c r="A80" t="s">
        <v>208</v>
      </c>
      <c r="B80" t="s">
        <v>209</v>
      </c>
      <c r="C80" t="s">
        <v>209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18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4.7</v>
      </c>
      <c r="AE80">
        <v>292</v>
      </c>
      <c r="AF80">
        <v>15.774411788675939</v>
      </c>
      <c r="AG80">
        <v>14.33734939759036</v>
      </c>
      <c r="AH80">
        <v>16.42361431422702</v>
      </c>
      <c r="AI80">
        <v>3.371681792649095</v>
      </c>
      <c r="AJ80">
        <v>0</v>
      </c>
      <c r="AK80">
        <v>0</v>
      </c>
    </row>
    <row r="81" spans="1:37" hidden="1" x14ac:dyDescent="0.2">
      <c r="A81" t="s">
        <v>210</v>
      </c>
      <c r="B81" t="s">
        <v>211</v>
      </c>
      <c r="C81" t="s">
        <v>211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18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4.9000000000000004</v>
      </c>
      <c r="AE81">
        <v>298</v>
      </c>
      <c r="AF81">
        <v>13.41216216216217</v>
      </c>
      <c r="AG81">
        <v>14.03846153846154</v>
      </c>
      <c r="AH81">
        <v>14.98143586535824</v>
      </c>
      <c r="AI81">
        <v>2.9962871730716469</v>
      </c>
      <c r="AJ81">
        <v>0</v>
      </c>
      <c r="AK81">
        <v>0</v>
      </c>
    </row>
    <row r="82" spans="1:37" hidden="1" x14ac:dyDescent="0.2">
      <c r="A82" t="s">
        <v>212</v>
      </c>
      <c r="B82" t="s">
        <v>213</v>
      </c>
      <c r="C82" t="s">
        <v>213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18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</v>
      </c>
      <c r="AE82">
        <v>300</v>
      </c>
      <c r="AF82">
        <v>12.45676753759612</v>
      </c>
      <c r="AG82">
        <v>13.66504854368932</v>
      </c>
      <c r="AH82">
        <v>14.25915607639114</v>
      </c>
      <c r="AI82">
        <v>2.8338041416092761</v>
      </c>
      <c r="AJ82">
        <v>0</v>
      </c>
      <c r="AK82">
        <v>0</v>
      </c>
    </row>
    <row r="83" spans="1:37" hidden="1" x14ac:dyDescent="0.2">
      <c r="A83" t="s">
        <v>214</v>
      </c>
      <c r="B83" t="s">
        <v>215</v>
      </c>
      <c r="C83" t="s">
        <v>215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4.0999999999999996</v>
      </c>
      <c r="AE83">
        <v>310</v>
      </c>
      <c r="AF83">
        <v>12.17391304347826</v>
      </c>
      <c r="AG83">
        <v>12.762228402850271</v>
      </c>
      <c r="AH83">
        <v>16.65724968815023</v>
      </c>
      <c r="AI83">
        <v>3.340228874835959</v>
      </c>
      <c r="AJ83">
        <v>0</v>
      </c>
      <c r="AK83">
        <v>0</v>
      </c>
    </row>
    <row r="84" spans="1:37" hidden="1" x14ac:dyDescent="0.2">
      <c r="A84" t="s">
        <v>111</v>
      </c>
      <c r="B84" t="s">
        <v>216</v>
      </c>
      <c r="C84" t="s">
        <v>216</v>
      </c>
      <c r="D84" t="s">
        <v>6</v>
      </c>
      <c r="E84">
        <v>0</v>
      </c>
      <c r="F84">
        <v>0</v>
      </c>
      <c r="G84">
        <v>0</v>
      </c>
      <c r="H84">
        <v>1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5.8</v>
      </c>
      <c r="AE84">
        <v>311</v>
      </c>
      <c r="AF84">
        <v>16.90691915094316</v>
      </c>
      <c r="AG84">
        <v>16.407407631181069</v>
      </c>
      <c r="AH84">
        <v>22.227052288948219</v>
      </c>
      <c r="AI84">
        <v>4.23687055969594</v>
      </c>
      <c r="AJ84">
        <v>0</v>
      </c>
      <c r="AK84">
        <v>0</v>
      </c>
    </row>
    <row r="85" spans="1:37" hidden="1" x14ac:dyDescent="0.2">
      <c r="A85" t="s">
        <v>217</v>
      </c>
      <c r="B85" t="s">
        <v>193</v>
      </c>
      <c r="C85" t="s">
        <v>218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5.5</v>
      </c>
      <c r="AE85">
        <v>314</v>
      </c>
      <c r="AF85">
        <v>16.01851851851854</v>
      </c>
      <c r="AG85">
        <v>14.84375</v>
      </c>
      <c r="AH85">
        <v>20.576217659702131</v>
      </c>
      <c r="AI85">
        <v>4.1152435319404246</v>
      </c>
      <c r="AJ85">
        <v>0</v>
      </c>
      <c r="AK85">
        <v>0</v>
      </c>
    </row>
    <row r="86" spans="1:37" hidden="1" x14ac:dyDescent="0.2">
      <c r="A86" t="s">
        <v>158</v>
      </c>
      <c r="B86" t="s">
        <v>219</v>
      </c>
      <c r="C86" t="s">
        <v>219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4.9000000000000004</v>
      </c>
      <c r="AE86">
        <v>315</v>
      </c>
      <c r="AF86">
        <v>10.650790937009541</v>
      </c>
      <c r="AG86">
        <v>11.35416666666667</v>
      </c>
      <c r="AH86">
        <v>14.703069464386971</v>
      </c>
      <c r="AI86">
        <v>2.882999097728089</v>
      </c>
      <c r="AJ86">
        <v>0</v>
      </c>
      <c r="AK86">
        <v>0</v>
      </c>
    </row>
    <row r="87" spans="1:37" hidden="1" x14ac:dyDescent="0.2">
      <c r="A87" t="s">
        <v>220</v>
      </c>
      <c r="B87" t="s">
        <v>221</v>
      </c>
      <c r="C87" t="s">
        <v>222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4.8</v>
      </c>
      <c r="AE87">
        <v>319</v>
      </c>
      <c r="AF87">
        <v>10.90909090909091</v>
      </c>
      <c r="AG87">
        <v>12.95833333333333</v>
      </c>
      <c r="AH87">
        <v>15.974326799678</v>
      </c>
      <c r="AI87">
        <v>3.1948653599355992</v>
      </c>
      <c r="AJ87">
        <v>0</v>
      </c>
      <c r="AK87">
        <v>0</v>
      </c>
    </row>
    <row r="88" spans="1:37" hidden="1" x14ac:dyDescent="0.2">
      <c r="A88" t="s">
        <v>223</v>
      </c>
      <c r="B88" t="s">
        <v>224</v>
      </c>
      <c r="C88" t="s">
        <v>224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5.4</v>
      </c>
      <c r="AE88">
        <v>322</v>
      </c>
      <c r="AF88">
        <v>15.847953216374259</v>
      </c>
      <c r="AG88">
        <v>14.65073529411765</v>
      </c>
      <c r="AH88">
        <v>20.333058438133971</v>
      </c>
      <c r="AI88">
        <v>4.0666116876267946</v>
      </c>
      <c r="AJ88">
        <v>0</v>
      </c>
      <c r="AK88">
        <v>0</v>
      </c>
    </row>
    <row r="89" spans="1:37" hidden="1" x14ac:dyDescent="0.2">
      <c r="A89" t="s">
        <v>225</v>
      </c>
      <c r="B89" t="s">
        <v>226</v>
      </c>
      <c r="C89" t="s">
        <v>226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4.5</v>
      </c>
      <c r="AE89">
        <v>323</v>
      </c>
      <c r="AF89">
        <v>15.44835476422438</v>
      </c>
      <c r="AG89">
        <v>13.511904761904759</v>
      </c>
      <c r="AH89">
        <v>19.29074202719411</v>
      </c>
      <c r="AI89">
        <v>4.1328270641684099</v>
      </c>
      <c r="AJ89">
        <v>0</v>
      </c>
      <c r="AK89">
        <v>0</v>
      </c>
    </row>
    <row r="90" spans="1:37" hidden="1" x14ac:dyDescent="0.2">
      <c r="A90" t="s">
        <v>227</v>
      </c>
      <c r="B90" t="s">
        <v>228</v>
      </c>
      <c r="C90" t="s">
        <v>228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4.7</v>
      </c>
      <c r="AE90">
        <v>324</v>
      </c>
      <c r="AF90">
        <v>12.0594342465136</v>
      </c>
      <c r="AG90">
        <v>13.25757575757576</v>
      </c>
      <c r="AH90">
        <v>16.92419202001275</v>
      </c>
      <c r="AI90">
        <v>3.7102277556271459</v>
      </c>
      <c r="AJ90">
        <v>0</v>
      </c>
      <c r="AK90">
        <v>0</v>
      </c>
    </row>
    <row r="91" spans="1:37" hidden="1" x14ac:dyDescent="0.2">
      <c r="A91" t="s">
        <v>189</v>
      </c>
      <c r="B91" t="s">
        <v>229</v>
      </c>
      <c r="C91" t="s">
        <v>229</v>
      </c>
      <c r="D91" t="s">
        <v>3</v>
      </c>
      <c r="E91">
        <v>1</v>
      </c>
      <c r="F91">
        <v>0</v>
      </c>
      <c r="G91">
        <v>0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4.4000000000000004</v>
      </c>
      <c r="AE91">
        <v>326</v>
      </c>
      <c r="AF91">
        <v>17.459893048128361</v>
      </c>
      <c r="AG91">
        <v>19.042304331467619</v>
      </c>
      <c r="AH91">
        <v>24.398364669046519</v>
      </c>
      <c r="AI91">
        <v>5.228333354862146</v>
      </c>
      <c r="AJ91">
        <v>0</v>
      </c>
      <c r="AK91">
        <v>0</v>
      </c>
    </row>
    <row r="92" spans="1:37" hidden="1" x14ac:dyDescent="0.2">
      <c r="A92" t="s">
        <v>158</v>
      </c>
      <c r="B92" t="s">
        <v>230</v>
      </c>
      <c r="C92" t="s">
        <v>230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4.4000000000000004</v>
      </c>
      <c r="AE92">
        <v>328</v>
      </c>
      <c r="AF92">
        <v>13.444281663714801</v>
      </c>
      <c r="AG92">
        <v>14.81666666666667</v>
      </c>
      <c r="AH92">
        <v>18.89291599376082</v>
      </c>
      <c r="AI92">
        <v>3.8129970111378371</v>
      </c>
      <c r="AJ92">
        <v>0</v>
      </c>
      <c r="AK92">
        <v>0</v>
      </c>
    </row>
    <row r="93" spans="1:37" hidden="1" x14ac:dyDescent="0.2">
      <c r="A93" t="s">
        <v>231</v>
      </c>
      <c r="B93" t="s">
        <v>232</v>
      </c>
      <c r="C93" t="s">
        <v>232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5.5</v>
      </c>
      <c r="AE93">
        <v>337</v>
      </c>
      <c r="AF93">
        <v>19.863636363636349</v>
      </c>
      <c r="AG93">
        <v>19.030080101562231</v>
      </c>
      <c r="AH93">
        <v>25.944357511160071</v>
      </c>
      <c r="AI93">
        <v>5.188871502232014</v>
      </c>
      <c r="AJ93">
        <v>0</v>
      </c>
      <c r="AK93">
        <v>0</v>
      </c>
    </row>
    <row r="94" spans="1:37" hidden="1" x14ac:dyDescent="0.2">
      <c r="A94" t="s">
        <v>233</v>
      </c>
      <c r="B94" t="s">
        <v>234</v>
      </c>
      <c r="C94" t="s">
        <v>234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5.3</v>
      </c>
      <c r="AE94">
        <v>340</v>
      </c>
      <c r="AF94">
        <v>15.25458800821651</v>
      </c>
      <c r="AG94">
        <v>13.93410852713178</v>
      </c>
      <c r="AH94">
        <v>14.74222067496528</v>
      </c>
      <c r="AI94">
        <v>2.7052769437818749</v>
      </c>
      <c r="AJ94">
        <v>0</v>
      </c>
      <c r="AK94">
        <v>0</v>
      </c>
    </row>
    <row r="95" spans="1:37" hidden="1" x14ac:dyDescent="0.2">
      <c r="A95" t="s">
        <v>235</v>
      </c>
      <c r="B95" t="s">
        <v>236</v>
      </c>
      <c r="C95" t="s">
        <v>235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5.3</v>
      </c>
      <c r="AE95">
        <v>341</v>
      </c>
      <c r="AF95">
        <v>14.63255141952836</v>
      </c>
      <c r="AG95">
        <v>19.413226912716709</v>
      </c>
      <c r="AH95">
        <v>17.327052873016751</v>
      </c>
      <c r="AI95">
        <v>2.0493487422928749</v>
      </c>
      <c r="AJ95">
        <v>0</v>
      </c>
      <c r="AK95">
        <v>0</v>
      </c>
    </row>
    <row r="96" spans="1:37" hidden="1" x14ac:dyDescent="0.2">
      <c r="A96" t="s">
        <v>237</v>
      </c>
      <c r="B96" t="s">
        <v>238</v>
      </c>
      <c r="C96" t="s">
        <v>238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4.9000000000000004</v>
      </c>
      <c r="AE96">
        <v>342</v>
      </c>
      <c r="AF96">
        <v>11.78300104377464</v>
      </c>
      <c r="AG96">
        <v>11.93181818181818</v>
      </c>
      <c r="AH96">
        <v>12.003002135013469</v>
      </c>
      <c r="AI96">
        <v>2.748871683856223</v>
      </c>
      <c r="AJ96">
        <v>0</v>
      </c>
      <c r="AK96">
        <v>0</v>
      </c>
    </row>
    <row r="97" spans="1:37" hidden="1" x14ac:dyDescent="0.2">
      <c r="A97" t="s">
        <v>239</v>
      </c>
      <c r="B97" t="s">
        <v>240</v>
      </c>
      <c r="C97" t="s">
        <v>240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5.4</v>
      </c>
      <c r="AE97">
        <v>344</v>
      </c>
      <c r="AF97">
        <v>11.70694674586708</v>
      </c>
      <c r="AG97">
        <v>13.194444444444439</v>
      </c>
      <c r="AH97">
        <v>12.63130685008187</v>
      </c>
      <c r="AI97">
        <v>1.724598483935649</v>
      </c>
      <c r="AJ97">
        <v>0</v>
      </c>
      <c r="AK97">
        <v>0</v>
      </c>
    </row>
    <row r="98" spans="1:37" hidden="1" x14ac:dyDescent="0.2">
      <c r="A98" t="s">
        <v>241</v>
      </c>
      <c r="B98" t="s">
        <v>242</v>
      </c>
      <c r="C98" t="s">
        <v>242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4.4000000000000004</v>
      </c>
      <c r="AE98">
        <v>345</v>
      </c>
      <c r="AF98">
        <v>13.232274590492841</v>
      </c>
      <c r="AG98">
        <v>13.6</v>
      </c>
      <c r="AH98">
        <v>13.58502185000739</v>
      </c>
      <c r="AI98">
        <v>2.508431296391378</v>
      </c>
      <c r="AJ98">
        <v>0</v>
      </c>
      <c r="AK98">
        <v>0</v>
      </c>
    </row>
    <row r="99" spans="1:37" hidden="1" x14ac:dyDescent="0.2">
      <c r="A99" t="s">
        <v>243</v>
      </c>
      <c r="B99" t="s">
        <v>244</v>
      </c>
      <c r="C99" t="s">
        <v>244</v>
      </c>
      <c r="D99" t="s">
        <v>3</v>
      </c>
      <c r="E99">
        <v>1</v>
      </c>
      <c r="F99">
        <v>0</v>
      </c>
      <c r="G99">
        <v>0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4.7</v>
      </c>
      <c r="AE99">
        <v>349</v>
      </c>
      <c r="AF99">
        <v>17.99583922459459</v>
      </c>
      <c r="AG99">
        <v>16.40086206896552</v>
      </c>
      <c r="AH99">
        <v>17.371797027556941</v>
      </c>
      <c r="AI99">
        <v>3.3362945821868348</v>
      </c>
      <c r="AJ99">
        <v>0</v>
      </c>
      <c r="AK99">
        <v>0</v>
      </c>
    </row>
    <row r="100" spans="1:37" hidden="1" x14ac:dyDescent="0.2">
      <c r="A100" t="s">
        <v>245</v>
      </c>
      <c r="B100" t="s">
        <v>246</v>
      </c>
      <c r="C100" t="s">
        <v>247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</v>
      </c>
      <c r="AE100">
        <v>354</v>
      </c>
      <c r="AF100">
        <v>12.888888888888889</v>
      </c>
      <c r="AG100">
        <v>13.21428571428571</v>
      </c>
      <c r="AH100">
        <v>13.21520916344423</v>
      </c>
      <c r="AI100">
        <v>2.6430418326888452</v>
      </c>
      <c r="AJ100">
        <v>0</v>
      </c>
      <c r="AK100">
        <v>0</v>
      </c>
    </row>
    <row r="101" spans="1:37" hidden="1" x14ac:dyDescent="0.2">
      <c r="A101" t="s">
        <v>248</v>
      </c>
      <c r="B101" t="s">
        <v>249</v>
      </c>
      <c r="C101" t="s">
        <v>249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4.5</v>
      </c>
      <c r="AE101">
        <v>355</v>
      </c>
      <c r="AF101">
        <v>11.730769230769219</v>
      </c>
      <c r="AG101">
        <v>12.95081967213115</v>
      </c>
      <c r="AH101">
        <v>12.51451320036054</v>
      </c>
      <c r="AI101">
        <v>2.5029026400721079</v>
      </c>
      <c r="AJ101">
        <v>0</v>
      </c>
      <c r="AK101">
        <v>0</v>
      </c>
    </row>
    <row r="102" spans="1:37" hidden="1" x14ac:dyDescent="0.2">
      <c r="A102" t="s">
        <v>232</v>
      </c>
      <c r="B102" t="s">
        <v>250</v>
      </c>
      <c r="C102" t="s">
        <v>250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4.5999999999999996</v>
      </c>
      <c r="AE102">
        <v>356</v>
      </c>
      <c r="AF102">
        <v>12.17105263157894</v>
      </c>
      <c r="AG102">
        <v>13.70833333333333</v>
      </c>
      <c r="AH102">
        <v>13.12721773237238</v>
      </c>
      <c r="AI102">
        <v>2.6254435464744752</v>
      </c>
      <c r="AJ102">
        <v>0</v>
      </c>
      <c r="AK102">
        <v>0</v>
      </c>
    </row>
    <row r="103" spans="1:37" hidden="1" x14ac:dyDescent="0.2">
      <c r="A103" t="s">
        <v>251</v>
      </c>
      <c r="B103" t="s">
        <v>252</v>
      </c>
      <c r="C103" t="s">
        <v>252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4.4000000000000004</v>
      </c>
      <c r="AE103">
        <v>357</v>
      </c>
      <c r="AF103">
        <v>11.8918918918919</v>
      </c>
      <c r="AG103">
        <v>13.36206896551724</v>
      </c>
      <c r="AH103">
        <v>12.80934927769778</v>
      </c>
      <c r="AI103">
        <v>2.5618698555395549</v>
      </c>
      <c r="AJ103">
        <v>0</v>
      </c>
      <c r="AK103">
        <v>0</v>
      </c>
    </row>
    <row r="104" spans="1:37" hidden="1" x14ac:dyDescent="0.2">
      <c r="A104" t="s">
        <v>253</v>
      </c>
      <c r="B104" t="s">
        <v>254</v>
      </c>
      <c r="C104" t="s">
        <v>255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4.7</v>
      </c>
      <c r="AE104">
        <v>361</v>
      </c>
      <c r="AF104">
        <v>10.675675675675681</v>
      </c>
      <c r="AG104">
        <v>13.1463866445349</v>
      </c>
      <c r="AH104">
        <v>12.105640766151399</v>
      </c>
      <c r="AI104">
        <v>2.4244877581138491</v>
      </c>
      <c r="AJ104">
        <v>0</v>
      </c>
      <c r="AK104">
        <v>0</v>
      </c>
    </row>
    <row r="105" spans="1:37" hidden="1" x14ac:dyDescent="0.2">
      <c r="A105" t="s">
        <v>256</v>
      </c>
      <c r="B105" t="s">
        <v>257</v>
      </c>
      <c r="C105" t="s">
        <v>257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5.3</v>
      </c>
      <c r="AE105">
        <v>362</v>
      </c>
      <c r="AF105">
        <v>13.013698630137</v>
      </c>
      <c r="AG105">
        <v>13.640350877192979</v>
      </c>
      <c r="AH105">
        <v>13.500232730361491</v>
      </c>
      <c r="AI105">
        <v>2.700046546072298</v>
      </c>
      <c r="AJ105">
        <v>0</v>
      </c>
      <c r="AK105">
        <v>0</v>
      </c>
    </row>
    <row r="106" spans="1:37" hidden="1" x14ac:dyDescent="0.2">
      <c r="A106" t="s">
        <v>258</v>
      </c>
      <c r="B106" t="s">
        <v>259</v>
      </c>
      <c r="C106" t="s">
        <v>258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5.2</v>
      </c>
      <c r="AE106">
        <v>363</v>
      </c>
      <c r="AF106">
        <v>12.780660744522001</v>
      </c>
      <c r="AG106">
        <v>20.52790849521303</v>
      </c>
      <c r="AH106">
        <v>17.015822237610749</v>
      </c>
      <c r="AI106">
        <v>3.8173775663662481</v>
      </c>
      <c r="AJ106">
        <v>0</v>
      </c>
      <c r="AK106">
        <v>0</v>
      </c>
    </row>
    <row r="107" spans="1:37" hidden="1" x14ac:dyDescent="0.2">
      <c r="A107" t="s">
        <v>260</v>
      </c>
      <c r="B107" t="s">
        <v>261</v>
      </c>
      <c r="C107" t="s">
        <v>260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5.3</v>
      </c>
      <c r="AE107">
        <v>364</v>
      </c>
      <c r="AF107">
        <v>19.939467211680281</v>
      </c>
      <c r="AG107">
        <v>19.632902913365669</v>
      </c>
      <c r="AH107">
        <v>20.017571704937911</v>
      </c>
      <c r="AI107">
        <v>3.77234621278786</v>
      </c>
      <c r="AJ107">
        <v>0</v>
      </c>
      <c r="AK107">
        <v>0</v>
      </c>
    </row>
    <row r="108" spans="1:37" hidden="1" x14ac:dyDescent="0.2">
      <c r="A108" t="s">
        <v>262</v>
      </c>
      <c r="B108" t="s">
        <v>263</v>
      </c>
      <c r="C108" t="s">
        <v>263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4.5</v>
      </c>
      <c r="AE108">
        <v>371</v>
      </c>
      <c r="AF108">
        <v>16.511314653663881</v>
      </c>
      <c r="AG108">
        <v>15.23026315789474</v>
      </c>
      <c r="AH108">
        <v>16.034821895941629</v>
      </c>
      <c r="AI108">
        <v>3.5836109296588381</v>
      </c>
      <c r="AJ108">
        <v>0</v>
      </c>
      <c r="AK108">
        <v>0</v>
      </c>
    </row>
    <row r="109" spans="1:37" hidden="1" x14ac:dyDescent="0.2">
      <c r="A109" t="s">
        <v>264</v>
      </c>
      <c r="B109" t="s">
        <v>265</v>
      </c>
      <c r="C109" t="s">
        <v>265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8</v>
      </c>
      <c r="AE109">
        <v>376</v>
      </c>
      <c r="AF109">
        <v>27.555630259554569</v>
      </c>
      <c r="AG109">
        <v>23.062200667573929</v>
      </c>
      <c r="AH109">
        <v>25.528070389669239</v>
      </c>
      <c r="AI109">
        <v>5.4207851278651944</v>
      </c>
      <c r="AJ109">
        <v>0</v>
      </c>
      <c r="AK109">
        <v>0</v>
      </c>
    </row>
    <row r="110" spans="1:37" hidden="1" x14ac:dyDescent="0.2">
      <c r="A110" t="s">
        <v>266</v>
      </c>
      <c r="B110" t="s">
        <v>267</v>
      </c>
      <c r="C110" t="s">
        <v>268</v>
      </c>
      <c r="D110" t="s">
        <v>3</v>
      </c>
      <c r="E110">
        <v>1</v>
      </c>
      <c r="F110">
        <v>0</v>
      </c>
      <c r="G110">
        <v>0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5.6</v>
      </c>
      <c r="AE110">
        <v>377</v>
      </c>
      <c r="AF110">
        <v>22.041419226262342</v>
      </c>
      <c r="AG110">
        <v>23.029592682289511</v>
      </c>
      <c r="AH110">
        <v>22.643256864960719</v>
      </c>
      <c r="AI110">
        <v>5.3962606471264714</v>
      </c>
      <c r="AJ110">
        <v>0</v>
      </c>
      <c r="AK110">
        <v>0</v>
      </c>
    </row>
    <row r="111" spans="1:37" hidden="1" x14ac:dyDescent="0.2">
      <c r="A111" t="s">
        <v>269</v>
      </c>
      <c r="B111" t="s">
        <v>270</v>
      </c>
      <c r="C111" t="s">
        <v>269</v>
      </c>
      <c r="D111" t="s">
        <v>6</v>
      </c>
      <c r="E111">
        <v>0</v>
      </c>
      <c r="F111">
        <v>0</v>
      </c>
      <c r="G111">
        <v>0</v>
      </c>
      <c r="H111">
        <v>1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7.7</v>
      </c>
      <c r="AE111">
        <v>379</v>
      </c>
      <c r="AF111">
        <v>19.26829268292683</v>
      </c>
      <c r="AG111">
        <v>16.25</v>
      </c>
      <c r="AH111">
        <v>17.910566526937039</v>
      </c>
      <c r="AI111">
        <v>3.5821133053874079</v>
      </c>
      <c r="AJ111">
        <v>0</v>
      </c>
      <c r="AK111">
        <v>0</v>
      </c>
    </row>
    <row r="112" spans="1:37" hidden="1" x14ac:dyDescent="0.2">
      <c r="A112" t="s">
        <v>271</v>
      </c>
      <c r="B112" t="s">
        <v>272</v>
      </c>
      <c r="C112" t="s">
        <v>273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7.7</v>
      </c>
      <c r="AE112">
        <v>380</v>
      </c>
      <c r="AF112">
        <v>18.2258064516129</v>
      </c>
      <c r="AG112">
        <v>19.368795034762229</v>
      </c>
      <c r="AH112">
        <v>18.88159506458328</v>
      </c>
      <c r="AI112">
        <v>3.776319010448371</v>
      </c>
      <c r="AJ112">
        <v>0</v>
      </c>
      <c r="AK112">
        <v>0</v>
      </c>
    </row>
    <row r="113" spans="1:37" hidden="1" x14ac:dyDescent="0.2">
      <c r="A113" t="s">
        <v>274</v>
      </c>
      <c r="B113" t="s">
        <v>275</v>
      </c>
      <c r="C113" t="s">
        <v>275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7.2</v>
      </c>
      <c r="AE113">
        <v>383</v>
      </c>
      <c r="AF113">
        <v>17.332003215538439</v>
      </c>
      <c r="AG113">
        <v>16.041666666666671</v>
      </c>
      <c r="AH113">
        <v>16.802038344229789</v>
      </c>
      <c r="AI113">
        <v>3.5272204626487378</v>
      </c>
      <c r="AJ113">
        <v>0</v>
      </c>
      <c r="AK113">
        <v>0</v>
      </c>
    </row>
    <row r="114" spans="1:37" hidden="1" x14ac:dyDescent="0.2">
      <c r="A114" t="s">
        <v>276</v>
      </c>
      <c r="B114" t="s">
        <v>277</v>
      </c>
      <c r="C114" t="s">
        <v>277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4.5</v>
      </c>
      <c r="AE114">
        <v>384</v>
      </c>
      <c r="AF114">
        <v>12.5</v>
      </c>
      <c r="AG114">
        <v>11.27593466125397</v>
      </c>
      <c r="AH114">
        <v>11.975378962467611</v>
      </c>
      <c r="AI114">
        <v>2.3978255946304579</v>
      </c>
      <c r="AJ114">
        <v>0</v>
      </c>
      <c r="AK114">
        <v>0</v>
      </c>
    </row>
    <row r="115" spans="1:37" hidden="1" x14ac:dyDescent="0.2">
      <c r="A115" t="s">
        <v>278</v>
      </c>
      <c r="B115" t="s">
        <v>279</v>
      </c>
      <c r="C115" t="s">
        <v>279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4.9000000000000004</v>
      </c>
      <c r="AE115">
        <v>388</v>
      </c>
      <c r="AF115">
        <v>14.5945945945946</v>
      </c>
      <c r="AG115">
        <v>15.65751195779988</v>
      </c>
      <c r="AH115">
        <v>15.19137674390856</v>
      </c>
      <c r="AI115">
        <v>2.9768341806698349</v>
      </c>
      <c r="AJ115">
        <v>0</v>
      </c>
      <c r="AK115">
        <v>0</v>
      </c>
    </row>
    <row r="116" spans="1:37" hidden="1" x14ac:dyDescent="0.2">
      <c r="A116" t="s">
        <v>280</v>
      </c>
      <c r="B116" t="s">
        <v>281</v>
      </c>
      <c r="C116" t="s">
        <v>282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7.4</v>
      </c>
      <c r="AE116">
        <v>389</v>
      </c>
      <c r="AF116">
        <v>16.75</v>
      </c>
      <c r="AG116">
        <v>17.417827717613321</v>
      </c>
      <c r="AH116">
        <v>17.167022546607431</v>
      </c>
      <c r="AI116">
        <v>3.4334045108581628</v>
      </c>
      <c r="AJ116">
        <v>0</v>
      </c>
      <c r="AK116">
        <v>0</v>
      </c>
    </row>
    <row r="117" spans="1:37" hidden="1" x14ac:dyDescent="0.2">
      <c r="A117" t="s">
        <v>283</v>
      </c>
      <c r="B117" t="s">
        <v>284</v>
      </c>
      <c r="C117" t="s">
        <v>284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5.8</v>
      </c>
      <c r="AE117">
        <v>390</v>
      </c>
      <c r="AF117">
        <v>14.271844660194169</v>
      </c>
      <c r="AG117">
        <v>14.53703703703704</v>
      </c>
      <c r="AH117">
        <v>14.47973234945982</v>
      </c>
      <c r="AI117">
        <v>2.8959464698919639</v>
      </c>
      <c r="AJ117">
        <v>0</v>
      </c>
      <c r="AK117">
        <v>0</v>
      </c>
    </row>
    <row r="118" spans="1:37" hidden="1" x14ac:dyDescent="0.2">
      <c r="A118" t="s">
        <v>285</v>
      </c>
      <c r="B118" t="s">
        <v>286</v>
      </c>
      <c r="C118" t="s">
        <v>286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13.1</v>
      </c>
      <c r="AE118">
        <v>394</v>
      </c>
      <c r="AF118">
        <v>34.49197860962569</v>
      </c>
      <c r="AG118">
        <v>34.008811063090747</v>
      </c>
      <c r="AH118">
        <v>34.448928055033861</v>
      </c>
      <c r="AI118">
        <v>6.889785611043088</v>
      </c>
      <c r="AJ118">
        <v>0</v>
      </c>
      <c r="AK118">
        <v>0</v>
      </c>
    </row>
    <row r="119" spans="1:37" hidden="1" x14ac:dyDescent="0.2">
      <c r="A119" t="s">
        <v>287</v>
      </c>
      <c r="B119" t="s">
        <v>288</v>
      </c>
      <c r="C119" t="s">
        <v>288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7.1</v>
      </c>
      <c r="AE119">
        <v>395</v>
      </c>
      <c r="AF119">
        <v>21</v>
      </c>
      <c r="AG119">
        <v>18.83115777131659</v>
      </c>
      <c r="AH119">
        <v>20.06408747785034</v>
      </c>
      <c r="AI119">
        <v>4.2765004629501817</v>
      </c>
      <c r="AJ119">
        <v>0</v>
      </c>
      <c r="AK119">
        <v>0</v>
      </c>
    </row>
    <row r="120" spans="1:37" hidden="1" x14ac:dyDescent="0.2">
      <c r="A120" t="s">
        <v>289</v>
      </c>
      <c r="B120" t="s">
        <v>290</v>
      </c>
      <c r="C120" t="s">
        <v>290</v>
      </c>
      <c r="D120" t="s">
        <v>6</v>
      </c>
      <c r="E120">
        <v>0</v>
      </c>
      <c r="F120">
        <v>0</v>
      </c>
      <c r="G120">
        <v>0</v>
      </c>
      <c r="H120">
        <v>1</v>
      </c>
      <c r="I120" t="s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4.8</v>
      </c>
      <c r="AE120">
        <v>413</v>
      </c>
      <c r="AF120">
        <v>11.428571428571431</v>
      </c>
      <c r="AG120">
        <v>12.75</v>
      </c>
      <c r="AH120">
        <v>12.397963173723239</v>
      </c>
      <c r="AI120">
        <v>2.4795926347446491</v>
      </c>
      <c r="AJ120">
        <v>0</v>
      </c>
      <c r="AK120">
        <v>0</v>
      </c>
    </row>
    <row r="121" spans="1:37" hidden="1" x14ac:dyDescent="0.2">
      <c r="A121" t="s">
        <v>291</v>
      </c>
      <c r="B121" t="s">
        <v>292</v>
      </c>
      <c r="C121" t="s">
        <v>292</v>
      </c>
      <c r="D121" t="s">
        <v>6</v>
      </c>
      <c r="E121">
        <v>0</v>
      </c>
      <c r="F121">
        <v>0</v>
      </c>
      <c r="G121">
        <v>0</v>
      </c>
      <c r="H121">
        <v>1</v>
      </c>
      <c r="I121" t="s">
        <v>22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5.2</v>
      </c>
      <c r="AE121">
        <v>425</v>
      </c>
      <c r="AF121">
        <v>16.071428571428569</v>
      </c>
      <c r="AG121">
        <v>15.5</v>
      </c>
      <c r="AH121">
        <v>16.128903122001109</v>
      </c>
      <c r="AI121">
        <v>3.2257806244002212</v>
      </c>
      <c r="AJ121">
        <v>0</v>
      </c>
      <c r="AK121">
        <v>0</v>
      </c>
    </row>
    <row r="122" spans="1:37" hidden="1" x14ac:dyDescent="0.2">
      <c r="A122" t="s">
        <v>293</v>
      </c>
      <c r="B122" t="s">
        <v>294</v>
      </c>
      <c r="C122" t="s">
        <v>294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4.9000000000000004</v>
      </c>
      <c r="AE122">
        <v>427</v>
      </c>
      <c r="AF122">
        <v>11.071428571428569</v>
      </c>
      <c r="AG122">
        <v>12.25</v>
      </c>
      <c r="AH122">
        <v>11.9559463625392</v>
      </c>
      <c r="AI122">
        <v>2.391189272507841</v>
      </c>
      <c r="AJ122">
        <v>0</v>
      </c>
      <c r="AK122">
        <v>0</v>
      </c>
    </row>
    <row r="123" spans="1:37" hidden="1" x14ac:dyDescent="0.2">
      <c r="A123" t="s">
        <v>295</v>
      </c>
      <c r="B123" t="s">
        <v>296</v>
      </c>
      <c r="C123" t="s">
        <v>296</v>
      </c>
      <c r="D123" t="s">
        <v>3</v>
      </c>
      <c r="E123">
        <v>1</v>
      </c>
      <c r="F123">
        <v>0</v>
      </c>
      <c r="G123">
        <v>0</v>
      </c>
      <c r="H123">
        <v>0</v>
      </c>
      <c r="I123" t="s">
        <v>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4.5</v>
      </c>
      <c r="AE123">
        <v>446</v>
      </c>
      <c r="AF123">
        <v>10.357142857108281</v>
      </c>
      <c r="AG123">
        <v>12</v>
      </c>
      <c r="AH123">
        <v>11.47496845957728</v>
      </c>
      <c r="AI123">
        <v>2.294993691915455</v>
      </c>
      <c r="AJ123">
        <v>0</v>
      </c>
      <c r="AK123">
        <v>0</v>
      </c>
    </row>
    <row r="124" spans="1:37" hidden="1" x14ac:dyDescent="0.2">
      <c r="A124" t="s">
        <v>162</v>
      </c>
      <c r="B124" t="s">
        <v>297</v>
      </c>
      <c r="C124" t="s">
        <v>297</v>
      </c>
      <c r="D124" t="s">
        <v>6</v>
      </c>
      <c r="E124">
        <v>0</v>
      </c>
      <c r="F124">
        <v>0</v>
      </c>
      <c r="G124">
        <v>0</v>
      </c>
      <c r="H124">
        <v>1</v>
      </c>
      <c r="I124" t="s">
        <v>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4.9000000000000004</v>
      </c>
      <c r="AE124">
        <v>448</v>
      </c>
      <c r="AF124">
        <v>11.53846153846154</v>
      </c>
      <c r="AG124">
        <v>10.555555555555561</v>
      </c>
      <c r="AH124">
        <v>11.27197907105109</v>
      </c>
      <c r="AI124">
        <v>2.2543958142102181</v>
      </c>
      <c r="AJ124">
        <v>0</v>
      </c>
      <c r="AK124">
        <v>0</v>
      </c>
    </row>
    <row r="125" spans="1:37" hidden="1" x14ac:dyDescent="0.2">
      <c r="A125" t="s">
        <v>298</v>
      </c>
      <c r="B125" t="s">
        <v>299</v>
      </c>
      <c r="C125" t="s">
        <v>299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4.9000000000000004</v>
      </c>
      <c r="AE125">
        <v>455</v>
      </c>
      <c r="AF125">
        <v>13.253870024590199</v>
      </c>
      <c r="AG125">
        <v>12</v>
      </c>
      <c r="AH125">
        <v>12.012367094780521</v>
      </c>
      <c r="AI125">
        <v>3.2669779156797132</v>
      </c>
      <c r="AJ125">
        <v>0</v>
      </c>
      <c r="AK125">
        <v>0</v>
      </c>
    </row>
    <row r="126" spans="1:37" hidden="1" x14ac:dyDescent="0.2">
      <c r="A126" t="s">
        <v>117</v>
      </c>
      <c r="B126" t="s">
        <v>300</v>
      </c>
      <c r="C126" t="s">
        <v>300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</v>
      </c>
      <c r="AE126">
        <v>456</v>
      </c>
      <c r="AF126">
        <v>13.07936507936507</v>
      </c>
      <c r="AG126">
        <v>11.9</v>
      </c>
      <c r="AH126">
        <v>11.880859574515069</v>
      </c>
      <c r="AI126">
        <v>2.9702148936287691</v>
      </c>
      <c r="AJ126">
        <v>0</v>
      </c>
      <c r="AK126">
        <v>0</v>
      </c>
    </row>
    <row r="127" spans="1:37" hidden="1" x14ac:dyDescent="0.2">
      <c r="A127" t="s">
        <v>301</v>
      </c>
      <c r="B127" t="s">
        <v>302</v>
      </c>
      <c r="C127" t="s">
        <v>303</v>
      </c>
      <c r="D127" t="s">
        <v>6</v>
      </c>
      <c r="E127">
        <v>0</v>
      </c>
      <c r="F127">
        <v>0</v>
      </c>
      <c r="G127">
        <v>0</v>
      </c>
      <c r="H127">
        <v>1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7</v>
      </c>
      <c r="AE127">
        <v>457</v>
      </c>
      <c r="AF127">
        <v>14.36363636363636</v>
      </c>
      <c r="AG127">
        <v>13.664401957719649</v>
      </c>
      <c r="AH127">
        <v>13.321302615063191</v>
      </c>
      <c r="AI127">
        <v>3.319697524418014</v>
      </c>
      <c r="AJ127">
        <v>0</v>
      </c>
      <c r="AK127">
        <v>0</v>
      </c>
    </row>
    <row r="128" spans="1:37" hidden="1" x14ac:dyDescent="0.2">
      <c r="A128" t="s">
        <v>304</v>
      </c>
      <c r="B128" t="s">
        <v>305</v>
      </c>
      <c r="C128" t="s">
        <v>304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6.4</v>
      </c>
      <c r="AE128">
        <v>458</v>
      </c>
      <c r="AF128">
        <v>13.99802682812801</v>
      </c>
      <c r="AG128">
        <v>13.02427838462903</v>
      </c>
      <c r="AH128">
        <v>12.847895988555161</v>
      </c>
      <c r="AI128">
        <v>3.0816111471825471</v>
      </c>
      <c r="AJ128">
        <v>0</v>
      </c>
      <c r="AK128">
        <v>0</v>
      </c>
    </row>
    <row r="129" spans="1:37" hidden="1" x14ac:dyDescent="0.2">
      <c r="A129" t="s">
        <v>306</v>
      </c>
      <c r="B129" t="s">
        <v>307</v>
      </c>
      <c r="C129" t="s">
        <v>306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5.5</v>
      </c>
      <c r="AE129">
        <v>464</v>
      </c>
      <c r="AF129">
        <v>11.8918918918919</v>
      </c>
      <c r="AG129">
        <v>11.938806220906709</v>
      </c>
      <c r="AH129">
        <v>11.31651535116827</v>
      </c>
      <c r="AI129">
        <v>2.823938334074783</v>
      </c>
      <c r="AJ129">
        <v>0</v>
      </c>
      <c r="AK129">
        <v>0</v>
      </c>
    </row>
    <row r="130" spans="1:37" hidden="1" x14ac:dyDescent="0.2">
      <c r="A130" t="s">
        <v>308</v>
      </c>
      <c r="B130" t="s">
        <v>309</v>
      </c>
      <c r="C130" t="s">
        <v>310</v>
      </c>
      <c r="D130" t="s">
        <v>3</v>
      </c>
      <c r="E130">
        <v>1</v>
      </c>
      <c r="F130">
        <v>0</v>
      </c>
      <c r="G130">
        <v>0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5.5</v>
      </c>
      <c r="AE130">
        <v>465</v>
      </c>
      <c r="AF130">
        <v>15.804347826086961</v>
      </c>
      <c r="AG130">
        <v>13.83561643835616</v>
      </c>
      <c r="AH130">
        <v>14.106313249077839</v>
      </c>
      <c r="AI130">
        <v>3.5265783122694598</v>
      </c>
      <c r="AJ130">
        <v>0</v>
      </c>
      <c r="AK130">
        <v>0</v>
      </c>
    </row>
    <row r="131" spans="1:37" hidden="1" x14ac:dyDescent="0.2">
      <c r="A131" t="s">
        <v>311</v>
      </c>
      <c r="B131" t="s">
        <v>312</v>
      </c>
      <c r="C131" t="s">
        <v>312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7.5</v>
      </c>
      <c r="AE131">
        <v>466</v>
      </c>
      <c r="AF131">
        <v>18.409996982090622</v>
      </c>
      <c r="AG131">
        <v>16.919807444430219</v>
      </c>
      <c r="AH131">
        <v>16.801075038406399</v>
      </c>
      <c r="AI131">
        <v>4.200268759571947</v>
      </c>
      <c r="AJ131">
        <v>0</v>
      </c>
      <c r="AK131">
        <v>0</v>
      </c>
    </row>
    <row r="132" spans="1:37" x14ac:dyDescent="0.2">
      <c r="A132" t="s">
        <v>422</v>
      </c>
      <c r="B132" t="s">
        <v>423</v>
      </c>
      <c r="C132" t="s">
        <v>423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7.6</v>
      </c>
      <c r="AE132">
        <v>696</v>
      </c>
      <c r="AF132">
        <v>22.98526759975724</v>
      </c>
      <c r="AG132">
        <v>21.419371813972461</v>
      </c>
      <c r="AH132">
        <v>21.1595331045026</v>
      </c>
      <c r="AI132">
        <v>4.2446209786984372</v>
      </c>
      <c r="AJ132">
        <v>1</v>
      </c>
      <c r="AK132">
        <v>1</v>
      </c>
    </row>
    <row r="133" spans="1:37" hidden="1" x14ac:dyDescent="0.2">
      <c r="A133" t="s">
        <v>315</v>
      </c>
      <c r="B133" t="s">
        <v>316</v>
      </c>
      <c r="C133" t="s">
        <v>315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5.6</v>
      </c>
      <c r="AE133">
        <v>476</v>
      </c>
      <c r="AF133">
        <v>12.3545183586245</v>
      </c>
      <c r="AG133">
        <v>11.968113725941681</v>
      </c>
      <c r="AH133">
        <v>11.556793051890059</v>
      </c>
      <c r="AI133">
        <v>2.6462466026473379</v>
      </c>
      <c r="AJ133">
        <v>0</v>
      </c>
      <c r="AK133">
        <v>0</v>
      </c>
    </row>
    <row r="134" spans="1:37" hidden="1" x14ac:dyDescent="0.2">
      <c r="A134" t="s">
        <v>317</v>
      </c>
      <c r="B134" t="s">
        <v>318</v>
      </c>
      <c r="C134" t="s">
        <v>318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5.3</v>
      </c>
      <c r="AE134">
        <v>480</v>
      </c>
      <c r="AF134">
        <v>15.188405797101449</v>
      </c>
      <c r="AG134">
        <v>14.446943540971059</v>
      </c>
      <c r="AH134">
        <v>14.08526593894234</v>
      </c>
      <c r="AI134">
        <v>3.5432891477625148</v>
      </c>
      <c r="AJ134">
        <v>0</v>
      </c>
      <c r="AK134">
        <v>0</v>
      </c>
    </row>
    <row r="135" spans="1:37" hidden="1" x14ac:dyDescent="0.2">
      <c r="A135" t="s">
        <v>319</v>
      </c>
      <c r="B135" t="s">
        <v>320</v>
      </c>
      <c r="C135" t="s">
        <v>320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4.9000000000000004</v>
      </c>
      <c r="AE135">
        <v>482</v>
      </c>
      <c r="AF135">
        <v>10.54545454545454</v>
      </c>
      <c r="AG135">
        <v>13</v>
      </c>
      <c r="AH135">
        <v>11.14406206014816</v>
      </c>
      <c r="AI135">
        <v>2.78601551503704</v>
      </c>
      <c r="AJ135">
        <v>0</v>
      </c>
      <c r="AK135">
        <v>0</v>
      </c>
    </row>
    <row r="136" spans="1:37" hidden="1" x14ac:dyDescent="0.2">
      <c r="A136" t="s">
        <v>321</v>
      </c>
      <c r="B136" t="s">
        <v>322</v>
      </c>
      <c r="C136" t="s">
        <v>322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6.7</v>
      </c>
      <c r="AE136">
        <v>483</v>
      </c>
      <c r="AF136">
        <v>17.818181818181809</v>
      </c>
      <c r="AG136">
        <v>20.495270435893119</v>
      </c>
      <c r="AH136">
        <v>18.1539883393542</v>
      </c>
      <c r="AI136">
        <v>4.5379271010838398</v>
      </c>
      <c r="AJ136">
        <v>0</v>
      </c>
      <c r="AK136">
        <v>0</v>
      </c>
    </row>
    <row r="137" spans="1:37" hidden="1" x14ac:dyDescent="0.2">
      <c r="A137" t="s">
        <v>323</v>
      </c>
      <c r="B137" t="s">
        <v>324</v>
      </c>
      <c r="C137" t="s">
        <v>325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8.3000000000000007</v>
      </c>
      <c r="AE137">
        <v>488</v>
      </c>
      <c r="AF137">
        <v>23.689045152559949</v>
      </c>
      <c r="AG137">
        <v>20.751698715853799</v>
      </c>
      <c r="AH137">
        <v>23.765973550093111</v>
      </c>
      <c r="AI137">
        <v>5.4618774007842106</v>
      </c>
      <c r="AJ137">
        <v>0</v>
      </c>
      <c r="AK137">
        <v>0</v>
      </c>
    </row>
    <row r="138" spans="1:37" hidden="1" x14ac:dyDescent="0.2">
      <c r="A138" t="s">
        <v>326</v>
      </c>
      <c r="B138" t="s">
        <v>327</v>
      </c>
      <c r="C138" t="s">
        <v>328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5.4</v>
      </c>
      <c r="AE138">
        <v>491</v>
      </c>
      <c r="AF138">
        <v>13.63636363636363</v>
      </c>
      <c r="AG138">
        <v>14.19601041327876</v>
      </c>
      <c r="AH138">
        <v>14.8983413151352</v>
      </c>
      <c r="AI138">
        <v>2.979668262642635</v>
      </c>
      <c r="AJ138">
        <v>0</v>
      </c>
      <c r="AK138">
        <v>0</v>
      </c>
    </row>
    <row r="139" spans="1:37" hidden="1" x14ac:dyDescent="0.2">
      <c r="A139" t="s">
        <v>271</v>
      </c>
      <c r="B139" t="s">
        <v>329</v>
      </c>
      <c r="C139" t="s">
        <v>330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</v>
      </c>
      <c r="AE139">
        <v>492</v>
      </c>
      <c r="AF139">
        <v>19.078947368421058</v>
      </c>
      <c r="AG139">
        <v>15.94827586206897</v>
      </c>
      <c r="AH139">
        <v>18.727003194694639</v>
      </c>
      <c r="AI139">
        <v>3.7454006389389281</v>
      </c>
      <c r="AJ139">
        <v>0</v>
      </c>
      <c r="AK139">
        <v>0</v>
      </c>
    </row>
    <row r="140" spans="1:37" hidden="1" x14ac:dyDescent="0.2">
      <c r="A140" t="s">
        <v>129</v>
      </c>
      <c r="B140" t="s">
        <v>331</v>
      </c>
      <c r="C140" t="s">
        <v>331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5.8</v>
      </c>
      <c r="AE140">
        <v>493</v>
      </c>
      <c r="AF140">
        <v>18.168316831683171</v>
      </c>
      <c r="AG140">
        <v>19.564510748980162</v>
      </c>
      <c r="AH140">
        <v>20.20170321911576</v>
      </c>
      <c r="AI140">
        <v>4.040340622440751</v>
      </c>
      <c r="AJ140">
        <v>0</v>
      </c>
      <c r="AK140">
        <v>0</v>
      </c>
    </row>
    <row r="141" spans="1:37" hidden="1" x14ac:dyDescent="0.2">
      <c r="A141" t="s">
        <v>332</v>
      </c>
      <c r="B141" t="s">
        <v>333</v>
      </c>
      <c r="C141" t="s">
        <v>333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4.7</v>
      </c>
      <c r="AE141">
        <v>496</v>
      </c>
      <c r="AF141">
        <v>10.86206896551723</v>
      </c>
      <c r="AG141">
        <v>11.02272727272727</v>
      </c>
      <c r="AH141">
        <v>11.71302252675274</v>
      </c>
      <c r="AI141">
        <v>2.3426045053505482</v>
      </c>
      <c r="AJ141">
        <v>0</v>
      </c>
      <c r="AK141">
        <v>0</v>
      </c>
    </row>
    <row r="142" spans="1:37" hidden="1" x14ac:dyDescent="0.2">
      <c r="A142" t="s">
        <v>334</v>
      </c>
      <c r="B142" t="s">
        <v>335</v>
      </c>
      <c r="C142" t="s">
        <v>336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4.5</v>
      </c>
      <c r="AE142">
        <v>499</v>
      </c>
      <c r="AF142">
        <v>14.90140677840189</v>
      </c>
      <c r="AG142">
        <v>15.32608695652174</v>
      </c>
      <c r="AH142">
        <v>16.179338752890921</v>
      </c>
      <c r="AI142">
        <v>2.9620524612702921</v>
      </c>
      <c r="AJ142">
        <v>0</v>
      </c>
      <c r="AK142">
        <v>0</v>
      </c>
    </row>
    <row r="143" spans="1:37" hidden="1" x14ac:dyDescent="0.2">
      <c r="A143" t="s">
        <v>256</v>
      </c>
      <c r="B143" t="s">
        <v>337</v>
      </c>
      <c r="C143" t="s">
        <v>337</v>
      </c>
      <c r="D143" t="s">
        <v>4</v>
      </c>
      <c r="E143">
        <v>0</v>
      </c>
      <c r="F143">
        <v>1</v>
      </c>
      <c r="G143">
        <v>0</v>
      </c>
      <c r="H143">
        <v>0</v>
      </c>
      <c r="I143" t="s">
        <v>24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4.3</v>
      </c>
      <c r="AE143">
        <v>500</v>
      </c>
      <c r="AF143">
        <v>16.053087944192139</v>
      </c>
      <c r="AG143">
        <v>15.14227642276423</v>
      </c>
      <c r="AH143">
        <v>16.689423823397959</v>
      </c>
      <c r="AI143">
        <v>3.6143051917668232</v>
      </c>
      <c r="AJ143">
        <v>0</v>
      </c>
      <c r="AK143">
        <v>0</v>
      </c>
    </row>
    <row r="144" spans="1:37" hidden="1" x14ac:dyDescent="0.2">
      <c r="A144" t="s">
        <v>338</v>
      </c>
      <c r="B144" t="s">
        <v>339</v>
      </c>
      <c r="C144" t="s">
        <v>339</v>
      </c>
      <c r="D144" t="s">
        <v>6</v>
      </c>
      <c r="E144">
        <v>0</v>
      </c>
      <c r="F144">
        <v>0</v>
      </c>
      <c r="G144">
        <v>0</v>
      </c>
      <c r="H144">
        <v>1</v>
      </c>
      <c r="I144" t="s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6.4</v>
      </c>
      <c r="AE144">
        <v>503</v>
      </c>
      <c r="AF144">
        <v>13.88095382724824</v>
      </c>
      <c r="AG144">
        <v>18.77717391304348</v>
      </c>
      <c r="AH144">
        <v>17.506556214772221</v>
      </c>
      <c r="AI144">
        <v>3.501311242954444</v>
      </c>
      <c r="AJ144">
        <v>0</v>
      </c>
      <c r="AK144">
        <v>0</v>
      </c>
    </row>
    <row r="145" spans="1:37" hidden="1" x14ac:dyDescent="0.2">
      <c r="A145" t="s">
        <v>340</v>
      </c>
      <c r="B145" t="s">
        <v>341</v>
      </c>
      <c r="C145" t="s">
        <v>341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4.9000000000000004</v>
      </c>
      <c r="AE145">
        <v>505</v>
      </c>
      <c r="AF145">
        <v>18.885877362502519</v>
      </c>
      <c r="AG145">
        <v>13.5</v>
      </c>
      <c r="AH145">
        <v>17.300112621356231</v>
      </c>
      <c r="AI145">
        <v>3.6192594814771968</v>
      </c>
      <c r="AJ145">
        <v>0</v>
      </c>
      <c r="AK145">
        <v>0</v>
      </c>
    </row>
    <row r="146" spans="1:37" hidden="1" x14ac:dyDescent="0.2">
      <c r="A146" t="s">
        <v>113</v>
      </c>
      <c r="B146" t="s">
        <v>342</v>
      </c>
      <c r="C146" t="s">
        <v>342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8.5</v>
      </c>
      <c r="AE146">
        <v>508</v>
      </c>
      <c r="AF146">
        <v>22.23287462017511</v>
      </c>
      <c r="AG146">
        <v>21.701050256434321</v>
      </c>
      <c r="AH146">
        <v>23.50895062774277</v>
      </c>
      <c r="AI146">
        <v>4.7004597496907374</v>
      </c>
      <c r="AJ146">
        <v>0</v>
      </c>
      <c r="AK146">
        <v>0</v>
      </c>
    </row>
    <row r="147" spans="1:37" hidden="1" x14ac:dyDescent="0.2">
      <c r="A147" t="s">
        <v>343</v>
      </c>
      <c r="B147" t="s">
        <v>228</v>
      </c>
      <c r="C147" t="s">
        <v>228</v>
      </c>
      <c r="D147" t="s">
        <v>3</v>
      </c>
      <c r="E147">
        <v>1</v>
      </c>
      <c r="F147">
        <v>0</v>
      </c>
      <c r="G147">
        <v>0</v>
      </c>
      <c r="H147">
        <v>0</v>
      </c>
      <c r="I147" t="s">
        <v>24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4.8</v>
      </c>
      <c r="AE147">
        <v>515</v>
      </c>
      <c r="AF147">
        <v>20.285143641093139</v>
      </c>
      <c r="AG147">
        <v>14.77272727272727</v>
      </c>
      <c r="AH147">
        <v>18.729334269240489</v>
      </c>
      <c r="AI147">
        <v>3.807364260570925</v>
      </c>
      <c r="AJ147">
        <v>0</v>
      </c>
      <c r="AK147">
        <v>0</v>
      </c>
    </row>
    <row r="148" spans="1:37" hidden="1" x14ac:dyDescent="0.2">
      <c r="A148" t="s">
        <v>344</v>
      </c>
      <c r="B148" t="s">
        <v>345</v>
      </c>
      <c r="C148" t="s">
        <v>346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6.2</v>
      </c>
      <c r="AE148">
        <v>525</v>
      </c>
      <c r="AF148">
        <v>21.176583374106301</v>
      </c>
      <c r="AG148">
        <v>21.658114521447281</v>
      </c>
      <c r="AH148">
        <v>26.75538918665546</v>
      </c>
      <c r="AI148">
        <v>6.1817699500036571</v>
      </c>
      <c r="AJ148">
        <v>0</v>
      </c>
      <c r="AK148">
        <v>0</v>
      </c>
    </row>
    <row r="149" spans="1:37" hidden="1" x14ac:dyDescent="0.2">
      <c r="A149" t="s">
        <v>347</v>
      </c>
      <c r="B149" t="s">
        <v>348</v>
      </c>
      <c r="C149" t="s">
        <v>348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4.3</v>
      </c>
      <c r="AE149">
        <v>526</v>
      </c>
      <c r="AF149">
        <v>7.5209299434425434</v>
      </c>
      <c r="AG149">
        <v>10.41666666666667</v>
      </c>
      <c r="AH149">
        <v>11.160743276442719</v>
      </c>
      <c r="AI149">
        <v>2.0749568799277651</v>
      </c>
      <c r="AJ149">
        <v>0</v>
      </c>
      <c r="AK149">
        <v>0</v>
      </c>
    </row>
    <row r="150" spans="1:37" hidden="1" x14ac:dyDescent="0.2">
      <c r="A150" t="s">
        <v>323</v>
      </c>
      <c r="B150" t="s">
        <v>349</v>
      </c>
      <c r="C150" t="s">
        <v>350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5.8</v>
      </c>
      <c r="AE150">
        <v>529</v>
      </c>
      <c r="AF150">
        <v>16.637931034482762</v>
      </c>
      <c r="AG150">
        <v>17.151264931270219</v>
      </c>
      <c r="AH150">
        <v>21.103240051267569</v>
      </c>
      <c r="AI150">
        <v>4.2206480102523543</v>
      </c>
      <c r="AJ150">
        <v>0</v>
      </c>
      <c r="AK150">
        <v>0</v>
      </c>
    </row>
    <row r="151" spans="1:37" hidden="1" x14ac:dyDescent="0.2">
      <c r="A151" t="s">
        <v>351</v>
      </c>
      <c r="B151" t="s">
        <v>352</v>
      </c>
      <c r="C151" t="s">
        <v>352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25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4.4000000000000004</v>
      </c>
      <c r="AE151">
        <v>530</v>
      </c>
      <c r="AF151">
        <v>14.77443609022558</v>
      </c>
      <c r="AG151">
        <v>14.952380952380951</v>
      </c>
      <c r="AH151">
        <v>18.570469255477619</v>
      </c>
      <c r="AI151">
        <v>3.714093851095523</v>
      </c>
      <c r="AJ151">
        <v>0</v>
      </c>
      <c r="AK151">
        <v>0</v>
      </c>
    </row>
    <row r="152" spans="1:37" x14ac:dyDescent="0.2">
      <c r="A152" t="s">
        <v>413</v>
      </c>
      <c r="B152" t="s">
        <v>414</v>
      </c>
      <c r="C152" t="s">
        <v>414</v>
      </c>
      <c r="D152" t="s">
        <v>3</v>
      </c>
      <c r="E152">
        <v>1</v>
      </c>
      <c r="F152">
        <v>0</v>
      </c>
      <c r="G152">
        <v>0</v>
      </c>
      <c r="H152">
        <v>0</v>
      </c>
      <c r="I152" t="s">
        <v>28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5.2</v>
      </c>
      <c r="AE152">
        <v>682</v>
      </c>
      <c r="AF152">
        <v>17.333333333333339</v>
      </c>
      <c r="AG152">
        <v>18.895644066286181</v>
      </c>
      <c r="AH152">
        <v>18.232950320935501</v>
      </c>
      <c r="AI152">
        <v>3.6049765918057748</v>
      </c>
      <c r="AJ152">
        <v>1</v>
      </c>
      <c r="AK152">
        <v>1</v>
      </c>
    </row>
    <row r="153" spans="1:37" hidden="1" x14ac:dyDescent="0.2">
      <c r="A153" t="s">
        <v>354</v>
      </c>
      <c r="B153" t="s">
        <v>355</v>
      </c>
      <c r="C153" t="s">
        <v>355</v>
      </c>
      <c r="D153" t="s">
        <v>6</v>
      </c>
      <c r="E153">
        <v>0</v>
      </c>
      <c r="F153">
        <v>0</v>
      </c>
      <c r="G153">
        <v>0</v>
      </c>
      <c r="H153">
        <v>1</v>
      </c>
      <c r="I153" t="s">
        <v>25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7.6</v>
      </c>
      <c r="AE153">
        <v>538</v>
      </c>
      <c r="AF153">
        <v>24.032258064516121</v>
      </c>
      <c r="AG153">
        <v>18.854166666666671</v>
      </c>
      <c r="AH153">
        <v>26.878944006803501</v>
      </c>
      <c r="AI153">
        <v>5.3757888013606996</v>
      </c>
      <c r="AJ153">
        <v>0</v>
      </c>
      <c r="AK153">
        <v>0</v>
      </c>
    </row>
    <row r="154" spans="1:37" hidden="1" x14ac:dyDescent="0.2">
      <c r="A154" t="s">
        <v>356</v>
      </c>
      <c r="B154" t="s">
        <v>357</v>
      </c>
      <c r="C154" t="s">
        <v>358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5.8</v>
      </c>
      <c r="AE154">
        <v>539</v>
      </c>
      <c r="AF154">
        <v>15.98326028575883</v>
      </c>
      <c r="AG154">
        <v>13.17391304347826</v>
      </c>
      <c r="AH154">
        <v>18.262712025973819</v>
      </c>
      <c r="AI154">
        <v>3.6525424051947639</v>
      </c>
      <c r="AJ154">
        <v>0</v>
      </c>
      <c r="AK154">
        <v>0</v>
      </c>
    </row>
    <row r="155" spans="1:37" hidden="1" x14ac:dyDescent="0.2">
      <c r="A155" t="s">
        <v>359</v>
      </c>
      <c r="B155" t="s">
        <v>360</v>
      </c>
      <c r="C155" t="s">
        <v>360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4.9000000000000004</v>
      </c>
      <c r="AE155">
        <v>544</v>
      </c>
      <c r="AF155">
        <v>14.18957348485594</v>
      </c>
      <c r="AG155">
        <v>12.83854166666667</v>
      </c>
      <c r="AH155">
        <v>16.908966113014539</v>
      </c>
      <c r="AI155">
        <v>3.3817932226029082</v>
      </c>
      <c r="AJ155">
        <v>0</v>
      </c>
      <c r="AK155">
        <v>0</v>
      </c>
    </row>
    <row r="156" spans="1:37" hidden="1" x14ac:dyDescent="0.2">
      <c r="A156" t="s">
        <v>361</v>
      </c>
      <c r="B156" t="s">
        <v>362</v>
      </c>
      <c r="C156" t="s">
        <v>362</v>
      </c>
      <c r="D156" t="s">
        <v>3</v>
      </c>
      <c r="E156">
        <v>1</v>
      </c>
      <c r="F156">
        <v>0</v>
      </c>
      <c r="G156">
        <v>0</v>
      </c>
      <c r="H156">
        <v>0</v>
      </c>
      <c r="I156" t="s">
        <v>25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5.5</v>
      </c>
      <c r="AE156">
        <v>547</v>
      </c>
      <c r="AF156">
        <v>20.684931506849331</v>
      </c>
      <c r="AG156">
        <v>17.952586206896552</v>
      </c>
      <c r="AH156">
        <v>24.184797072270591</v>
      </c>
      <c r="AI156">
        <v>4.8369594144541166</v>
      </c>
      <c r="AJ156">
        <v>0</v>
      </c>
      <c r="AK156">
        <v>0</v>
      </c>
    </row>
    <row r="157" spans="1:37" hidden="1" x14ac:dyDescent="0.2">
      <c r="A157" t="s">
        <v>363</v>
      </c>
      <c r="B157" t="s">
        <v>364</v>
      </c>
      <c r="C157" t="s">
        <v>364</v>
      </c>
      <c r="D157" t="s">
        <v>4</v>
      </c>
      <c r="E157">
        <v>0</v>
      </c>
      <c r="F157">
        <v>1</v>
      </c>
      <c r="G157">
        <v>0</v>
      </c>
      <c r="H157">
        <v>0</v>
      </c>
      <c r="I157" t="s">
        <v>25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5.3</v>
      </c>
      <c r="AE157">
        <v>550</v>
      </c>
      <c r="AF157">
        <v>18.090956824021319</v>
      </c>
      <c r="AG157">
        <v>15.420560747663551</v>
      </c>
      <c r="AH157">
        <v>20.981069647988139</v>
      </c>
      <c r="AI157">
        <v>4.3268227782201123</v>
      </c>
      <c r="AJ157">
        <v>0</v>
      </c>
      <c r="AK157">
        <v>0</v>
      </c>
    </row>
    <row r="158" spans="1:37" x14ac:dyDescent="0.2">
      <c r="A158" t="s">
        <v>180</v>
      </c>
      <c r="B158" t="s">
        <v>181</v>
      </c>
      <c r="C158" t="s">
        <v>182</v>
      </c>
      <c r="D158" t="s">
        <v>4</v>
      </c>
      <c r="E158">
        <v>0</v>
      </c>
      <c r="F158">
        <v>1</v>
      </c>
      <c r="G158">
        <v>0</v>
      </c>
      <c r="H158">
        <v>0</v>
      </c>
      <c r="I158" t="s">
        <v>17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5</v>
      </c>
      <c r="AE158">
        <v>256</v>
      </c>
      <c r="AF158">
        <v>13.43148201292694</v>
      </c>
      <c r="AG158">
        <v>16.293488766694288</v>
      </c>
      <c r="AH158">
        <v>17.740005496720251</v>
      </c>
      <c r="AI158">
        <v>3.5416627457529901</v>
      </c>
      <c r="AJ158">
        <v>1</v>
      </c>
      <c r="AK158">
        <v>1</v>
      </c>
    </row>
    <row r="159" spans="1:37" hidden="1" x14ac:dyDescent="0.2">
      <c r="A159" t="s">
        <v>367</v>
      </c>
      <c r="B159" t="s">
        <v>257</v>
      </c>
      <c r="C159" t="s">
        <v>257</v>
      </c>
      <c r="D159" t="s">
        <v>6</v>
      </c>
      <c r="E159">
        <v>0</v>
      </c>
      <c r="F159">
        <v>0</v>
      </c>
      <c r="G159">
        <v>0</v>
      </c>
      <c r="H159">
        <v>1</v>
      </c>
      <c r="I159" t="s">
        <v>25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7.8</v>
      </c>
      <c r="AE159">
        <v>556</v>
      </c>
      <c r="AF159">
        <v>22.99319727891157</v>
      </c>
      <c r="AG159">
        <v>18.706896551724139</v>
      </c>
      <c r="AH159">
        <v>26.123347464099581</v>
      </c>
      <c r="AI159">
        <v>5.2246694928199169</v>
      </c>
      <c r="AJ159">
        <v>0</v>
      </c>
      <c r="AK159">
        <v>0</v>
      </c>
    </row>
    <row r="160" spans="1:37" hidden="1" x14ac:dyDescent="0.2">
      <c r="A160" t="s">
        <v>338</v>
      </c>
      <c r="B160" t="s">
        <v>368</v>
      </c>
      <c r="C160" t="s">
        <v>368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26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5</v>
      </c>
      <c r="AE160">
        <v>570</v>
      </c>
      <c r="AF160">
        <v>18.744934178245149</v>
      </c>
      <c r="AG160">
        <v>12.62820512820513</v>
      </c>
      <c r="AH160">
        <v>17.865881907621461</v>
      </c>
      <c r="AI160">
        <v>4.3320229623681863</v>
      </c>
      <c r="AJ160">
        <v>0</v>
      </c>
      <c r="AK160">
        <v>0</v>
      </c>
    </row>
    <row r="161" spans="1:37" hidden="1" x14ac:dyDescent="0.2">
      <c r="A161" t="s">
        <v>369</v>
      </c>
      <c r="B161" t="s">
        <v>370</v>
      </c>
      <c r="C161" t="s">
        <v>370</v>
      </c>
      <c r="D161" t="s">
        <v>4</v>
      </c>
      <c r="E161">
        <v>0</v>
      </c>
      <c r="F161">
        <v>1</v>
      </c>
      <c r="G161">
        <v>0</v>
      </c>
      <c r="H161">
        <v>0</v>
      </c>
      <c r="I161" t="s">
        <v>26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4.5</v>
      </c>
      <c r="AE161">
        <v>573</v>
      </c>
      <c r="AF161">
        <v>17.05263157894737</v>
      </c>
      <c r="AG161">
        <v>17.363068572308091</v>
      </c>
      <c r="AH161">
        <v>19.504683174966029</v>
      </c>
      <c r="AI161">
        <v>3.923898641684239</v>
      </c>
      <c r="AJ161">
        <v>0</v>
      </c>
      <c r="AK161">
        <v>0</v>
      </c>
    </row>
    <row r="162" spans="1:37" hidden="1" x14ac:dyDescent="0.2">
      <c r="A162" t="s">
        <v>371</v>
      </c>
      <c r="B162" t="s">
        <v>372</v>
      </c>
      <c r="C162" t="s">
        <v>372</v>
      </c>
      <c r="D162" t="s">
        <v>6</v>
      </c>
      <c r="E162">
        <v>0</v>
      </c>
      <c r="F162">
        <v>0</v>
      </c>
      <c r="G162">
        <v>0</v>
      </c>
      <c r="H162">
        <v>1</v>
      </c>
      <c r="I162" t="s">
        <v>26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6.3</v>
      </c>
      <c r="AE162">
        <v>574</v>
      </c>
      <c r="AF162">
        <v>20.186792445656071</v>
      </c>
      <c r="AG162">
        <v>18.90306448208112</v>
      </c>
      <c r="AH162">
        <v>22.175574979123859</v>
      </c>
      <c r="AI162">
        <v>4.6474248036948609</v>
      </c>
      <c r="AJ162">
        <v>0</v>
      </c>
      <c r="AK162">
        <v>0</v>
      </c>
    </row>
    <row r="163" spans="1:37" hidden="1" x14ac:dyDescent="0.2">
      <c r="A163" t="s">
        <v>373</v>
      </c>
      <c r="B163" t="s">
        <v>374</v>
      </c>
      <c r="C163" t="s">
        <v>374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26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4.5</v>
      </c>
      <c r="AE163">
        <v>576</v>
      </c>
      <c r="AF163">
        <v>16.990740740740751</v>
      </c>
      <c r="AG163">
        <v>16.02941176470588</v>
      </c>
      <c r="AH163">
        <v>18.73060250528037</v>
      </c>
      <c r="AI163">
        <v>3.746120501056073</v>
      </c>
      <c r="AJ163">
        <v>0</v>
      </c>
      <c r="AK163">
        <v>0</v>
      </c>
    </row>
    <row r="164" spans="1:37" hidden="1" x14ac:dyDescent="0.2">
      <c r="A164" t="s">
        <v>375</v>
      </c>
      <c r="B164" t="s">
        <v>376</v>
      </c>
      <c r="C164" t="s">
        <v>376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26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5.7</v>
      </c>
      <c r="AE164">
        <v>584</v>
      </c>
      <c r="AF164">
        <v>18.263723655217049</v>
      </c>
      <c r="AG164">
        <v>13.42105263157895</v>
      </c>
      <c r="AH164">
        <v>18.025507967828339</v>
      </c>
      <c r="AI164">
        <v>3.6051015935656689</v>
      </c>
      <c r="AJ164">
        <v>0</v>
      </c>
      <c r="AK164">
        <v>0</v>
      </c>
    </row>
    <row r="165" spans="1:37" hidden="1" x14ac:dyDescent="0.2">
      <c r="A165" t="s">
        <v>377</v>
      </c>
      <c r="B165" t="s">
        <v>378</v>
      </c>
      <c r="C165" t="s">
        <v>378</v>
      </c>
      <c r="D165" t="s">
        <v>5</v>
      </c>
      <c r="E165">
        <v>0</v>
      </c>
      <c r="F165">
        <v>0</v>
      </c>
      <c r="G165">
        <v>1</v>
      </c>
      <c r="H165">
        <v>0</v>
      </c>
      <c r="I165" t="s">
        <v>26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5</v>
      </c>
      <c r="AE165">
        <v>589</v>
      </c>
      <c r="AF165">
        <v>10</v>
      </c>
      <c r="AG165">
        <v>11.85483870967742</v>
      </c>
      <c r="AH165">
        <v>12.363810876054499</v>
      </c>
      <c r="AI165">
        <v>2.4727621752108999</v>
      </c>
      <c r="AJ165">
        <v>0</v>
      </c>
      <c r="AK165">
        <v>0</v>
      </c>
    </row>
    <row r="166" spans="1:37" hidden="1" x14ac:dyDescent="0.2">
      <c r="A166" t="s">
        <v>256</v>
      </c>
      <c r="B166" t="s">
        <v>379</v>
      </c>
      <c r="C166" t="s">
        <v>379</v>
      </c>
      <c r="D166" t="s">
        <v>4</v>
      </c>
      <c r="E166">
        <v>0</v>
      </c>
      <c r="F166">
        <v>1</v>
      </c>
      <c r="G166">
        <v>0</v>
      </c>
      <c r="H166">
        <v>0</v>
      </c>
      <c r="I166" t="s">
        <v>26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4.4000000000000004</v>
      </c>
      <c r="AE166">
        <v>601</v>
      </c>
      <c r="AF166">
        <v>10.18518518518519</v>
      </c>
      <c r="AG166">
        <v>11.25</v>
      </c>
      <c r="AH166">
        <v>12.13648551745095</v>
      </c>
      <c r="AI166">
        <v>2.4272971034901891</v>
      </c>
      <c r="AJ166">
        <v>0</v>
      </c>
      <c r="AK166">
        <v>0</v>
      </c>
    </row>
    <row r="167" spans="1:37" hidden="1" x14ac:dyDescent="0.2">
      <c r="A167" t="s">
        <v>380</v>
      </c>
      <c r="B167" t="s">
        <v>381</v>
      </c>
      <c r="C167" t="s">
        <v>381</v>
      </c>
      <c r="D167" t="s">
        <v>6</v>
      </c>
      <c r="E167">
        <v>0</v>
      </c>
      <c r="F167">
        <v>0</v>
      </c>
      <c r="G167">
        <v>0</v>
      </c>
      <c r="H167">
        <v>1</v>
      </c>
      <c r="I167" t="s">
        <v>26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4.9000000000000004</v>
      </c>
      <c r="AE167">
        <v>604</v>
      </c>
      <c r="AF167">
        <v>16.338924756930389</v>
      </c>
      <c r="AG167">
        <v>16.698587201248898</v>
      </c>
      <c r="AH167">
        <v>18.722787573984149</v>
      </c>
      <c r="AI167">
        <v>3.5529736656143931</v>
      </c>
      <c r="AJ167">
        <v>0</v>
      </c>
      <c r="AK167">
        <v>0</v>
      </c>
    </row>
    <row r="168" spans="1:37" hidden="1" x14ac:dyDescent="0.2">
      <c r="A168" t="s">
        <v>382</v>
      </c>
      <c r="B168" t="s">
        <v>383</v>
      </c>
      <c r="C168" t="s">
        <v>383</v>
      </c>
      <c r="D168" t="s">
        <v>4</v>
      </c>
      <c r="E168">
        <v>0</v>
      </c>
      <c r="F168">
        <v>1</v>
      </c>
      <c r="G168">
        <v>0</v>
      </c>
      <c r="H168">
        <v>0</v>
      </c>
      <c r="I168" t="s">
        <v>26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4.5</v>
      </c>
      <c r="AE168">
        <v>607</v>
      </c>
      <c r="AF168">
        <v>13.18181818181818</v>
      </c>
      <c r="AG168">
        <v>16.349973058433019</v>
      </c>
      <c r="AH168">
        <v>16.698003981118308</v>
      </c>
      <c r="AI168">
        <v>3.6058436999329908</v>
      </c>
      <c r="AJ168">
        <v>0</v>
      </c>
      <c r="AK168">
        <v>0</v>
      </c>
    </row>
    <row r="169" spans="1:37" hidden="1" x14ac:dyDescent="0.2">
      <c r="A169" t="s">
        <v>384</v>
      </c>
      <c r="B169" t="s">
        <v>385</v>
      </c>
      <c r="C169" t="s">
        <v>385</v>
      </c>
      <c r="D169" t="s">
        <v>6</v>
      </c>
      <c r="E169">
        <v>0</v>
      </c>
      <c r="F169">
        <v>0</v>
      </c>
      <c r="G169">
        <v>0</v>
      </c>
      <c r="H169">
        <v>1</v>
      </c>
      <c r="I169" t="s">
        <v>27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4.5999999999999996</v>
      </c>
      <c r="AE169">
        <v>618</v>
      </c>
      <c r="AF169">
        <v>10.68181818181818</v>
      </c>
      <c r="AG169">
        <v>11.5625</v>
      </c>
      <c r="AH169">
        <v>13.63243705535168</v>
      </c>
      <c r="AI169">
        <v>2.726487411070337</v>
      </c>
      <c r="AJ169">
        <v>0</v>
      </c>
      <c r="AK169">
        <v>0</v>
      </c>
    </row>
    <row r="170" spans="1:37" hidden="1" x14ac:dyDescent="0.2">
      <c r="A170" t="s">
        <v>158</v>
      </c>
      <c r="B170" t="s">
        <v>386</v>
      </c>
      <c r="C170" t="s">
        <v>386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27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4.4000000000000004</v>
      </c>
      <c r="AE170">
        <v>619</v>
      </c>
      <c r="AF170">
        <v>9.5463578466611718</v>
      </c>
      <c r="AG170">
        <v>12.25</v>
      </c>
      <c r="AH170">
        <v>13.445451702421821</v>
      </c>
      <c r="AI170">
        <v>2.709650963775005</v>
      </c>
      <c r="AJ170">
        <v>0</v>
      </c>
      <c r="AK170">
        <v>0</v>
      </c>
    </row>
    <row r="171" spans="1:37" hidden="1" x14ac:dyDescent="0.2">
      <c r="A171" t="s">
        <v>387</v>
      </c>
      <c r="B171" t="s">
        <v>388</v>
      </c>
      <c r="C171" t="s">
        <v>388</v>
      </c>
      <c r="D171" t="s">
        <v>4</v>
      </c>
      <c r="E171">
        <v>0</v>
      </c>
      <c r="F171">
        <v>1</v>
      </c>
      <c r="G171">
        <v>0</v>
      </c>
      <c r="H171">
        <v>0</v>
      </c>
      <c r="I171" t="s">
        <v>27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4.5</v>
      </c>
      <c r="AE171">
        <v>624</v>
      </c>
      <c r="AF171">
        <v>11.428571428571431</v>
      </c>
      <c r="AG171">
        <v>14.642857142857141</v>
      </c>
      <c r="AH171">
        <v>16.081667185754611</v>
      </c>
      <c r="AI171">
        <v>3.2163334371509209</v>
      </c>
      <c r="AJ171">
        <v>0</v>
      </c>
      <c r="AK171">
        <v>0</v>
      </c>
    </row>
    <row r="172" spans="1:37" hidden="1" x14ac:dyDescent="0.2">
      <c r="A172" t="s">
        <v>389</v>
      </c>
      <c r="B172" t="s">
        <v>390</v>
      </c>
      <c r="C172" t="s">
        <v>390</v>
      </c>
      <c r="D172" t="s">
        <v>3</v>
      </c>
      <c r="E172">
        <v>1</v>
      </c>
      <c r="F172">
        <v>0</v>
      </c>
      <c r="G172">
        <v>0</v>
      </c>
      <c r="H172">
        <v>0</v>
      </c>
      <c r="I172" t="s">
        <v>27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4.5</v>
      </c>
      <c r="AE172">
        <v>630</v>
      </c>
      <c r="AF172">
        <v>10.66666666666667</v>
      </c>
      <c r="AG172">
        <v>12.27272727272727</v>
      </c>
      <c r="AH172">
        <v>14.09160609014584</v>
      </c>
      <c r="AI172">
        <v>2.8183212180291681</v>
      </c>
      <c r="AJ172">
        <v>0</v>
      </c>
      <c r="AK172">
        <v>0</v>
      </c>
    </row>
    <row r="173" spans="1:37" hidden="1" x14ac:dyDescent="0.2">
      <c r="A173" t="s">
        <v>391</v>
      </c>
      <c r="B173" t="s">
        <v>392</v>
      </c>
      <c r="C173" t="s">
        <v>392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27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4.8</v>
      </c>
      <c r="AE173">
        <v>636</v>
      </c>
      <c r="AF173">
        <v>10.73170731707317</v>
      </c>
      <c r="AG173">
        <v>13.0078125</v>
      </c>
      <c r="AH173">
        <v>14.612325499548479</v>
      </c>
      <c r="AI173">
        <v>2.9224650999096959</v>
      </c>
      <c r="AJ173">
        <v>0</v>
      </c>
      <c r="AK173">
        <v>0</v>
      </c>
    </row>
    <row r="174" spans="1:37" hidden="1" x14ac:dyDescent="0.2">
      <c r="A174" t="s">
        <v>393</v>
      </c>
      <c r="B174" t="s">
        <v>394</v>
      </c>
      <c r="C174" t="s">
        <v>394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27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5</v>
      </c>
      <c r="AE174">
        <v>648</v>
      </c>
      <c r="AF174">
        <v>13.571428571428569</v>
      </c>
      <c r="AG174">
        <v>15.511300548261641</v>
      </c>
      <c r="AH174">
        <v>17.860859476582881</v>
      </c>
      <c r="AI174">
        <v>3.572229871798811</v>
      </c>
      <c r="AJ174">
        <v>0</v>
      </c>
      <c r="AK174">
        <v>0</v>
      </c>
    </row>
    <row r="175" spans="1:37" hidden="1" x14ac:dyDescent="0.2">
      <c r="A175" t="s">
        <v>395</v>
      </c>
      <c r="B175" t="s">
        <v>396</v>
      </c>
      <c r="C175" t="s">
        <v>396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28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5.8</v>
      </c>
      <c r="AE175">
        <v>653</v>
      </c>
      <c r="AF175">
        <v>15</v>
      </c>
      <c r="AG175">
        <v>14.868421052631581</v>
      </c>
      <c r="AH175">
        <v>15.082731862188171</v>
      </c>
      <c r="AI175">
        <v>3.016546372437634</v>
      </c>
      <c r="AJ175">
        <v>0</v>
      </c>
      <c r="AK175">
        <v>0</v>
      </c>
    </row>
    <row r="176" spans="1:37" x14ac:dyDescent="0.2">
      <c r="A176" t="s">
        <v>92</v>
      </c>
      <c r="B176" t="s">
        <v>93</v>
      </c>
      <c r="C176" t="s">
        <v>92</v>
      </c>
      <c r="D176" t="s">
        <v>4</v>
      </c>
      <c r="E176">
        <v>0</v>
      </c>
      <c r="F176">
        <v>1</v>
      </c>
      <c r="G176">
        <v>0</v>
      </c>
      <c r="H176">
        <v>0</v>
      </c>
      <c r="I176" t="s">
        <v>12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4.5999999999999996</v>
      </c>
      <c r="AE176">
        <v>62</v>
      </c>
      <c r="AF176">
        <v>16.658500538809982</v>
      </c>
      <c r="AG176">
        <v>15.500030798495979</v>
      </c>
      <c r="AH176">
        <v>18.546991262160301</v>
      </c>
      <c r="AI176">
        <v>3.273440991154942</v>
      </c>
      <c r="AJ176">
        <v>1</v>
      </c>
      <c r="AK176">
        <v>1</v>
      </c>
    </row>
    <row r="177" spans="1:37" hidden="1" x14ac:dyDescent="0.2">
      <c r="A177" t="s">
        <v>158</v>
      </c>
      <c r="B177" t="s">
        <v>399</v>
      </c>
      <c r="C177" t="s">
        <v>399</v>
      </c>
      <c r="D177" t="s">
        <v>5</v>
      </c>
      <c r="E177">
        <v>0</v>
      </c>
      <c r="F177">
        <v>0</v>
      </c>
      <c r="G177">
        <v>1</v>
      </c>
      <c r="H177">
        <v>0</v>
      </c>
      <c r="I177" t="s">
        <v>28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7.8</v>
      </c>
      <c r="AE177">
        <v>667</v>
      </c>
      <c r="AF177">
        <v>21.619389819648969</v>
      </c>
      <c r="AG177">
        <v>17.985074626865671</v>
      </c>
      <c r="AH177">
        <v>20.123115816171559</v>
      </c>
      <c r="AI177">
        <v>3.7504101583133629</v>
      </c>
      <c r="AJ177">
        <v>0</v>
      </c>
      <c r="AK177">
        <v>0</v>
      </c>
    </row>
    <row r="178" spans="1:37" hidden="1" x14ac:dyDescent="0.2">
      <c r="A178" t="s">
        <v>400</v>
      </c>
      <c r="B178" t="s">
        <v>401</v>
      </c>
      <c r="C178" t="s">
        <v>402</v>
      </c>
      <c r="D178" t="s">
        <v>4</v>
      </c>
      <c r="E178">
        <v>0</v>
      </c>
      <c r="F178">
        <v>1</v>
      </c>
      <c r="G178">
        <v>0</v>
      </c>
      <c r="H178">
        <v>0</v>
      </c>
      <c r="I178" t="s">
        <v>28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5.3</v>
      </c>
      <c r="AE178">
        <v>669</v>
      </c>
      <c r="AF178">
        <v>19.6551724137931</v>
      </c>
      <c r="AG178">
        <v>17.139461267239749</v>
      </c>
      <c r="AH178">
        <v>18.664597758851571</v>
      </c>
      <c r="AI178">
        <v>3.7283843295667731</v>
      </c>
      <c r="AJ178">
        <v>0</v>
      </c>
      <c r="AK178">
        <v>0</v>
      </c>
    </row>
    <row r="179" spans="1:37" hidden="1" x14ac:dyDescent="0.2">
      <c r="A179" t="s">
        <v>403</v>
      </c>
      <c r="B179" t="s">
        <v>404</v>
      </c>
      <c r="C179" t="s">
        <v>403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28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6.6</v>
      </c>
      <c r="AE179">
        <v>671</v>
      </c>
      <c r="AF179">
        <v>13.642476186829869</v>
      </c>
      <c r="AG179">
        <v>17.614503816793889</v>
      </c>
      <c r="AH179">
        <v>15.636684425077981</v>
      </c>
      <c r="AI179">
        <v>3.1658357454573598</v>
      </c>
      <c r="AJ179">
        <v>0</v>
      </c>
      <c r="AK179">
        <v>0</v>
      </c>
    </row>
    <row r="180" spans="1:37" hidden="1" x14ac:dyDescent="0.2">
      <c r="A180" t="s">
        <v>405</v>
      </c>
      <c r="B180" t="s">
        <v>406</v>
      </c>
      <c r="C180" t="s">
        <v>406</v>
      </c>
      <c r="D180" t="s">
        <v>4</v>
      </c>
      <c r="E180">
        <v>0</v>
      </c>
      <c r="F180">
        <v>1</v>
      </c>
      <c r="G180">
        <v>0</v>
      </c>
      <c r="H180">
        <v>0</v>
      </c>
      <c r="I180" t="s">
        <v>28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4.9000000000000004</v>
      </c>
      <c r="AE180">
        <v>673</v>
      </c>
      <c r="AF180">
        <v>15.603448275862061</v>
      </c>
      <c r="AG180">
        <v>13.83333333333333</v>
      </c>
      <c r="AH180">
        <v>14.92353475831729</v>
      </c>
      <c r="AI180">
        <v>2.984706951663457</v>
      </c>
      <c r="AJ180">
        <v>0</v>
      </c>
      <c r="AK180">
        <v>0</v>
      </c>
    </row>
    <row r="181" spans="1:37" hidden="1" x14ac:dyDescent="0.2">
      <c r="A181" t="s">
        <v>407</v>
      </c>
      <c r="B181" t="s">
        <v>408</v>
      </c>
      <c r="C181" t="s">
        <v>408</v>
      </c>
      <c r="D181" t="s">
        <v>5</v>
      </c>
      <c r="E181">
        <v>0</v>
      </c>
      <c r="F181">
        <v>0</v>
      </c>
      <c r="G181">
        <v>1</v>
      </c>
      <c r="H181">
        <v>0</v>
      </c>
      <c r="I181" t="s">
        <v>28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4.5</v>
      </c>
      <c r="AE181">
        <v>675</v>
      </c>
      <c r="AF181">
        <v>10.625</v>
      </c>
      <c r="AG181">
        <v>11.805555555555561</v>
      </c>
      <c r="AH181">
        <v>11.280980576857189</v>
      </c>
      <c r="AI181">
        <v>2.2561961153714378</v>
      </c>
      <c r="AJ181">
        <v>0</v>
      </c>
      <c r="AK181">
        <v>0</v>
      </c>
    </row>
    <row r="182" spans="1:37" hidden="1" x14ac:dyDescent="0.2">
      <c r="A182" t="s">
        <v>409</v>
      </c>
      <c r="B182" t="s">
        <v>410</v>
      </c>
      <c r="C182" t="s">
        <v>409</v>
      </c>
      <c r="D182" t="s">
        <v>5</v>
      </c>
      <c r="E182">
        <v>0</v>
      </c>
      <c r="F182">
        <v>0</v>
      </c>
      <c r="G182">
        <v>1</v>
      </c>
      <c r="H182">
        <v>0</v>
      </c>
      <c r="I182" t="s">
        <v>28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9.6</v>
      </c>
      <c r="AE182">
        <v>678</v>
      </c>
      <c r="AF182">
        <v>24.600000000000009</v>
      </c>
      <c r="AG182">
        <v>22.41271851070643</v>
      </c>
      <c r="AH182">
        <v>23.811071141710631</v>
      </c>
      <c r="AI182">
        <v>4.7620020378288057</v>
      </c>
      <c r="AJ182">
        <v>0</v>
      </c>
      <c r="AK182">
        <v>0</v>
      </c>
    </row>
    <row r="183" spans="1:37" hidden="1" x14ac:dyDescent="0.2">
      <c r="A183" t="s">
        <v>411</v>
      </c>
      <c r="B183" t="s">
        <v>412</v>
      </c>
      <c r="C183" t="s">
        <v>412</v>
      </c>
      <c r="D183" t="s">
        <v>4</v>
      </c>
      <c r="E183">
        <v>0</v>
      </c>
      <c r="F183">
        <v>1</v>
      </c>
      <c r="G183">
        <v>0</v>
      </c>
      <c r="H183">
        <v>0</v>
      </c>
      <c r="I183" t="s">
        <v>28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4.8</v>
      </c>
      <c r="AE183">
        <v>681</v>
      </c>
      <c r="AF183">
        <v>12.65820273048803</v>
      </c>
      <c r="AG183">
        <v>15.83333333333333</v>
      </c>
      <c r="AH183">
        <v>14.26919664361705</v>
      </c>
      <c r="AI183">
        <v>3.0599843804731548</v>
      </c>
      <c r="AJ183">
        <v>0</v>
      </c>
      <c r="AK183">
        <v>0</v>
      </c>
    </row>
    <row r="184" spans="1:37" x14ac:dyDescent="0.2">
      <c r="A184" t="s">
        <v>104</v>
      </c>
      <c r="B184" t="s">
        <v>105</v>
      </c>
      <c r="C184" t="s">
        <v>106</v>
      </c>
      <c r="D184" t="s">
        <v>3</v>
      </c>
      <c r="E184">
        <v>1</v>
      </c>
      <c r="F184">
        <v>0</v>
      </c>
      <c r="G184">
        <v>0</v>
      </c>
      <c r="H184">
        <v>0</v>
      </c>
      <c r="I184" t="s">
        <v>13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4.5</v>
      </c>
      <c r="AE184">
        <v>84</v>
      </c>
      <c r="AF184">
        <v>14.93215487953513</v>
      </c>
      <c r="AG184">
        <v>16.06836047360078</v>
      </c>
      <c r="AH184">
        <v>16.4741529274737</v>
      </c>
      <c r="AI184">
        <v>2.9041247888584691</v>
      </c>
      <c r="AJ184">
        <v>1</v>
      </c>
      <c r="AK184">
        <v>1</v>
      </c>
    </row>
    <row r="185" spans="1:37" hidden="1" x14ac:dyDescent="0.2">
      <c r="A185" t="s">
        <v>415</v>
      </c>
      <c r="B185" t="s">
        <v>416</v>
      </c>
      <c r="C185" t="s">
        <v>417</v>
      </c>
      <c r="D185" t="s">
        <v>4</v>
      </c>
      <c r="E185">
        <v>0</v>
      </c>
      <c r="F185">
        <v>1</v>
      </c>
      <c r="G185">
        <v>0</v>
      </c>
      <c r="H185">
        <v>0</v>
      </c>
      <c r="I185" t="s">
        <v>28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4.5</v>
      </c>
      <c r="AE185">
        <v>685</v>
      </c>
      <c r="AF185">
        <v>19.54545454545454</v>
      </c>
      <c r="AG185">
        <v>17.1875</v>
      </c>
      <c r="AH185">
        <v>18.627809567274841</v>
      </c>
      <c r="AI185">
        <v>3.725561913454968</v>
      </c>
      <c r="AJ185">
        <v>0</v>
      </c>
      <c r="AK185">
        <v>0</v>
      </c>
    </row>
    <row r="186" spans="1:37" hidden="1" x14ac:dyDescent="0.2">
      <c r="A186" t="s">
        <v>418</v>
      </c>
      <c r="B186" t="s">
        <v>419</v>
      </c>
      <c r="C186" t="s">
        <v>419</v>
      </c>
      <c r="D186" t="s">
        <v>6</v>
      </c>
      <c r="E186">
        <v>0</v>
      </c>
      <c r="F186">
        <v>0</v>
      </c>
      <c r="G186">
        <v>0</v>
      </c>
      <c r="H186">
        <v>1</v>
      </c>
      <c r="I186" t="s">
        <v>29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5.7</v>
      </c>
      <c r="AE186">
        <v>693</v>
      </c>
      <c r="AF186">
        <v>18.28125</v>
      </c>
      <c r="AG186">
        <v>19.609704678742599</v>
      </c>
      <c r="AH186">
        <v>18.102742525313879</v>
      </c>
      <c r="AI186">
        <v>3.6205194402292382</v>
      </c>
      <c r="AJ186">
        <v>0</v>
      </c>
      <c r="AK186">
        <v>0</v>
      </c>
    </row>
    <row r="187" spans="1:37" hidden="1" x14ac:dyDescent="0.2">
      <c r="A187" t="s">
        <v>420</v>
      </c>
      <c r="B187" t="s">
        <v>421</v>
      </c>
      <c r="C187" t="s">
        <v>421</v>
      </c>
      <c r="D187" t="s">
        <v>3</v>
      </c>
      <c r="E187">
        <v>1</v>
      </c>
      <c r="F187">
        <v>0</v>
      </c>
      <c r="G187">
        <v>0</v>
      </c>
      <c r="H187">
        <v>0</v>
      </c>
      <c r="I187" t="s">
        <v>29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4.3</v>
      </c>
      <c r="AE187">
        <v>694</v>
      </c>
      <c r="AF187">
        <v>15.37735849056603</v>
      </c>
      <c r="AG187">
        <v>16.169222371865779</v>
      </c>
      <c r="AH187">
        <v>15.06610981182337</v>
      </c>
      <c r="AI187">
        <v>3.0144789234655058</v>
      </c>
      <c r="AJ187">
        <v>0</v>
      </c>
      <c r="AK187">
        <v>0</v>
      </c>
    </row>
    <row r="188" spans="1:37" x14ac:dyDescent="0.2">
      <c r="A188" t="s">
        <v>397</v>
      </c>
      <c r="B188" t="s">
        <v>398</v>
      </c>
      <c r="C188" t="s">
        <v>398</v>
      </c>
      <c r="D188" t="s">
        <v>5</v>
      </c>
      <c r="E188">
        <v>0</v>
      </c>
      <c r="F188">
        <v>0</v>
      </c>
      <c r="G188">
        <v>1</v>
      </c>
      <c r="H188">
        <v>0</v>
      </c>
      <c r="I188" t="s">
        <v>28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7</v>
      </c>
      <c r="AE188">
        <v>664</v>
      </c>
      <c r="AF188">
        <v>19.405570853914359</v>
      </c>
      <c r="AG188">
        <v>20.160517306668972</v>
      </c>
      <c r="AH188">
        <v>19.94649685329928</v>
      </c>
      <c r="AI188">
        <v>2.7629911139373542</v>
      </c>
      <c r="AJ188">
        <v>1</v>
      </c>
      <c r="AK188">
        <v>1</v>
      </c>
    </row>
    <row r="189" spans="1:37" hidden="1" x14ac:dyDescent="0.2">
      <c r="A189" t="s">
        <v>424</v>
      </c>
      <c r="B189" t="s">
        <v>425</v>
      </c>
      <c r="C189" t="s">
        <v>425</v>
      </c>
      <c r="D189" t="s">
        <v>4</v>
      </c>
      <c r="E189">
        <v>0</v>
      </c>
      <c r="F189">
        <v>1</v>
      </c>
      <c r="G189">
        <v>0</v>
      </c>
      <c r="H189">
        <v>0</v>
      </c>
      <c r="I189" t="s">
        <v>29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4.5999999999999996</v>
      </c>
      <c r="AE189">
        <v>698</v>
      </c>
      <c r="AF189">
        <v>14.66666666666667</v>
      </c>
      <c r="AG189">
        <v>16.13729446038462</v>
      </c>
      <c r="AH189">
        <v>14.723770884155289</v>
      </c>
      <c r="AI189">
        <v>2.919989648533686</v>
      </c>
      <c r="AJ189">
        <v>0</v>
      </c>
      <c r="AK189">
        <v>0</v>
      </c>
    </row>
    <row r="190" spans="1:37" hidden="1" x14ac:dyDescent="0.2">
      <c r="A190" t="s">
        <v>76</v>
      </c>
      <c r="B190" t="s">
        <v>426</v>
      </c>
      <c r="C190" t="s">
        <v>427</v>
      </c>
      <c r="D190" t="s">
        <v>5</v>
      </c>
      <c r="E190">
        <v>0</v>
      </c>
      <c r="F190">
        <v>0</v>
      </c>
      <c r="G190">
        <v>1</v>
      </c>
      <c r="H190">
        <v>0</v>
      </c>
      <c r="I190" t="s">
        <v>29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6</v>
      </c>
      <c r="AE190">
        <v>709</v>
      </c>
      <c r="AF190">
        <v>16.75</v>
      </c>
      <c r="AG190">
        <v>15.96774193548387</v>
      </c>
      <c r="AH190">
        <v>15.59710112093515</v>
      </c>
      <c r="AI190">
        <v>3.1194202241870301</v>
      </c>
      <c r="AJ190">
        <v>0</v>
      </c>
      <c r="AK190">
        <v>0</v>
      </c>
    </row>
    <row r="191" spans="1:37" hidden="1" x14ac:dyDescent="0.2">
      <c r="A191" t="s">
        <v>428</v>
      </c>
      <c r="B191" t="s">
        <v>429</v>
      </c>
      <c r="C191" t="s">
        <v>429</v>
      </c>
      <c r="D191" t="s">
        <v>5</v>
      </c>
      <c r="E191">
        <v>0</v>
      </c>
      <c r="F191">
        <v>0</v>
      </c>
      <c r="G191">
        <v>1</v>
      </c>
      <c r="H191">
        <v>0</v>
      </c>
      <c r="I191" t="s">
        <v>29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4.9000000000000004</v>
      </c>
      <c r="AE191">
        <v>711</v>
      </c>
      <c r="AF191">
        <v>19.098292205185551</v>
      </c>
      <c r="AG191">
        <v>16.509922392430251</v>
      </c>
      <c r="AH191">
        <v>16.94434433438142</v>
      </c>
      <c r="AI191">
        <v>3.227219850534047</v>
      </c>
      <c r="AJ191">
        <v>0</v>
      </c>
      <c r="AK191">
        <v>0</v>
      </c>
    </row>
    <row r="192" spans="1:37" hidden="1" x14ac:dyDescent="0.2">
      <c r="A192" t="s">
        <v>430</v>
      </c>
      <c r="B192" t="s">
        <v>431</v>
      </c>
      <c r="C192" t="s">
        <v>431</v>
      </c>
      <c r="D192" t="s">
        <v>4</v>
      </c>
      <c r="E192">
        <v>0</v>
      </c>
      <c r="F192">
        <v>1</v>
      </c>
      <c r="G192">
        <v>0</v>
      </c>
      <c r="H192">
        <v>0</v>
      </c>
      <c r="I192" t="s">
        <v>29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4.5</v>
      </c>
      <c r="AE192">
        <v>713</v>
      </c>
      <c r="AF192">
        <v>15.387907333006069</v>
      </c>
      <c r="AG192">
        <v>15.486725663716809</v>
      </c>
      <c r="AH192">
        <v>14.733250419912389</v>
      </c>
      <c r="AI192">
        <v>2.875850855788209</v>
      </c>
      <c r="AJ192">
        <v>0</v>
      </c>
      <c r="AK192">
        <v>0</v>
      </c>
    </row>
    <row r="193" spans="1:37" hidden="1" x14ac:dyDescent="0.2">
      <c r="A193" t="s">
        <v>158</v>
      </c>
      <c r="B193" t="s">
        <v>432</v>
      </c>
      <c r="C193" t="s">
        <v>432</v>
      </c>
      <c r="D193" t="s">
        <v>5</v>
      </c>
      <c r="E193">
        <v>0</v>
      </c>
      <c r="F193">
        <v>0</v>
      </c>
      <c r="G193">
        <v>1</v>
      </c>
      <c r="H193">
        <v>0</v>
      </c>
      <c r="I193" t="s">
        <v>29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6.1</v>
      </c>
      <c r="AE193">
        <v>717</v>
      </c>
      <c r="AF193">
        <v>20.018598151401481</v>
      </c>
      <c r="AG193">
        <v>18.647708543068742</v>
      </c>
      <c r="AH193">
        <v>18.424994295752651</v>
      </c>
      <c r="AI193">
        <v>3.918497905075633</v>
      </c>
      <c r="AJ193">
        <v>0</v>
      </c>
      <c r="AK193">
        <v>0</v>
      </c>
    </row>
    <row r="194" spans="1:37" hidden="1" x14ac:dyDescent="0.2">
      <c r="A194" t="s">
        <v>433</v>
      </c>
      <c r="B194" t="s">
        <v>434</v>
      </c>
      <c r="C194" t="s">
        <v>434</v>
      </c>
      <c r="D194" t="s">
        <v>5</v>
      </c>
      <c r="E194">
        <v>0</v>
      </c>
      <c r="F194">
        <v>0</v>
      </c>
      <c r="G194">
        <v>1</v>
      </c>
      <c r="H194">
        <v>0</v>
      </c>
      <c r="I194" t="s">
        <v>29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6.6</v>
      </c>
      <c r="AE194">
        <v>719</v>
      </c>
      <c r="AF194">
        <v>19.166666666666671</v>
      </c>
      <c r="AG194">
        <v>15.3125</v>
      </c>
      <c r="AH194">
        <v>16.383263584236811</v>
      </c>
      <c r="AI194">
        <v>3.2766527168473631</v>
      </c>
      <c r="AJ194">
        <v>0</v>
      </c>
      <c r="AK194">
        <v>0</v>
      </c>
    </row>
    <row r="195" spans="1:37" hidden="1" x14ac:dyDescent="0.2">
      <c r="A195" t="s">
        <v>435</v>
      </c>
      <c r="B195" t="s">
        <v>436</v>
      </c>
      <c r="C195" t="s">
        <v>437</v>
      </c>
      <c r="D195" t="s">
        <v>5</v>
      </c>
      <c r="E195">
        <v>0</v>
      </c>
      <c r="F195">
        <v>0</v>
      </c>
      <c r="G195">
        <v>1</v>
      </c>
      <c r="H195">
        <v>0</v>
      </c>
      <c r="I195" t="s">
        <v>30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5.7</v>
      </c>
      <c r="AE195">
        <v>732</v>
      </c>
      <c r="AF195">
        <v>25.300599846600281</v>
      </c>
      <c r="AG195">
        <v>13.59375</v>
      </c>
      <c r="AH195">
        <v>26.517947130616211</v>
      </c>
      <c r="AI195">
        <v>4.6547435922895781</v>
      </c>
      <c r="AJ195">
        <v>0</v>
      </c>
      <c r="AK195">
        <v>0</v>
      </c>
    </row>
    <row r="196" spans="1:37" hidden="1" x14ac:dyDescent="0.2">
      <c r="A196" t="s">
        <v>438</v>
      </c>
      <c r="B196" t="s">
        <v>439</v>
      </c>
      <c r="C196" t="s">
        <v>439</v>
      </c>
      <c r="D196" t="s">
        <v>5</v>
      </c>
      <c r="E196">
        <v>0</v>
      </c>
      <c r="F196">
        <v>0</v>
      </c>
      <c r="G196">
        <v>1</v>
      </c>
      <c r="H196">
        <v>0</v>
      </c>
      <c r="I196" t="s">
        <v>30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4.9000000000000004</v>
      </c>
      <c r="AE196">
        <v>739</v>
      </c>
      <c r="AF196">
        <v>10.17321655161879</v>
      </c>
      <c r="AG196">
        <v>12.540983606557379</v>
      </c>
      <c r="AH196">
        <v>15.424052938313849</v>
      </c>
      <c r="AI196">
        <v>2.9879476436241181</v>
      </c>
      <c r="AJ196">
        <v>0</v>
      </c>
      <c r="AK196">
        <v>0</v>
      </c>
    </row>
    <row r="197" spans="1:37" hidden="1" x14ac:dyDescent="0.2">
      <c r="A197" t="s">
        <v>400</v>
      </c>
      <c r="B197" t="s">
        <v>440</v>
      </c>
      <c r="C197" t="s">
        <v>106</v>
      </c>
      <c r="D197" t="s">
        <v>5</v>
      </c>
      <c r="E197">
        <v>0</v>
      </c>
      <c r="F197">
        <v>0</v>
      </c>
      <c r="G197">
        <v>1</v>
      </c>
      <c r="H197">
        <v>0</v>
      </c>
      <c r="I197" t="s">
        <v>30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5.6</v>
      </c>
      <c r="AE197">
        <v>740</v>
      </c>
      <c r="AF197">
        <v>18.73436134859227</v>
      </c>
      <c r="AG197">
        <v>14.375</v>
      </c>
      <c r="AH197">
        <v>22.535792888509281</v>
      </c>
      <c r="AI197">
        <v>4.6952608420886266</v>
      </c>
      <c r="AJ197">
        <v>0</v>
      </c>
      <c r="AK197">
        <v>0</v>
      </c>
    </row>
    <row r="198" spans="1:37" hidden="1" x14ac:dyDescent="0.2">
      <c r="A198" t="s">
        <v>441</v>
      </c>
      <c r="B198" t="s">
        <v>442</v>
      </c>
      <c r="C198" t="s">
        <v>443</v>
      </c>
      <c r="D198" t="s">
        <v>3</v>
      </c>
      <c r="E198">
        <v>1</v>
      </c>
      <c r="F198">
        <v>0</v>
      </c>
      <c r="G198">
        <v>0</v>
      </c>
      <c r="H198">
        <v>0</v>
      </c>
      <c r="I198" t="s">
        <v>30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5</v>
      </c>
      <c r="AE198">
        <v>742</v>
      </c>
      <c r="AF198">
        <v>20.419543537120649</v>
      </c>
      <c r="AG198">
        <v>17.948448167902541</v>
      </c>
      <c r="AH198">
        <v>26.097581080741591</v>
      </c>
      <c r="AI198">
        <v>5.9512269975361516</v>
      </c>
      <c r="AJ198">
        <v>0</v>
      </c>
      <c r="AK198">
        <v>0</v>
      </c>
    </row>
    <row r="199" spans="1:37" hidden="1" x14ac:dyDescent="0.2">
      <c r="A199" t="s">
        <v>444</v>
      </c>
      <c r="B199" t="s">
        <v>445</v>
      </c>
      <c r="C199" t="s">
        <v>446</v>
      </c>
      <c r="D199" t="s">
        <v>4</v>
      </c>
      <c r="E199">
        <v>0</v>
      </c>
      <c r="F199">
        <v>1</v>
      </c>
      <c r="G199">
        <v>0</v>
      </c>
      <c r="H199">
        <v>0</v>
      </c>
      <c r="I199" t="s">
        <v>30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4.4000000000000004</v>
      </c>
      <c r="AE199">
        <v>746</v>
      </c>
      <c r="AF199">
        <v>11.666666666666661</v>
      </c>
      <c r="AG199">
        <v>12.5</v>
      </c>
      <c r="AH199">
        <v>16.42177016440418</v>
      </c>
      <c r="AI199">
        <v>3.2843540328808349</v>
      </c>
      <c r="AJ199">
        <v>0</v>
      </c>
      <c r="AK199">
        <v>0</v>
      </c>
    </row>
    <row r="200" spans="1:37" x14ac:dyDescent="0.2">
      <c r="A200" t="s">
        <v>185</v>
      </c>
      <c r="B200" t="s">
        <v>186</v>
      </c>
      <c r="C200" t="s">
        <v>186</v>
      </c>
      <c r="D200" t="s">
        <v>4</v>
      </c>
      <c r="E200">
        <v>0</v>
      </c>
      <c r="F200">
        <v>1</v>
      </c>
      <c r="G200">
        <v>0</v>
      </c>
      <c r="H200">
        <v>0</v>
      </c>
      <c r="I200" t="s">
        <v>17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4.9000000000000004</v>
      </c>
      <c r="AE200">
        <v>261</v>
      </c>
      <c r="AF200">
        <v>-3.8344580485072441</v>
      </c>
      <c r="AG200">
        <v>16.115209976353281</v>
      </c>
      <c r="AH200">
        <v>8.0218786415124086</v>
      </c>
      <c r="AI200">
        <v>1.678382468733336</v>
      </c>
      <c r="AJ200">
        <v>1</v>
      </c>
      <c r="AK200">
        <v>1</v>
      </c>
    </row>
    <row r="201" spans="1:37" hidden="1" x14ac:dyDescent="0.2"/>
    <row r="202" spans="1:37" hidden="1" x14ac:dyDescent="0.2"/>
    <row r="203" spans="1:37" hidden="1" x14ac:dyDescent="0.2"/>
    <row r="204" spans="1:37" hidden="1" x14ac:dyDescent="0.2"/>
    <row r="205" spans="1:37" hidden="1" x14ac:dyDescent="0.2"/>
    <row r="206" spans="1:37" hidden="1" x14ac:dyDescent="0.2"/>
    <row r="207" spans="1:37" hidden="1" x14ac:dyDescent="0.2"/>
    <row r="208" spans="1:37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2023-12-08T19:08:43Z</dcterms:created>
  <dcterms:modified xsi:type="dcterms:W3CDTF">2023-12-08T19:40:37Z</dcterms:modified>
</cp:coreProperties>
</file>