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2DE1E505-D516-6749-95AB-591573B54EB7}" xr6:coauthVersionLast="47" xr6:coauthVersionMax="47" xr10:uidLastSave="{00000000-0000-0000-0000-000000000000}"/>
  <bookViews>
    <workbookView xWindow="240" yWindow="760" windowWidth="21020" windowHeight="21580" xr2:uid="{00000000-000D-0000-FFFF-FFFF00000000}"/>
  </bookViews>
  <sheets>
    <sheet name="Sheet1" sheetId="1" r:id="rId1"/>
  </sheets>
  <definedNames>
    <definedName name="solver_adj" localSheetId="0" hidden="1">Sheet1!$AJ$2:$AJ$27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Sheet1!$AJ$2:$AJ$27</definedName>
    <definedName name="solver_lhs2" localSheetId="0" hidden="1">Sheet1!$AN$4:$AN$8</definedName>
    <definedName name="solver_lhs3" localSheetId="0" hidden="1">Sheet1!$AN$4:$AN$8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Sheet1!$AM$2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hs1" localSheetId="0" hidden="1">"binary"</definedName>
    <definedName name="solver_rhs2" localSheetId="0" hidden="1">Sheet1!$AO$4:$AO$8</definedName>
    <definedName name="solver_rhs3" localSheetId="0" hidden="1">Sheet1!$AM$4:$AM$8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" i="1" l="1"/>
  <c r="AH25" i="1"/>
  <c r="AH11" i="1"/>
  <c r="AH17" i="1"/>
  <c r="AH5" i="1"/>
  <c r="AH27" i="1"/>
  <c r="AH22" i="1"/>
  <c r="AH23" i="1"/>
  <c r="AH21" i="1"/>
  <c r="AH12" i="1"/>
  <c r="AH15" i="1"/>
  <c r="AH10" i="1"/>
  <c r="AH9" i="1"/>
  <c r="AH26" i="1"/>
  <c r="AH7" i="1"/>
  <c r="AH2" i="1"/>
  <c r="AH8" i="1"/>
  <c r="AH18" i="1"/>
  <c r="AH6" i="1"/>
  <c r="AH24" i="1"/>
  <c r="AH4" i="1"/>
  <c r="AH3" i="1"/>
  <c r="AM2" i="1" s="1"/>
  <c r="AH14" i="1"/>
  <c r="AH19" i="1"/>
  <c r="AH16" i="1"/>
  <c r="AH20" i="1"/>
  <c r="AN7" i="1"/>
  <c r="AN6" i="1"/>
  <c r="AN5" i="1"/>
  <c r="AN4" i="1"/>
  <c r="AN8" i="1" l="1"/>
</calcChain>
</file>

<file path=xl/sharedStrings.xml><?xml version="1.0" encoding="utf-8"?>
<sst xmlns="http://schemas.openxmlformats.org/spreadsheetml/2006/main" count="173" uniqueCount="99">
  <si>
    <t>Total Points</t>
  </si>
  <si>
    <t>MAX</t>
  </si>
  <si>
    <t>GKP</t>
  </si>
  <si>
    <t>DEF</t>
  </si>
  <si>
    <t>MID</t>
  </si>
  <si>
    <t>FWD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</si>
  <si>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</si>
  <si>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</si>
  <si>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</si>
  <si>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</si>
  <si>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</si>
  <si>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</si>
  <si>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</si>
  <si>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</si>
  <si>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</si>
  <si>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</si>
  <si>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</si>
  <si>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</si>
  <si>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</si>
  <si>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</si>
  <si>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</si>
  <si>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</si>
  <si>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</si>
  <si>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</si>
  <si>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</si>
  <si>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</si>
  <si>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</si>
  <si>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</si>
  <si>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</si>
  <si>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</si>
  <si>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</si>
  <si>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</si>
  <si>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</si>
  <si>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</si>
  <si>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</si>
  <si>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NEXT</t>
  </si>
  <si>
    <t>Health</t>
  </si>
  <si>
    <t>Selected</t>
  </si>
  <si>
    <t>Thomas</t>
  </si>
  <si>
    <t>Partey</t>
  </si>
  <si>
    <t>Onana</t>
  </si>
  <si>
    <t>Dango</t>
  </si>
  <si>
    <t>Ouattara</t>
  </si>
  <si>
    <t>O.Dango</t>
  </si>
  <si>
    <t>Alex</t>
  </si>
  <si>
    <t>Antoine</t>
  </si>
  <si>
    <t>Semenyo</t>
  </si>
  <si>
    <t>Bryan</t>
  </si>
  <si>
    <t>Mbeumo</t>
  </si>
  <si>
    <t>Simon</t>
  </si>
  <si>
    <t>Adingra</t>
  </si>
  <si>
    <t>Carlos</t>
  </si>
  <si>
    <t>Baleba</t>
  </si>
  <si>
    <t>Sarr</t>
  </si>
  <si>
    <t>Nicolas</t>
  </si>
  <si>
    <t>Jackson</t>
  </si>
  <si>
    <t>N.Jackson</t>
  </si>
  <si>
    <t>Cheick</t>
  </si>
  <si>
    <t>Doucouré</t>
  </si>
  <si>
    <t>C.Doucouré</t>
  </si>
  <si>
    <t>Jeffrey</t>
  </si>
  <si>
    <t>Schlupp</t>
  </si>
  <si>
    <t>Ismaïla</t>
  </si>
  <si>
    <t>I.Sarr</t>
  </si>
  <si>
    <t>Abdoulaye</t>
  </si>
  <si>
    <t>A.Doucoure</t>
  </si>
  <si>
    <t>Idrissa</t>
  </si>
  <si>
    <t>Gueye</t>
  </si>
  <si>
    <t>Gana</t>
  </si>
  <si>
    <t>Jordan</t>
  </si>
  <si>
    <t>Calvin</t>
  </si>
  <si>
    <t>Bassey</t>
  </si>
  <si>
    <t>Iwobi</t>
  </si>
  <si>
    <t>Ayew</t>
  </si>
  <si>
    <t>J.Ayew</t>
  </si>
  <si>
    <t>Wilfred</t>
  </si>
  <si>
    <t>Ndidi</t>
  </si>
  <si>
    <t>Mohamed</t>
  </si>
  <si>
    <t>Salah</t>
  </si>
  <si>
    <t>M.Salah</t>
  </si>
  <si>
    <t>André</t>
  </si>
  <si>
    <t>Ola</t>
  </si>
  <si>
    <t>Aina</t>
  </si>
  <si>
    <t>Taiwo</t>
  </si>
  <si>
    <t>Awoniyi</t>
  </si>
  <si>
    <t>Willy</t>
  </si>
  <si>
    <t>Boly</t>
  </si>
  <si>
    <t>Yves</t>
  </si>
  <si>
    <t>Bissouma</t>
  </si>
  <si>
    <t>Pape Matar</t>
  </si>
  <si>
    <t>P.M.Sarr</t>
  </si>
  <si>
    <t>Mohammed</t>
  </si>
  <si>
    <t>Kudus</t>
  </si>
  <si>
    <t>Rayan</t>
  </si>
  <si>
    <t>Aït-Nouri</t>
  </si>
  <si>
    <t>Mario</t>
  </si>
  <si>
    <t>Lemina</t>
  </si>
  <si>
    <t>Mario Jr.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</si>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</sst>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27" totalsRowShown="0">
  <autoFilter ref="A1:AJ27" xr:uid="{00000000-0009-0000-0100-000001000000}">
    <filterColumn colId="35">
      <filters>
        <filter val="1"/>
      </filters>
    </filterColumn>
  </autoFilter>
  <sortState xmlns:xlrd2="http://schemas.microsoft.com/office/spreadsheetml/2017/richdata2" ref="A12:AJ24">
    <sortCondition descending="1" ref="AH1:AH27"/>
  </sortState>
  <tableColumns count="36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6" xr3:uid="{00000000-0010-0000-0000-000024000000}" name="NEXT"/>
    <tableColumn id="37" xr3:uid="{00000000-0010-0000-0000-000025000000}" name="Health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zoomScale="140" zoomScaleNormal="140" workbookViewId="0">
      <selection activeCell="AH12" sqref="AH12"/>
    </sheetView>
  </sheetViews>
  <sheetFormatPr baseColWidth="10" defaultColWidth="8.83203125" defaultRowHeight="15" x14ac:dyDescent="0.2"/>
  <cols>
    <col min="5" max="8" width="0" hidden="1" customWidth="1"/>
    <col min="10" max="33" width="0" hidden="1" customWidth="1"/>
  </cols>
  <sheetData>
    <row r="1" spans="1:41" x14ac:dyDescent="0.2">
      <c r="A1" t="s">
        <v>26</v>
      </c>
      <c r="B1" t="s">
        <v>27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41" hidden="1" x14ac:dyDescent="0.2">
      <c r="A2" s="1" t="s">
        <v>64</v>
      </c>
      <c r="B2" s="1" t="s">
        <v>58</v>
      </c>
      <c r="C2" s="1" t="s">
        <v>65</v>
      </c>
      <c r="D2" s="1" t="s">
        <v>4</v>
      </c>
      <c r="E2">
        <v>0</v>
      </c>
      <c r="F2">
        <v>0</v>
      </c>
      <c r="G2">
        <v>1</v>
      </c>
      <c r="H2">
        <v>0</v>
      </c>
      <c r="I2" s="1" t="s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247</v>
      </c>
      <c r="AE2">
        <v>15.686813186813181</v>
      </c>
      <c r="AF2">
        <v>14.861891798173991</v>
      </c>
      <c r="AG2">
        <v>9.539176621083417</v>
      </c>
      <c r="AH2" s="1">
        <f>2.25863958290164*1</f>
        <v>2.2586395829016399</v>
      </c>
      <c r="AI2" s="1">
        <v>1</v>
      </c>
      <c r="AJ2" s="1">
        <v>0</v>
      </c>
      <c r="AL2" t="s">
        <v>0</v>
      </c>
      <c r="AM2">
        <f>SUMPRODUCT(Table1[Selected], Table1[NEXT])</f>
        <v>22.445522085981761</v>
      </c>
      <c r="AN2" t="s">
        <v>1</v>
      </c>
    </row>
    <row r="3" spans="1:41" hidden="1" x14ac:dyDescent="0.2">
      <c r="A3" s="1" t="s">
        <v>49</v>
      </c>
      <c r="B3" s="1" t="s">
        <v>50</v>
      </c>
      <c r="C3" s="1" t="s">
        <v>50</v>
      </c>
      <c r="D3" s="1" t="s">
        <v>4</v>
      </c>
      <c r="E3">
        <v>0</v>
      </c>
      <c r="F3">
        <v>0</v>
      </c>
      <c r="G3">
        <v>1</v>
      </c>
      <c r="H3">
        <v>0</v>
      </c>
      <c r="I3" s="1" t="s">
        <v>10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131</v>
      </c>
      <c r="AE3">
        <v>16.118220032018851</v>
      </c>
      <c r="AF3">
        <v>19.462390314595979</v>
      </c>
      <c r="AG3">
        <v>11.675666685068499</v>
      </c>
      <c r="AH3" s="1">
        <f>2.20306368118116*1</f>
        <v>2.2030636811811601</v>
      </c>
      <c r="AI3" s="1">
        <v>1</v>
      </c>
      <c r="AJ3" s="1">
        <v>0</v>
      </c>
    </row>
    <row r="4" spans="1:41" hidden="1" x14ac:dyDescent="0.2">
      <c r="A4" s="1" t="s">
        <v>51</v>
      </c>
      <c r="B4" s="1" t="s">
        <v>52</v>
      </c>
      <c r="C4" s="1" t="s">
        <v>52</v>
      </c>
      <c r="D4" s="1" t="s">
        <v>4</v>
      </c>
      <c r="E4">
        <v>0</v>
      </c>
      <c r="F4">
        <v>0</v>
      </c>
      <c r="G4">
        <v>1</v>
      </c>
      <c r="H4">
        <v>0</v>
      </c>
      <c r="I4" s="1" t="s">
        <v>10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133</v>
      </c>
      <c r="AE4">
        <v>6.6666666558331862</v>
      </c>
      <c r="AF4">
        <v>6.2198526332036472</v>
      </c>
      <c r="AG4">
        <v>10.466115177553361</v>
      </c>
      <c r="AH4" s="1">
        <f>1.01357721291555*1</f>
        <v>1.01357721291555</v>
      </c>
      <c r="AI4" s="1">
        <v>1</v>
      </c>
      <c r="AJ4" s="1">
        <v>0</v>
      </c>
      <c r="AL4" t="s">
        <v>2</v>
      </c>
      <c r="AM4">
        <v>1</v>
      </c>
      <c r="AN4">
        <f>SUMPRODUCT(Table1[Selected],Table1[GKP])</f>
        <v>1</v>
      </c>
      <c r="AO4">
        <v>1</v>
      </c>
    </row>
    <row r="5" spans="1:41" hidden="1" x14ac:dyDescent="0.2">
      <c r="A5" s="1" t="s">
        <v>87</v>
      </c>
      <c r="B5" s="1" t="s">
        <v>88</v>
      </c>
      <c r="C5" s="1" t="s">
        <v>88</v>
      </c>
      <c r="D5" s="1" t="s">
        <v>4</v>
      </c>
      <c r="E5">
        <v>0</v>
      </c>
      <c r="F5">
        <v>0</v>
      </c>
      <c r="G5">
        <v>1</v>
      </c>
      <c r="H5">
        <v>0</v>
      </c>
      <c r="I5" s="1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565</v>
      </c>
      <c r="AE5">
        <v>9.316770186335404</v>
      </c>
      <c r="AF5">
        <v>9.5053008483019745</v>
      </c>
      <c r="AG5">
        <v>9.8214987425333007</v>
      </c>
      <c r="AH5" s="1">
        <f>1.66471106431618*1</f>
        <v>1.66471106431618</v>
      </c>
      <c r="AI5" s="1">
        <v>1</v>
      </c>
      <c r="AJ5" s="1">
        <v>0</v>
      </c>
      <c r="AL5" t="s">
        <v>3</v>
      </c>
      <c r="AM5">
        <v>1</v>
      </c>
      <c r="AN5">
        <f>SUMPRODUCT(Table1[Selected],Table1[DEF])</f>
        <v>1</v>
      </c>
      <c r="AO5">
        <v>2</v>
      </c>
    </row>
    <row r="6" spans="1:41" hidden="1" x14ac:dyDescent="0.2">
      <c r="A6" s="1" t="s">
        <v>57</v>
      </c>
      <c r="B6" s="1" t="s">
        <v>58</v>
      </c>
      <c r="C6" s="1" t="s">
        <v>59</v>
      </c>
      <c r="D6" s="1" t="s">
        <v>4</v>
      </c>
      <c r="E6">
        <v>0</v>
      </c>
      <c r="F6">
        <v>0</v>
      </c>
      <c r="G6">
        <v>1</v>
      </c>
      <c r="H6">
        <v>0</v>
      </c>
      <c r="I6" s="1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217</v>
      </c>
      <c r="AE6">
        <v>10.63829787234042</v>
      </c>
      <c r="AF6">
        <v>11.904606000668281</v>
      </c>
      <c r="AG6">
        <v>10.45333333333333</v>
      </c>
      <c r="AH6" s="1">
        <f>1.39912961202108*1</f>
        <v>1.3991296120210801</v>
      </c>
      <c r="AI6" s="1">
        <v>1</v>
      </c>
      <c r="AJ6" s="1">
        <v>0</v>
      </c>
      <c r="AL6" t="s">
        <v>4</v>
      </c>
      <c r="AM6">
        <v>1</v>
      </c>
      <c r="AN6">
        <f>SUMPRODUCT(Table1[Selected],Table1[MID])</f>
        <v>2</v>
      </c>
      <c r="AO6">
        <v>2</v>
      </c>
    </row>
    <row r="7" spans="1:41" hidden="1" x14ac:dyDescent="0.2">
      <c r="A7" s="1" t="s">
        <v>66</v>
      </c>
      <c r="B7" s="1" t="s">
        <v>67</v>
      </c>
      <c r="C7" s="1" t="s">
        <v>68</v>
      </c>
      <c r="D7" s="1" t="s">
        <v>4</v>
      </c>
      <c r="E7">
        <v>0</v>
      </c>
      <c r="F7">
        <v>0</v>
      </c>
      <c r="G7">
        <v>1</v>
      </c>
      <c r="H7">
        <v>0</v>
      </c>
      <c r="I7" s="1" t="s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252</v>
      </c>
      <c r="AE7">
        <v>11.20962914250963</v>
      </c>
      <c r="AF7">
        <v>9.402953835355639</v>
      </c>
      <c r="AG7">
        <v>9.7461929562264942</v>
      </c>
      <c r="AH7" s="1">
        <f>3.15262224455172*1</f>
        <v>3.1526222445517198</v>
      </c>
      <c r="AI7" s="1">
        <v>1</v>
      </c>
      <c r="AJ7" s="1">
        <v>0</v>
      </c>
      <c r="AL7" t="s">
        <v>5</v>
      </c>
      <c r="AM7">
        <v>1</v>
      </c>
      <c r="AN7">
        <f>SUMPRODUCT(Table1[Selected],Table1[FWD])</f>
        <v>1</v>
      </c>
      <c r="AO7">
        <v>2</v>
      </c>
    </row>
    <row r="8" spans="1:41" hidden="1" x14ac:dyDescent="0.2">
      <c r="A8" s="1" t="s">
        <v>62</v>
      </c>
      <c r="B8" s="1" t="s">
        <v>53</v>
      </c>
      <c r="C8" s="1" t="s">
        <v>63</v>
      </c>
      <c r="D8" s="1" t="s">
        <v>4</v>
      </c>
      <c r="E8">
        <v>0</v>
      </c>
      <c r="F8">
        <v>0</v>
      </c>
      <c r="G8">
        <v>1</v>
      </c>
      <c r="H8">
        <v>0</v>
      </c>
      <c r="I8" s="1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240</v>
      </c>
      <c r="AE8">
        <v>17.424242424242411</v>
      </c>
      <c r="AF8">
        <v>23.6972604340896</v>
      </c>
      <c r="AG8">
        <v>13.495252781406631</v>
      </c>
      <c r="AH8" s="1">
        <f>2.03267414121004*1</f>
        <v>2.0326741412100402</v>
      </c>
      <c r="AI8" s="1">
        <v>1</v>
      </c>
      <c r="AJ8" s="1">
        <v>0</v>
      </c>
      <c r="AL8" t="s">
        <v>98</v>
      </c>
      <c r="AM8">
        <v>5</v>
      </c>
      <c r="AN8">
        <f>SUM(AN4:AN7)</f>
        <v>5</v>
      </c>
      <c r="AO8">
        <v>5</v>
      </c>
    </row>
    <row r="9" spans="1:41" hidden="1" x14ac:dyDescent="0.2">
      <c r="A9" s="1" t="s">
        <v>44</v>
      </c>
      <c r="B9" s="1" t="s">
        <v>72</v>
      </c>
      <c r="C9" s="1" t="s">
        <v>72</v>
      </c>
      <c r="D9" s="1" t="s">
        <v>4</v>
      </c>
      <c r="E9" s="1">
        <v>0</v>
      </c>
      <c r="F9" s="1">
        <v>0</v>
      </c>
      <c r="G9" s="1">
        <v>1</v>
      </c>
      <c r="H9" s="1">
        <v>0</v>
      </c>
      <c r="I9" s="1" t="s">
        <v>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286</v>
      </c>
      <c r="AE9" s="1">
        <v>14.19786096256686</v>
      </c>
      <c r="AF9" s="1">
        <v>13.27532363239672</v>
      </c>
      <c r="AG9" s="1">
        <v>22.776194572566499</v>
      </c>
      <c r="AH9" s="1">
        <f>2.29714750192794*1</f>
        <v>2.2971475019279399</v>
      </c>
      <c r="AI9" s="1">
        <v>1</v>
      </c>
      <c r="AJ9" s="1">
        <v>0</v>
      </c>
    </row>
    <row r="10" spans="1:41" hidden="1" x14ac:dyDescent="0.2">
      <c r="A10" s="1" t="s">
        <v>69</v>
      </c>
      <c r="B10" s="1" t="s">
        <v>73</v>
      </c>
      <c r="C10" s="1" t="s">
        <v>74</v>
      </c>
      <c r="D10" s="1" t="s">
        <v>4</v>
      </c>
      <c r="E10">
        <v>0</v>
      </c>
      <c r="F10">
        <v>0</v>
      </c>
      <c r="G10">
        <v>1</v>
      </c>
      <c r="H10">
        <v>0</v>
      </c>
      <c r="I10" s="1" t="s">
        <v>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338</v>
      </c>
      <c r="AE10">
        <v>13.834196891191731</v>
      </c>
      <c r="AF10">
        <v>13.929005224512361</v>
      </c>
      <c r="AG10">
        <v>9.9</v>
      </c>
      <c r="AH10" s="1">
        <f>1.22560889425618*1</f>
        <v>1.22560889425618</v>
      </c>
      <c r="AI10" s="1">
        <v>1</v>
      </c>
      <c r="AJ10" s="1">
        <v>0</v>
      </c>
    </row>
    <row r="11" spans="1:41" hidden="1" x14ac:dyDescent="0.2">
      <c r="A11" s="1" t="s">
        <v>91</v>
      </c>
      <c r="B11" s="1" t="s">
        <v>92</v>
      </c>
      <c r="C11" s="1" t="s">
        <v>92</v>
      </c>
      <c r="D11" s="1" t="s">
        <v>4</v>
      </c>
      <c r="E11">
        <v>0</v>
      </c>
      <c r="F11">
        <v>0</v>
      </c>
      <c r="G11">
        <v>1</v>
      </c>
      <c r="H11">
        <v>0</v>
      </c>
      <c r="I11" s="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609</v>
      </c>
      <c r="AE11">
        <v>17.95879276442475</v>
      </c>
      <c r="AF11">
        <v>25.565095740988792</v>
      </c>
      <c r="AG11">
        <v>15.97543128759758</v>
      </c>
      <c r="AH11" s="1">
        <f>2.3708580151582*1</f>
        <v>2.3708580151582002</v>
      </c>
      <c r="AI11" s="1">
        <v>1</v>
      </c>
      <c r="AJ11" s="1">
        <v>0</v>
      </c>
    </row>
    <row r="12" spans="1:41" x14ac:dyDescent="0.2">
      <c r="A12" s="1" t="s">
        <v>77</v>
      </c>
      <c r="B12" s="1" t="s">
        <v>78</v>
      </c>
      <c r="C12" s="1" t="s">
        <v>79</v>
      </c>
      <c r="D12" s="1" t="s">
        <v>4</v>
      </c>
      <c r="E12" s="1">
        <v>0</v>
      </c>
      <c r="F12" s="1">
        <v>0</v>
      </c>
      <c r="G12" s="1">
        <v>1</v>
      </c>
      <c r="H12" s="1">
        <v>0</v>
      </c>
      <c r="I12" s="1" t="s">
        <v>17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387</v>
      </c>
      <c r="AE12" s="1">
        <v>34.495192307692321</v>
      </c>
      <c r="AF12" s="1">
        <v>34.833065823425763</v>
      </c>
      <c r="AG12" s="1">
        <v>31.896925156459151</v>
      </c>
      <c r="AH12" s="1">
        <f>7.76081698109926*1</f>
        <v>7.7608169810992598</v>
      </c>
      <c r="AI12" s="1">
        <v>1</v>
      </c>
      <c r="AJ12" s="1">
        <v>1</v>
      </c>
    </row>
    <row r="13" spans="1:41" hidden="1" x14ac:dyDescent="0.2">
      <c r="A13" s="1" t="s">
        <v>95</v>
      </c>
      <c r="B13" s="1" t="s">
        <v>96</v>
      </c>
      <c r="C13" s="1" t="s">
        <v>97</v>
      </c>
      <c r="D13" s="1" t="s">
        <v>4</v>
      </c>
      <c r="E13" s="1">
        <v>0</v>
      </c>
      <c r="F13" s="1">
        <v>0</v>
      </c>
      <c r="G13" s="1">
        <v>1</v>
      </c>
      <c r="H13" s="1">
        <v>0</v>
      </c>
      <c r="I13" s="1" t="s">
        <v>25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648</v>
      </c>
      <c r="AE13" s="1">
        <v>11.63461538461539</v>
      </c>
      <c r="AF13" s="1">
        <v>11.41856395426869</v>
      </c>
      <c r="AG13" s="1">
        <v>20.87988304897149</v>
      </c>
      <c r="AH13" s="1">
        <f>4.15432493247911*1</f>
        <v>4.1543249324791098</v>
      </c>
      <c r="AI13" s="1">
        <v>1</v>
      </c>
      <c r="AJ13" s="1">
        <v>0</v>
      </c>
    </row>
    <row r="14" spans="1:41" x14ac:dyDescent="0.2">
      <c r="A14" s="1" t="s">
        <v>47</v>
      </c>
      <c r="B14" s="1" t="s">
        <v>48</v>
      </c>
      <c r="C14" s="1" t="s">
        <v>48</v>
      </c>
      <c r="D14" s="1" t="s">
        <v>4</v>
      </c>
      <c r="E14" s="1">
        <v>0</v>
      </c>
      <c r="F14" s="1">
        <v>0</v>
      </c>
      <c r="G14" s="1">
        <v>1</v>
      </c>
      <c r="H14" s="1">
        <v>0</v>
      </c>
      <c r="I14" s="1" t="s">
        <v>9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111</v>
      </c>
      <c r="AE14" s="1">
        <v>25.474278070339739</v>
      </c>
      <c r="AF14" s="1">
        <v>23.15972997479918</v>
      </c>
      <c r="AG14" s="1">
        <v>37.49852412741393</v>
      </c>
      <c r="AH14" s="1">
        <f>4.77408518010098*1</f>
        <v>4.7740851801009798</v>
      </c>
      <c r="AI14" s="1">
        <v>1</v>
      </c>
      <c r="AJ14" s="1">
        <v>1</v>
      </c>
    </row>
    <row r="15" spans="1:41" hidden="1" x14ac:dyDescent="0.2">
      <c r="A15" s="1" t="s">
        <v>75</v>
      </c>
      <c r="B15" s="1" t="s">
        <v>76</v>
      </c>
      <c r="C15" s="1" t="s">
        <v>76</v>
      </c>
      <c r="D15" s="1" t="s">
        <v>4</v>
      </c>
      <c r="E15">
        <v>0</v>
      </c>
      <c r="F15">
        <v>0</v>
      </c>
      <c r="G15">
        <v>1</v>
      </c>
      <c r="H15">
        <v>0</v>
      </c>
      <c r="I15" s="1" t="s">
        <v>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355</v>
      </c>
      <c r="AE15">
        <v>15.091457821531151</v>
      </c>
      <c r="AF15">
        <v>13.110140271876009</v>
      </c>
      <c r="AG15">
        <v>27.226984084749141</v>
      </c>
      <c r="AH15" s="1">
        <f>3.81783287729454*1</f>
        <v>3.8178328772945398</v>
      </c>
      <c r="AI15" s="1">
        <v>1</v>
      </c>
      <c r="AJ15" s="1">
        <v>0</v>
      </c>
    </row>
    <row r="16" spans="1:41" hidden="1" x14ac:dyDescent="0.2">
      <c r="A16" s="1" t="s">
        <v>41</v>
      </c>
      <c r="B16" s="1" t="s">
        <v>42</v>
      </c>
      <c r="C16" s="1" t="s">
        <v>43</v>
      </c>
      <c r="D16" s="1" t="s">
        <v>4</v>
      </c>
      <c r="E16">
        <v>0</v>
      </c>
      <c r="F16">
        <v>0</v>
      </c>
      <c r="G16">
        <v>1</v>
      </c>
      <c r="H16">
        <v>0</v>
      </c>
      <c r="I16" s="1" t="s">
        <v>8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82</v>
      </c>
      <c r="AE16">
        <v>10.41805846807226</v>
      </c>
      <c r="AF16">
        <v>8.4198704534543438</v>
      </c>
      <c r="AG16">
        <v>13.074999999999999</v>
      </c>
      <c r="AH16" s="1">
        <f>1.6604937140688*1</f>
        <v>1.6604937140688001</v>
      </c>
      <c r="AI16" s="1">
        <v>1</v>
      </c>
      <c r="AJ16" s="1">
        <v>0</v>
      </c>
    </row>
    <row r="17" spans="1:36" hidden="1" x14ac:dyDescent="0.2">
      <c r="A17" s="1" t="s">
        <v>89</v>
      </c>
      <c r="B17" s="1" t="s">
        <v>53</v>
      </c>
      <c r="C17" s="1" t="s">
        <v>90</v>
      </c>
      <c r="D17" s="1" t="s">
        <v>4</v>
      </c>
      <c r="E17">
        <v>0</v>
      </c>
      <c r="F17">
        <v>0</v>
      </c>
      <c r="G17">
        <v>1</v>
      </c>
      <c r="H17">
        <v>0</v>
      </c>
      <c r="I17" s="1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582</v>
      </c>
      <c r="AE17">
        <v>10.72916666666667</v>
      </c>
      <c r="AF17">
        <v>13.644585792348041</v>
      </c>
      <c r="AG17">
        <v>5.1194561734561743</v>
      </c>
      <c r="AH17" s="1">
        <f>0.950309101226416*1</f>
        <v>0.95030910122641599</v>
      </c>
      <c r="AI17" s="1">
        <v>1</v>
      </c>
      <c r="AJ17" s="1">
        <v>0</v>
      </c>
    </row>
    <row r="18" spans="1:36" hidden="1" x14ac:dyDescent="0.2">
      <c r="A18" s="1" t="s">
        <v>60</v>
      </c>
      <c r="B18" s="1" t="s">
        <v>61</v>
      </c>
      <c r="C18" s="1" t="s">
        <v>61</v>
      </c>
      <c r="D18" s="1" t="s">
        <v>4</v>
      </c>
      <c r="E18">
        <v>0</v>
      </c>
      <c r="F18">
        <v>0</v>
      </c>
      <c r="G18">
        <v>1</v>
      </c>
      <c r="H18">
        <v>0</v>
      </c>
      <c r="I18" s="1" t="s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236</v>
      </c>
      <c r="AE18">
        <v>12.93413173652694</v>
      </c>
      <c r="AF18">
        <v>14.927410141402021</v>
      </c>
      <c r="AG18">
        <v>5.4804592155763761</v>
      </c>
      <c r="AH18" s="1">
        <f>1.72062987763272*1</f>
        <v>1.72062987763272</v>
      </c>
      <c r="AI18" s="1">
        <v>1</v>
      </c>
      <c r="AJ18" s="1">
        <v>0</v>
      </c>
    </row>
    <row r="19" spans="1:36" hidden="1" x14ac:dyDescent="0.2">
      <c r="A19" s="1" t="s">
        <v>45</v>
      </c>
      <c r="B19" s="1" t="s">
        <v>46</v>
      </c>
      <c r="C19" s="1" t="s">
        <v>46</v>
      </c>
      <c r="D19" s="1" t="s">
        <v>4</v>
      </c>
      <c r="E19" s="1">
        <v>0</v>
      </c>
      <c r="F19" s="1">
        <v>0</v>
      </c>
      <c r="G19" s="1">
        <v>1</v>
      </c>
      <c r="H19" s="1">
        <v>0</v>
      </c>
      <c r="I19" s="1" t="s">
        <v>8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86</v>
      </c>
      <c r="AE19" s="1">
        <v>15.543478260869559</v>
      </c>
      <c r="AF19" s="1">
        <v>20.4731823155469</v>
      </c>
      <c r="AG19" s="1">
        <v>21.91337353010357</v>
      </c>
      <c r="AH19" s="1">
        <f>0.988670942419549*1</f>
        <v>0.988670942419549</v>
      </c>
      <c r="AI19" s="1">
        <v>1</v>
      </c>
      <c r="AJ19" s="1">
        <v>0</v>
      </c>
    </row>
    <row r="20" spans="1:36" hidden="1" x14ac:dyDescent="0.2">
      <c r="A20" s="1" t="s">
        <v>38</v>
      </c>
      <c r="B20" s="1" t="s">
        <v>39</v>
      </c>
      <c r="C20" s="1" t="s">
        <v>38</v>
      </c>
      <c r="D20" s="1" t="s">
        <v>4</v>
      </c>
      <c r="E20" s="1">
        <v>0</v>
      </c>
      <c r="F20" s="1">
        <v>0</v>
      </c>
      <c r="G20" s="1">
        <v>1</v>
      </c>
      <c r="H20" s="1">
        <v>0</v>
      </c>
      <c r="I20" s="1" t="s">
        <v>6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15</v>
      </c>
      <c r="AE20" s="1">
        <v>13.489334571465561</v>
      </c>
      <c r="AF20" s="1">
        <v>12.489513540747559</v>
      </c>
      <c r="AG20" s="1">
        <v>6.9</v>
      </c>
      <c r="AH20" s="1">
        <f>3.05542879917136*1</f>
        <v>3.0554287991713598</v>
      </c>
      <c r="AI20" s="1">
        <v>1</v>
      </c>
      <c r="AJ20" s="1">
        <v>0</v>
      </c>
    </row>
    <row r="21" spans="1:36" s="1" customFormat="1" x14ac:dyDescent="0.2">
      <c r="A21" s="1" t="s">
        <v>80</v>
      </c>
      <c r="B21" s="1" t="s">
        <v>40</v>
      </c>
      <c r="C21" s="1" t="s">
        <v>40</v>
      </c>
      <c r="D21" s="1" t="s">
        <v>2</v>
      </c>
      <c r="E21" s="1">
        <v>1</v>
      </c>
      <c r="F21" s="1">
        <v>0</v>
      </c>
      <c r="G21" s="1">
        <v>0</v>
      </c>
      <c r="H21" s="1">
        <v>0</v>
      </c>
      <c r="I21" s="1" t="s">
        <v>19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446</v>
      </c>
      <c r="AE21" s="1">
        <v>19.04761904761904</v>
      </c>
      <c r="AF21" s="1">
        <v>13.64030234127549</v>
      </c>
      <c r="AG21" s="1">
        <v>27.174499325298861</v>
      </c>
      <c r="AH21" s="1">
        <f>3.80430885321001*1</f>
        <v>3.80430885321001</v>
      </c>
      <c r="AI21" s="1">
        <v>1</v>
      </c>
      <c r="AJ21" s="1">
        <v>1</v>
      </c>
    </row>
    <row r="22" spans="1:36" s="1" customFormat="1" hidden="1" x14ac:dyDescent="0.2">
      <c r="A22" s="1" t="s">
        <v>83</v>
      </c>
      <c r="B22" s="1" t="s">
        <v>84</v>
      </c>
      <c r="C22" s="1" t="s">
        <v>84</v>
      </c>
      <c r="D22" s="1" t="s">
        <v>5</v>
      </c>
      <c r="E22" s="1">
        <v>0</v>
      </c>
      <c r="F22" s="1">
        <v>0</v>
      </c>
      <c r="G22" s="1">
        <v>0</v>
      </c>
      <c r="H22" s="1">
        <v>1</v>
      </c>
      <c r="I22" s="1" t="s">
        <v>21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493</v>
      </c>
      <c r="AE22" s="1">
        <v>15.99922378226713</v>
      </c>
      <c r="AF22" s="1">
        <v>19.54303983232078</v>
      </c>
      <c r="AG22" s="1">
        <v>9.4117841880341881</v>
      </c>
      <c r="AH22" s="1">
        <f>0.709602536003408*1</f>
        <v>0.70960253600340795</v>
      </c>
      <c r="AI22" s="1">
        <v>1</v>
      </c>
      <c r="AJ22" s="1">
        <v>0</v>
      </c>
    </row>
    <row r="23" spans="1:36" s="1" customFormat="1" x14ac:dyDescent="0.2">
      <c r="A23" s="1" t="s">
        <v>81</v>
      </c>
      <c r="B23" s="1" t="s">
        <v>82</v>
      </c>
      <c r="C23" s="1" t="s">
        <v>82</v>
      </c>
      <c r="D23" s="1" t="s">
        <v>3</v>
      </c>
      <c r="E23" s="1">
        <v>0</v>
      </c>
      <c r="F23" s="1">
        <v>1</v>
      </c>
      <c r="G23" s="1">
        <v>0</v>
      </c>
      <c r="H23" s="1">
        <v>0</v>
      </c>
      <c r="I23" s="1" t="s">
        <v>21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491</v>
      </c>
      <c r="AE23" s="1">
        <v>16.36363636363636</v>
      </c>
      <c r="AF23" s="1">
        <v>15.841720883172419</v>
      </c>
      <c r="AG23" s="1">
        <v>17.318455399953709</v>
      </c>
      <c r="AH23" s="1">
        <f>3.18990118075245*1</f>
        <v>3.1899011807524502</v>
      </c>
      <c r="AI23" s="1">
        <v>1</v>
      </c>
      <c r="AJ23" s="1">
        <v>1</v>
      </c>
    </row>
    <row r="24" spans="1:36" s="1" customFormat="1" x14ac:dyDescent="0.2">
      <c r="A24" s="1" t="s">
        <v>54</v>
      </c>
      <c r="B24" s="1" t="s">
        <v>55</v>
      </c>
      <c r="C24" s="1" t="s">
        <v>56</v>
      </c>
      <c r="D24" s="1" t="s">
        <v>5</v>
      </c>
      <c r="E24" s="1">
        <v>0</v>
      </c>
      <c r="F24" s="1">
        <v>0</v>
      </c>
      <c r="G24" s="1">
        <v>0</v>
      </c>
      <c r="H24" s="1">
        <v>1</v>
      </c>
      <c r="I24" s="1" t="s">
        <v>11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201</v>
      </c>
      <c r="AE24" s="1">
        <v>22.368421052631579</v>
      </c>
      <c r="AF24" s="1">
        <v>20.499056761629159</v>
      </c>
      <c r="AG24" s="1">
        <v>46.373124213891259</v>
      </c>
      <c r="AH24" s="1">
        <f>2.91640989081906*1</f>
        <v>2.9164098908190601</v>
      </c>
      <c r="AI24" s="1">
        <v>1</v>
      </c>
      <c r="AJ24" s="1">
        <v>1</v>
      </c>
    </row>
    <row r="25" spans="1:36" s="1" customFormat="1" hidden="1" x14ac:dyDescent="0.2">
      <c r="A25" t="s">
        <v>93</v>
      </c>
      <c r="B25" t="s">
        <v>94</v>
      </c>
      <c r="C25" s="1" t="s">
        <v>94</v>
      </c>
      <c r="D25" t="s">
        <v>3</v>
      </c>
      <c r="E25">
        <v>0</v>
      </c>
      <c r="F25">
        <v>1</v>
      </c>
      <c r="G25">
        <v>0</v>
      </c>
      <c r="H25">
        <v>0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624</v>
      </c>
      <c r="AE25">
        <v>8.4081008480806663</v>
      </c>
      <c r="AF25">
        <v>9.84076432408642</v>
      </c>
      <c r="AG25">
        <v>7.9691819291819286</v>
      </c>
      <c r="AH25">
        <f>0.386889560699975*1</f>
        <v>0.38688956069997499</v>
      </c>
      <c r="AI25">
        <v>1</v>
      </c>
      <c r="AJ25">
        <v>0</v>
      </c>
    </row>
    <row r="26" spans="1:36" s="1" customFormat="1" hidden="1" x14ac:dyDescent="0.2">
      <c r="A26" t="s">
        <v>70</v>
      </c>
      <c r="B26" t="s">
        <v>71</v>
      </c>
      <c r="C26" s="1" t="s">
        <v>71</v>
      </c>
      <c r="D26" t="s">
        <v>3</v>
      </c>
      <c r="E26">
        <v>0</v>
      </c>
      <c r="F26">
        <v>1</v>
      </c>
      <c r="G26">
        <v>0</v>
      </c>
      <c r="H26">
        <v>0</v>
      </c>
      <c r="I26" t="s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280</v>
      </c>
      <c r="AE26">
        <v>8.5877684541648467</v>
      </c>
      <c r="AF26">
        <v>8.430730070871558</v>
      </c>
      <c r="AG26">
        <v>9.7199999999999989</v>
      </c>
      <c r="AH26">
        <f>0.48712421626745*1</f>
        <v>0.48712421626745001</v>
      </c>
      <c r="AI26">
        <v>1</v>
      </c>
      <c r="AJ26">
        <v>0</v>
      </c>
    </row>
    <row r="27" spans="1:36" s="1" customFormat="1" hidden="1" x14ac:dyDescent="0.2">
      <c r="A27" t="s">
        <v>85</v>
      </c>
      <c r="B27" t="s">
        <v>86</v>
      </c>
      <c r="C27" s="1" t="s">
        <v>86</v>
      </c>
      <c r="D27" t="s">
        <v>3</v>
      </c>
      <c r="E27">
        <v>0</v>
      </c>
      <c r="F27">
        <v>1</v>
      </c>
      <c r="G27">
        <v>0</v>
      </c>
      <c r="H27">
        <v>0</v>
      </c>
      <c r="I27" t="s">
        <v>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494</v>
      </c>
      <c r="AE27">
        <v>16.47058823529412</v>
      </c>
      <c r="AF27">
        <v>14.19782071674407</v>
      </c>
      <c r="AG27">
        <v>5.9325890391861558</v>
      </c>
      <c r="AH27">
        <f>1.7814263067812*1</f>
        <v>1.7814263067812</v>
      </c>
      <c r="AI27">
        <v>1</v>
      </c>
      <c r="AJ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2024-09-27T17:24:54Z</dcterms:created>
  <dcterms:modified xsi:type="dcterms:W3CDTF">2024-09-27T17:45:14Z</dcterms:modified>
</cp:coreProperties>
</file>