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<sst xmlns="http://schemas.openxmlformats.org/spreadsheetml/2006/main" count="1115" uniqueCount="471">
  <si>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</si>
  <si>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</si>
  <si>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</si>
  <si>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</si>
  <si>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</si>
  <si>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</si>
  <si>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</si>
  <si>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</si>
  <si>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</si>
  <si>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</si>
  <si>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</si>
  <si>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</si>
  <si>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</si>
  <si>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</si>
  <si>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</si>
  <si>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</si>
  <si>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</si>
  <si>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</si>
  <si>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</si>
  <si>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</si>
  <si>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</si>
  <si>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</si>
  <si>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</si>
  <si>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</si>
  <si>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</si>
  <si>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</si>
  <si>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</si>
  <si>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</si>
  <si>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</si>
  <si>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</si>
  <si>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</si>
  <si>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</si>
  <si>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</si>
  <si>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</si>
  <si>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</si>
  <si>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</si>
  <si>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</si>
  <si>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</si>
  <si>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</si>
  <si>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</si>
  <si>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</si>
  <si>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</si>
  <si>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</si>
  <si>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</si>
  <si>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</si>
  <si>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</si>
  <si>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</si>
  <si>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</si>
  <si>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</si>
  <si>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</si>
  <si>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</si>
  <si>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</si>
  <si>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</si>
  <si>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Declan</t>
  </si>
  <si>
    <t>Rice</t>
  </si>
  <si>
    <t>Bukayo</t>
  </si>
  <si>
    <t>Saka</t>
  </si>
  <si>
    <t>Thomas</t>
  </si>
  <si>
    <t>Partey</t>
  </si>
  <si>
    <t>Leandro</t>
  </si>
  <si>
    <t>Trossard</t>
  </si>
  <si>
    <t>Benjamin</t>
  </si>
  <si>
    <t>White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</si>
  <si>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</si>
  <si>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</si>
  <si>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</si>
  <si>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</si>
  <si>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</si>
  <si>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</si>
  <si>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</si>
  <si>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</si>
  <si>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</si>
  <si>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</si>
  <si>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</si>
  <si>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</si>
  <si>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</si>
  <si>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</si>
  <si>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</si>
  <si>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</si>
  <si>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</si>
  <si>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Pau</t>
  </si>
  <si>
    <t>Torres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</si>
  <si>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</si>
  <si>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</si>
  <si>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</si>
  <si>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</si>
  <si>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</si>
  <si>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</si>
  <si>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</si>
  <si>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</si>
  <si>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</si>
  <si>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</si>
  <si>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</si>
  <si>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</si>
  <si>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</si>
  <si>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</si>
  <si>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</si>
  <si>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</si>
  <si>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</si>
  <si>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</si>
  <si>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</si>
  <si>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</si>
  <si>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</si>
  <si>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</si>
  <si>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</si>
  <si>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</si>
  <si>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Alex</t>
  </si>
  <si>
    <t>Scott</t>
  </si>
  <si>
    <t>Antoine</t>
  </si>
  <si>
    <t>Semenyo</t>
  </si>
  <si>
    <t>Marcos</t>
  </si>
  <si>
    <t>Senesi</t>
  </si>
  <si>
    <t>Luis</t>
  </si>
  <si>
    <t>Sinisterra</t>
  </si>
  <si>
    <t>Adam</t>
  </si>
  <si>
    <t>Smith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</si>
  <si>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</si>
  <si>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</si>
  <si>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</si>
  <si>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</si>
  <si>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</si>
  <si>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</si>
  <si>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</si>
  <si>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</si>
  <si>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</si>
  <si>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</si>
  <si>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</si>
  <si>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</si>
  <si>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</si>
  <si>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</si>
  <si>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</si>
  <si>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</si>
  <si>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</si>
  <si>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</si>
  <si>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</si>
  <si>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</si>
  <si>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</si>
  <si>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</si>
  <si>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</si>
  <si>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</si>
  <si>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</si>
  <si>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</si>
  <si>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</si>
  <si>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</si>
  <si>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</si>
  <si>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</si>
  <si>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Julio</t>
  </si>
  <si>
    <t>Enciso</t>
  </si>
  <si>
    <t>Jack</t>
  </si>
  <si>
    <t>Hinshelwood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</si>
  <si>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</si>
  <si>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</si>
  <si>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</si>
  <si>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</si>
  <si>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</si>
  <si>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</si>
  <si>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</si>
  <si>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</si>
  <si>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</si>
  <si>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</si>
  <si>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</si>
  <si>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</si>
  <si>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</si>
  <si>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</si>
  <si>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</si>
  <si>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</si>
  <si>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</si>
  <si>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</si>
  <si>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</si>
  <si>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</si>
  <si>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</si>
  <si>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</si>
  <si>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</si>
  <si>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</si>
  <si>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</si>
  <si>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</si>
  <si>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</si>
  <si>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</si>
  <si>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</si>
  <si>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</si>
  <si>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</si>
  <si>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</si>
  <si>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</si>
  <si>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</si>
  <si>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</si>
  <si>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</si>
  <si>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</si>
  <si>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</si>
  <si>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</si>
  <si>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</si>
  <si>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</si>
  <si>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</si>
  <si>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</si>
  <si>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</si>
  <si>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</si>
  <si>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</si>
  <si>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</si>
  <si>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</si>
  <si>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</si>
  <si>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</si>
  <si>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</si>
  <si>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</si>
  <si>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</si>
  <si>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</si>
  <si>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</si>
  <si>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Wharton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</si>
  <si>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</si>
  <si>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</si>
  <si>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</si>
  <si>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</si>
  <si>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</si>
  <si>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</si>
  <si>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</si>
  <si>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</si>
  <si>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</si>
  <si>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</si>
  <si>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</si>
  <si>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Harrison</t>
  </si>
  <si>
    <t>Michael</t>
  </si>
  <si>
    <t>Dwight</t>
  </si>
  <si>
    <t>McNeil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</si>
  <si>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</si>
  <si>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</si>
  <si>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</si>
  <si>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</si>
  <si>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</si>
  <si>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</si>
  <si>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</si>
  <si>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</si>
  <si>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</si>
  <si>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</si>
  <si>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Reiss</t>
  </si>
  <si>
    <t>Nelson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</si>
  <si>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</si>
  <si>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</si>
  <si>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</si>
  <si>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</si>
  <si>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</si>
  <si>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</si>
  <si>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</si>
  <si>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</si>
  <si>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</si>
  <si>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</si>
  <si>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Issa</t>
  </si>
  <si>
    <t>Diop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</si>
  <si>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</si>
  <si>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</si>
  <si>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</si>
  <si>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</si>
  <si>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</si>
  <si>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</si>
  <si>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</si>
  <si>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</si>
  <si>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</si>
  <si>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</si>
  <si>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</si>
  <si>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</si>
  <si>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Kalvin</t>
  </si>
  <si>
    <t>Phillips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</si>
  <si>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</si>
  <si>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</si>
  <si>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</si>
  <si>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</si>
  <si>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</si>
  <si>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</si>
  <si>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</si>
  <si>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</si>
  <si>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</si>
  <si>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</si>
  <si>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Wilfred</t>
  </si>
  <si>
    <t>Ndidi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</si>
  <si>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</si>
  <si>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</si>
  <si>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</si>
  <si>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</si>
  <si>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</si>
  <si>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</si>
  <si>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</si>
  <si>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</si>
  <si>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Diogo</t>
  </si>
  <si>
    <t>Teixeira da Silva</t>
  </si>
  <si>
    <t>Diogo J.</t>
  </si>
  <si>
    <t>Cody</t>
  </si>
  <si>
    <t>Gakpo</t>
  </si>
  <si>
    <t>Gravenberch</t>
  </si>
  <si>
    <t>Curtis</t>
  </si>
  <si>
    <t>Jones</t>
  </si>
  <si>
    <t>Ibrahima</t>
  </si>
  <si>
    <t>Konaté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</si>
  <si>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</si>
  <si>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</si>
  <si>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</si>
  <si>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</si>
  <si>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</si>
  <si>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</si>
  <si>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</si>
  <si>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</si>
  <si>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</si>
  <si>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</si>
  <si>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</si>
  <si>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</si>
  <si>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</si>
  <si>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</si>
  <si>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</si>
  <si>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</si>
  <si>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</si>
  <si>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</si>
  <si>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</si>
  <si>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</si>
  <si>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</si>
  <si>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</si>
  <si>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</si>
  <si>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</si>
  <si>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Grealish</t>
  </si>
  <si>
    <t>Joško</t>
  </si>
  <si>
    <t>Gvardiol</t>
  </si>
  <si>
    <t>Erling</t>
  </si>
  <si>
    <t>Haaland</t>
  </si>
  <si>
    <t>Mateo</t>
  </si>
  <si>
    <t>Kovačić</t>
  </si>
  <si>
    <t>Rico</t>
  </si>
  <si>
    <t>Matheus Luiz</t>
  </si>
  <si>
    <t>Nunes</t>
  </si>
  <si>
    <t>Matheus N.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</si>
  <si>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</si>
  <si>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</si>
  <si>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</si>
  <si>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</si>
  <si>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</si>
  <si>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</si>
  <si>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</si>
  <si>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</si>
  <si>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</si>
  <si>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</si>
  <si>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</si>
  <si>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</si>
  <si>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</si>
  <si>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</si>
  <si>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</si>
  <si>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Alejandro</t>
  </si>
  <si>
    <t>Garnacho</t>
  </si>
  <si>
    <t>Kobbie</t>
  </si>
  <si>
    <t>Mainoo</t>
  </si>
  <si>
    <t>Lisandro</t>
  </si>
  <si>
    <t>Martínez</t>
  </si>
  <si>
    <t>André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</si>
  <si>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</si>
  <si>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</si>
  <si>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</si>
  <si>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</si>
  <si>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</si>
  <si>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</si>
  <si>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</si>
  <si>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</si>
  <si>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</si>
  <si>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</si>
  <si>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</si>
  <si>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</si>
  <si>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</si>
  <si>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</si>
  <si>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</si>
  <si>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</si>
  <si>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</si>
  <si>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</si>
  <si>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</si>
  <si>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</si>
  <si>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</si>
  <si>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</si>
  <si>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</si>
  <si>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</si>
  <si>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</si>
  <si>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</si>
  <si>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</si>
  <si>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</si>
  <si>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</si>
  <si>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</si>
  <si>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</si>
  <si>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</si>
  <si>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</si>
  <si>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</si>
  <si>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</si>
  <si>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</si>
  <si>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</si>
  <si>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</si>
  <si>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</si>
  <si>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</si>
  <si>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</si>
  <si>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</si>
  <si>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</si>
  <si>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</si>
  <si>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</si>
  <si>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</si>
  <si>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</si>
  <si>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</si>
  <si>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</si>
  <si>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</si>
  <si>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</si>
  <si>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</si>
  <si>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</si>
  <si>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Armstrong</t>
  </si>
  <si>
    <t>Kyle</t>
  </si>
  <si>
    <t>Walker-Peters</t>
  </si>
  <si>
    <t>Flynn</t>
  </si>
  <si>
    <t>Downes</t>
  </si>
  <si>
    <t>Bentancur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</si>
  <si>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</si>
  <si>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</si>
  <si>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</si>
  <si>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</si>
  <si>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</si>
  <si>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</si>
  <si>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</si>
  <si>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</si>
  <si>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</si>
  <si>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Cristian</t>
  </si>
  <si>
    <t>Romero</t>
  </si>
  <si>
    <t>Pape Matar</t>
  </si>
  <si>
    <t>P.M.Sarr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</si>
  <si>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</si>
  <si>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</si>
  <si>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</si>
  <si>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</si>
  <si>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</si>
  <si>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</si>
  <si>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</si>
  <si>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</si>
  <si>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</si>
  <si>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Timo</t>
  </si>
  <si>
    <t>Werner</t>
  </si>
  <si>
    <t>Wan-Bissaka</t>
  </si>
  <si>
    <t>Michail</t>
  </si>
  <si>
    <t>Antonio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</si>
  <si>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</si>
  <si>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</si>
  <si>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</si>
  <si>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</si>
  <si>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</si>
  <si>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</si>
  <si>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</si>
  <si>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</si>
  <si>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</si>
  <si>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</si>
  <si>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</si>
  <si>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</si>
  <si>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</si>
  <si>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</si>
  <si>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</si>
  <si>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</si>
  <si>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</si>
  <si>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</si>
  <si>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</si>
  <si>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</si>
  <si>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</si>
  <si>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</si>
  <si>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</si>
  <si>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Craig</t>
  </si>
  <si>
    <t>Dawson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</si>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</sst>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M210" totalsRowShown="0">
  <autoFilter ref="A1:AM210"/>
  <tableColumns count="39">
    <tableColumn id="1" name="First Name"/>
    <tableColumn id="2" name="Surname"/>
    <tableColumn id="3" name="Web Name"/>
    <tableColumn id="4" name="Position"/>
    <tableColumn id="5" name="GKP"/>
    <tableColumn id="6" name="DEF"/>
    <tableColumn id="7" name="MID"/>
    <tableColumn id="8" name="FWD"/>
    <tableColumn id="9" name="Team"/>
    <tableColumn id="10" name="ARS"/>
    <tableColumn id="11" name="AVL"/>
    <tableColumn id="12" name="BOU"/>
    <tableColumn id="13" name="BRE"/>
    <tableColumn id="14" name="BHA"/>
    <tableColumn id="15" name="CHE"/>
    <tableColumn id="16" name="CRY"/>
    <tableColumn id="17" name="EVE"/>
    <tableColumn id="18" name="FUL"/>
    <tableColumn id="19" name="IPS"/>
    <tableColumn id="20" name="LEI"/>
    <tableColumn id="21" name="LIV"/>
    <tableColumn id="22" name="MCI"/>
    <tableColumn id="23" name="MUN"/>
    <tableColumn id="24" name="NEW"/>
    <tableColumn id="25" name="NFO"/>
    <tableColumn id="26" name="SOU"/>
    <tableColumn id="27" name="TOT"/>
    <tableColumn id="28" name="WHU"/>
    <tableColumn id="29" name="WOL"/>
    <tableColumn id="30" name="Cost"/>
    <tableColumn id="31" name="ID"/>
    <tableColumn id="32" name="ARIMA"/>
    <tableColumn id="33" name="LSTM"/>
    <tableColumn id="34" name="FOREST"/>
    <tableColumn id="35" name="PP"/>
    <tableColumn id="36" name="NEXT"/>
    <tableColumn id="37" name="Health"/>
    <tableColumn id="38" name="PREV"/>
    <tableColumn id="39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10"/>
  <sheetViews>
    <sheetView tabSelected="1" workbookViewId="0"/>
  </sheetViews>
  <sheetFormatPr defaultRowHeight="15"/>
  <cols>
    <col min="5" max="8" width="0" hidden="1" customWidth="1"/>
    <col min="10" max="29" width="0" hidden="1" customWidth="1"/>
    <col min="31" max="34" width="0" hidden="1" customWidth="1"/>
  </cols>
  <sheetData>
    <row r="1" spans="1:43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6.8</v>
      </c>
      <c r="AE2">
        <v>1</v>
      </c>
      <c r="AF2">
        <v>55.57823129251701</v>
      </c>
      <c r="AG2">
        <v>57.71395980260512</v>
      </c>
      <c r="AH2">
        <v>31.64343928222268</v>
      </c>
      <c r="AI2">
        <f>11.811843002287556*1</f>
        <v>0</v>
      </c>
      <c r="AJ2">
        <f>1.8758242730556223*1</f>
        <v>0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0</v>
      </c>
      <c r="AQ2" t="s">
        <v>1</v>
      </c>
    </row>
    <row r="3" spans="1:43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6.2</v>
      </c>
      <c r="AE3">
        <v>2</v>
      </c>
      <c r="AF3">
        <v>0</v>
      </c>
      <c r="AG3">
        <v>0</v>
      </c>
      <c r="AH3">
        <v>0</v>
      </c>
      <c r="AI3">
        <f>0.0*1</f>
        <v>0</v>
      </c>
      <c r="AJ3">
        <f>0.0*1</f>
        <v>0</v>
      </c>
      <c r="AK3">
        <v>1</v>
      </c>
      <c r="AL3">
        <v>1</v>
      </c>
      <c r="AM3">
        <v>0</v>
      </c>
    </row>
    <row r="4" spans="1:43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</v>
      </c>
      <c r="AE4">
        <v>3</v>
      </c>
      <c r="AF4">
        <v>0</v>
      </c>
      <c r="AG4">
        <v>0</v>
      </c>
      <c r="AH4">
        <v>0</v>
      </c>
      <c r="AI4">
        <f>0.0*1</f>
        <v>0</v>
      </c>
      <c r="AJ4">
        <f>0.0*1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0</v>
      </c>
      <c r="AQ4">
        <v>99.5</v>
      </c>
    </row>
    <row r="5" spans="1:43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6.9</v>
      </c>
      <c r="AE5">
        <v>8</v>
      </c>
      <c r="AF5">
        <v>0</v>
      </c>
      <c r="AG5">
        <v>0</v>
      </c>
      <c r="AH5">
        <v>0</v>
      </c>
      <c r="AI5">
        <f>0.0*1</f>
        <v>0</v>
      </c>
      <c r="AJ5">
        <f>0.0*1</f>
        <v>0</v>
      </c>
      <c r="AK5">
        <v>1</v>
      </c>
      <c r="AL5">
        <v>0</v>
      </c>
      <c r="AM5">
        <v>0</v>
      </c>
    </row>
    <row r="6" spans="1:43">
      <c r="A6" t="s">
        <v>53</v>
      </c>
      <c r="B6" t="s">
        <v>54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6.3</v>
      </c>
      <c r="AE6">
        <v>12</v>
      </c>
      <c r="AF6">
        <v>38.03820958099661</v>
      </c>
      <c r="AG6">
        <v>27.85673846628125</v>
      </c>
      <c r="AH6">
        <v>33.25881026759514</v>
      </c>
      <c r="AI6">
        <f>11.29972205826204*1</f>
        <v>0</v>
      </c>
      <c r="AJ6">
        <f>2.214674185493539*1</f>
        <v>0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0</v>
      </c>
      <c r="AQ6">
        <v>2</v>
      </c>
    </row>
    <row r="7" spans="1:43">
      <c r="A7" t="s">
        <v>55</v>
      </c>
      <c r="B7" t="s">
        <v>56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10.1</v>
      </c>
      <c r="AE7">
        <v>13</v>
      </c>
      <c r="AF7">
        <v>0</v>
      </c>
      <c r="AG7">
        <v>0</v>
      </c>
      <c r="AH7">
        <v>0</v>
      </c>
      <c r="AI7">
        <f>0.0*1</f>
        <v>0</v>
      </c>
      <c r="AJ7">
        <f>0.0*1</f>
        <v>0</v>
      </c>
      <c r="AK7">
        <v>1</v>
      </c>
      <c r="AL7">
        <v>0</v>
      </c>
      <c r="AM7">
        <v>0</v>
      </c>
      <c r="AO7" t="s">
        <v>4</v>
      </c>
      <c r="AP7">
        <f>SUMPRODUCT(Table1[Selected],Table1[DEF])</f>
        <v>0</v>
      </c>
      <c r="AQ7">
        <v>5</v>
      </c>
    </row>
    <row r="8" spans="1:43">
      <c r="A8" t="s">
        <v>57</v>
      </c>
      <c r="B8" t="s">
        <v>58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15</v>
      </c>
      <c r="AF8">
        <v>0</v>
      </c>
      <c r="AG8">
        <v>0</v>
      </c>
      <c r="AH8">
        <v>0</v>
      </c>
      <c r="AI8">
        <f>0.0*1</f>
        <v>0</v>
      </c>
      <c r="AJ8">
        <f>0.0*1</f>
        <v>0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0</v>
      </c>
      <c r="AQ8">
        <v>5</v>
      </c>
    </row>
    <row r="9" spans="1:43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6.9</v>
      </c>
      <c r="AE9">
        <v>18</v>
      </c>
      <c r="AF9">
        <v>0</v>
      </c>
      <c r="AG9">
        <v>0</v>
      </c>
      <c r="AH9">
        <v>0</v>
      </c>
      <c r="AI9">
        <f>0.0*1</f>
        <v>0</v>
      </c>
      <c r="AJ9">
        <f>0.0*1</f>
        <v>0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0</v>
      </c>
      <c r="AQ9">
        <v>3</v>
      </c>
    </row>
    <row r="10" spans="1:43">
      <c r="A10" t="s">
        <v>61</v>
      </c>
      <c r="B10" t="s">
        <v>62</v>
      </c>
      <c r="C10" t="s">
        <v>62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6.2</v>
      </c>
      <c r="AE10">
        <v>19</v>
      </c>
      <c r="AF10">
        <v>0</v>
      </c>
      <c r="AG10">
        <v>0</v>
      </c>
      <c r="AH10">
        <v>0</v>
      </c>
      <c r="AI10">
        <f>0.0*1</f>
        <v>0</v>
      </c>
      <c r="AJ10">
        <f>0.0*1</f>
        <v>0</v>
      </c>
      <c r="AK10">
        <v>1</v>
      </c>
      <c r="AL10">
        <v>0</v>
      </c>
      <c r="AM10">
        <v>0</v>
      </c>
    </row>
    <row r="11" spans="1:43">
      <c r="A11" t="s">
        <v>63</v>
      </c>
      <c r="B11" t="s">
        <v>64</v>
      </c>
      <c r="C11" t="s">
        <v>64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6.3</v>
      </c>
      <c r="AE11">
        <v>33</v>
      </c>
      <c r="AF11">
        <v>0</v>
      </c>
      <c r="AG11">
        <v>0</v>
      </c>
      <c r="AH11">
        <v>0</v>
      </c>
      <c r="AI11">
        <f>0.0*1</f>
        <v>0</v>
      </c>
      <c r="AJ11">
        <f>0.0*1</f>
        <v>0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0</v>
      </c>
    </row>
    <row r="12" spans="1:43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34</v>
      </c>
      <c r="AF12">
        <v>0</v>
      </c>
      <c r="AG12">
        <v>0</v>
      </c>
      <c r="AH12">
        <v>0</v>
      </c>
      <c r="AI12">
        <f>0.0*1</f>
        <v>0</v>
      </c>
      <c r="AJ12">
        <f>0.0*1</f>
        <v>0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>
      <c r="A13" t="s">
        <v>67</v>
      </c>
      <c r="B13" t="s">
        <v>68</v>
      </c>
      <c r="C13" t="s">
        <v>68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4.7</v>
      </c>
      <c r="AE13">
        <v>41</v>
      </c>
      <c r="AF13">
        <v>21.5664045105758</v>
      </c>
      <c r="AG13">
        <v>21.84173692358157</v>
      </c>
      <c r="AH13">
        <v>28.16697382520061</v>
      </c>
      <c r="AI13">
        <f>28.837453488114207*1</f>
        <v>0</v>
      </c>
      <c r="AJ13">
        <f>6.007414671345122*1</f>
        <v>0</v>
      </c>
      <c r="AK13">
        <v>1</v>
      </c>
      <c r="AL13">
        <v>0</v>
      </c>
      <c r="AM13">
        <v>0</v>
      </c>
    </row>
    <row r="14" spans="1:43">
      <c r="A14" t="s">
        <v>69</v>
      </c>
      <c r="B14" t="s">
        <v>70</v>
      </c>
      <c r="C14" t="s">
        <v>71</v>
      </c>
      <c r="D14" t="s">
        <v>6</v>
      </c>
      <c r="E14">
        <v>0</v>
      </c>
      <c r="F14">
        <v>0</v>
      </c>
      <c r="G14">
        <v>0</v>
      </c>
      <c r="H14">
        <v>1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43</v>
      </c>
      <c r="AF14">
        <v>0</v>
      </c>
      <c r="AG14">
        <v>0</v>
      </c>
      <c r="AH14">
        <v>0</v>
      </c>
      <c r="AI14">
        <f>0.0*1</f>
        <v>0</v>
      </c>
      <c r="AJ14">
        <f>0.0*1</f>
        <v>0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0</v>
      </c>
    </row>
    <row r="15" spans="1:43">
      <c r="A15" t="s">
        <v>72</v>
      </c>
      <c r="B15" t="s">
        <v>73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49</v>
      </c>
      <c r="AF15">
        <v>0</v>
      </c>
      <c r="AG15">
        <v>0</v>
      </c>
      <c r="AH15">
        <v>0</v>
      </c>
      <c r="AI15">
        <f>0.0*1</f>
        <v>0</v>
      </c>
      <c r="AJ15">
        <f>0.0*1</f>
        <v>0</v>
      </c>
      <c r="AK15">
        <v>1</v>
      </c>
      <c r="AL15">
        <v>0</v>
      </c>
      <c r="AM15">
        <v>0</v>
      </c>
    </row>
    <row r="16" spans="1:43">
      <c r="A16" t="s">
        <v>75</v>
      </c>
      <c r="B16" t="s">
        <v>76</v>
      </c>
      <c r="C16" t="s">
        <v>77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52</v>
      </c>
      <c r="AF16">
        <v>0</v>
      </c>
      <c r="AG16">
        <v>0</v>
      </c>
      <c r="AH16">
        <v>0</v>
      </c>
      <c r="AI16">
        <f>0.0*1</f>
        <v>0</v>
      </c>
      <c r="AJ16">
        <f>0.0*1</f>
        <v>0</v>
      </c>
      <c r="AK16">
        <v>1</v>
      </c>
      <c r="AL16">
        <v>0</v>
      </c>
      <c r="AM16">
        <v>0</v>
      </c>
      <c r="AO16" t="s">
        <v>10</v>
      </c>
      <c r="AP16">
        <f>AP2-AP14*5</f>
        <v>0</v>
      </c>
    </row>
    <row r="17" spans="1:43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53</v>
      </c>
      <c r="AF17">
        <v>34.96971506060761</v>
      </c>
      <c r="AG17">
        <v>36.16796043337528</v>
      </c>
      <c r="AH17">
        <v>20.02571852654035</v>
      </c>
      <c r="AI17">
        <f>18.78818773135096*1</f>
        <v>0</v>
      </c>
      <c r="AJ17">
        <f>3.7633012850851246*1</f>
        <v>0</v>
      </c>
      <c r="AK17">
        <v>1</v>
      </c>
      <c r="AL17">
        <v>0</v>
      </c>
      <c r="AM17">
        <v>0</v>
      </c>
    </row>
    <row r="18" spans="1:43">
      <c r="A18" t="s">
        <v>80</v>
      </c>
      <c r="B18" t="s">
        <v>81</v>
      </c>
      <c r="C18" t="s">
        <v>80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57</v>
      </c>
      <c r="AF18">
        <v>0</v>
      </c>
      <c r="AG18">
        <v>0</v>
      </c>
      <c r="AH18">
        <v>0</v>
      </c>
      <c r="AI18">
        <f>0.0*1</f>
        <v>0</v>
      </c>
      <c r="AJ18">
        <f>0.0*1</f>
        <v>0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0</v>
      </c>
      <c r="AQ18">
        <v>3</v>
      </c>
    </row>
    <row r="19" spans="1:43">
      <c r="A19" t="s">
        <v>82</v>
      </c>
      <c r="B19" t="s">
        <v>83</v>
      </c>
      <c r="C19" t="s">
        <v>83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</v>
      </c>
      <c r="AE19">
        <v>58</v>
      </c>
      <c r="AF19">
        <v>0</v>
      </c>
      <c r="AG19">
        <v>0</v>
      </c>
      <c r="AH19">
        <v>0</v>
      </c>
      <c r="AI19">
        <f>0.0*1</f>
        <v>0</v>
      </c>
      <c r="AJ19">
        <f>0.0*1</f>
        <v>0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0</v>
      </c>
      <c r="AQ19">
        <v>3</v>
      </c>
    </row>
    <row r="20" spans="1:43">
      <c r="A20" t="s">
        <v>84</v>
      </c>
      <c r="B20" t="s">
        <v>85</v>
      </c>
      <c r="C20" t="s">
        <v>85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59</v>
      </c>
      <c r="AF20">
        <v>0</v>
      </c>
      <c r="AG20">
        <v>0</v>
      </c>
      <c r="AH20">
        <v>0</v>
      </c>
      <c r="AI20">
        <f>0.0*1</f>
        <v>0</v>
      </c>
      <c r="AJ20">
        <f>0.0*1</f>
        <v>0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>
      <c r="A21" t="s">
        <v>86</v>
      </c>
      <c r="B21" t="s">
        <v>87</v>
      </c>
      <c r="C21" t="s">
        <v>87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62</v>
      </c>
      <c r="AF21">
        <v>0</v>
      </c>
      <c r="AG21">
        <v>0</v>
      </c>
      <c r="AH21">
        <v>0</v>
      </c>
      <c r="AI21">
        <f>0.0*1</f>
        <v>0</v>
      </c>
      <c r="AJ21">
        <f>0.0*1</f>
        <v>0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0</v>
      </c>
      <c r="AQ21">
        <v>3</v>
      </c>
    </row>
    <row r="22" spans="1:43">
      <c r="A22" t="s">
        <v>88</v>
      </c>
      <c r="B22" t="s">
        <v>89</v>
      </c>
      <c r="C22" t="s">
        <v>89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9</v>
      </c>
      <c r="AE22">
        <v>63</v>
      </c>
      <c r="AF22">
        <v>0</v>
      </c>
      <c r="AG22">
        <v>0</v>
      </c>
      <c r="AH22">
        <v>0</v>
      </c>
      <c r="AI22">
        <f>0.0*1</f>
        <v>0</v>
      </c>
      <c r="AJ22">
        <f>0.0*1</f>
        <v>0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0</v>
      </c>
      <c r="AQ22">
        <v>3</v>
      </c>
    </row>
    <row r="23" spans="1:43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64</v>
      </c>
      <c r="AF23">
        <v>0</v>
      </c>
      <c r="AG23">
        <v>0</v>
      </c>
      <c r="AH23">
        <v>0</v>
      </c>
      <c r="AI23">
        <f>0.0*1</f>
        <v>0</v>
      </c>
      <c r="AJ23">
        <f>0.0*1</f>
        <v>0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0</v>
      </c>
      <c r="AQ23">
        <v>3</v>
      </c>
    </row>
    <row r="24" spans="1:43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4.9</v>
      </c>
      <c r="AE24">
        <v>74</v>
      </c>
      <c r="AF24">
        <v>0</v>
      </c>
      <c r="AG24">
        <v>0</v>
      </c>
      <c r="AH24">
        <v>0</v>
      </c>
      <c r="AI24">
        <f>0.0*1</f>
        <v>0</v>
      </c>
      <c r="AJ24">
        <f>0.0*1</f>
        <v>0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>
      <c r="A25" t="s">
        <v>94</v>
      </c>
      <c r="B25" t="s">
        <v>95</v>
      </c>
      <c r="C25" t="s">
        <v>95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75</v>
      </c>
      <c r="AF25">
        <v>0</v>
      </c>
      <c r="AG25">
        <v>0</v>
      </c>
      <c r="AH25">
        <v>0</v>
      </c>
      <c r="AI25">
        <f>0.0*1</f>
        <v>0</v>
      </c>
      <c r="AJ25">
        <f>0.0*1</f>
        <v>0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0</v>
      </c>
      <c r="AQ25">
        <v>3</v>
      </c>
    </row>
    <row r="26" spans="1:43">
      <c r="A26" t="s">
        <v>96</v>
      </c>
      <c r="B26" t="s">
        <v>97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5.4</v>
      </c>
      <c r="AE26">
        <v>76</v>
      </c>
      <c r="AF26">
        <v>0</v>
      </c>
      <c r="AG26">
        <v>0</v>
      </c>
      <c r="AH26">
        <v>0</v>
      </c>
      <c r="AI26">
        <f>0.0*1</f>
        <v>0</v>
      </c>
      <c r="AJ26">
        <f>0.0*1</f>
        <v>0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</v>
      </c>
      <c r="AE27">
        <v>81</v>
      </c>
      <c r="AF27">
        <v>0</v>
      </c>
      <c r="AG27">
        <v>0</v>
      </c>
      <c r="AH27">
        <v>0</v>
      </c>
      <c r="AI27">
        <f>0.0*1</f>
        <v>0</v>
      </c>
      <c r="AJ27">
        <f>0.0*1</f>
        <v>0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>
      <c r="A28" t="s">
        <v>101</v>
      </c>
      <c r="B28" t="s">
        <v>102</v>
      </c>
      <c r="C28" t="s">
        <v>102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5.3</v>
      </c>
      <c r="AE28">
        <v>82</v>
      </c>
      <c r="AF28">
        <v>0</v>
      </c>
      <c r="AG28">
        <v>0</v>
      </c>
      <c r="AH28">
        <v>0</v>
      </c>
      <c r="AI28">
        <f>0.0*1</f>
        <v>0</v>
      </c>
      <c r="AJ28">
        <f>0.0*1</f>
        <v>0</v>
      </c>
      <c r="AK28">
        <v>1</v>
      </c>
      <c r="AL28">
        <v>0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>
      <c r="A29" t="s">
        <v>103</v>
      </c>
      <c r="B29" t="s">
        <v>104</v>
      </c>
      <c r="C29" t="s">
        <v>105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84</v>
      </c>
      <c r="AF29">
        <v>0</v>
      </c>
      <c r="AG29">
        <v>0</v>
      </c>
      <c r="AH29">
        <v>0</v>
      </c>
      <c r="AI29">
        <f>0.0*1</f>
        <v>0</v>
      </c>
      <c r="AJ29">
        <f>0.0*1</f>
        <v>0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0</v>
      </c>
      <c r="AQ29">
        <v>3</v>
      </c>
    </row>
    <row r="30" spans="1:43">
      <c r="A30" t="s">
        <v>106</v>
      </c>
      <c r="B30" t="s">
        <v>107</v>
      </c>
      <c r="C30" t="s">
        <v>107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4.8</v>
      </c>
      <c r="AE30">
        <v>87</v>
      </c>
      <c r="AF30">
        <v>0</v>
      </c>
      <c r="AG30">
        <v>0</v>
      </c>
      <c r="AH30">
        <v>0</v>
      </c>
      <c r="AI30">
        <f>0.0*1</f>
        <v>0</v>
      </c>
      <c r="AJ30">
        <f>0.0*1</f>
        <v>0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0</v>
      </c>
      <c r="AQ30">
        <v>3</v>
      </c>
    </row>
    <row r="31" spans="1:43">
      <c r="A31" t="s">
        <v>108</v>
      </c>
      <c r="B31" t="s">
        <v>109</v>
      </c>
      <c r="C31" t="s">
        <v>109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88</v>
      </c>
      <c r="AF31">
        <v>0</v>
      </c>
      <c r="AG31">
        <v>0</v>
      </c>
      <c r="AH31">
        <v>0</v>
      </c>
      <c r="AI31">
        <f>0.0*1</f>
        <v>0</v>
      </c>
      <c r="AJ31">
        <f>0.0*1</f>
        <v>0</v>
      </c>
      <c r="AK31">
        <v>1</v>
      </c>
      <c r="AL31">
        <v>0</v>
      </c>
      <c r="AM31">
        <v>0</v>
      </c>
      <c r="AO31" t="s">
        <v>24</v>
      </c>
      <c r="AP31">
        <f>SUMPRODUCT(Table1[Selected],Table1[MUN])</f>
        <v>0</v>
      </c>
      <c r="AQ31">
        <v>3</v>
      </c>
    </row>
    <row r="32" spans="1:43">
      <c r="A32" t="s">
        <v>110</v>
      </c>
      <c r="B32" t="s">
        <v>111</v>
      </c>
      <c r="C32" t="s">
        <v>111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4.8</v>
      </c>
      <c r="AE32">
        <v>89</v>
      </c>
      <c r="AF32">
        <v>0</v>
      </c>
      <c r="AG32">
        <v>0</v>
      </c>
      <c r="AH32">
        <v>0</v>
      </c>
      <c r="AI32">
        <f>0.0*1</f>
        <v>0</v>
      </c>
      <c r="AJ32">
        <f>0.0*1</f>
        <v>0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0</v>
      </c>
      <c r="AQ32">
        <v>3</v>
      </c>
    </row>
    <row r="33" spans="1:43">
      <c r="A33" t="s">
        <v>112</v>
      </c>
      <c r="B33" t="s">
        <v>113</v>
      </c>
      <c r="C33" t="s">
        <v>113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90</v>
      </c>
      <c r="AF33">
        <v>0</v>
      </c>
      <c r="AG33">
        <v>0</v>
      </c>
      <c r="AH33">
        <v>0</v>
      </c>
      <c r="AI33">
        <f>0.0*1</f>
        <v>0</v>
      </c>
      <c r="AJ33">
        <f>0.0*1</f>
        <v>0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0</v>
      </c>
      <c r="AQ33">
        <v>3</v>
      </c>
    </row>
    <row r="34" spans="1:43">
      <c r="A34" t="s">
        <v>114</v>
      </c>
      <c r="B34" t="s">
        <v>115</v>
      </c>
      <c r="C34" t="s">
        <v>115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91</v>
      </c>
      <c r="AF34">
        <v>13.125</v>
      </c>
      <c r="AG34">
        <v>11.617290327427</v>
      </c>
      <c r="AH34">
        <v>11.82612870782577</v>
      </c>
      <c r="AI34">
        <f>5.156044244730399*1</f>
        <v>0</v>
      </c>
      <c r="AJ34">
        <f>0.9965449508934353*1</f>
        <v>0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>
      <c r="A35" t="s">
        <v>116</v>
      </c>
      <c r="B35" t="s">
        <v>117</v>
      </c>
      <c r="C35" t="s">
        <v>117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92</v>
      </c>
      <c r="AF35">
        <v>0</v>
      </c>
      <c r="AG35">
        <v>0</v>
      </c>
      <c r="AH35">
        <v>0</v>
      </c>
      <c r="AI35">
        <f>0.0*1</f>
        <v>0</v>
      </c>
      <c r="AJ35">
        <f>0.0*1</f>
        <v>0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0</v>
      </c>
      <c r="AQ35">
        <v>3</v>
      </c>
    </row>
    <row r="36" spans="1:43">
      <c r="A36" t="s">
        <v>118</v>
      </c>
      <c r="B36" t="s">
        <v>119</v>
      </c>
      <c r="C36" t="s">
        <v>119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4.4</v>
      </c>
      <c r="AE36">
        <v>94</v>
      </c>
      <c r="AF36">
        <v>0</v>
      </c>
      <c r="AG36">
        <v>0</v>
      </c>
      <c r="AH36">
        <v>0</v>
      </c>
      <c r="AI36">
        <f>0.0*1</f>
        <v>0</v>
      </c>
      <c r="AJ36">
        <f>0.0*1</f>
        <v>0</v>
      </c>
      <c r="AK36">
        <v>1</v>
      </c>
      <c r="AL36">
        <v>0</v>
      </c>
      <c r="AM36">
        <v>0</v>
      </c>
      <c r="AO36" t="s">
        <v>29</v>
      </c>
      <c r="AP36">
        <f>SUMPRODUCT(Table1[Selected],Table1[WHU])</f>
        <v>0</v>
      </c>
      <c r="AQ36">
        <v>3</v>
      </c>
    </row>
    <row r="37" spans="1:43">
      <c r="A37" t="s">
        <v>120</v>
      </c>
      <c r="B37" t="s">
        <v>121</v>
      </c>
      <c r="C37" t="s">
        <v>121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102</v>
      </c>
      <c r="AF37">
        <v>0</v>
      </c>
      <c r="AG37">
        <v>0</v>
      </c>
      <c r="AH37">
        <v>0</v>
      </c>
      <c r="AI37">
        <f>0.0*1</f>
        <v>0</v>
      </c>
      <c r="AJ37">
        <f>0.0*1</f>
        <v>0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0</v>
      </c>
      <c r="AQ37">
        <v>3</v>
      </c>
    </row>
    <row r="38" spans="1:43">
      <c r="A38" t="s">
        <v>122</v>
      </c>
      <c r="B38" t="s">
        <v>123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103</v>
      </c>
      <c r="AF38">
        <v>0</v>
      </c>
      <c r="AG38">
        <v>0</v>
      </c>
      <c r="AH38">
        <v>0</v>
      </c>
      <c r="AI38">
        <f>0.0*1</f>
        <v>0</v>
      </c>
      <c r="AJ38">
        <f>0.0*1</f>
        <v>0</v>
      </c>
      <c r="AK38">
        <v>1</v>
      </c>
      <c r="AL38">
        <v>0</v>
      </c>
      <c r="AM38">
        <v>0</v>
      </c>
    </row>
    <row r="39" spans="1:43">
      <c r="A39" t="s">
        <v>124</v>
      </c>
      <c r="B39" t="s">
        <v>125</v>
      </c>
      <c r="C39" t="s">
        <v>125</v>
      </c>
      <c r="D39" t="s">
        <v>3</v>
      </c>
      <c r="E39">
        <v>1</v>
      </c>
      <c r="F39">
        <v>0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105</v>
      </c>
      <c r="AF39">
        <v>0</v>
      </c>
      <c r="AG39">
        <v>0</v>
      </c>
      <c r="AH39">
        <v>0</v>
      </c>
      <c r="AI39">
        <f>0.0*1</f>
        <v>0</v>
      </c>
      <c r="AJ39">
        <f>0.0*1</f>
        <v>0</v>
      </c>
      <c r="AK39">
        <v>1</v>
      </c>
      <c r="AL39">
        <v>0</v>
      </c>
      <c r="AM39">
        <v>0</v>
      </c>
    </row>
    <row r="40" spans="1:43">
      <c r="A40" t="s">
        <v>126</v>
      </c>
      <c r="B40" t="s">
        <v>127</v>
      </c>
      <c r="C40" t="s">
        <v>127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</v>
      </c>
      <c r="AE40">
        <v>108</v>
      </c>
      <c r="AF40">
        <v>0</v>
      </c>
      <c r="AG40">
        <v>0</v>
      </c>
      <c r="AH40">
        <v>0</v>
      </c>
      <c r="AI40">
        <f>0.0*1</f>
        <v>0</v>
      </c>
      <c r="AJ40">
        <f>0.0*1</f>
        <v>0</v>
      </c>
      <c r="AK40">
        <v>1</v>
      </c>
      <c r="AL40">
        <v>0</v>
      </c>
      <c r="AM40">
        <v>0</v>
      </c>
    </row>
    <row r="41" spans="1:43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112</v>
      </c>
      <c r="AF41">
        <v>0</v>
      </c>
      <c r="AG41">
        <v>0</v>
      </c>
      <c r="AH41">
        <v>0</v>
      </c>
      <c r="AI41">
        <f>0.0*1</f>
        <v>0</v>
      </c>
      <c r="AJ41">
        <f>0.0*1</f>
        <v>0</v>
      </c>
      <c r="AK41">
        <v>1</v>
      </c>
      <c r="AL41">
        <v>0</v>
      </c>
      <c r="AM41">
        <v>0</v>
      </c>
    </row>
    <row r="42" spans="1:43">
      <c r="A42" t="s">
        <v>130</v>
      </c>
      <c r="B42" t="s">
        <v>131</v>
      </c>
      <c r="C42" t="s">
        <v>131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7.9</v>
      </c>
      <c r="AE42">
        <v>113</v>
      </c>
      <c r="AF42">
        <v>0</v>
      </c>
      <c r="AG42">
        <v>0</v>
      </c>
      <c r="AH42">
        <v>0</v>
      </c>
      <c r="AI42">
        <f>0.0*1</f>
        <v>0</v>
      </c>
      <c r="AJ42">
        <f>0.0*1</f>
        <v>0</v>
      </c>
      <c r="AK42">
        <v>1</v>
      </c>
      <c r="AL42">
        <v>1</v>
      </c>
      <c r="AM42">
        <v>0</v>
      </c>
    </row>
    <row r="43" spans="1:43">
      <c r="A43" t="s">
        <v>132</v>
      </c>
      <c r="B43" t="s">
        <v>133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4.8</v>
      </c>
      <c r="AE43">
        <v>115</v>
      </c>
      <c r="AF43">
        <v>0</v>
      </c>
      <c r="AG43">
        <v>0</v>
      </c>
      <c r="AH43">
        <v>0</v>
      </c>
      <c r="AI43">
        <f>0.0*1</f>
        <v>0</v>
      </c>
      <c r="AJ43">
        <f>0.0*1</f>
        <v>0</v>
      </c>
      <c r="AK43">
        <v>1</v>
      </c>
      <c r="AL43">
        <v>0</v>
      </c>
      <c r="AM43">
        <v>0</v>
      </c>
    </row>
    <row r="44" spans="1:43">
      <c r="A44" t="s">
        <v>134</v>
      </c>
      <c r="B44" t="s">
        <v>135</v>
      </c>
      <c r="C44" t="s">
        <v>135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4.5</v>
      </c>
      <c r="AE44">
        <v>118</v>
      </c>
      <c r="AF44">
        <v>0</v>
      </c>
      <c r="AG44">
        <v>0</v>
      </c>
      <c r="AH44">
        <v>0</v>
      </c>
      <c r="AI44">
        <f>0.0*1</f>
        <v>0</v>
      </c>
      <c r="AJ44">
        <f>0.0*1</f>
        <v>0</v>
      </c>
      <c r="AK44">
        <v>1</v>
      </c>
      <c r="AL44">
        <v>0</v>
      </c>
      <c r="AM44">
        <v>0</v>
      </c>
    </row>
    <row r="45" spans="1:43">
      <c r="A45" t="s">
        <v>136</v>
      </c>
      <c r="B45" t="s">
        <v>137</v>
      </c>
      <c r="C45" t="s">
        <v>137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120</v>
      </c>
      <c r="AF45">
        <v>0</v>
      </c>
      <c r="AG45">
        <v>0</v>
      </c>
      <c r="AH45">
        <v>0</v>
      </c>
      <c r="AI45">
        <f>0.0*1</f>
        <v>0</v>
      </c>
      <c r="AJ45">
        <f>0.0*1</f>
        <v>0</v>
      </c>
      <c r="AK45">
        <v>1</v>
      </c>
      <c r="AL45">
        <v>0</v>
      </c>
      <c r="AM45">
        <v>0</v>
      </c>
    </row>
    <row r="46" spans="1:43">
      <c r="A46" t="s">
        <v>138</v>
      </c>
      <c r="B46" t="s">
        <v>139</v>
      </c>
      <c r="C46" t="s">
        <v>139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</v>
      </c>
      <c r="AE46">
        <v>124</v>
      </c>
      <c r="AF46">
        <v>0</v>
      </c>
      <c r="AG46">
        <v>0</v>
      </c>
      <c r="AH46">
        <v>0</v>
      </c>
      <c r="AI46">
        <f>0.0*1</f>
        <v>0</v>
      </c>
      <c r="AJ46">
        <f>0.0*1</f>
        <v>0</v>
      </c>
      <c r="AK46">
        <v>1</v>
      </c>
      <c r="AL46">
        <v>1</v>
      </c>
      <c r="AM46">
        <v>0</v>
      </c>
    </row>
    <row r="47" spans="1:43">
      <c r="A47" t="s">
        <v>140</v>
      </c>
      <c r="B47" t="s">
        <v>141</v>
      </c>
      <c r="C47" t="s">
        <v>142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4.8</v>
      </c>
      <c r="AE47">
        <v>127</v>
      </c>
      <c r="AF47">
        <v>0</v>
      </c>
      <c r="AG47">
        <v>0</v>
      </c>
      <c r="AH47">
        <v>0</v>
      </c>
      <c r="AI47">
        <f>0.0*1</f>
        <v>0</v>
      </c>
      <c r="AJ47">
        <f>0.0*1</f>
        <v>0</v>
      </c>
      <c r="AK47">
        <v>1</v>
      </c>
      <c r="AL47">
        <v>0</v>
      </c>
      <c r="AM47">
        <v>0</v>
      </c>
    </row>
    <row r="48" spans="1:43">
      <c r="A48" t="s">
        <v>143</v>
      </c>
      <c r="B48" t="s">
        <v>144</v>
      </c>
      <c r="C48" t="s">
        <v>144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136</v>
      </c>
      <c r="AF48">
        <v>0</v>
      </c>
      <c r="AG48">
        <v>0</v>
      </c>
      <c r="AH48">
        <v>0</v>
      </c>
      <c r="AI48">
        <f>0.0*1</f>
        <v>0</v>
      </c>
      <c r="AJ48">
        <f>0.0*1</f>
        <v>0</v>
      </c>
      <c r="AK48">
        <v>1</v>
      </c>
      <c r="AL48">
        <v>0</v>
      </c>
      <c r="AM48">
        <v>0</v>
      </c>
    </row>
    <row r="49" spans="1:39">
      <c r="A49" t="s">
        <v>94</v>
      </c>
      <c r="B49" t="s">
        <v>145</v>
      </c>
      <c r="C49" t="s">
        <v>145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</v>
      </c>
      <c r="AE49">
        <v>140</v>
      </c>
      <c r="AF49">
        <v>28.38323353293412</v>
      </c>
      <c r="AG49">
        <v>32.84789682982351</v>
      </c>
      <c r="AH49">
        <v>15.37876394094778</v>
      </c>
      <c r="AI49">
        <f>15.82677621258675*1</f>
        <v>0</v>
      </c>
      <c r="AJ49">
        <f>2.8836946929871554*1</f>
        <v>0</v>
      </c>
      <c r="AK49">
        <v>1</v>
      </c>
      <c r="AL49">
        <v>0</v>
      </c>
      <c r="AM49">
        <v>0</v>
      </c>
    </row>
    <row r="50" spans="1:39">
      <c r="A50" t="s">
        <v>146</v>
      </c>
      <c r="B50" t="s">
        <v>147</v>
      </c>
      <c r="C50" t="s">
        <v>147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5.4</v>
      </c>
      <c r="AE50">
        <v>141</v>
      </c>
      <c r="AF50">
        <v>0</v>
      </c>
      <c r="AG50">
        <v>0</v>
      </c>
      <c r="AH50">
        <v>0</v>
      </c>
      <c r="AI50">
        <f>0.0*1</f>
        <v>0</v>
      </c>
      <c r="AJ50">
        <f>0.0*1</f>
        <v>0</v>
      </c>
      <c r="AK50">
        <v>1</v>
      </c>
      <c r="AL50">
        <v>0</v>
      </c>
      <c r="AM50">
        <v>0</v>
      </c>
    </row>
    <row r="51" spans="1:39">
      <c r="A51" t="s">
        <v>148</v>
      </c>
      <c r="B51" t="s">
        <v>149</v>
      </c>
      <c r="C51" t="s">
        <v>149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146</v>
      </c>
      <c r="AF51">
        <v>0</v>
      </c>
      <c r="AG51">
        <v>0</v>
      </c>
      <c r="AH51">
        <v>0</v>
      </c>
      <c r="AI51">
        <f>0.0*1</f>
        <v>0</v>
      </c>
      <c r="AJ51">
        <f>0.0*1</f>
        <v>0</v>
      </c>
      <c r="AK51">
        <v>1</v>
      </c>
      <c r="AL51">
        <v>0</v>
      </c>
      <c r="AM51">
        <v>0</v>
      </c>
    </row>
    <row r="52" spans="1:39">
      <c r="A52" t="s">
        <v>150</v>
      </c>
      <c r="B52" t="s">
        <v>151</v>
      </c>
      <c r="C52" t="s">
        <v>152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15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164</v>
      </c>
      <c r="AF52">
        <v>0</v>
      </c>
      <c r="AG52">
        <v>0</v>
      </c>
      <c r="AH52">
        <v>0</v>
      </c>
      <c r="AI52">
        <f>0.0*1</f>
        <v>0</v>
      </c>
      <c r="AJ52">
        <f>0.0*1</f>
        <v>0</v>
      </c>
      <c r="AK52">
        <v>1</v>
      </c>
      <c r="AL52">
        <v>0</v>
      </c>
      <c r="AM52">
        <v>0</v>
      </c>
    </row>
    <row r="53" spans="1:39">
      <c r="A53" t="s">
        <v>153</v>
      </c>
      <c r="B53" t="s">
        <v>154</v>
      </c>
      <c r="C53" t="s">
        <v>154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</v>
      </c>
      <c r="AE53">
        <v>165</v>
      </c>
      <c r="AF53">
        <v>0</v>
      </c>
      <c r="AG53">
        <v>0</v>
      </c>
      <c r="AH53">
        <v>0</v>
      </c>
      <c r="AI53">
        <f>0.0*1</f>
        <v>0</v>
      </c>
      <c r="AJ53">
        <f>0.0*1</f>
        <v>0</v>
      </c>
      <c r="AK53">
        <v>1</v>
      </c>
      <c r="AL53">
        <v>0</v>
      </c>
      <c r="AM53">
        <v>0</v>
      </c>
    </row>
    <row r="54" spans="1:39">
      <c r="A54" t="s">
        <v>155</v>
      </c>
      <c r="B54" t="s">
        <v>156</v>
      </c>
      <c r="C54" t="s">
        <v>156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166</v>
      </c>
      <c r="AF54">
        <v>0</v>
      </c>
      <c r="AG54">
        <v>0</v>
      </c>
      <c r="AH54">
        <v>0</v>
      </c>
      <c r="AI54">
        <f>0.0*1</f>
        <v>0</v>
      </c>
      <c r="AJ54">
        <f>0.0*1</f>
        <v>0</v>
      </c>
      <c r="AK54">
        <v>1</v>
      </c>
      <c r="AL54">
        <v>0</v>
      </c>
      <c r="AM54">
        <v>0</v>
      </c>
    </row>
    <row r="55" spans="1:39">
      <c r="A55" t="s">
        <v>157</v>
      </c>
      <c r="B55" t="s">
        <v>158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5.9</v>
      </c>
      <c r="AE55">
        <v>168</v>
      </c>
      <c r="AF55">
        <v>0</v>
      </c>
      <c r="AG55">
        <v>0</v>
      </c>
      <c r="AH55">
        <v>0</v>
      </c>
      <c r="AI55">
        <f>0.0*1</f>
        <v>0</v>
      </c>
      <c r="AJ55">
        <f>0.0*1</f>
        <v>0</v>
      </c>
      <c r="AK55">
        <v>1</v>
      </c>
      <c r="AL55">
        <v>1</v>
      </c>
      <c r="AM55">
        <v>0</v>
      </c>
    </row>
    <row r="56" spans="1:39">
      <c r="A56" t="s">
        <v>159</v>
      </c>
      <c r="B56" t="s">
        <v>160</v>
      </c>
      <c r="C56" t="s">
        <v>159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5.6</v>
      </c>
      <c r="AE56">
        <v>174</v>
      </c>
      <c r="AF56">
        <v>0</v>
      </c>
      <c r="AG56">
        <v>0</v>
      </c>
      <c r="AH56">
        <v>0</v>
      </c>
      <c r="AI56">
        <f>0.0*1</f>
        <v>0</v>
      </c>
      <c r="AJ56">
        <f>0.0*1</f>
        <v>0</v>
      </c>
      <c r="AK56">
        <v>1</v>
      </c>
      <c r="AL56">
        <v>0</v>
      </c>
      <c r="AM56">
        <v>0</v>
      </c>
    </row>
    <row r="57" spans="1:39">
      <c r="A57" t="s">
        <v>161</v>
      </c>
      <c r="B57" t="s">
        <v>162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</v>
      </c>
      <c r="AE57">
        <v>184</v>
      </c>
      <c r="AF57">
        <v>0</v>
      </c>
      <c r="AG57">
        <v>0</v>
      </c>
      <c r="AH57">
        <v>0</v>
      </c>
      <c r="AI57">
        <f>0.0*1</f>
        <v>0</v>
      </c>
      <c r="AJ57">
        <f>0.0*1</f>
        <v>0</v>
      </c>
      <c r="AK57">
        <v>1</v>
      </c>
      <c r="AL57">
        <v>0</v>
      </c>
      <c r="AM57">
        <v>0</v>
      </c>
    </row>
    <row r="58" spans="1:39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4.6</v>
      </c>
      <c r="AE58">
        <v>188</v>
      </c>
      <c r="AF58">
        <v>0</v>
      </c>
      <c r="AG58">
        <v>0</v>
      </c>
      <c r="AH58">
        <v>0</v>
      </c>
      <c r="AI58">
        <f>0.0*1</f>
        <v>0</v>
      </c>
      <c r="AJ58">
        <f>0.0*1</f>
        <v>0</v>
      </c>
      <c r="AK58">
        <v>1</v>
      </c>
      <c r="AL58">
        <v>0</v>
      </c>
      <c r="AM58">
        <v>0</v>
      </c>
    </row>
    <row r="59" spans="1:39">
      <c r="A59" t="s">
        <v>166</v>
      </c>
      <c r="B59" t="s">
        <v>167</v>
      </c>
      <c r="C59" t="s">
        <v>168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189</v>
      </c>
      <c r="AF59">
        <v>0</v>
      </c>
      <c r="AG59">
        <v>0</v>
      </c>
      <c r="AH59">
        <v>0</v>
      </c>
      <c r="AI59">
        <f>0.0*1</f>
        <v>0</v>
      </c>
      <c r="AJ59">
        <f>0.0*1</f>
        <v>0</v>
      </c>
      <c r="AK59">
        <v>1</v>
      </c>
      <c r="AL59">
        <v>0</v>
      </c>
      <c r="AM59">
        <v>0</v>
      </c>
    </row>
    <row r="60" spans="1:39">
      <c r="A60" t="s">
        <v>169</v>
      </c>
      <c r="B60" t="s">
        <v>170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4.8</v>
      </c>
      <c r="AE60">
        <v>194</v>
      </c>
      <c r="AF60">
        <v>0</v>
      </c>
      <c r="AG60">
        <v>0</v>
      </c>
      <c r="AH60">
        <v>0</v>
      </c>
      <c r="AI60">
        <f>0.0*1</f>
        <v>0</v>
      </c>
      <c r="AJ60">
        <f>0.0*1</f>
        <v>0</v>
      </c>
      <c r="AK60">
        <v>1</v>
      </c>
      <c r="AL60">
        <v>0</v>
      </c>
      <c r="AM60">
        <v>0</v>
      </c>
    </row>
    <row r="61" spans="1:39">
      <c r="A61" t="s">
        <v>171</v>
      </c>
      <c r="B61" t="s">
        <v>172</v>
      </c>
      <c r="C61" t="s">
        <v>172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</v>
      </c>
      <c r="AE61">
        <v>197</v>
      </c>
      <c r="AF61">
        <v>0</v>
      </c>
      <c r="AG61">
        <v>0</v>
      </c>
      <c r="AH61">
        <v>0</v>
      </c>
      <c r="AI61">
        <f>0.0*1</f>
        <v>0</v>
      </c>
      <c r="AJ61">
        <f>0.0*1</f>
        <v>0</v>
      </c>
      <c r="AK61">
        <v>1</v>
      </c>
      <c r="AL61">
        <v>0</v>
      </c>
      <c r="AM61">
        <v>0</v>
      </c>
    </row>
    <row r="62" spans="1:39">
      <c r="A62" t="s">
        <v>173</v>
      </c>
      <c r="B62" t="s">
        <v>174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6.4</v>
      </c>
      <c r="AE62">
        <v>203</v>
      </c>
      <c r="AF62">
        <v>0</v>
      </c>
      <c r="AG62">
        <v>0</v>
      </c>
      <c r="AH62">
        <v>0</v>
      </c>
      <c r="AI62">
        <f>0.0*1</f>
        <v>0</v>
      </c>
      <c r="AJ62">
        <f>0.0*1</f>
        <v>0</v>
      </c>
      <c r="AK62">
        <v>1</v>
      </c>
      <c r="AL62">
        <v>0</v>
      </c>
      <c r="AM62">
        <v>0</v>
      </c>
    </row>
    <row r="63" spans="1:39">
      <c r="A63" t="s">
        <v>175</v>
      </c>
      <c r="B63" t="s">
        <v>176</v>
      </c>
      <c r="C63" t="s">
        <v>177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7.9</v>
      </c>
      <c r="AE63">
        <v>206</v>
      </c>
      <c r="AF63">
        <v>0</v>
      </c>
      <c r="AG63">
        <v>0</v>
      </c>
      <c r="AH63">
        <v>0</v>
      </c>
      <c r="AI63">
        <f>0.0*1</f>
        <v>0</v>
      </c>
      <c r="AJ63">
        <f>0.0*1</f>
        <v>0</v>
      </c>
      <c r="AK63">
        <v>1</v>
      </c>
      <c r="AL63">
        <v>0</v>
      </c>
      <c r="AM63">
        <v>0</v>
      </c>
    </row>
    <row r="64" spans="1:39">
      <c r="A64" t="s">
        <v>178</v>
      </c>
      <c r="B64" t="s">
        <v>179</v>
      </c>
      <c r="C64" t="s">
        <v>179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5.9</v>
      </c>
      <c r="AE64">
        <v>207</v>
      </c>
      <c r="AF64">
        <v>0</v>
      </c>
      <c r="AG64">
        <v>0</v>
      </c>
      <c r="AH64">
        <v>0</v>
      </c>
      <c r="AI64">
        <f>0.0*1</f>
        <v>0</v>
      </c>
      <c r="AJ64">
        <f>0.0*1</f>
        <v>0</v>
      </c>
      <c r="AK64">
        <v>1</v>
      </c>
      <c r="AL64">
        <v>0</v>
      </c>
      <c r="AM64">
        <v>0</v>
      </c>
    </row>
    <row r="65" spans="1:39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</v>
      </c>
      <c r="AE65">
        <v>208</v>
      </c>
      <c r="AF65">
        <v>0</v>
      </c>
      <c r="AG65">
        <v>0</v>
      </c>
      <c r="AH65">
        <v>0</v>
      </c>
      <c r="AI65">
        <f>0.0*0.75</f>
        <v>0</v>
      </c>
      <c r="AJ65">
        <f>0.0*0.75</f>
        <v>0</v>
      </c>
      <c r="AK65">
        <v>0.75</v>
      </c>
      <c r="AL65">
        <v>1</v>
      </c>
      <c r="AM65">
        <v>0</v>
      </c>
    </row>
    <row r="66" spans="1:39">
      <c r="A66" t="s">
        <v>182</v>
      </c>
      <c r="B66" t="s">
        <v>183</v>
      </c>
      <c r="C66" t="s">
        <v>183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211</v>
      </c>
      <c r="AF66">
        <v>0</v>
      </c>
      <c r="AG66">
        <v>0</v>
      </c>
      <c r="AH66">
        <v>0</v>
      </c>
      <c r="AI66">
        <f>0.0*1</f>
        <v>0</v>
      </c>
      <c r="AJ66">
        <f>0.0*1</f>
        <v>0</v>
      </c>
      <c r="AK66">
        <v>1</v>
      </c>
      <c r="AL66">
        <v>0</v>
      </c>
      <c r="AM66">
        <v>0</v>
      </c>
    </row>
    <row r="67" spans="1:39">
      <c r="A67" t="s">
        <v>184</v>
      </c>
      <c r="B67" t="s">
        <v>185</v>
      </c>
      <c r="C67" t="s">
        <v>186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6.2</v>
      </c>
      <c r="AE67">
        <v>215</v>
      </c>
      <c r="AF67">
        <v>0</v>
      </c>
      <c r="AG67">
        <v>0</v>
      </c>
      <c r="AH67">
        <v>0</v>
      </c>
      <c r="AI67">
        <f>0.0*1</f>
        <v>0</v>
      </c>
      <c r="AJ67">
        <f>0.0*1</f>
        <v>0</v>
      </c>
      <c r="AK67">
        <v>1</v>
      </c>
      <c r="AL67">
        <v>0</v>
      </c>
      <c r="AM67">
        <v>0</v>
      </c>
    </row>
    <row r="68" spans="1:39">
      <c r="A68" t="s">
        <v>187</v>
      </c>
      <c r="B68" t="s">
        <v>188</v>
      </c>
      <c r="C68" t="s">
        <v>188</v>
      </c>
      <c r="D68" t="s">
        <v>6</v>
      </c>
      <c r="E68">
        <v>0</v>
      </c>
      <c r="F68">
        <v>0</v>
      </c>
      <c r="G68">
        <v>0</v>
      </c>
      <c r="H68">
        <v>1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5.9</v>
      </c>
      <c r="AE68">
        <v>219</v>
      </c>
      <c r="AF68">
        <v>0</v>
      </c>
      <c r="AG68">
        <v>0</v>
      </c>
      <c r="AH68">
        <v>0</v>
      </c>
      <c r="AI68">
        <f>0.0*1</f>
        <v>0</v>
      </c>
      <c r="AJ68">
        <f>0.0*1</f>
        <v>0</v>
      </c>
      <c r="AK68">
        <v>1</v>
      </c>
      <c r="AL68">
        <v>0</v>
      </c>
      <c r="AM68">
        <v>0</v>
      </c>
    </row>
    <row r="69" spans="1:39">
      <c r="A69" t="s">
        <v>189</v>
      </c>
      <c r="B69" t="s">
        <v>190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6.6</v>
      </c>
      <c r="AE69">
        <v>227</v>
      </c>
      <c r="AF69">
        <v>0</v>
      </c>
      <c r="AG69">
        <v>0</v>
      </c>
      <c r="AH69">
        <v>0</v>
      </c>
      <c r="AI69">
        <f>0.0*1</f>
        <v>0</v>
      </c>
      <c r="AJ69">
        <f>0.0*1</f>
        <v>0</v>
      </c>
      <c r="AK69">
        <v>1</v>
      </c>
      <c r="AL69">
        <v>0</v>
      </c>
      <c r="AM69">
        <v>0</v>
      </c>
    </row>
    <row r="70" spans="1:39">
      <c r="A70" t="s">
        <v>166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228</v>
      </c>
      <c r="AF70">
        <v>0</v>
      </c>
      <c r="AG70">
        <v>0</v>
      </c>
      <c r="AH70">
        <v>0</v>
      </c>
      <c r="AI70">
        <f>0.0*1</f>
        <v>0</v>
      </c>
      <c r="AJ70">
        <f>0.0*1</f>
        <v>0</v>
      </c>
      <c r="AK70">
        <v>1</v>
      </c>
      <c r="AL70">
        <v>0</v>
      </c>
      <c r="AM70">
        <v>0</v>
      </c>
    </row>
    <row r="71" spans="1:39">
      <c r="A71" t="s">
        <v>192</v>
      </c>
      <c r="B71" t="s">
        <v>193</v>
      </c>
      <c r="C71" t="s">
        <v>193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4.4</v>
      </c>
      <c r="AE71">
        <v>229</v>
      </c>
      <c r="AF71">
        <v>20.92978165585615</v>
      </c>
      <c r="AG71">
        <v>19.89063097688185</v>
      </c>
      <c r="AH71">
        <v>16.82015223076731</v>
      </c>
      <c r="AI71">
        <f>16.431871061690817*1</f>
        <v>0</v>
      </c>
      <c r="AJ71">
        <f>2.525959787468192*1</f>
        <v>0</v>
      </c>
      <c r="AK71">
        <v>1</v>
      </c>
      <c r="AL71">
        <v>0</v>
      </c>
      <c r="AM71">
        <v>0</v>
      </c>
    </row>
    <row r="72" spans="1:39">
      <c r="A72" t="s">
        <v>194</v>
      </c>
      <c r="B72" t="s">
        <v>195</v>
      </c>
      <c r="C72" t="s">
        <v>195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</v>
      </c>
      <c r="AE72">
        <v>231</v>
      </c>
      <c r="AF72">
        <v>0</v>
      </c>
      <c r="AG72">
        <v>0</v>
      </c>
      <c r="AH72">
        <v>0</v>
      </c>
      <c r="AI72">
        <f>0.0*1</f>
        <v>0</v>
      </c>
      <c r="AJ72">
        <f>0.0*1</f>
        <v>0</v>
      </c>
      <c r="AK72">
        <v>1</v>
      </c>
      <c r="AL72">
        <v>0</v>
      </c>
      <c r="AM72">
        <v>0</v>
      </c>
    </row>
    <row r="73" spans="1:39">
      <c r="A73" t="s">
        <v>196</v>
      </c>
      <c r="B73" t="s">
        <v>197</v>
      </c>
      <c r="C73" t="s">
        <v>198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233</v>
      </c>
      <c r="AF73">
        <v>0</v>
      </c>
      <c r="AG73">
        <v>0</v>
      </c>
      <c r="AH73">
        <v>0</v>
      </c>
      <c r="AI73">
        <f>0.0*1</f>
        <v>0</v>
      </c>
      <c r="AJ73">
        <f>0.0*1</f>
        <v>0</v>
      </c>
      <c r="AK73">
        <v>1</v>
      </c>
      <c r="AL73">
        <v>0</v>
      </c>
      <c r="AM73">
        <v>0</v>
      </c>
    </row>
    <row r="74" spans="1:39">
      <c r="A74" t="s">
        <v>199</v>
      </c>
      <c r="B74" t="s">
        <v>200</v>
      </c>
      <c r="C74" t="s">
        <v>200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7.3</v>
      </c>
      <c r="AE74">
        <v>234</v>
      </c>
      <c r="AF74">
        <v>0</v>
      </c>
      <c r="AG74">
        <v>0</v>
      </c>
      <c r="AH74">
        <v>0</v>
      </c>
      <c r="AI74">
        <f>0.0*1</f>
        <v>0</v>
      </c>
      <c r="AJ74">
        <f>0.0*1</f>
        <v>0</v>
      </c>
      <c r="AK74">
        <v>1</v>
      </c>
      <c r="AL74">
        <v>0</v>
      </c>
      <c r="AM74">
        <v>0</v>
      </c>
    </row>
    <row r="75" spans="1:39">
      <c r="A75" t="s">
        <v>201</v>
      </c>
      <c r="B75" t="s">
        <v>202</v>
      </c>
      <c r="C75" t="s">
        <v>202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4.9</v>
      </c>
      <c r="AE75">
        <v>237</v>
      </c>
      <c r="AF75">
        <v>0</v>
      </c>
      <c r="AG75">
        <v>0</v>
      </c>
      <c r="AH75">
        <v>0</v>
      </c>
      <c r="AI75">
        <f>0.0*1</f>
        <v>0</v>
      </c>
      <c r="AJ75">
        <f>0.0*1</f>
        <v>0</v>
      </c>
      <c r="AK75">
        <v>1</v>
      </c>
      <c r="AL75">
        <v>0</v>
      </c>
      <c r="AM75">
        <v>0</v>
      </c>
    </row>
    <row r="76" spans="1:39">
      <c r="A76" t="s">
        <v>203</v>
      </c>
      <c r="B76" t="s">
        <v>204</v>
      </c>
      <c r="C76" t="s">
        <v>204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238</v>
      </c>
      <c r="AF76">
        <v>0</v>
      </c>
      <c r="AG76">
        <v>0</v>
      </c>
      <c r="AH76">
        <v>0</v>
      </c>
      <c r="AI76">
        <f>0.0*1</f>
        <v>0</v>
      </c>
      <c r="AJ76">
        <f>0.0*1</f>
        <v>0</v>
      </c>
      <c r="AK76">
        <v>1</v>
      </c>
      <c r="AL76">
        <v>0</v>
      </c>
      <c r="AM76">
        <v>0</v>
      </c>
    </row>
    <row r="77" spans="1:39">
      <c r="A77" t="s">
        <v>114</v>
      </c>
      <c r="B77" t="s">
        <v>205</v>
      </c>
      <c r="C77" t="s">
        <v>205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243</v>
      </c>
      <c r="AF77">
        <v>0</v>
      </c>
      <c r="AG77">
        <v>0</v>
      </c>
      <c r="AH77">
        <v>0</v>
      </c>
      <c r="AI77">
        <f>0.0*1</f>
        <v>0</v>
      </c>
      <c r="AJ77">
        <f>0.0*1</f>
        <v>0</v>
      </c>
      <c r="AK77">
        <v>1</v>
      </c>
      <c r="AL77">
        <v>0</v>
      </c>
      <c r="AM77">
        <v>0</v>
      </c>
    </row>
    <row r="78" spans="1:39">
      <c r="A78" t="s">
        <v>206</v>
      </c>
      <c r="B78" t="s">
        <v>207</v>
      </c>
      <c r="C78" t="s">
        <v>208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5.7</v>
      </c>
      <c r="AE78">
        <v>245</v>
      </c>
      <c r="AF78">
        <v>0</v>
      </c>
      <c r="AG78">
        <v>0</v>
      </c>
      <c r="AH78">
        <v>0</v>
      </c>
      <c r="AI78">
        <f>0.0*1</f>
        <v>0</v>
      </c>
      <c r="AJ78">
        <f>0.0*1</f>
        <v>0</v>
      </c>
      <c r="AK78">
        <v>1</v>
      </c>
      <c r="AL78">
        <v>0</v>
      </c>
      <c r="AM78">
        <v>0</v>
      </c>
    </row>
    <row r="79" spans="1:39">
      <c r="A79" t="s">
        <v>209</v>
      </c>
      <c r="B79" t="s">
        <v>210</v>
      </c>
      <c r="C79" t="s">
        <v>211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5.2</v>
      </c>
      <c r="AE79">
        <v>253</v>
      </c>
      <c r="AF79">
        <v>25.83726724824015</v>
      </c>
      <c r="AG79">
        <v>36.87110494445427</v>
      </c>
      <c r="AH79">
        <v>13.12706924211139</v>
      </c>
      <c r="AI79">
        <f>7.052978456788086*1</f>
        <v>0</v>
      </c>
      <c r="AJ79">
        <f>1.3715446562292575*1</f>
        <v>0</v>
      </c>
      <c r="AK79">
        <v>1</v>
      </c>
      <c r="AL79">
        <v>0</v>
      </c>
      <c r="AM79">
        <v>0</v>
      </c>
    </row>
    <row r="80" spans="1:39">
      <c r="A80" t="s">
        <v>212</v>
      </c>
      <c r="B80" t="s">
        <v>213</v>
      </c>
      <c r="C80" t="s">
        <v>213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18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5.9</v>
      </c>
      <c r="AE80">
        <v>256</v>
      </c>
      <c r="AF80">
        <v>51.36883325831417</v>
      </c>
      <c r="AG80">
        <v>57.20572032643611</v>
      </c>
      <c r="AH80">
        <v>30.56842105263158</v>
      </c>
      <c r="AI80">
        <f>39.95511196274647*1</f>
        <v>0</v>
      </c>
      <c r="AJ80">
        <f>8.065005774469808*1</f>
        <v>0</v>
      </c>
      <c r="AK80">
        <v>1</v>
      </c>
      <c r="AL80">
        <v>0</v>
      </c>
      <c r="AM80">
        <v>0</v>
      </c>
    </row>
    <row r="81" spans="1:39">
      <c r="A81" t="s">
        <v>214</v>
      </c>
      <c r="B81" t="s">
        <v>215</v>
      </c>
      <c r="C81" t="s">
        <v>216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18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4.9</v>
      </c>
      <c r="AE81">
        <v>258</v>
      </c>
      <c r="AF81">
        <v>0</v>
      </c>
      <c r="AG81">
        <v>0</v>
      </c>
      <c r="AH81">
        <v>0</v>
      </c>
      <c r="AI81">
        <f>0.0*1</f>
        <v>0</v>
      </c>
      <c r="AJ81">
        <f>0.0*1</f>
        <v>0</v>
      </c>
      <c r="AK81">
        <v>1</v>
      </c>
      <c r="AL81">
        <v>0</v>
      </c>
      <c r="AM81">
        <v>0</v>
      </c>
    </row>
    <row r="82" spans="1:39">
      <c r="A82" t="s">
        <v>148</v>
      </c>
      <c r="B82" t="s">
        <v>217</v>
      </c>
      <c r="C82" t="s">
        <v>217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5.3</v>
      </c>
      <c r="AE82">
        <v>260</v>
      </c>
      <c r="AF82">
        <v>0</v>
      </c>
      <c r="AG82">
        <v>0</v>
      </c>
      <c r="AH82">
        <v>0</v>
      </c>
      <c r="AI82">
        <f>0.0*1</f>
        <v>0</v>
      </c>
      <c r="AJ82">
        <f>0.0*1</f>
        <v>0</v>
      </c>
      <c r="AK82">
        <v>1</v>
      </c>
      <c r="AL82">
        <v>0</v>
      </c>
      <c r="AM82">
        <v>0</v>
      </c>
    </row>
    <row r="83" spans="1:39">
      <c r="A83" t="s">
        <v>218</v>
      </c>
      <c r="B83" t="s">
        <v>128</v>
      </c>
      <c r="C83" t="s">
        <v>128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4.3</v>
      </c>
      <c r="AE83">
        <v>264</v>
      </c>
      <c r="AF83">
        <v>23.17206489091171</v>
      </c>
      <c r="AG83">
        <v>22.45506020458059</v>
      </c>
      <c r="AH83">
        <v>33.07882080747241</v>
      </c>
      <c r="AI83">
        <f>23.366248813064335*1</f>
        <v>0</v>
      </c>
      <c r="AJ83">
        <f>4.071474782800329*1</f>
        <v>0</v>
      </c>
      <c r="AK83">
        <v>1</v>
      </c>
      <c r="AL83">
        <v>0</v>
      </c>
      <c r="AM83">
        <v>0</v>
      </c>
    </row>
    <row r="84" spans="1:39">
      <c r="A84" t="s">
        <v>219</v>
      </c>
      <c r="B84" t="s">
        <v>220</v>
      </c>
      <c r="C84" t="s">
        <v>220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5.8</v>
      </c>
      <c r="AE84">
        <v>266</v>
      </c>
      <c r="AF84">
        <v>42.68315022958961</v>
      </c>
      <c r="AG84">
        <v>36.15446352090841</v>
      </c>
      <c r="AH84">
        <v>36.02885010876793</v>
      </c>
      <c r="AI84">
        <f>55.48325775535359*1</f>
        <v>0</v>
      </c>
      <c r="AJ84">
        <f>10.837973883054548*1</f>
        <v>0</v>
      </c>
      <c r="AK84">
        <v>1</v>
      </c>
      <c r="AL84">
        <v>0</v>
      </c>
      <c r="AM84">
        <v>0</v>
      </c>
    </row>
    <row r="85" spans="1:39">
      <c r="A85" t="s">
        <v>221</v>
      </c>
      <c r="B85" t="s">
        <v>222</v>
      </c>
      <c r="C85" t="s">
        <v>222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4.3</v>
      </c>
      <c r="AE85">
        <v>267</v>
      </c>
      <c r="AF85">
        <v>0</v>
      </c>
      <c r="AG85">
        <v>0</v>
      </c>
      <c r="AH85">
        <v>0</v>
      </c>
      <c r="AI85">
        <f>0.0*1</f>
        <v>0</v>
      </c>
      <c r="AJ85">
        <f>0.0*1</f>
        <v>0</v>
      </c>
      <c r="AK85">
        <v>1</v>
      </c>
      <c r="AL85">
        <v>0</v>
      </c>
      <c r="AM85">
        <v>0</v>
      </c>
    </row>
    <row r="86" spans="1:39">
      <c r="A86" t="s">
        <v>223</v>
      </c>
      <c r="B86" t="s">
        <v>224</v>
      </c>
      <c r="C86" t="s">
        <v>224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</v>
      </c>
      <c r="AE86">
        <v>270</v>
      </c>
      <c r="AF86">
        <v>15.77305372422122</v>
      </c>
      <c r="AG86">
        <v>14.98079178263991</v>
      </c>
      <c r="AH86">
        <v>18.1957261710514</v>
      </c>
      <c r="AI86">
        <f>14.313127236526853*1</f>
        <v>0</v>
      </c>
      <c r="AJ86">
        <f>2.584490561702087*1</f>
        <v>0</v>
      </c>
      <c r="AK86">
        <v>1</v>
      </c>
      <c r="AL86">
        <v>0</v>
      </c>
      <c r="AM86">
        <v>0</v>
      </c>
    </row>
    <row r="87" spans="1:39">
      <c r="A87" t="s">
        <v>225</v>
      </c>
      <c r="B87" t="s">
        <v>226</v>
      </c>
      <c r="C87" t="s">
        <v>226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4.8</v>
      </c>
      <c r="AE87">
        <v>271</v>
      </c>
      <c r="AF87">
        <v>26.02401935300352</v>
      </c>
      <c r="AG87">
        <v>24.51807029653212</v>
      </c>
      <c r="AH87">
        <v>14.35657823202933</v>
      </c>
      <c r="AI87">
        <f>20.18135424785791*1</f>
        <v>0</v>
      </c>
      <c r="AJ87">
        <f>3.6350092303209744*1</f>
        <v>0</v>
      </c>
      <c r="AK87">
        <v>1</v>
      </c>
      <c r="AL87">
        <v>0</v>
      </c>
      <c r="AM87">
        <v>0</v>
      </c>
    </row>
    <row r="88" spans="1:39">
      <c r="A88" t="s">
        <v>227</v>
      </c>
      <c r="B88" t="s">
        <v>228</v>
      </c>
      <c r="C88" t="s">
        <v>228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</v>
      </c>
      <c r="AE88">
        <v>273</v>
      </c>
      <c r="AF88">
        <v>0</v>
      </c>
      <c r="AG88">
        <v>0</v>
      </c>
      <c r="AH88">
        <v>0</v>
      </c>
      <c r="AI88">
        <f>0.0*1</f>
        <v>0</v>
      </c>
      <c r="AJ88">
        <f>0.0*1</f>
        <v>0</v>
      </c>
      <c r="AK88">
        <v>1</v>
      </c>
      <c r="AL88">
        <v>0</v>
      </c>
      <c r="AM88">
        <v>0</v>
      </c>
    </row>
    <row r="89" spans="1:39">
      <c r="A89" t="s">
        <v>229</v>
      </c>
      <c r="B89" t="s">
        <v>230</v>
      </c>
      <c r="C89" t="s">
        <v>230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280</v>
      </c>
      <c r="AF89">
        <v>0</v>
      </c>
      <c r="AG89">
        <v>0</v>
      </c>
      <c r="AH89">
        <v>0</v>
      </c>
      <c r="AI89">
        <f>0.0*1</f>
        <v>0</v>
      </c>
      <c r="AJ89">
        <f>0.0*1</f>
        <v>0</v>
      </c>
      <c r="AK89">
        <v>1</v>
      </c>
      <c r="AL89">
        <v>0</v>
      </c>
      <c r="AM89">
        <v>0</v>
      </c>
    </row>
    <row r="90" spans="1:39">
      <c r="A90" t="s">
        <v>231</v>
      </c>
      <c r="B90" t="s">
        <v>232</v>
      </c>
      <c r="C90" t="s">
        <v>232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281</v>
      </c>
      <c r="AF90">
        <v>0</v>
      </c>
      <c r="AG90">
        <v>0</v>
      </c>
      <c r="AH90">
        <v>0</v>
      </c>
      <c r="AI90">
        <f>0.0*1</f>
        <v>0</v>
      </c>
      <c r="AJ90">
        <f>0.0*1</f>
        <v>0</v>
      </c>
      <c r="AK90">
        <v>1</v>
      </c>
      <c r="AL90">
        <v>0</v>
      </c>
      <c r="AM90">
        <v>0</v>
      </c>
    </row>
    <row r="91" spans="1:39">
      <c r="A91" t="s">
        <v>233</v>
      </c>
      <c r="B91" t="s">
        <v>234</v>
      </c>
      <c r="C91" t="s">
        <v>234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5.7</v>
      </c>
      <c r="AE91">
        <v>282</v>
      </c>
      <c r="AF91">
        <v>0</v>
      </c>
      <c r="AG91">
        <v>0</v>
      </c>
      <c r="AH91">
        <v>0</v>
      </c>
      <c r="AI91">
        <f>0.0*1</f>
        <v>0</v>
      </c>
      <c r="AJ91">
        <f>0.0*1</f>
        <v>0</v>
      </c>
      <c r="AK91">
        <v>1</v>
      </c>
      <c r="AL91">
        <v>0</v>
      </c>
      <c r="AM91">
        <v>0</v>
      </c>
    </row>
    <row r="92" spans="1:39">
      <c r="A92" t="s">
        <v>235</v>
      </c>
      <c r="B92" t="s">
        <v>236</v>
      </c>
      <c r="C92" t="s">
        <v>236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4.3</v>
      </c>
      <c r="AE92">
        <v>283</v>
      </c>
      <c r="AF92">
        <v>0</v>
      </c>
      <c r="AG92">
        <v>0</v>
      </c>
      <c r="AH92">
        <v>0</v>
      </c>
      <c r="AI92">
        <f>0.0*1</f>
        <v>0</v>
      </c>
      <c r="AJ92">
        <f>0.0*1</f>
        <v>0</v>
      </c>
      <c r="AK92">
        <v>1</v>
      </c>
      <c r="AL92">
        <v>0</v>
      </c>
      <c r="AM92">
        <v>0</v>
      </c>
    </row>
    <row r="93" spans="1:39">
      <c r="A93" t="s">
        <v>237</v>
      </c>
      <c r="B93" t="s">
        <v>238</v>
      </c>
      <c r="C93" t="s">
        <v>237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5.1</v>
      </c>
      <c r="AE93">
        <v>284</v>
      </c>
      <c r="AF93">
        <v>0</v>
      </c>
      <c r="AG93">
        <v>0</v>
      </c>
      <c r="AH93">
        <v>0</v>
      </c>
      <c r="AI93">
        <f>0.0*1</f>
        <v>0</v>
      </c>
      <c r="AJ93">
        <f>0.0*1</f>
        <v>0</v>
      </c>
      <c r="AK93">
        <v>1</v>
      </c>
      <c r="AL93">
        <v>0</v>
      </c>
      <c r="AM93">
        <v>0</v>
      </c>
    </row>
    <row r="94" spans="1:39">
      <c r="A94" t="s">
        <v>239</v>
      </c>
      <c r="B94" t="s">
        <v>240</v>
      </c>
      <c r="C94" t="s">
        <v>239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5.2</v>
      </c>
      <c r="AE94">
        <v>285</v>
      </c>
      <c r="AF94">
        <v>0</v>
      </c>
      <c r="AG94">
        <v>0</v>
      </c>
      <c r="AH94">
        <v>0</v>
      </c>
      <c r="AI94">
        <f>0.0*1</f>
        <v>0</v>
      </c>
      <c r="AJ94">
        <f>0.0*1</f>
        <v>0</v>
      </c>
      <c r="AK94">
        <v>1</v>
      </c>
      <c r="AL94">
        <v>0</v>
      </c>
      <c r="AM94">
        <v>0</v>
      </c>
    </row>
    <row r="95" spans="1:39">
      <c r="A95" t="s">
        <v>241</v>
      </c>
      <c r="B95" t="s">
        <v>242</v>
      </c>
      <c r="C95" t="s">
        <v>242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286</v>
      </c>
      <c r="AF95">
        <v>0</v>
      </c>
      <c r="AG95">
        <v>0</v>
      </c>
      <c r="AH95">
        <v>0</v>
      </c>
      <c r="AI95">
        <f>0.0*1</f>
        <v>0</v>
      </c>
      <c r="AJ95">
        <f>0.0*1</f>
        <v>0</v>
      </c>
      <c r="AK95">
        <v>1</v>
      </c>
      <c r="AL95">
        <v>0</v>
      </c>
      <c r="AM95">
        <v>0</v>
      </c>
    </row>
    <row r="96" spans="1:39">
      <c r="A96" t="s">
        <v>243</v>
      </c>
      <c r="B96" t="s">
        <v>244</v>
      </c>
      <c r="C96" t="s">
        <v>244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19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4.4</v>
      </c>
      <c r="AE96">
        <v>290</v>
      </c>
      <c r="AF96">
        <v>16.64027940061218</v>
      </c>
      <c r="AG96">
        <v>19.29225691660623</v>
      </c>
      <c r="AH96">
        <v>5.850818157410014</v>
      </c>
      <c r="AI96">
        <f>9.919701818049491*1</f>
        <v>0</v>
      </c>
      <c r="AJ96">
        <f>1.990798407872211*1</f>
        <v>0</v>
      </c>
      <c r="AK96">
        <v>1</v>
      </c>
      <c r="AL96">
        <v>0</v>
      </c>
      <c r="AM96">
        <v>0</v>
      </c>
    </row>
    <row r="97" spans="1:39">
      <c r="A97" t="s">
        <v>106</v>
      </c>
      <c r="B97" t="s">
        <v>245</v>
      </c>
      <c r="C97" t="s">
        <v>245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19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292</v>
      </c>
      <c r="AF97">
        <v>0</v>
      </c>
      <c r="AG97">
        <v>0</v>
      </c>
      <c r="AH97">
        <v>0</v>
      </c>
      <c r="AI97">
        <f>0.0*1</f>
        <v>0</v>
      </c>
      <c r="AJ97">
        <f>0.0*1</f>
        <v>0</v>
      </c>
      <c r="AK97">
        <v>1</v>
      </c>
      <c r="AL97">
        <v>0</v>
      </c>
      <c r="AM97">
        <v>0</v>
      </c>
    </row>
    <row r="98" spans="1:39">
      <c r="A98" t="s">
        <v>246</v>
      </c>
      <c r="B98" t="s">
        <v>247</v>
      </c>
      <c r="C98" t="s">
        <v>247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293</v>
      </c>
      <c r="AF98">
        <v>18.31786809154278</v>
      </c>
      <c r="AG98">
        <v>17.7648291566835</v>
      </c>
      <c r="AH98">
        <v>11.47807226722214</v>
      </c>
      <c r="AI98">
        <f>13.426979700094853*1</f>
        <v>0</v>
      </c>
      <c r="AJ98">
        <f>2.9107012439716105*1</f>
        <v>0</v>
      </c>
      <c r="AK98">
        <v>1</v>
      </c>
      <c r="AL98">
        <v>0</v>
      </c>
      <c r="AM98">
        <v>0</v>
      </c>
    </row>
    <row r="99" spans="1:39">
      <c r="A99" t="s">
        <v>248</v>
      </c>
      <c r="B99" t="s">
        <v>249</v>
      </c>
      <c r="C99" t="s">
        <v>250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5.6</v>
      </c>
      <c r="AE99">
        <v>296</v>
      </c>
      <c r="AF99">
        <v>0</v>
      </c>
      <c r="AG99">
        <v>0</v>
      </c>
      <c r="AH99">
        <v>0</v>
      </c>
      <c r="AI99">
        <f>0.0*1</f>
        <v>0</v>
      </c>
      <c r="AJ99">
        <f>0.0*1</f>
        <v>0</v>
      </c>
      <c r="AK99">
        <v>1</v>
      </c>
      <c r="AL99">
        <v>0</v>
      </c>
      <c r="AM99">
        <v>0</v>
      </c>
    </row>
    <row r="100" spans="1:39">
      <c r="A100" t="s">
        <v>251</v>
      </c>
      <c r="B100" t="s">
        <v>252</v>
      </c>
      <c r="C100" t="s">
        <v>251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19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5.8</v>
      </c>
      <c r="AE100">
        <v>297</v>
      </c>
      <c r="AF100">
        <v>0</v>
      </c>
      <c r="AG100">
        <v>0</v>
      </c>
      <c r="AH100">
        <v>0</v>
      </c>
      <c r="AI100">
        <f>0.0*1</f>
        <v>0</v>
      </c>
      <c r="AJ100">
        <f>0.0*1</f>
        <v>0</v>
      </c>
      <c r="AK100">
        <v>1</v>
      </c>
      <c r="AL100">
        <v>0</v>
      </c>
      <c r="AM100">
        <v>0</v>
      </c>
    </row>
    <row r="101" spans="1:39">
      <c r="A101" t="s">
        <v>253</v>
      </c>
      <c r="B101" t="s">
        <v>254</v>
      </c>
      <c r="C101" t="s">
        <v>254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4.7</v>
      </c>
      <c r="AE101">
        <v>300</v>
      </c>
      <c r="AF101">
        <v>0</v>
      </c>
      <c r="AG101">
        <v>0</v>
      </c>
      <c r="AH101">
        <v>0</v>
      </c>
      <c r="AI101">
        <f>0.0*1</f>
        <v>0</v>
      </c>
      <c r="AJ101">
        <f>0.0*1</f>
        <v>0</v>
      </c>
      <c r="AK101">
        <v>1</v>
      </c>
      <c r="AL101">
        <v>0</v>
      </c>
      <c r="AM101">
        <v>0</v>
      </c>
    </row>
    <row r="102" spans="1:39">
      <c r="A102" t="s">
        <v>255</v>
      </c>
      <c r="B102" t="s">
        <v>256</v>
      </c>
      <c r="C102" t="s">
        <v>256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19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302</v>
      </c>
      <c r="AF102">
        <v>0</v>
      </c>
      <c r="AG102">
        <v>0</v>
      </c>
      <c r="AH102">
        <v>0</v>
      </c>
      <c r="AI102">
        <f>0.0*1</f>
        <v>0</v>
      </c>
      <c r="AJ102">
        <f>0.0*1</f>
        <v>0</v>
      </c>
      <c r="AK102">
        <v>1</v>
      </c>
      <c r="AL102">
        <v>0</v>
      </c>
      <c r="AM102">
        <v>0</v>
      </c>
    </row>
    <row r="103" spans="1:39">
      <c r="A103" t="s">
        <v>257</v>
      </c>
      <c r="B103" t="s">
        <v>258</v>
      </c>
      <c r="C103" t="s">
        <v>258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</v>
      </c>
      <c r="AE103">
        <v>335</v>
      </c>
      <c r="AF103">
        <v>0</v>
      </c>
      <c r="AG103">
        <v>0</v>
      </c>
      <c r="AH103">
        <v>0</v>
      </c>
      <c r="AI103">
        <f>0.0*1</f>
        <v>0</v>
      </c>
      <c r="AJ103">
        <f>0.0*1</f>
        <v>0</v>
      </c>
      <c r="AK103">
        <v>1</v>
      </c>
      <c r="AL103">
        <v>0</v>
      </c>
      <c r="AM103">
        <v>0</v>
      </c>
    </row>
    <row r="104" spans="1:39">
      <c r="A104" t="s">
        <v>259</v>
      </c>
      <c r="B104" t="s">
        <v>260</v>
      </c>
      <c r="C104" t="s">
        <v>260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4.4</v>
      </c>
      <c r="AE104">
        <v>336</v>
      </c>
      <c r="AF104">
        <v>0</v>
      </c>
      <c r="AG104">
        <v>0</v>
      </c>
      <c r="AH104">
        <v>0</v>
      </c>
      <c r="AI104">
        <f>0.0*1</f>
        <v>0</v>
      </c>
      <c r="AJ104">
        <f>0.0*1</f>
        <v>0</v>
      </c>
      <c r="AK104">
        <v>1</v>
      </c>
      <c r="AL104">
        <v>0</v>
      </c>
      <c r="AM104">
        <v>0</v>
      </c>
    </row>
    <row r="105" spans="1:39">
      <c r="A105" t="s">
        <v>261</v>
      </c>
      <c r="B105" t="s">
        <v>262</v>
      </c>
      <c r="C105" t="s">
        <v>262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</v>
      </c>
      <c r="AE105">
        <v>340</v>
      </c>
      <c r="AF105">
        <v>0</v>
      </c>
      <c r="AG105">
        <v>0</v>
      </c>
      <c r="AH105">
        <v>0</v>
      </c>
      <c r="AI105">
        <f>0.0*1</f>
        <v>0</v>
      </c>
      <c r="AJ105">
        <f>0.0*1</f>
        <v>0</v>
      </c>
      <c r="AK105">
        <v>1</v>
      </c>
      <c r="AL105">
        <v>0</v>
      </c>
      <c r="AM105">
        <v>0</v>
      </c>
    </row>
    <row r="106" spans="1:39">
      <c r="A106" t="s">
        <v>263</v>
      </c>
      <c r="B106" t="s">
        <v>264</v>
      </c>
      <c r="C106" t="s">
        <v>264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5.1</v>
      </c>
      <c r="AE106">
        <v>343</v>
      </c>
      <c r="AF106">
        <v>0</v>
      </c>
      <c r="AG106">
        <v>0</v>
      </c>
      <c r="AH106">
        <v>0</v>
      </c>
      <c r="AI106">
        <f>0.0*1</f>
        <v>0</v>
      </c>
      <c r="AJ106">
        <f>0.0*1</f>
        <v>0</v>
      </c>
      <c r="AK106">
        <v>1</v>
      </c>
      <c r="AL106">
        <v>0</v>
      </c>
      <c r="AM106">
        <v>0</v>
      </c>
    </row>
    <row r="107" spans="1:39">
      <c r="A107" t="s">
        <v>223</v>
      </c>
      <c r="B107" t="s">
        <v>265</v>
      </c>
      <c r="C107" t="s">
        <v>266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344</v>
      </c>
      <c r="AF107">
        <v>35.37043325131414</v>
      </c>
      <c r="AG107">
        <v>35.21980747944209</v>
      </c>
      <c r="AH107">
        <v>57.07680203093582</v>
      </c>
      <c r="AI107">
        <f>35.46796604190057*1</f>
        <v>0</v>
      </c>
      <c r="AJ107">
        <f>6.48885006041904*1</f>
        <v>0</v>
      </c>
      <c r="AK107">
        <v>1</v>
      </c>
      <c r="AL107">
        <v>0</v>
      </c>
      <c r="AM107">
        <v>0</v>
      </c>
    </row>
    <row r="108" spans="1:39">
      <c r="A108" t="s">
        <v>267</v>
      </c>
      <c r="B108" t="s">
        <v>268</v>
      </c>
      <c r="C108" t="s">
        <v>268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4.2</v>
      </c>
      <c r="AE108">
        <v>352</v>
      </c>
      <c r="AF108">
        <v>0</v>
      </c>
      <c r="AG108">
        <v>0</v>
      </c>
      <c r="AH108">
        <v>0</v>
      </c>
      <c r="AI108">
        <f>0.0*1</f>
        <v>0</v>
      </c>
      <c r="AJ108">
        <f>0.0*1</f>
        <v>0</v>
      </c>
      <c r="AK108">
        <v>1</v>
      </c>
      <c r="AL108">
        <v>0</v>
      </c>
      <c r="AM108">
        <v>0</v>
      </c>
    </row>
    <row r="109" spans="1:39">
      <c r="A109" t="s">
        <v>225</v>
      </c>
      <c r="B109" t="s">
        <v>101</v>
      </c>
      <c r="C109" t="s">
        <v>101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4.6</v>
      </c>
      <c r="AE109">
        <v>356</v>
      </c>
      <c r="AF109">
        <v>0</v>
      </c>
      <c r="AG109">
        <v>0</v>
      </c>
      <c r="AH109">
        <v>0</v>
      </c>
      <c r="AI109">
        <f>0.0*1</f>
        <v>0</v>
      </c>
      <c r="AJ109">
        <f>0.0*1</f>
        <v>0</v>
      </c>
      <c r="AK109">
        <v>1</v>
      </c>
      <c r="AL109">
        <v>0</v>
      </c>
      <c r="AM109">
        <v>0</v>
      </c>
    </row>
    <row r="110" spans="1:39">
      <c r="A110" t="s">
        <v>269</v>
      </c>
      <c r="B110" t="s">
        <v>270</v>
      </c>
      <c r="C110" t="s">
        <v>270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361</v>
      </c>
      <c r="AF110">
        <v>0</v>
      </c>
      <c r="AG110">
        <v>0</v>
      </c>
      <c r="AH110">
        <v>0</v>
      </c>
      <c r="AI110">
        <f>0.0*1</f>
        <v>0</v>
      </c>
      <c r="AJ110">
        <f>0.0*1</f>
        <v>0</v>
      </c>
      <c r="AK110">
        <v>1</v>
      </c>
      <c r="AL110">
        <v>0</v>
      </c>
      <c r="AM110">
        <v>0</v>
      </c>
    </row>
    <row r="111" spans="1:39">
      <c r="A111" t="s">
        <v>271</v>
      </c>
      <c r="B111" t="s">
        <v>272</v>
      </c>
      <c r="C111" t="s">
        <v>272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5.7</v>
      </c>
      <c r="AE111">
        <v>367</v>
      </c>
      <c r="AF111">
        <v>34.36580659854215</v>
      </c>
      <c r="AG111">
        <v>64.08862452954675</v>
      </c>
      <c r="AH111">
        <v>54.02538193278899</v>
      </c>
      <c r="AI111">
        <f>28.42395600265773*1</f>
        <v>0</v>
      </c>
      <c r="AJ111">
        <f>4.143430423713165*1</f>
        <v>0</v>
      </c>
      <c r="AK111">
        <v>1</v>
      </c>
      <c r="AL111">
        <v>0</v>
      </c>
      <c r="AM111">
        <v>0</v>
      </c>
    </row>
    <row r="112" spans="1:39">
      <c r="A112" t="s">
        <v>273</v>
      </c>
      <c r="B112" t="s">
        <v>274</v>
      </c>
      <c r="C112" t="s">
        <v>274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4.5</v>
      </c>
      <c r="AE112">
        <v>370</v>
      </c>
      <c r="AF112">
        <v>13.85135135135136</v>
      </c>
      <c r="AG112">
        <v>10.89500542381704</v>
      </c>
      <c r="AH112">
        <v>19.52428652751082</v>
      </c>
      <c r="AI112">
        <f>22.382908063335627*1</f>
        <v>0</v>
      </c>
      <c r="AJ112">
        <f>4.4164193366053945*1</f>
        <v>0</v>
      </c>
      <c r="AK112">
        <v>1</v>
      </c>
      <c r="AL112">
        <v>0</v>
      </c>
      <c r="AM112">
        <v>0</v>
      </c>
    </row>
    <row r="113" spans="1:39">
      <c r="A113" t="s">
        <v>275</v>
      </c>
      <c r="B113" t="s">
        <v>276</v>
      </c>
      <c r="C113" t="s">
        <v>276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</v>
      </c>
      <c r="AE113">
        <v>377</v>
      </c>
      <c r="AF113">
        <v>0</v>
      </c>
      <c r="AG113">
        <v>0</v>
      </c>
      <c r="AH113">
        <v>0</v>
      </c>
      <c r="AI113">
        <f>0.0*1</f>
        <v>0</v>
      </c>
      <c r="AJ113">
        <f>0.0*1</f>
        <v>0</v>
      </c>
      <c r="AK113">
        <v>1</v>
      </c>
      <c r="AL113">
        <v>1</v>
      </c>
      <c r="AM113">
        <v>0</v>
      </c>
    </row>
    <row r="114" spans="1:39">
      <c r="A114" t="s">
        <v>277</v>
      </c>
      <c r="B114" t="s">
        <v>278</v>
      </c>
      <c r="C114" t="s">
        <v>277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7.1</v>
      </c>
      <c r="AE114">
        <v>381</v>
      </c>
      <c r="AF114">
        <v>0</v>
      </c>
      <c r="AG114">
        <v>0</v>
      </c>
      <c r="AH114">
        <v>0</v>
      </c>
      <c r="AI114">
        <f>0.0*1</f>
        <v>0</v>
      </c>
      <c r="AJ114">
        <f>0.0*1</f>
        <v>0</v>
      </c>
      <c r="AK114">
        <v>1</v>
      </c>
      <c r="AL114">
        <v>0</v>
      </c>
      <c r="AM114">
        <v>0</v>
      </c>
    </row>
    <row r="115" spans="1:39">
      <c r="A115" t="s">
        <v>279</v>
      </c>
      <c r="B115" t="s">
        <v>280</v>
      </c>
      <c r="C115" t="s">
        <v>281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7.3</v>
      </c>
      <c r="AE115">
        <v>382</v>
      </c>
      <c r="AF115">
        <v>0</v>
      </c>
      <c r="AG115">
        <v>0</v>
      </c>
      <c r="AH115">
        <v>0</v>
      </c>
      <c r="AI115">
        <f>0.0*1</f>
        <v>0</v>
      </c>
      <c r="AJ115">
        <f>0.0*1</f>
        <v>0</v>
      </c>
      <c r="AK115">
        <v>1</v>
      </c>
      <c r="AL115">
        <v>0</v>
      </c>
      <c r="AM115">
        <v>0</v>
      </c>
    </row>
    <row r="116" spans="1:39">
      <c r="A116" t="s">
        <v>282</v>
      </c>
      <c r="B116" t="s">
        <v>283</v>
      </c>
      <c r="C116" t="s">
        <v>283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7.1</v>
      </c>
      <c r="AE116">
        <v>386</v>
      </c>
      <c r="AF116">
        <v>0</v>
      </c>
      <c r="AG116">
        <v>0</v>
      </c>
      <c r="AH116">
        <v>0</v>
      </c>
      <c r="AI116">
        <f>0.0*1</f>
        <v>0</v>
      </c>
      <c r="AJ116">
        <f>0.0*1</f>
        <v>0</v>
      </c>
      <c r="AK116">
        <v>1</v>
      </c>
      <c r="AL116">
        <v>0</v>
      </c>
      <c r="AM116">
        <v>0</v>
      </c>
    </row>
    <row r="117" spans="1:39">
      <c r="A117" t="s">
        <v>92</v>
      </c>
      <c r="B117" t="s">
        <v>284</v>
      </c>
      <c r="C117" t="s">
        <v>284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388</v>
      </c>
      <c r="AF117">
        <v>0</v>
      </c>
      <c r="AG117">
        <v>0</v>
      </c>
      <c r="AH117">
        <v>0</v>
      </c>
      <c r="AI117">
        <f>0.0*1</f>
        <v>0</v>
      </c>
      <c r="AJ117">
        <f>0.0*1</f>
        <v>0</v>
      </c>
      <c r="AK117">
        <v>1</v>
      </c>
      <c r="AL117">
        <v>0</v>
      </c>
      <c r="AM117">
        <v>0</v>
      </c>
    </row>
    <row r="118" spans="1:39">
      <c r="A118" t="s">
        <v>285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5.3</v>
      </c>
      <c r="AE118">
        <v>389</v>
      </c>
      <c r="AF118">
        <v>0</v>
      </c>
      <c r="AG118">
        <v>0</v>
      </c>
      <c r="AH118">
        <v>0</v>
      </c>
      <c r="AI118">
        <f>0.0*1</f>
        <v>0</v>
      </c>
      <c r="AJ118">
        <f>0.0*1</f>
        <v>0</v>
      </c>
      <c r="AK118">
        <v>1</v>
      </c>
      <c r="AL118">
        <v>0</v>
      </c>
      <c r="AM118">
        <v>0</v>
      </c>
    </row>
    <row r="119" spans="1:39">
      <c r="A119" t="s">
        <v>287</v>
      </c>
      <c r="B119" t="s">
        <v>288</v>
      </c>
      <c r="C119" t="s">
        <v>288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391</v>
      </c>
      <c r="AF119">
        <v>0</v>
      </c>
      <c r="AG119">
        <v>0</v>
      </c>
      <c r="AH119">
        <v>0</v>
      </c>
      <c r="AI119">
        <f>0.0*1</f>
        <v>0</v>
      </c>
      <c r="AJ119">
        <f>0.0*1</f>
        <v>0</v>
      </c>
      <c r="AK119">
        <v>1</v>
      </c>
      <c r="AL119">
        <v>0</v>
      </c>
      <c r="AM119">
        <v>0</v>
      </c>
    </row>
    <row r="120" spans="1:39">
      <c r="A120" t="s">
        <v>112</v>
      </c>
      <c r="B120" t="s">
        <v>289</v>
      </c>
      <c r="C120" t="s">
        <v>290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7.7</v>
      </c>
      <c r="AE120">
        <v>392</v>
      </c>
      <c r="AF120">
        <v>0</v>
      </c>
      <c r="AG120">
        <v>0</v>
      </c>
      <c r="AH120">
        <v>0</v>
      </c>
      <c r="AI120">
        <f>0.0*1</f>
        <v>0</v>
      </c>
      <c r="AJ120">
        <f>0.0*1</f>
        <v>0</v>
      </c>
      <c r="AK120">
        <v>1</v>
      </c>
      <c r="AL120">
        <v>1</v>
      </c>
      <c r="AM120">
        <v>0</v>
      </c>
    </row>
    <row r="121" spans="1:39">
      <c r="A121" t="s">
        <v>291</v>
      </c>
      <c r="B121" t="s">
        <v>292</v>
      </c>
      <c r="C121" t="s">
        <v>293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12.8</v>
      </c>
      <c r="AE121">
        <v>393</v>
      </c>
      <c r="AF121">
        <v>88.25531531055783</v>
      </c>
      <c r="AG121">
        <v>83.48791664170659</v>
      </c>
      <c r="AH121">
        <v>83.05076678867685</v>
      </c>
      <c r="AI121">
        <f>67.04761549579986*1</f>
        <v>0</v>
      </c>
      <c r="AJ121">
        <f>13.38349078565177*1</f>
        <v>0</v>
      </c>
      <c r="AK121">
        <v>1</v>
      </c>
      <c r="AL121">
        <v>0</v>
      </c>
      <c r="AM121">
        <v>0</v>
      </c>
    </row>
    <row r="122" spans="1:39">
      <c r="A122" t="s">
        <v>294</v>
      </c>
      <c r="B122" t="s">
        <v>295</v>
      </c>
      <c r="C122" t="s">
        <v>295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6.2</v>
      </c>
      <c r="AE122">
        <v>394</v>
      </c>
      <c r="AF122">
        <v>0</v>
      </c>
      <c r="AG122">
        <v>0</v>
      </c>
      <c r="AH122">
        <v>0</v>
      </c>
      <c r="AI122">
        <f>0.0*1</f>
        <v>0</v>
      </c>
      <c r="AJ122">
        <f>0.0*1</f>
        <v>0</v>
      </c>
      <c r="AK122">
        <v>1</v>
      </c>
      <c r="AL122">
        <v>0</v>
      </c>
      <c r="AM122">
        <v>0</v>
      </c>
    </row>
    <row r="123" spans="1:39">
      <c r="A123" t="s">
        <v>296</v>
      </c>
      <c r="B123" t="s">
        <v>297</v>
      </c>
      <c r="C123" t="s">
        <v>297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5.9</v>
      </c>
      <c r="AE123">
        <v>400</v>
      </c>
      <c r="AF123">
        <v>26.49669278265008</v>
      </c>
      <c r="AG123">
        <v>30.91243339552341</v>
      </c>
      <c r="AH123">
        <v>11.09998075330032</v>
      </c>
      <c r="AI123">
        <f>9.602116495443342*1</f>
        <v>0</v>
      </c>
      <c r="AJ123">
        <f>1.5496702428512927*1</f>
        <v>0</v>
      </c>
      <c r="AK123">
        <v>1</v>
      </c>
      <c r="AL123">
        <v>1</v>
      </c>
      <c r="AM123">
        <v>0</v>
      </c>
    </row>
    <row r="124" spans="1:39">
      <c r="A124" t="s">
        <v>298</v>
      </c>
      <c r="B124" t="s">
        <v>299</v>
      </c>
      <c r="C124" t="s">
        <v>299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6.3</v>
      </c>
      <c r="AE124">
        <v>401</v>
      </c>
      <c r="AF124">
        <v>0</v>
      </c>
      <c r="AG124">
        <v>0</v>
      </c>
      <c r="AH124">
        <v>0</v>
      </c>
      <c r="AI124">
        <f>0.0*1</f>
        <v>0</v>
      </c>
      <c r="AJ124">
        <f>0.0*1</f>
        <v>0</v>
      </c>
      <c r="AK124">
        <v>1</v>
      </c>
      <c r="AL124">
        <v>0</v>
      </c>
      <c r="AM124">
        <v>0</v>
      </c>
    </row>
    <row r="125" spans="1:39">
      <c r="A125" t="s">
        <v>300</v>
      </c>
      <c r="B125" t="s">
        <v>301</v>
      </c>
      <c r="C125" t="s">
        <v>300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6.2</v>
      </c>
      <c r="AE125">
        <v>403</v>
      </c>
      <c r="AF125">
        <v>0</v>
      </c>
      <c r="AG125">
        <v>0</v>
      </c>
      <c r="AH125">
        <v>0</v>
      </c>
      <c r="AI125">
        <f>0.0*1</f>
        <v>0</v>
      </c>
      <c r="AJ125">
        <f>0.0*1</f>
        <v>0</v>
      </c>
      <c r="AK125">
        <v>1</v>
      </c>
      <c r="AL125">
        <v>0</v>
      </c>
      <c r="AM125">
        <v>0</v>
      </c>
    </row>
    <row r="126" spans="1:39">
      <c r="A126" t="s">
        <v>302</v>
      </c>
      <c r="B126" t="s">
        <v>303</v>
      </c>
      <c r="C126" t="s">
        <v>303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5.5</v>
      </c>
      <c r="AE126">
        <v>407</v>
      </c>
      <c r="AF126">
        <v>0</v>
      </c>
      <c r="AG126">
        <v>0</v>
      </c>
      <c r="AH126">
        <v>0</v>
      </c>
      <c r="AI126">
        <f>0.0*1</f>
        <v>0</v>
      </c>
      <c r="AJ126">
        <f>0.0*1</f>
        <v>0</v>
      </c>
      <c r="AK126">
        <v>1</v>
      </c>
      <c r="AL126">
        <v>0</v>
      </c>
      <c r="AM126">
        <v>0</v>
      </c>
    </row>
    <row r="127" spans="1:39">
      <c r="A127" t="s">
        <v>304</v>
      </c>
      <c r="B127" t="s">
        <v>305</v>
      </c>
      <c r="C127" t="s">
        <v>304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6.5</v>
      </c>
      <c r="AE127">
        <v>409</v>
      </c>
      <c r="AF127">
        <v>0</v>
      </c>
      <c r="AG127">
        <v>0</v>
      </c>
      <c r="AH127">
        <v>0</v>
      </c>
      <c r="AI127">
        <f>0.0*1</f>
        <v>0</v>
      </c>
      <c r="AJ127">
        <f>0.0*1</f>
        <v>0</v>
      </c>
      <c r="AK127">
        <v>1</v>
      </c>
      <c r="AL127">
        <v>0</v>
      </c>
      <c r="AM127">
        <v>0</v>
      </c>
    </row>
    <row r="128" spans="1:39">
      <c r="A128" t="s">
        <v>306</v>
      </c>
      <c r="B128" t="s">
        <v>307</v>
      </c>
      <c r="C128" t="s">
        <v>307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6.3</v>
      </c>
      <c r="AE128">
        <v>413</v>
      </c>
      <c r="AF128">
        <v>0</v>
      </c>
      <c r="AG128">
        <v>0</v>
      </c>
      <c r="AH128">
        <v>0</v>
      </c>
      <c r="AI128">
        <f>0.0*1</f>
        <v>0</v>
      </c>
      <c r="AJ128">
        <f>0.0*1</f>
        <v>0</v>
      </c>
      <c r="AK128">
        <v>1</v>
      </c>
      <c r="AL128">
        <v>0</v>
      </c>
      <c r="AM128">
        <v>0</v>
      </c>
    </row>
    <row r="129" spans="1:39">
      <c r="A129" t="s">
        <v>308</v>
      </c>
      <c r="B129" t="s">
        <v>309</v>
      </c>
      <c r="C129" t="s">
        <v>310</v>
      </c>
      <c r="D129" t="s">
        <v>3</v>
      </c>
      <c r="E129">
        <v>1</v>
      </c>
      <c r="F129">
        <v>0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5.5</v>
      </c>
      <c r="AE129">
        <v>414</v>
      </c>
      <c r="AF129">
        <v>18.83522727272729</v>
      </c>
      <c r="AG129">
        <v>19.54134727044473</v>
      </c>
      <c r="AH129">
        <v>16.36075508985342</v>
      </c>
      <c r="AI129">
        <f>7.75083947212471*1</f>
        <v>0</v>
      </c>
      <c r="AJ129">
        <f>1.5702094562275852*1</f>
        <v>0</v>
      </c>
      <c r="AK129">
        <v>1</v>
      </c>
      <c r="AL129">
        <v>0</v>
      </c>
      <c r="AM129">
        <v>0</v>
      </c>
    </row>
    <row r="130" spans="1:39">
      <c r="A130" t="s">
        <v>311</v>
      </c>
      <c r="B130" t="s">
        <v>312</v>
      </c>
      <c r="C130" t="s">
        <v>312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9.300000000000001</v>
      </c>
      <c r="AE130">
        <v>415</v>
      </c>
      <c r="AF130">
        <v>0</v>
      </c>
      <c r="AG130">
        <v>0</v>
      </c>
      <c r="AH130">
        <v>0</v>
      </c>
      <c r="AI130">
        <f>0.0*1</f>
        <v>0</v>
      </c>
      <c r="AJ130">
        <f>0.0*1</f>
        <v>0</v>
      </c>
      <c r="AK130">
        <v>1</v>
      </c>
      <c r="AL130">
        <v>0</v>
      </c>
      <c r="AM130">
        <v>0</v>
      </c>
    </row>
    <row r="131" spans="1:39">
      <c r="A131" t="s">
        <v>148</v>
      </c>
      <c r="B131" t="s">
        <v>313</v>
      </c>
      <c r="C131" t="s">
        <v>313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6.4</v>
      </c>
      <c r="AE131">
        <v>416</v>
      </c>
      <c r="AF131">
        <v>31.48429762002386</v>
      </c>
      <c r="AG131">
        <v>43.7342810369255</v>
      </c>
      <c r="AH131">
        <v>20.69497569783664</v>
      </c>
      <c r="AI131">
        <f>12.023480104959548*1</f>
        <v>0</v>
      </c>
      <c r="AJ131">
        <f>1.9072576554162066*1</f>
        <v>0</v>
      </c>
      <c r="AK131">
        <v>1</v>
      </c>
      <c r="AL131">
        <v>0</v>
      </c>
      <c r="AM131">
        <v>0</v>
      </c>
    </row>
    <row r="132" spans="1:39">
      <c r="A132" t="s">
        <v>314</v>
      </c>
      <c r="B132" t="s">
        <v>315</v>
      </c>
      <c r="C132" t="s">
        <v>315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6.3</v>
      </c>
      <c r="AE132">
        <v>417</v>
      </c>
      <c r="AF132">
        <v>0</v>
      </c>
      <c r="AG132">
        <v>0</v>
      </c>
      <c r="AH132">
        <v>0</v>
      </c>
      <c r="AI132">
        <f>0.0*1</f>
        <v>0</v>
      </c>
      <c r="AJ132">
        <f>0.0*1</f>
        <v>0</v>
      </c>
      <c r="AK132">
        <v>1</v>
      </c>
      <c r="AL132">
        <v>0</v>
      </c>
      <c r="AM132">
        <v>0</v>
      </c>
    </row>
    <row r="133" spans="1:39">
      <c r="A133" t="s">
        <v>316</v>
      </c>
      <c r="B133" t="s">
        <v>317</v>
      </c>
      <c r="C133" t="s">
        <v>317</v>
      </c>
      <c r="D133" t="s">
        <v>6</v>
      </c>
      <c r="E133">
        <v>0</v>
      </c>
      <c r="F133">
        <v>0</v>
      </c>
      <c r="G133">
        <v>0</v>
      </c>
      <c r="H133">
        <v>1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15.3</v>
      </c>
      <c r="AE133">
        <v>418</v>
      </c>
      <c r="AF133">
        <v>0</v>
      </c>
      <c r="AG133">
        <v>0</v>
      </c>
      <c r="AH133">
        <v>0</v>
      </c>
      <c r="AI133">
        <f>0.0*1</f>
        <v>0</v>
      </c>
      <c r="AJ133">
        <f>0.0*1</f>
        <v>0</v>
      </c>
      <c r="AK133">
        <v>1</v>
      </c>
      <c r="AL133">
        <v>0</v>
      </c>
      <c r="AM133">
        <v>0</v>
      </c>
    </row>
    <row r="134" spans="1:39">
      <c r="A134" t="s">
        <v>318</v>
      </c>
      <c r="B134" t="s">
        <v>319</v>
      </c>
      <c r="C134" t="s">
        <v>319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5.6</v>
      </c>
      <c r="AE134">
        <v>421</v>
      </c>
      <c r="AF134">
        <v>0</v>
      </c>
      <c r="AG134">
        <v>0</v>
      </c>
      <c r="AH134">
        <v>0</v>
      </c>
      <c r="AI134">
        <f>0.0*1</f>
        <v>0</v>
      </c>
      <c r="AJ134">
        <f>0.0*1</f>
        <v>0</v>
      </c>
      <c r="AK134">
        <v>1</v>
      </c>
      <c r="AL134">
        <v>1</v>
      </c>
      <c r="AM134">
        <v>0</v>
      </c>
    </row>
    <row r="135" spans="1:39">
      <c r="A135" t="s">
        <v>320</v>
      </c>
      <c r="B135" t="s">
        <v>94</v>
      </c>
      <c r="C135" t="s">
        <v>94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</v>
      </c>
      <c r="AE135">
        <v>422</v>
      </c>
      <c r="AF135">
        <v>0</v>
      </c>
      <c r="AG135">
        <v>0</v>
      </c>
      <c r="AH135">
        <v>0</v>
      </c>
      <c r="AI135">
        <f>0.0*1</f>
        <v>0</v>
      </c>
      <c r="AJ135">
        <f>0.0*1</f>
        <v>0</v>
      </c>
      <c r="AK135">
        <v>1</v>
      </c>
      <c r="AL135">
        <v>0</v>
      </c>
      <c r="AM135">
        <v>0</v>
      </c>
    </row>
    <row r="136" spans="1:39">
      <c r="A136" t="s">
        <v>321</v>
      </c>
      <c r="B136" t="s">
        <v>322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4.9</v>
      </c>
      <c r="AE136">
        <v>423</v>
      </c>
      <c r="AF136">
        <v>0</v>
      </c>
      <c r="AG136">
        <v>0</v>
      </c>
      <c r="AH136">
        <v>0</v>
      </c>
      <c r="AI136">
        <f>0.0*1</f>
        <v>0</v>
      </c>
      <c r="AJ136">
        <f>0.0*1</f>
        <v>0</v>
      </c>
      <c r="AK136">
        <v>1</v>
      </c>
      <c r="AL136">
        <v>0</v>
      </c>
      <c r="AM136">
        <v>0</v>
      </c>
    </row>
    <row r="137" spans="1:39">
      <c r="A137" t="s">
        <v>324</v>
      </c>
      <c r="B137" t="s">
        <v>325</v>
      </c>
      <c r="C137" t="s">
        <v>324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5.5</v>
      </c>
      <c r="AE137">
        <v>427</v>
      </c>
      <c r="AF137">
        <v>0</v>
      </c>
      <c r="AG137">
        <v>0</v>
      </c>
      <c r="AH137">
        <v>0</v>
      </c>
      <c r="AI137">
        <f>0.0*1</f>
        <v>0</v>
      </c>
      <c r="AJ137">
        <f>0.0*1</f>
        <v>0</v>
      </c>
      <c r="AK137">
        <v>1</v>
      </c>
      <c r="AL137">
        <v>0</v>
      </c>
      <c r="AM137">
        <v>0</v>
      </c>
    </row>
    <row r="138" spans="1:39">
      <c r="A138" t="s">
        <v>326</v>
      </c>
      <c r="B138" t="s">
        <v>327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6.5</v>
      </c>
      <c r="AE138">
        <v>432</v>
      </c>
      <c r="AF138">
        <v>39.28726790111327</v>
      </c>
      <c r="AG138">
        <v>50.17243955742254</v>
      </c>
      <c r="AH138">
        <v>41.6438915766607</v>
      </c>
      <c r="AI138">
        <f>14.733036794143679*1</f>
        <v>0</v>
      </c>
      <c r="AJ138">
        <f>2.7799733170286753*1</f>
        <v>0</v>
      </c>
      <c r="AK138">
        <v>1</v>
      </c>
      <c r="AL138">
        <v>0</v>
      </c>
      <c r="AM138">
        <v>0</v>
      </c>
    </row>
    <row r="139" spans="1:39">
      <c r="A139" t="s">
        <v>328</v>
      </c>
      <c r="B139" t="s">
        <v>329</v>
      </c>
      <c r="C139" t="s">
        <v>328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4.9</v>
      </c>
      <c r="AE139">
        <v>436</v>
      </c>
      <c r="AF139">
        <v>0</v>
      </c>
      <c r="AG139">
        <v>0</v>
      </c>
      <c r="AH139">
        <v>0</v>
      </c>
      <c r="AI139">
        <f>0.0*1</f>
        <v>0</v>
      </c>
      <c r="AJ139">
        <f>0.0*1</f>
        <v>0</v>
      </c>
      <c r="AK139">
        <v>1</v>
      </c>
      <c r="AL139">
        <v>0</v>
      </c>
      <c r="AM139">
        <v>0</v>
      </c>
    </row>
    <row r="140" spans="1:39">
      <c r="A140" t="s">
        <v>330</v>
      </c>
      <c r="B140" t="s">
        <v>331</v>
      </c>
      <c r="C140" t="s">
        <v>332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8.199999999999999</v>
      </c>
      <c r="AE140">
        <v>438</v>
      </c>
      <c r="AF140">
        <v>0</v>
      </c>
      <c r="AG140">
        <v>0</v>
      </c>
      <c r="AH140">
        <v>0</v>
      </c>
      <c r="AI140">
        <f>0.0*1</f>
        <v>0</v>
      </c>
      <c r="AJ140">
        <f>0.0*1</f>
        <v>0</v>
      </c>
      <c r="AK140">
        <v>1</v>
      </c>
      <c r="AL140">
        <v>0</v>
      </c>
      <c r="AM140">
        <v>0</v>
      </c>
    </row>
    <row r="141" spans="1:39">
      <c r="A141" t="s">
        <v>333</v>
      </c>
      <c r="B141" t="s">
        <v>334</v>
      </c>
      <c r="C141" t="s">
        <v>335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4.8</v>
      </c>
      <c r="AE141">
        <v>440</v>
      </c>
      <c r="AF141">
        <v>0</v>
      </c>
      <c r="AG141">
        <v>0</v>
      </c>
      <c r="AH141">
        <v>0</v>
      </c>
      <c r="AI141">
        <f>0.0*1</f>
        <v>0</v>
      </c>
      <c r="AJ141">
        <f>0.0*1</f>
        <v>0</v>
      </c>
      <c r="AK141">
        <v>1</v>
      </c>
      <c r="AL141">
        <v>0</v>
      </c>
      <c r="AM141">
        <v>0</v>
      </c>
    </row>
    <row r="142" spans="1:39">
      <c r="A142" t="s">
        <v>279</v>
      </c>
      <c r="B142" t="s">
        <v>336</v>
      </c>
      <c r="C142" t="s">
        <v>337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5.1</v>
      </c>
      <c r="AE142">
        <v>441</v>
      </c>
      <c r="AF142">
        <v>0</v>
      </c>
      <c r="AG142">
        <v>0</v>
      </c>
      <c r="AH142">
        <v>0</v>
      </c>
      <c r="AI142">
        <f>0.0*1</f>
        <v>0</v>
      </c>
      <c r="AJ142">
        <f>0.0*1</f>
        <v>0</v>
      </c>
      <c r="AK142">
        <v>1</v>
      </c>
      <c r="AL142">
        <v>1</v>
      </c>
      <c r="AM142">
        <v>0</v>
      </c>
    </row>
    <row r="143" spans="1:39">
      <c r="A143" t="s">
        <v>132</v>
      </c>
      <c r="B143" t="s">
        <v>338</v>
      </c>
      <c r="C143" t="s">
        <v>338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5.4</v>
      </c>
      <c r="AE143">
        <v>442</v>
      </c>
      <c r="AF143">
        <v>17.73273870756015</v>
      </c>
      <c r="AG143">
        <v>34.23689009370466</v>
      </c>
      <c r="AH143">
        <v>25.22811823529844</v>
      </c>
      <c r="AI143">
        <f>7.368730355448761*1</f>
        <v>0</v>
      </c>
      <c r="AJ143">
        <f>1.3939990556288475*1</f>
        <v>0</v>
      </c>
      <c r="AK143">
        <v>1</v>
      </c>
      <c r="AL143">
        <v>0</v>
      </c>
      <c r="AM143">
        <v>0</v>
      </c>
    </row>
    <row r="144" spans="1:39">
      <c r="A144" t="s">
        <v>339</v>
      </c>
      <c r="B144" t="s">
        <v>340</v>
      </c>
      <c r="C144" t="s">
        <v>340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6.3</v>
      </c>
      <c r="AE144">
        <v>444</v>
      </c>
      <c r="AF144">
        <v>0</v>
      </c>
      <c r="AG144">
        <v>0</v>
      </c>
      <c r="AH144">
        <v>0</v>
      </c>
      <c r="AI144">
        <f>0.0*1</f>
        <v>0</v>
      </c>
      <c r="AJ144">
        <f>0.0*1</f>
        <v>0</v>
      </c>
      <c r="AK144">
        <v>1</v>
      </c>
      <c r="AL144">
        <v>0</v>
      </c>
      <c r="AM144">
        <v>0</v>
      </c>
    </row>
    <row r="145" spans="1:39">
      <c r="A145" t="s">
        <v>341</v>
      </c>
      <c r="B145" t="s">
        <v>342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5.2</v>
      </c>
      <c r="AE145">
        <v>450</v>
      </c>
      <c r="AF145">
        <v>0</v>
      </c>
      <c r="AG145">
        <v>0</v>
      </c>
      <c r="AH145">
        <v>0</v>
      </c>
      <c r="AI145">
        <f>0.0*1</f>
        <v>0</v>
      </c>
      <c r="AJ145">
        <f>0.0*1</f>
        <v>0</v>
      </c>
      <c r="AK145">
        <v>1</v>
      </c>
      <c r="AL145">
        <v>0</v>
      </c>
      <c r="AM145">
        <v>0</v>
      </c>
    </row>
    <row r="146" spans="1:39">
      <c r="A146" t="s">
        <v>343</v>
      </c>
      <c r="B146" t="s">
        <v>344</v>
      </c>
      <c r="C146" t="s">
        <v>77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4.4</v>
      </c>
      <c r="AE146">
        <v>452</v>
      </c>
      <c r="AF146">
        <v>0</v>
      </c>
      <c r="AG146">
        <v>0</v>
      </c>
      <c r="AH146">
        <v>0</v>
      </c>
      <c r="AI146">
        <f>0.0*1</f>
        <v>0</v>
      </c>
      <c r="AJ146">
        <f>0.0*1</f>
        <v>0</v>
      </c>
      <c r="AK146">
        <v>1</v>
      </c>
      <c r="AL146">
        <v>0</v>
      </c>
      <c r="AM146">
        <v>0</v>
      </c>
    </row>
    <row r="147" spans="1:39">
      <c r="A147" t="s">
        <v>345</v>
      </c>
      <c r="B147" t="s">
        <v>91</v>
      </c>
      <c r="C147" t="s">
        <v>91</v>
      </c>
      <c r="D147" t="s">
        <v>3</v>
      </c>
      <c r="E147">
        <v>1</v>
      </c>
      <c r="F147">
        <v>0</v>
      </c>
      <c r="G147">
        <v>0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</v>
      </c>
      <c r="AE147">
        <v>455</v>
      </c>
      <c r="AF147">
        <v>0</v>
      </c>
      <c r="AG147">
        <v>0</v>
      </c>
      <c r="AH147">
        <v>0</v>
      </c>
      <c r="AI147">
        <f>0.0*1</f>
        <v>0</v>
      </c>
      <c r="AJ147">
        <f>0.0*1</f>
        <v>0</v>
      </c>
      <c r="AK147">
        <v>1</v>
      </c>
      <c r="AL147">
        <v>1</v>
      </c>
      <c r="AM147">
        <v>0</v>
      </c>
    </row>
    <row r="148" spans="1:39">
      <c r="A148" t="s">
        <v>116</v>
      </c>
      <c r="B148" t="s">
        <v>346</v>
      </c>
      <c r="C148" t="s">
        <v>346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6.9</v>
      </c>
      <c r="AE148">
        <v>457</v>
      </c>
      <c r="AF148">
        <v>30.68168537627494</v>
      </c>
      <c r="AG148">
        <v>53.79847970733245</v>
      </c>
      <c r="AH148">
        <v>26.24518552541113</v>
      </c>
      <c r="AI148">
        <f>24.10249660045131*1</f>
        <v>0</v>
      </c>
      <c r="AJ148">
        <f>4.243803736276993*1</f>
        <v>0</v>
      </c>
      <c r="AK148">
        <v>1</v>
      </c>
      <c r="AL148">
        <v>0</v>
      </c>
      <c r="AM148">
        <v>0</v>
      </c>
    </row>
    <row r="149" spans="1:39">
      <c r="A149" t="s">
        <v>347</v>
      </c>
      <c r="B149" t="s">
        <v>348</v>
      </c>
      <c r="C149" t="s">
        <v>348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6.4</v>
      </c>
      <c r="AE149">
        <v>471</v>
      </c>
      <c r="AF149">
        <v>53.46720449440353</v>
      </c>
      <c r="AG149">
        <v>53.80423660388989</v>
      </c>
      <c r="AH149">
        <v>19.28029703379735</v>
      </c>
      <c r="AI149">
        <f>48.200187193851846*1</f>
        <v>0</v>
      </c>
      <c r="AJ149">
        <f>8.802319564745465*1</f>
        <v>0</v>
      </c>
      <c r="AK149">
        <v>1</v>
      </c>
      <c r="AL149">
        <v>1</v>
      </c>
      <c r="AM149">
        <v>0</v>
      </c>
    </row>
    <row r="150" spans="1:39">
      <c r="A150" t="s">
        <v>330</v>
      </c>
      <c r="B150" t="s">
        <v>349</v>
      </c>
      <c r="C150" t="s">
        <v>350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6.2</v>
      </c>
      <c r="AE150">
        <v>473</v>
      </c>
      <c r="AF150">
        <v>0</v>
      </c>
      <c r="AG150">
        <v>0</v>
      </c>
      <c r="AH150">
        <v>0</v>
      </c>
      <c r="AI150">
        <f>0.0*1</f>
        <v>0</v>
      </c>
      <c r="AJ150">
        <f>0.0*1</f>
        <v>0</v>
      </c>
      <c r="AK150">
        <v>1</v>
      </c>
      <c r="AL150">
        <v>0</v>
      </c>
      <c r="AM150">
        <v>0</v>
      </c>
    </row>
    <row r="151" spans="1:39">
      <c r="A151" t="s">
        <v>351</v>
      </c>
      <c r="B151" t="s">
        <v>352</v>
      </c>
      <c r="C151" t="s">
        <v>352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4.4</v>
      </c>
      <c r="AE151">
        <v>474</v>
      </c>
      <c r="AF151">
        <v>22.77439024390244</v>
      </c>
      <c r="AG151">
        <v>26.43428102722463</v>
      </c>
      <c r="AH151">
        <v>20.62170235962311</v>
      </c>
      <c r="AI151">
        <f>18.838957268096095*1</f>
        <v>0</v>
      </c>
      <c r="AJ151">
        <f>3.7585340260240487*1</f>
        <v>0</v>
      </c>
      <c r="AK151">
        <v>1</v>
      </c>
      <c r="AL151">
        <v>0</v>
      </c>
      <c r="AM151">
        <v>0</v>
      </c>
    </row>
    <row r="152" spans="1:39">
      <c r="A152" t="s">
        <v>353</v>
      </c>
      <c r="B152" t="s">
        <v>354</v>
      </c>
      <c r="C152" t="s">
        <v>354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7.2</v>
      </c>
      <c r="AE152">
        <v>476</v>
      </c>
      <c r="AF152">
        <v>0</v>
      </c>
      <c r="AG152">
        <v>0</v>
      </c>
      <c r="AH152">
        <v>0</v>
      </c>
      <c r="AI152">
        <f>0.0*1</f>
        <v>0</v>
      </c>
      <c r="AJ152">
        <f>0.0*1</f>
        <v>0</v>
      </c>
      <c r="AK152">
        <v>1</v>
      </c>
      <c r="AL152">
        <v>0</v>
      </c>
      <c r="AM152">
        <v>0</v>
      </c>
    </row>
    <row r="153" spans="1:39">
      <c r="A153" t="s">
        <v>94</v>
      </c>
      <c r="B153" t="s">
        <v>355</v>
      </c>
      <c r="C153" t="s">
        <v>355</v>
      </c>
      <c r="D153" t="s">
        <v>4</v>
      </c>
      <c r="E153">
        <v>0</v>
      </c>
      <c r="F153">
        <v>1</v>
      </c>
      <c r="G153">
        <v>0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4.3</v>
      </c>
      <c r="AE153">
        <v>477</v>
      </c>
      <c r="AF153">
        <v>0</v>
      </c>
      <c r="AG153">
        <v>0</v>
      </c>
      <c r="AH153">
        <v>0</v>
      </c>
      <c r="AI153">
        <f>0.0*1</f>
        <v>0</v>
      </c>
      <c r="AJ153">
        <f>0.0*1</f>
        <v>0</v>
      </c>
      <c r="AK153">
        <v>1</v>
      </c>
      <c r="AL153">
        <v>0</v>
      </c>
      <c r="AM153">
        <v>0</v>
      </c>
    </row>
    <row r="154" spans="1:39">
      <c r="A154" t="s">
        <v>356</v>
      </c>
      <c r="B154" t="s">
        <v>357</v>
      </c>
      <c r="C154" t="s">
        <v>357</v>
      </c>
      <c r="D154" t="s">
        <v>6</v>
      </c>
      <c r="E154">
        <v>0</v>
      </c>
      <c r="F154">
        <v>0</v>
      </c>
      <c r="G154">
        <v>0</v>
      </c>
      <c r="H154">
        <v>1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8.300000000000001</v>
      </c>
      <c r="AE154">
        <v>479</v>
      </c>
      <c r="AF154">
        <v>0</v>
      </c>
      <c r="AG154">
        <v>0</v>
      </c>
      <c r="AH154">
        <v>0</v>
      </c>
      <c r="AI154">
        <f>0.0*1</f>
        <v>0</v>
      </c>
      <c r="AJ154">
        <f>0.0*1</f>
        <v>0</v>
      </c>
      <c r="AK154">
        <v>1</v>
      </c>
      <c r="AL154">
        <v>0</v>
      </c>
      <c r="AM154">
        <v>0</v>
      </c>
    </row>
    <row r="155" spans="1:39">
      <c r="A155" t="s">
        <v>82</v>
      </c>
      <c r="B155" t="s">
        <v>358</v>
      </c>
      <c r="C155" t="s">
        <v>359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480</v>
      </c>
      <c r="AF155">
        <v>0</v>
      </c>
      <c r="AG155">
        <v>0</v>
      </c>
      <c r="AH155">
        <v>0</v>
      </c>
      <c r="AI155">
        <f>0.0*1</f>
        <v>0</v>
      </c>
      <c r="AJ155">
        <f>0.0*1</f>
        <v>0</v>
      </c>
      <c r="AK155">
        <v>1</v>
      </c>
      <c r="AL155">
        <v>0</v>
      </c>
      <c r="AM155">
        <v>0</v>
      </c>
    </row>
    <row r="156" spans="1:39">
      <c r="A156" t="s">
        <v>360</v>
      </c>
      <c r="B156" t="s">
        <v>361</v>
      </c>
      <c r="C156" t="s">
        <v>362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</v>
      </c>
      <c r="AE156">
        <v>481</v>
      </c>
      <c r="AF156">
        <v>32.90123456790126</v>
      </c>
      <c r="AG156">
        <v>35.15000392437329</v>
      </c>
      <c r="AH156">
        <v>23.93807878554442</v>
      </c>
      <c r="AI156">
        <f>14.708702710854174*1</f>
        <v>0</v>
      </c>
      <c r="AJ156">
        <f>3.0068548709244762*1</f>
        <v>0</v>
      </c>
      <c r="AK156">
        <v>1</v>
      </c>
      <c r="AL156">
        <v>0</v>
      </c>
      <c r="AM156">
        <v>0</v>
      </c>
    </row>
    <row r="157" spans="1:39">
      <c r="A157" t="s">
        <v>363</v>
      </c>
      <c r="B157" t="s">
        <v>364</v>
      </c>
      <c r="C157" t="s">
        <v>364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4.5</v>
      </c>
      <c r="AE157">
        <v>487</v>
      </c>
      <c r="AF157">
        <v>0</v>
      </c>
      <c r="AG157">
        <v>0</v>
      </c>
      <c r="AH157">
        <v>0</v>
      </c>
      <c r="AI157">
        <f>0.0*1</f>
        <v>0</v>
      </c>
      <c r="AJ157">
        <f>0.0*1</f>
        <v>0</v>
      </c>
      <c r="AK157">
        <v>1</v>
      </c>
      <c r="AL157">
        <v>0</v>
      </c>
      <c r="AM157">
        <v>0</v>
      </c>
    </row>
    <row r="158" spans="1:39">
      <c r="A158" t="s">
        <v>365</v>
      </c>
      <c r="B158" t="s">
        <v>366</v>
      </c>
      <c r="C158" t="s">
        <v>366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4.7</v>
      </c>
      <c r="AE158">
        <v>488</v>
      </c>
      <c r="AF158">
        <v>0</v>
      </c>
      <c r="AG158">
        <v>0</v>
      </c>
      <c r="AH158">
        <v>0</v>
      </c>
      <c r="AI158">
        <f>0.0*1</f>
        <v>0</v>
      </c>
      <c r="AJ158">
        <f>0.0*1</f>
        <v>0</v>
      </c>
      <c r="AK158">
        <v>1</v>
      </c>
      <c r="AL158">
        <v>0</v>
      </c>
      <c r="AM158">
        <v>0</v>
      </c>
    </row>
    <row r="159" spans="1:39">
      <c r="A159" t="s">
        <v>367</v>
      </c>
      <c r="B159" t="s">
        <v>368</v>
      </c>
      <c r="C159" t="s">
        <v>368</v>
      </c>
      <c r="D159" t="s">
        <v>3</v>
      </c>
      <c r="E159">
        <v>1</v>
      </c>
      <c r="F159">
        <v>0</v>
      </c>
      <c r="G159">
        <v>0</v>
      </c>
      <c r="H159">
        <v>0</v>
      </c>
      <c r="I159" t="s">
        <v>25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</v>
      </c>
      <c r="AE159">
        <v>491</v>
      </c>
      <c r="AF159">
        <v>20.66878980891719</v>
      </c>
      <c r="AG159">
        <v>22.1328601143432</v>
      </c>
      <c r="AH159">
        <v>20.32227293427244</v>
      </c>
      <c r="AI159">
        <f>13.37698799555142*1</f>
        <v>0</v>
      </c>
      <c r="AJ159">
        <f>2.5425796668321827*1</f>
        <v>0</v>
      </c>
      <c r="AK159">
        <v>1</v>
      </c>
      <c r="AL159">
        <v>0</v>
      </c>
      <c r="AM159">
        <v>0</v>
      </c>
    </row>
    <row r="160" spans="1:39">
      <c r="A160" t="s">
        <v>369</v>
      </c>
      <c r="B160" t="s">
        <v>370</v>
      </c>
      <c r="C160" t="s">
        <v>370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5.4</v>
      </c>
      <c r="AE160">
        <v>493</v>
      </c>
      <c r="AF160">
        <v>31.02306329489596</v>
      </c>
      <c r="AG160">
        <v>31.24404334364218</v>
      </c>
      <c r="AH160">
        <v>29.1706498639082</v>
      </c>
      <c r="AI160">
        <f>27.756114612667226*1</f>
        <v>0</v>
      </c>
      <c r="AJ160">
        <f>5.507003970647406*1</f>
        <v>0</v>
      </c>
      <c r="AK160">
        <v>1</v>
      </c>
      <c r="AL160">
        <v>0</v>
      </c>
      <c r="AM160">
        <v>0</v>
      </c>
    </row>
    <row r="161" spans="1:39">
      <c r="A161" t="s">
        <v>371</v>
      </c>
      <c r="B161" t="s">
        <v>372</v>
      </c>
      <c r="C161" t="s">
        <v>372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5.5</v>
      </c>
      <c r="AE161">
        <v>495</v>
      </c>
      <c r="AF161">
        <v>0</v>
      </c>
      <c r="AG161">
        <v>0</v>
      </c>
      <c r="AH161">
        <v>0</v>
      </c>
      <c r="AI161">
        <f>0.0*1</f>
        <v>0</v>
      </c>
      <c r="AJ161">
        <f>0.0*1</f>
        <v>0</v>
      </c>
      <c r="AK161">
        <v>1</v>
      </c>
      <c r="AL161">
        <v>0</v>
      </c>
      <c r="AM161">
        <v>0</v>
      </c>
    </row>
    <row r="162" spans="1:39">
      <c r="A162" t="s">
        <v>373</v>
      </c>
      <c r="B162" t="s">
        <v>374</v>
      </c>
      <c r="C162" t="s">
        <v>374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4.8</v>
      </c>
      <c r="AE162">
        <v>498</v>
      </c>
      <c r="AF162">
        <v>0</v>
      </c>
      <c r="AG162">
        <v>0</v>
      </c>
      <c r="AH162">
        <v>0</v>
      </c>
      <c r="AI162">
        <f>0.0*1</f>
        <v>0</v>
      </c>
      <c r="AJ162">
        <f>0.0*1</f>
        <v>0</v>
      </c>
      <c r="AK162">
        <v>1</v>
      </c>
      <c r="AL162">
        <v>0</v>
      </c>
      <c r="AM162">
        <v>0</v>
      </c>
    </row>
    <row r="163" spans="1:39">
      <c r="A163" t="s">
        <v>375</v>
      </c>
      <c r="B163" t="s">
        <v>376</v>
      </c>
      <c r="C163" t="s">
        <v>376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4.7</v>
      </c>
      <c r="AE163">
        <v>503</v>
      </c>
      <c r="AF163">
        <v>0</v>
      </c>
      <c r="AG163">
        <v>0</v>
      </c>
      <c r="AH163">
        <v>0</v>
      </c>
      <c r="AI163">
        <f>0.0*1</f>
        <v>0</v>
      </c>
      <c r="AJ163">
        <f>0.0*1</f>
        <v>0</v>
      </c>
      <c r="AK163">
        <v>1</v>
      </c>
      <c r="AL163">
        <v>1</v>
      </c>
      <c r="AM163">
        <v>0</v>
      </c>
    </row>
    <row r="164" spans="1:39">
      <c r="A164" t="s">
        <v>377</v>
      </c>
      <c r="B164" t="s">
        <v>378</v>
      </c>
      <c r="C164" t="s">
        <v>378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5</v>
      </c>
      <c r="AE164">
        <v>504</v>
      </c>
      <c r="AF164">
        <v>0</v>
      </c>
      <c r="AG164">
        <v>0</v>
      </c>
      <c r="AH164">
        <v>0</v>
      </c>
      <c r="AI164">
        <f>0.0*1</f>
        <v>0</v>
      </c>
      <c r="AJ164">
        <f>0.0*1</f>
        <v>0</v>
      </c>
      <c r="AK164">
        <v>1</v>
      </c>
      <c r="AL164">
        <v>0</v>
      </c>
      <c r="AM164">
        <v>0</v>
      </c>
    </row>
    <row r="165" spans="1:39">
      <c r="A165" t="s">
        <v>379</v>
      </c>
      <c r="B165" t="s">
        <v>380</v>
      </c>
      <c r="C165" t="s">
        <v>380</v>
      </c>
      <c r="D165" t="s">
        <v>6</v>
      </c>
      <c r="E165">
        <v>0</v>
      </c>
      <c r="F165">
        <v>0</v>
      </c>
      <c r="G165">
        <v>0</v>
      </c>
      <c r="H165">
        <v>1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5.6</v>
      </c>
      <c r="AE165">
        <v>505</v>
      </c>
      <c r="AF165">
        <v>0</v>
      </c>
      <c r="AG165">
        <v>0</v>
      </c>
      <c r="AH165">
        <v>0</v>
      </c>
      <c r="AI165">
        <f>0.0*1</f>
        <v>0</v>
      </c>
      <c r="AJ165">
        <f>0.0*1</f>
        <v>0</v>
      </c>
      <c r="AK165">
        <v>1</v>
      </c>
      <c r="AL165">
        <v>0</v>
      </c>
      <c r="AM165">
        <v>0</v>
      </c>
    </row>
    <row r="166" spans="1:39">
      <c r="A166" t="s">
        <v>381</v>
      </c>
      <c r="B166" t="s">
        <v>382</v>
      </c>
      <c r="C166" t="s">
        <v>383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26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4.8</v>
      </c>
      <c r="AE166">
        <v>512</v>
      </c>
      <c r="AF166">
        <v>0</v>
      </c>
      <c r="AG166">
        <v>0</v>
      </c>
      <c r="AH166">
        <v>0</v>
      </c>
      <c r="AI166">
        <f>0.0*1</f>
        <v>0</v>
      </c>
      <c r="AJ166">
        <f>0.0*1</f>
        <v>0</v>
      </c>
      <c r="AK166">
        <v>1</v>
      </c>
      <c r="AL166">
        <v>0</v>
      </c>
      <c r="AM166">
        <v>0</v>
      </c>
    </row>
    <row r="167" spans="1:39">
      <c r="A167" t="s">
        <v>353</v>
      </c>
      <c r="B167" t="s">
        <v>384</v>
      </c>
      <c r="C167" t="s">
        <v>384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5.2</v>
      </c>
      <c r="AE167">
        <v>513</v>
      </c>
      <c r="AF167">
        <v>0</v>
      </c>
      <c r="AG167">
        <v>0</v>
      </c>
      <c r="AH167">
        <v>0</v>
      </c>
      <c r="AI167">
        <f>0.0*1</f>
        <v>0</v>
      </c>
      <c r="AJ167">
        <f>0.0*1</f>
        <v>0</v>
      </c>
      <c r="AK167">
        <v>1</v>
      </c>
      <c r="AL167">
        <v>0</v>
      </c>
      <c r="AM167">
        <v>0</v>
      </c>
    </row>
    <row r="168" spans="1:39">
      <c r="A168" t="s">
        <v>84</v>
      </c>
      <c r="B168" t="s">
        <v>385</v>
      </c>
      <c r="C168" t="s">
        <v>385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6.3</v>
      </c>
      <c r="AE168">
        <v>514</v>
      </c>
      <c r="AF168">
        <v>0</v>
      </c>
      <c r="AG168">
        <v>0</v>
      </c>
      <c r="AH168">
        <v>0</v>
      </c>
      <c r="AI168">
        <f>0.0*1</f>
        <v>0</v>
      </c>
      <c r="AJ168">
        <f>0.0*1</f>
        <v>0</v>
      </c>
      <c r="AK168">
        <v>1</v>
      </c>
      <c r="AL168">
        <v>0</v>
      </c>
      <c r="AM168">
        <v>0</v>
      </c>
    </row>
    <row r="169" spans="1:39">
      <c r="A169" t="s">
        <v>386</v>
      </c>
      <c r="B169" t="s">
        <v>387</v>
      </c>
      <c r="C169" t="s">
        <v>387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5.4</v>
      </c>
      <c r="AE169">
        <v>515</v>
      </c>
      <c r="AF169">
        <v>0</v>
      </c>
      <c r="AG169">
        <v>0</v>
      </c>
      <c r="AH169">
        <v>0</v>
      </c>
      <c r="AI169">
        <f>0.0*1</f>
        <v>0</v>
      </c>
      <c r="AJ169">
        <f>0.0*1</f>
        <v>0</v>
      </c>
      <c r="AK169">
        <v>1</v>
      </c>
      <c r="AL169">
        <v>0</v>
      </c>
      <c r="AM169">
        <v>0</v>
      </c>
    </row>
    <row r="170" spans="1:39">
      <c r="A170" t="s">
        <v>388</v>
      </c>
      <c r="B170" t="s">
        <v>389</v>
      </c>
      <c r="C170" t="s">
        <v>388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26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4.5</v>
      </c>
      <c r="AE170">
        <v>517</v>
      </c>
      <c r="AF170">
        <v>0</v>
      </c>
      <c r="AG170">
        <v>0</v>
      </c>
      <c r="AH170">
        <v>0</v>
      </c>
      <c r="AI170">
        <f>0.0*1</f>
        <v>0</v>
      </c>
      <c r="AJ170">
        <f>0.0*1</f>
        <v>0</v>
      </c>
      <c r="AK170">
        <v>1</v>
      </c>
      <c r="AL170">
        <v>0</v>
      </c>
      <c r="AM170">
        <v>0</v>
      </c>
    </row>
    <row r="171" spans="1:39">
      <c r="A171" t="s">
        <v>390</v>
      </c>
      <c r="B171" t="s">
        <v>391</v>
      </c>
      <c r="C171" t="s">
        <v>391</v>
      </c>
      <c r="D171" t="s">
        <v>3</v>
      </c>
      <c r="E171">
        <v>1</v>
      </c>
      <c r="F171">
        <v>0</v>
      </c>
      <c r="G171">
        <v>0</v>
      </c>
      <c r="H171">
        <v>0</v>
      </c>
      <c r="I171" t="s">
        <v>26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4.6</v>
      </c>
      <c r="AE171">
        <v>524</v>
      </c>
      <c r="AF171">
        <v>0</v>
      </c>
      <c r="AG171">
        <v>0</v>
      </c>
      <c r="AH171">
        <v>0</v>
      </c>
      <c r="AI171">
        <f>0.0*1</f>
        <v>0</v>
      </c>
      <c r="AJ171">
        <f>0.0*1</f>
        <v>0</v>
      </c>
      <c r="AK171">
        <v>1</v>
      </c>
      <c r="AL171">
        <v>1</v>
      </c>
      <c r="AM171">
        <v>0</v>
      </c>
    </row>
    <row r="172" spans="1:39">
      <c r="A172" t="s">
        <v>392</v>
      </c>
      <c r="B172" t="s">
        <v>393</v>
      </c>
      <c r="C172" t="s">
        <v>393</v>
      </c>
      <c r="D172" t="s">
        <v>6</v>
      </c>
      <c r="E172">
        <v>0</v>
      </c>
      <c r="F172">
        <v>0</v>
      </c>
      <c r="G172">
        <v>0</v>
      </c>
      <c r="H172">
        <v>1</v>
      </c>
      <c r="I172" t="s">
        <v>26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6.5</v>
      </c>
      <c r="AE172">
        <v>527</v>
      </c>
      <c r="AF172">
        <v>58.08853932462572</v>
      </c>
      <c r="AG172">
        <v>40.40534742062737</v>
      </c>
      <c r="AH172">
        <v>93.46666666666667</v>
      </c>
      <c r="AI172">
        <f>39.52177180591926*1</f>
        <v>0</v>
      </c>
      <c r="AJ172">
        <f>7.556261922266064*1</f>
        <v>0</v>
      </c>
      <c r="AK172">
        <v>1</v>
      </c>
      <c r="AL172">
        <v>1</v>
      </c>
      <c r="AM172">
        <v>0</v>
      </c>
    </row>
    <row r="173" spans="1:39">
      <c r="A173" t="s">
        <v>92</v>
      </c>
      <c r="B173" t="s">
        <v>394</v>
      </c>
      <c r="C173" t="s">
        <v>394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4.9</v>
      </c>
      <c r="AE173">
        <v>529</v>
      </c>
      <c r="AF173">
        <v>0</v>
      </c>
      <c r="AG173">
        <v>0</v>
      </c>
      <c r="AH173">
        <v>0</v>
      </c>
      <c r="AI173">
        <f>0.0*1</f>
        <v>0</v>
      </c>
      <c r="AJ173">
        <f>0.0*1</f>
        <v>0</v>
      </c>
      <c r="AK173">
        <v>1</v>
      </c>
      <c r="AL173">
        <v>0</v>
      </c>
      <c r="AM173">
        <v>0</v>
      </c>
    </row>
    <row r="174" spans="1:39">
      <c r="A174" t="s">
        <v>395</v>
      </c>
      <c r="B174" t="s">
        <v>396</v>
      </c>
      <c r="C174" t="s">
        <v>396</v>
      </c>
      <c r="D174" t="s">
        <v>3</v>
      </c>
      <c r="E174">
        <v>1</v>
      </c>
      <c r="F174">
        <v>0</v>
      </c>
      <c r="G174">
        <v>0</v>
      </c>
      <c r="H174">
        <v>0</v>
      </c>
      <c r="I174" t="s">
        <v>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4.4</v>
      </c>
      <c r="AE174">
        <v>535</v>
      </c>
      <c r="AF174">
        <v>17.93243306838226</v>
      </c>
      <c r="AG174">
        <v>18.0147021237078</v>
      </c>
      <c r="AH174">
        <v>32.31482973976868</v>
      </c>
      <c r="AI174">
        <f>15.891841135364755*1</f>
        <v>0</v>
      </c>
      <c r="AJ174">
        <f>2.9440869804131315*1</f>
        <v>0</v>
      </c>
      <c r="AK174">
        <v>1</v>
      </c>
      <c r="AL174">
        <v>0</v>
      </c>
      <c r="AM174">
        <v>0</v>
      </c>
    </row>
    <row r="175" spans="1:39">
      <c r="A175" t="s">
        <v>397</v>
      </c>
      <c r="B175" t="s">
        <v>398</v>
      </c>
      <c r="C175" t="s">
        <v>398</v>
      </c>
      <c r="D175" t="s">
        <v>6</v>
      </c>
      <c r="E175">
        <v>0</v>
      </c>
      <c r="F175">
        <v>0</v>
      </c>
      <c r="G175">
        <v>0</v>
      </c>
      <c r="H175">
        <v>1</v>
      </c>
      <c r="I175" t="s">
        <v>27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5</v>
      </c>
      <c r="AE175">
        <v>536</v>
      </c>
      <c r="AF175">
        <v>0</v>
      </c>
      <c r="AG175">
        <v>0</v>
      </c>
      <c r="AH175">
        <v>0</v>
      </c>
      <c r="AI175">
        <f>0.0*1</f>
        <v>0</v>
      </c>
      <c r="AJ175">
        <f>0.0*1</f>
        <v>0</v>
      </c>
      <c r="AK175">
        <v>1</v>
      </c>
      <c r="AL175">
        <v>0</v>
      </c>
      <c r="AM175">
        <v>0</v>
      </c>
    </row>
    <row r="176" spans="1:39">
      <c r="A176" t="s">
        <v>114</v>
      </c>
      <c r="B176" t="s">
        <v>399</v>
      </c>
      <c r="C176" t="s">
        <v>399</v>
      </c>
      <c r="D176" t="s">
        <v>6</v>
      </c>
      <c r="E176">
        <v>0</v>
      </c>
      <c r="F176">
        <v>0</v>
      </c>
      <c r="G176">
        <v>0</v>
      </c>
      <c r="H176">
        <v>1</v>
      </c>
      <c r="I176" t="s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5.1</v>
      </c>
      <c r="AE176">
        <v>542</v>
      </c>
      <c r="AF176">
        <v>0</v>
      </c>
      <c r="AG176">
        <v>0</v>
      </c>
      <c r="AH176">
        <v>0</v>
      </c>
      <c r="AI176">
        <f>0.0*1</f>
        <v>0</v>
      </c>
      <c r="AJ176">
        <f>0.0*1</f>
        <v>0</v>
      </c>
      <c r="AK176">
        <v>1</v>
      </c>
      <c r="AL176">
        <v>0</v>
      </c>
      <c r="AM176">
        <v>0</v>
      </c>
    </row>
    <row r="177" spans="1:39">
      <c r="A177" t="s">
        <v>400</v>
      </c>
      <c r="B177" t="s">
        <v>401</v>
      </c>
      <c r="C177" t="s">
        <v>401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27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4.4</v>
      </c>
      <c r="AE177">
        <v>565</v>
      </c>
      <c r="AF177">
        <v>20.9090909090909</v>
      </c>
      <c r="AG177">
        <v>22.35715724867243</v>
      </c>
      <c r="AH177">
        <v>34.91841663754165</v>
      </c>
      <c r="AI177">
        <f>24.70414812055721*1</f>
        <v>0</v>
      </c>
      <c r="AJ177">
        <f>4.134815919321746*1</f>
        <v>0</v>
      </c>
      <c r="AK177">
        <v>1</v>
      </c>
      <c r="AL177">
        <v>0</v>
      </c>
      <c r="AM177">
        <v>0</v>
      </c>
    </row>
    <row r="178" spans="1:39">
      <c r="A178" t="s">
        <v>402</v>
      </c>
      <c r="B178" t="s">
        <v>403</v>
      </c>
      <c r="C178" t="s">
        <v>403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4.8</v>
      </c>
      <c r="AE178">
        <v>568</v>
      </c>
      <c r="AF178">
        <v>0</v>
      </c>
      <c r="AG178">
        <v>0</v>
      </c>
      <c r="AH178">
        <v>0</v>
      </c>
      <c r="AI178">
        <f>0.0*1</f>
        <v>0</v>
      </c>
      <c r="AJ178">
        <f>0.0*1</f>
        <v>0</v>
      </c>
      <c r="AK178">
        <v>1</v>
      </c>
      <c r="AL178">
        <v>0</v>
      </c>
      <c r="AM178">
        <v>0</v>
      </c>
    </row>
    <row r="179" spans="1:39">
      <c r="A179" t="s">
        <v>248</v>
      </c>
      <c r="B179" t="s">
        <v>404</v>
      </c>
      <c r="C179" t="s">
        <v>404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5</v>
      </c>
      <c r="AE179">
        <v>575</v>
      </c>
      <c r="AF179">
        <v>0</v>
      </c>
      <c r="AG179">
        <v>0</v>
      </c>
      <c r="AH179">
        <v>0</v>
      </c>
      <c r="AI179">
        <f>0.0*1</f>
        <v>0</v>
      </c>
      <c r="AJ179">
        <f>0.0*1</f>
        <v>0</v>
      </c>
      <c r="AK179">
        <v>1</v>
      </c>
      <c r="AL179">
        <v>0</v>
      </c>
      <c r="AM179">
        <v>0</v>
      </c>
    </row>
    <row r="180" spans="1:39">
      <c r="A180" t="s">
        <v>405</v>
      </c>
      <c r="B180" t="s">
        <v>406</v>
      </c>
      <c r="C180" t="s">
        <v>406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4.9</v>
      </c>
      <c r="AE180">
        <v>577</v>
      </c>
      <c r="AF180">
        <v>0</v>
      </c>
      <c r="AG180">
        <v>0</v>
      </c>
      <c r="AH180">
        <v>0</v>
      </c>
      <c r="AI180">
        <f>0.0*1</f>
        <v>0</v>
      </c>
      <c r="AJ180">
        <f>0.0*1</f>
        <v>0</v>
      </c>
      <c r="AK180">
        <v>1</v>
      </c>
      <c r="AL180">
        <v>0</v>
      </c>
      <c r="AM180">
        <v>0</v>
      </c>
    </row>
    <row r="181" spans="1:39">
      <c r="A181" t="s">
        <v>407</v>
      </c>
      <c r="B181" t="s">
        <v>408</v>
      </c>
      <c r="C181" t="s">
        <v>408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6.7</v>
      </c>
      <c r="AE181">
        <v>586</v>
      </c>
      <c r="AF181">
        <v>0</v>
      </c>
      <c r="AG181">
        <v>0</v>
      </c>
      <c r="AH181">
        <v>0</v>
      </c>
      <c r="AI181">
        <f>0.0*1</f>
        <v>0</v>
      </c>
      <c r="AJ181">
        <f>0.0*1</f>
        <v>0</v>
      </c>
      <c r="AK181">
        <v>1</v>
      </c>
      <c r="AL181">
        <v>0</v>
      </c>
      <c r="AM181">
        <v>0</v>
      </c>
    </row>
    <row r="182" spans="1:39">
      <c r="A182" t="s">
        <v>409</v>
      </c>
      <c r="B182" t="s">
        <v>410</v>
      </c>
      <c r="C182" t="s">
        <v>410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28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6.3</v>
      </c>
      <c r="AE182">
        <v>587</v>
      </c>
      <c r="AF182">
        <v>0</v>
      </c>
      <c r="AG182">
        <v>0</v>
      </c>
      <c r="AH182">
        <v>0</v>
      </c>
      <c r="AI182">
        <f>0.0*1</f>
        <v>0</v>
      </c>
      <c r="AJ182">
        <f>0.0*1</f>
        <v>0</v>
      </c>
      <c r="AK182">
        <v>1</v>
      </c>
      <c r="AL182">
        <v>0</v>
      </c>
      <c r="AM182">
        <v>0</v>
      </c>
    </row>
    <row r="183" spans="1:39">
      <c r="A183" t="s">
        <v>225</v>
      </c>
      <c r="B183" t="s">
        <v>411</v>
      </c>
      <c r="C183" t="s">
        <v>411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28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7.6</v>
      </c>
      <c r="AE183">
        <v>589</v>
      </c>
      <c r="AF183">
        <v>57.36782757411635</v>
      </c>
      <c r="AG183">
        <v>66.69802542487159</v>
      </c>
      <c r="AH183">
        <v>30.92740014045119</v>
      </c>
      <c r="AI183">
        <f>49.269399842031895*1</f>
        <v>0</v>
      </c>
      <c r="AJ183">
        <f>10.265687123128103*1</f>
        <v>0</v>
      </c>
      <c r="AK183">
        <v>1</v>
      </c>
      <c r="AL183">
        <v>0</v>
      </c>
      <c r="AM183">
        <v>0</v>
      </c>
    </row>
    <row r="184" spans="1:39">
      <c r="A184" t="s">
        <v>184</v>
      </c>
      <c r="B184" t="s">
        <v>412</v>
      </c>
      <c r="C184" t="s">
        <v>413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28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5.5</v>
      </c>
      <c r="AE184">
        <v>590</v>
      </c>
      <c r="AF184">
        <v>0</v>
      </c>
      <c r="AG184">
        <v>0</v>
      </c>
      <c r="AH184">
        <v>0</v>
      </c>
      <c r="AI184">
        <f>0.0*1</f>
        <v>0</v>
      </c>
      <c r="AJ184">
        <f>0.0*1</f>
        <v>0</v>
      </c>
      <c r="AK184">
        <v>1</v>
      </c>
      <c r="AL184">
        <v>0</v>
      </c>
      <c r="AM184">
        <v>0</v>
      </c>
    </row>
    <row r="185" spans="1:39">
      <c r="A185" t="s">
        <v>414</v>
      </c>
      <c r="B185" t="s">
        <v>415</v>
      </c>
      <c r="C185" t="s">
        <v>415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28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5.1</v>
      </c>
      <c r="AE185">
        <v>593</v>
      </c>
      <c r="AF185">
        <v>0</v>
      </c>
      <c r="AG185">
        <v>0</v>
      </c>
      <c r="AH185">
        <v>0</v>
      </c>
      <c r="AI185">
        <f>0.0*1</f>
        <v>0</v>
      </c>
      <c r="AJ185">
        <f>0.0*1</f>
        <v>0</v>
      </c>
      <c r="AK185">
        <v>1</v>
      </c>
      <c r="AL185">
        <v>0</v>
      </c>
      <c r="AM185">
        <v>0</v>
      </c>
    </row>
    <row r="186" spans="1:39">
      <c r="A186" t="s">
        <v>416</v>
      </c>
      <c r="B186" t="s">
        <v>207</v>
      </c>
      <c r="C186" t="s">
        <v>417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28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4.8</v>
      </c>
      <c r="AE186">
        <v>594</v>
      </c>
      <c r="AF186">
        <v>0</v>
      </c>
      <c r="AG186">
        <v>0</v>
      </c>
      <c r="AH186">
        <v>0</v>
      </c>
      <c r="AI186">
        <f>0.0*1</f>
        <v>0</v>
      </c>
      <c r="AJ186">
        <f>0.0*1</f>
        <v>0</v>
      </c>
      <c r="AK186">
        <v>1</v>
      </c>
      <c r="AL186">
        <v>0</v>
      </c>
      <c r="AM186">
        <v>0</v>
      </c>
    </row>
    <row r="187" spans="1:39">
      <c r="A187" t="s">
        <v>418</v>
      </c>
      <c r="B187" t="s">
        <v>419</v>
      </c>
      <c r="C187" t="s">
        <v>418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28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9.9</v>
      </c>
      <c r="AE187">
        <v>597</v>
      </c>
      <c r="AF187">
        <v>0</v>
      </c>
      <c r="AG187">
        <v>0</v>
      </c>
      <c r="AH187">
        <v>0</v>
      </c>
      <c r="AI187">
        <f>0.0*1</f>
        <v>0</v>
      </c>
      <c r="AJ187">
        <f>0.0*1</f>
        <v>0</v>
      </c>
      <c r="AK187">
        <v>1</v>
      </c>
      <c r="AL187">
        <v>0</v>
      </c>
      <c r="AM187">
        <v>0</v>
      </c>
    </row>
    <row r="188" spans="1:39">
      <c r="A188" t="s">
        <v>420</v>
      </c>
      <c r="B188" t="s">
        <v>421</v>
      </c>
      <c r="C188" t="s">
        <v>421</v>
      </c>
      <c r="D188" t="s">
        <v>4</v>
      </c>
      <c r="E188">
        <v>0</v>
      </c>
      <c r="F188">
        <v>1</v>
      </c>
      <c r="G188">
        <v>0</v>
      </c>
      <c r="H188">
        <v>0</v>
      </c>
      <c r="I188" t="s">
        <v>28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4.9</v>
      </c>
      <c r="AE188">
        <v>599</v>
      </c>
      <c r="AF188">
        <v>0</v>
      </c>
      <c r="AG188">
        <v>0</v>
      </c>
      <c r="AH188">
        <v>0</v>
      </c>
      <c r="AI188">
        <f>0.0*1</f>
        <v>0</v>
      </c>
      <c r="AJ188">
        <f>0.0*1</f>
        <v>0</v>
      </c>
      <c r="AK188">
        <v>1</v>
      </c>
      <c r="AL188">
        <v>0</v>
      </c>
      <c r="AM188">
        <v>0</v>
      </c>
    </row>
    <row r="189" spans="1:39">
      <c r="A189" t="s">
        <v>422</v>
      </c>
      <c r="B189" t="s">
        <v>423</v>
      </c>
      <c r="C189" t="s">
        <v>424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4.6</v>
      </c>
      <c r="AE189">
        <v>600</v>
      </c>
      <c r="AF189">
        <v>0</v>
      </c>
      <c r="AG189">
        <v>0</v>
      </c>
      <c r="AH189">
        <v>0</v>
      </c>
      <c r="AI189">
        <f>0.0*1</f>
        <v>0</v>
      </c>
      <c r="AJ189">
        <f>0.0*1</f>
        <v>0</v>
      </c>
      <c r="AK189">
        <v>1</v>
      </c>
      <c r="AL189">
        <v>0</v>
      </c>
      <c r="AM189">
        <v>0</v>
      </c>
    </row>
    <row r="190" spans="1:39">
      <c r="A190" t="s">
        <v>425</v>
      </c>
      <c r="B190" t="s">
        <v>426</v>
      </c>
      <c r="C190" t="s">
        <v>426</v>
      </c>
      <c r="D190" t="s">
        <v>3</v>
      </c>
      <c r="E190">
        <v>1</v>
      </c>
      <c r="F190">
        <v>0</v>
      </c>
      <c r="G190">
        <v>0</v>
      </c>
      <c r="H190">
        <v>0</v>
      </c>
      <c r="I190" t="s">
        <v>28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5</v>
      </c>
      <c r="AE190">
        <v>602</v>
      </c>
      <c r="AF190">
        <v>0</v>
      </c>
      <c r="AG190">
        <v>0</v>
      </c>
      <c r="AH190">
        <v>0</v>
      </c>
      <c r="AI190">
        <f>0.0*1</f>
        <v>0</v>
      </c>
      <c r="AJ190">
        <f>0.0*1</f>
        <v>0</v>
      </c>
      <c r="AK190">
        <v>1</v>
      </c>
      <c r="AL190">
        <v>0</v>
      </c>
      <c r="AM190">
        <v>0</v>
      </c>
    </row>
    <row r="191" spans="1:39">
      <c r="A191" t="s">
        <v>427</v>
      </c>
      <c r="B191" t="s">
        <v>428</v>
      </c>
      <c r="C191" t="s">
        <v>428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28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6.2</v>
      </c>
      <c r="AE191">
        <v>603</v>
      </c>
      <c r="AF191">
        <v>0</v>
      </c>
      <c r="AG191">
        <v>0</v>
      </c>
      <c r="AH191">
        <v>0</v>
      </c>
      <c r="AI191">
        <f>0.0*1</f>
        <v>0</v>
      </c>
      <c r="AJ191">
        <f>0.0*1</f>
        <v>0</v>
      </c>
      <c r="AK191">
        <v>1</v>
      </c>
      <c r="AL191">
        <v>0</v>
      </c>
      <c r="AM191">
        <v>0</v>
      </c>
    </row>
    <row r="192" spans="1:39">
      <c r="A192" t="s">
        <v>395</v>
      </c>
      <c r="B192" t="s">
        <v>429</v>
      </c>
      <c r="C192" t="s">
        <v>429</v>
      </c>
      <c r="D192" t="s">
        <v>4</v>
      </c>
      <c r="E192">
        <v>0</v>
      </c>
      <c r="F192">
        <v>1</v>
      </c>
      <c r="G192">
        <v>0</v>
      </c>
      <c r="H192">
        <v>0</v>
      </c>
      <c r="I192" t="s">
        <v>29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4.4</v>
      </c>
      <c r="AE192">
        <v>608</v>
      </c>
      <c r="AF192">
        <v>13.61018735320791</v>
      </c>
      <c r="AG192">
        <v>19.97113235277116</v>
      </c>
      <c r="AH192">
        <v>13.93580557906999</v>
      </c>
      <c r="AI192">
        <f>9.429119662735799*1</f>
        <v>0</v>
      </c>
      <c r="AJ192">
        <f>1.4260073218234084*1</f>
        <v>0</v>
      </c>
      <c r="AK192">
        <v>1</v>
      </c>
      <c r="AL192">
        <v>0</v>
      </c>
      <c r="AM192">
        <v>0</v>
      </c>
    </row>
    <row r="193" spans="1:39">
      <c r="A193" t="s">
        <v>430</v>
      </c>
      <c r="B193" t="s">
        <v>431</v>
      </c>
      <c r="C193" t="s">
        <v>431</v>
      </c>
      <c r="D193" t="s">
        <v>6</v>
      </c>
      <c r="E193">
        <v>0</v>
      </c>
      <c r="F193">
        <v>0</v>
      </c>
      <c r="G193">
        <v>0</v>
      </c>
      <c r="H193">
        <v>1</v>
      </c>
      <c r="I193" t="s">
        <v>29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5.4</v>
      </c>
      <c r="AE193">
        <v>610</v>
      </c>
      <c r="AF193">
        <v>38.42668259062032</v>
      </c>
      <c r="AG193">
        <v>53.10039206897785</v>
      </c>
      <c r="AH193">
        <v>25.32447931744148</v>
      </c>
      <c r="AI193">
        <f>33.29110689736987*1</f>
        <v>0</v>
      </c>
      <c r="AJ193">
        <f>5.016835343331296*1</f>
        <v>0</v>
      </c>
      <c r="AK193">
        <v>1</v>
      </c>
      <c r="AL193">
        <v>0</v>
      </c>
      <c r="AM193">
        <v>0</v>
      </c>
    </row>
    <row r="194" spans="1:39">
      <c r="A194" t="s">
        <v>432</v>
      </c>
      <c r="B194" t="s">
        <v>433</v>
      </c>
      <c r="C194" t="s">
        <v>433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29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7.5</v>
      </c>
      <c r="AE194">
        <v>612</v>
      </c>
      <c r="AF194">
        <v>0</v>
      </c>
      <c r="AG194">
        <v>0</v>
      </c>
      <c r="AH194">
        <v>0</v>
      </c>
      <c r="AI194">
        <f>0.0*1</f>
        <v>0</v>
      </c>
      <c r="AJ194">
        <f>0.0*1</f>
        <v>0</v>
      </c>
      <c r="AK194">
        <v>1</v>
      </c>
      <c r="AL194">
        <v>0</v>
      </c>
      <c r="AM194">
        <v>0</v>
      </c>
    </row>
    <row r="195" spans="1:39">
      <c r="A195" t="s">
        <v>434</v>
      </c>
      <c r="B195" t="s">
        <v>435</v>
      </c>
      <c r="C195" t="s">
        <v>434</v>
      </c>
      <c r="D195" t="s">
        <v>4</v>
      </c>
      <c r="E195">
        <v>0</v>
      </c>
      <c r="F195">
        <v>1</v>
      </c>
      <c r="G195">
        <v>0</v>
      </c>
      <c r="H195">
        <v>0</v>
      </c>
      <c r="I195" t="s">
        <v>29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4.4</v>
      </c>
      <c r="AE195">
        <v>616</v>
      </c>
      <c r="AF195">
        <v>17.8821646655454</v>
      </c>
      <c r="AG195">
        <v>17.45088288510252</v>
      </c>
      <c r="AH195">
        <v>15.00499433265994</v>
      </c>
      <c r="AI195">
        <f>10.207568649835967*1</f>
        <v>0</v>
      </c>
      <c r="AJ195">
        <f>1.4885907220776264*1</f>
        <v>0</v>
      </c>
      <c r="AK195">
        <v>1</v>
      </c>
      <c r="AL195">
        <v>0</v>
      </c>
      <c r="AM195">
        <v>0</v>
      </c>
    </row>
    <row r="196" spans="1:39">
      <c r="A196" t="s">
        <v>436</v>
      </c>
      <c r="B196" t="s">
        <v>437</v>
      </c>
      <c r="C196" t="s">
        <v>437</v>
      </c>
      <c r="D196" t="s">
        <v>4</v>
      </c>
      <c r="E196">
        <v>0</v>
      </c>
      <c r="F196">
        <v>1</v>
      </c>
      <c r="G196">
        <v>0</v>
      </c>
      <c r="H196">
        <v>0</v>
      </c>
      <c r="I196" t="s">
        <v>29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4.5</v>
      </c>
      <c r="AE196">
        <v>620</v>
      </c>
      <c r="AF196">
        <v>0</v>
      </c>
      <c r="AG196">
        <v>0</v>
      </c>
      <c r="AH196">
        <v>0</v>
      </c>
      <c r="AI196">
        <f>0.0*1</f>
        <v>0</v>
      </c>
      <c r="AJ196">
        <f>0.0*1</f>
        <v>0</v>
      </c>
      <c r="AK196">
        <v>1</v>
      </c>
      <c r="AL196">
        <v>0</v>
      </c>
      <c r="AM196">
        <v>0</v>
      </c>
    </row>
    <row r="197" spans="1:39">
      <c r="A197" t="s">
        <v>438</v>
      </c>
      <c r="B197" t="s">
        <v>439</v>
      </c>
      <c r="C197" t="s">
        <v>439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29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6.2</v>
      </c>
      <c r="AE197">
        <v>621</v>
      </c>
      <c r="AF197">
        <v>0</v>
      </c>
      <c r="AG197">
        <v>0</v>
      </c>
      <c r="AH197">
        <v>0</v>
      </c>
      <c r="AI197">
        <f>0.0*1</f>
        <v>0</v>
      </c>
      <c r="AJ197">
        <f>0.0*1</f>
        <v>0</v>
      </c>
      <c r="AK197">
        <v>1</v>
      </c>
      <c r="AL197">
        <v>0</v>
      </c>
      <c r="AM197">
        <v>0</v>
      </c>
    </row>
    <row r="198" spans="1:39">
      <c r="A198" t="s">
        <v>67</v>
      </c>
      <c r="B198" t="s">
        <v>440</v>
      </c>
      <c r="C198" t="s">
        <v>441</v>
      </c>
      <c r="D198" t="s">
        <v>5</v>
      </c>
      <c r="E198">
        <v>0</v>
      </c>
      <c r="F198">
        <v>0</v>
      </c>
      <c r="G198">
        <v>1</v>
      </c>
      <c r="H198">
        <v>0</v>
      </c>
      <c r="I198" t="s">
        <v>29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5.8</v>
      </c>
      <c r="AE198">
        <v>623</v>
      </c>
      <c r="AF198">
        <v>0</v>
      </c>
      <c r="AG198">
        <v>0</v>
      </c>
      <c r="AH198">
        <v>0</v>
      </c>
      <c r="AI198">
        <f>0.0*1</f>
        <v>0</v>
      </c>
      <c r="AJ198">
        <f>0.0*1</f>
        <v>0</v>
      </c>
      <c r="AK198">
        <v>1</v>
      </c>
      <c r="AL198">
        <v>0</v>
      </c>
      <c r="AM198">
        <v>0</v>
      </c>
    </row>
    <row r="199" spans="1:39">
      <c r="A199" t="s">
        <v>442</v>
      </c>
      <c r="B199" t="s">
        <v>443</v>
      </c>
      <c r="C199" t="s">
        <v>443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29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4.5</v>
      </c>
      <c r="AE199">
        <v>624</v>
      </c>
      <c r="AF199">
        <v>0</v>
      </c>
      <c r="AG199">
        <v>0</v>
      </c>
      <c r="AH199">
        <v>0</v>
      </c>
      <c r="AI199">
        <f>0.0*1</f>
        <v>0</v>
      </c>
      <c r="AJ199">
        <f>0.0*1</f>
        <v>0</v>
      </c>
      <c r="AK199">
        <v>1</v>
      </c>
      <c r="AL199">
        <v>0</v>
      </c>
      <c r="AM199">
        <v>0</v>
      </c>
    </row>
    <row r="200" spans="1:39">
      <c r="A200" t="s">
        <v>444</v>
      </c>
      <c r="B200" t="s">
        <v>445</v>
      </c>
      <c r="C200" t="s">
        <v>445</v>
      </c>
      <c r="D200" t="s">
        <v>5</v>
      </c>
      <c r="E200">
        <v>0</v>
      </c>
      <c r="F200">
        <v>0</v>
      </c>
      <c r="G200">
        <v>1</v>
      </c>
      <c r="H200">
        <v>0</v>
      </c>
      <c r="I200" t="s">
        <v>29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5</v>
      </c>
      <c r="AE200">
        <v>626</v>
      </c>
      <c r="AF200">
        <v>0</v>
      </c>
      <c r="AG200">
        <v>0</v>
      </c>
      <c r="AH200">
        <v>0</v>
      </c>
      <c r="AI200">
        <f>0.0*1</f>
        <v>0</v>
      </c>
      <c r="AJ200">
        <f>0.0*1</f>
        <v>0</v>
      </c>
      <c r="AK200">
        <v>1</v>
      </c>
      <c r="AL200">
        <v>0</v>
      </c>
      <c r="AM200">
        <v>0</v>
      </c>
    </row>
    <row r="201" spans="1:39">
      <c r="A201" t="s">
        <v>446</v>
      </c>
      <c r="B201" t="s">
        <v>447</v>
      </c>
      <c r="C201" t="s">
        <v>447</v>
      </c>
      <c r="D201" t="s">
        <v>5</v>
      </c>
      <c r="E201">
        <v>0</v>
      </c>
      <c r="F201">
        <v>0</v>
      </c>
      <c r="G201">
        <v>1</v>
      </c>
      <c r="H201">
        <v>0</v>
      </c>
      <c r="I201" t="s">
        <v>29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5.7</v>
      </c>
      <c r="AE201">
        <v>629</v>
      </c>
      <c r="AF201">
        <v>0</v>
      </c>
      <c r="AG201">
        <v>0</v>
      </c>
      <c r="AH201">
        <v>0</v>
      </c>
      <c r="AI201">
        <f>0.0*1</f>
        <v>0</v>
      </c>
      <c r="AJ201">
        <f>0.0*1</f>
        <v>0</v>
      </c>
      <c r="AK201">
        <v>1</v>
      </c>
      <c r="AL201">
        <v>0</v>
      </c>
      <c r="AM201">
        <v>0</v>
      </c>
    </row>
    <row r="202" spans="1:39">
      <c r="A202" t="s">
        <v>448</v>
      </c>
      <c r="B202" t="s">
        <v>449</v>
      </c>
      <c r="C202" t="s">
        <v>449</v>
      </c>
      <c r="D202" t="s">
        <v>4</v>
      </c>
      <c r="E202">
        <v>0</v>
      </c>
      <c r="F202">
        <v>1</v>
      </c>
      <c r="G202">
        <v>0</v>
      </c>
      <c r="H202">
        <v>0</v>
      </c>
      <c r="I202" t="s">
        <v>30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4.7</v>
      </c>
      <c r="AE202">
        <v>636</v>
      </c>
      <c r="AF202">
        <v>0</v>
      </c>
      <c r="AG202">
        <v>0</v>
      </c>
      <c r="AH202">
        <v>0</v>
      </c>
      <c r="AI202">
        <f>0.0*1</f>
        <v>0</v>
      </c>
      <c r="AJ202">
        <f>0.0*1</f>
        <v>0</v>
      </c>
      <c r="AK202">
        <v>1</v>
      </c>
      <c r="AL202">
        <v>0</v>
      </c>
      <c r="AM202">
        <v>0</v>
      </c>
    </row>
    <row r="203" spans="1:39">
      <c r="A203" t="s">
        <v>450</v>
      </c>
      <c r="B203" t="s">
        <v>451</v>
      </c>
      <c r="C203" t="s">
        <v>451</v>
      </c>
      <c r="D203" t="s">
        <v>5</v>
      </c>
      <c r="E203">
        <v>0</v>
      </c>
      <c r="F203">
        <v>0</v>
      </c>
      <c r="G203">
        <v>1</v>
      </c>
      <c r="H203">
        <v>0</v>
      </c>
      <c r="I203" t="s">
        <v>30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5</v>
      </c>
      <c r="AE203">
        <v>638</v>
      </c>
      <c r="AF203">
        <v>0</v>
      </c>
      <c r="AG203">
        <v>0</v>
      </c>
      <c r="AH203">
        <v>0</v>
      </c>
      <c r="AI203">
        <f>0.0*1</f>
        <v>0</v>
      </c>
      <c r="AJ203">
        <f>0.0*1</f>
        <v>0</v>
      </c>
      <c r="AK203">
        <v>1</v>
      </c>
      <c r="AL203">
        <v>0</v>
      </c>
      <c r="AM203">
        <v>0</v>
      </c>
    </row>
    <row r="204" spans="1:39">
      <c r="A204" t="s">
        <v>452</v>
      </c>
      <c r="B204" t="s">
        <v>453</v>
      </c>
      <c r="C204" t="s">
        <v>454</v>
      </c>
      <c r="D204" t="s">
        <v>6</v>
      </c>
      <c r="E204">
        <v>0</v>
      </c>
      <c r="F204">
        <v>0</v>
      </c>
      <c r="G204">
        <v>0</v>
      </c>
      <c r="H204">
        <v>1</v>
      </c>
      <c r="I204" t="s">
        <v>30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6.7</v>
      </c>
      <c r="AE204">
        <v>644</v>
      </c>
      <c r="AF204">
        <v>0</v>
      </c>
      <c r="AG204">
        <v>0</v>
      </c>
      <c r="AH204">
        <v>0</v>
      </c>
      <c r="AI204">
        <f>0.0*1</f>
        <v>0</v>
      </c>
      <c r="AJ204">
        <f>0.0*1</f>
        <v>0</v>
      </c>
      <c r="AK204">
        <v>1</v>
      </c>
      <c r="AL204">
        <v>0</v>
      </c>
      <c r="AM204">
        <v>0</v>
      </c>
    </row>
    <row r="205" spans="1:39">
      <c r="A205" t="s">
        <v>455</v>
      </c>
      <c r="B205" t="s">
        <v>456</v>
      </c>
      <c r="C205" t="s">
        <v>456</v>
      </c>
      <c r="D205" t="s">
        <v>4</v>
      </c>
      <c r="E205">
        <v>0</v>
      </c>
      <c r="F205">
        <v>1</v>
      </c>
      <c r="G205">
        <v>0</v>
      </c>
      <c r="H205">
        <v>0</v>
      </c>
      <c r="I205" t="s">
        <v>30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4.4</v>
      </c>
      <c r="AE205">
        <v>645</v>
      </c>
      <c r="AF205">
        <v>24.14893617021275</v>
      </c>
      <c r="AG205">
        <v>25.20141767536652</v>
      </c>
      <c r="AH205">
        <v>26.61042207792208</v>
      </c>
      <c r="AI205">
        <f>11.431798853113824*1</f>
        <v>0</v>
      </c>
      <c r="AJ205">
        <f>2.093658291690432*1</f>
        <v>0</v>
      </c>
      <c r="AK205">
        <v>1</v>
      </c>
      <c r="AL205">
        <v>0</v>
      </c>
      <c r="AM205">
        <v>0</v>
      </c>
    </row>
    <row r="206" spans="1:39">
      <c r="A206" t="s">
        <v>457</v>
      </c>
      <c r="B206" t="s">
        <v>458</v>
      </c>
      <c r="C206" t="s">
        <v>458</v>
      </c>
      <c r="D206" t="s">
        <v>5</v>
      </c>
      <c r="E206">
        <v>0</v>
      </c>
      <c r="F206">
        <v>0</v>
      </c>
      <c r="G206">
        <v>1</v>
      </c>
      <c r="H206">
        <v>0</v>
      </c>
      <c r="I206" t="s">
        <v>30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4.8</v>
      </c>
      <c r="AE206">
        <v>647</v>
      </c>
      <c r="AF206">
        <v>0</v>
      </c>
      <c r="AG206">
        <v>0</v>
      </c>
      <c r="AH206">
        <v>0</v>
      </c>
      <c r="AI206">
        <f>0.0*1</f>
        <v>0</v>
      </c>
      <c r="AJ206">
        <f>0.0*1</f>
        <v>0</v>
      </c>
      <c r="AK206">
        <v>1</v>
      </c>
      <c r="AL206">
        <v>0</v>
      </c>
      <c r="AM206">
        <v>0</v>
      </c>
    </row>
    <row r="207" spans="1:39">
      <c r="A207" t="s">
        <v>459</v>
      </c>
      <c r="B207" t="s">
        <v>460</v>
      </c>
      <c r="C207" t="s">
        <v>461</v>
      </c>
      <c r="D207" t="s">
        <v>5</v>
      </c>
      <c r="E207">
        <v>0</v>
      </c>
      <c r="F207">
        <v>0</v>
      </c>
      <c r="G207">
        <v>1</v>
      </c>
      <c r="H207">
        <v>0</v>
      </c>
      <c r="I207" t="s">
        <v>30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5.3</v>
      </c>
      <c r="AE207">
        <v>651</v>
      </c>
      <c r="AF207">
        <v>0</v>
      </c>
      <c r="AG207">
        <v>0</v>
      </c>
      <c r="AH207">
        <v>0</v>
      </c>
      <c r="AI207">
        <f>0.0*1</f>
        <v>0</v>
      </c>
      <c r="AJ207">
        <f>0.0*1</f>
        <v>0</v>
      </c>
      <c r="AK207">
        <v>1</v>
      </c>
      <c r="AL207">
        <v>0</v>
      </c>
      <c r="AM207">
        <v>0</v>
      </c>
    </row>
    <row r="208" spans="1:39">
      <c r="A208" t="s">
        <v>462</v>
      </c>
      <c r="B208" t="s">
        <v>463</v>
      </c>
      <c r="C208" t="s">
        <v>464</v>
      </c>
      <c r="D208" t="s">
        <v>5</v>
      </c>
      <c r="E208">
        <v>0</v>
      </c>
      <c r="F208">
        <v>0</v>
      </c>
      <c r="G208">
        <v>1</v>
      </c>
      <c r="H208">
        <v>0</v>
      </c>
      <c r="I208" t="s">
        <v>30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4.9</v>
      </c>
      <c r="AE208">
        <v>656</v>
      </c>
      <c r="AF208">
        <v>0</v>
      </c>
      <c r="AG208">
        <v>0</v>
      </c>
      <c r="AH208">
        <v>0</v>
      </c>
      <c r="AI208">
        <f>0.0*1</f>
        <v>0</v>
      </c>
      <c r="AJ208">
        <f>0.0*1</f>
        <v>0</v>
      </c>
      <c r="AK208">
        <v>1</v>
      </c>
      <c r="AL208">
        <v>0</v>
      </c>
      <c r="AM208">
        <v>0</v>
      </c>
    </row>
    <row r="209" spans="1:39">
      <c r="A209" t="s">
        <v>465</v>
      </c>
      <c r="B209" t="s">
        <v>466</v>
      </c>
      <c r="C209" t="s">
        <v>467</v>
      </c>
      <c r="D209" t="s">
        <v>5</v>
      </c>
      <c r="E209">
        <v>0</v>
      </c>
      <c r="F209">
        <v>0</v>
      </c>
      <c r="G209">
        <v>1</v>
      </c>
      <c r="H209">
        <v>0</v>
      </c>
      <c r="I209" t="s">
        <v>30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5</v>
      </c>
      <c r="AE209">
        <v>660</v>
      </c>
      <c r="AF209">
        <v>0</v>
      </c>
      <c r="AG209">
        <v>0</v>
      </c>
      <c r="AH209">
        <v>0</v>
      </c>
      <c r="AI209">
        <f>0.0*1</f>
        <v>0</v>
      </c>
      <c r="AJ209">
        <f>0.0*1</f>
        <v>0</v>
      </c>
      <c r="AK209">
        <v>1</v>
      </c>
      <c r="AL209">
        <v>0</v>
      </c>
      <c r="AM209">
        <v>0</v>
      </c>
    </row>
    <row r="210" spans="1:39">
      <c r="A210" t="s">
        <v>468</v>
      </c>
      <c r="B210" t="s">
        <v>469</v>
      </c>
      <c r="C210" t="s">
        <v>470</v>
      </c>
      <c r="D210" t="s">
        <v>4</v>
      </c>
      <c r="E210">
        <v>0</v>
      </c>
      <c r="F210">
        <v>1</v>
      </c>
      <c r="G210">
        <v>0</v>
      </c>
      <c r="H210">
        <v>0</v>
      </c>
      <c r="I210" t="s">
        <v>30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4.5</v>
      </c>
      <c r="AE210">
        <v>662</v>
      </c>
      <c r="AF210">
        <v>0</v>
      </c>
      <c r="AG210">
        <v>0</v>
      </c>
      <c r="AH210">
        <v>0</v>
      </c>
      <c r="AI210">
        <f>0.0*1</f>
        <v>0</v>
      </c>
      <c r="AJ210">
        <f>0.0*1</f>
        <v>0</v>
      </c>
      <c r="AK210">
        <v>1</v>
      </c>
      <c r="AL210">
        <v>0</v>
      </c>
      <c r="AM21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2024-11-08T22:08:09Z</dcterms:created>
  <dcterms:modified xsi:type="dcterms:W3CDTF">2024-11-08T22:08:09Z</dcterms:modified>
</cp:coreProperties>
</file>