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BF5454B1-8374-3F46-B712-6733AF21D23C}" xr6:coauthVersionLast="47" xr6:coauthVersionMax="47" xr10:uidLastSave="{00000000-0000-0000-0000-000000000000}"/>
  <bookViews>
    <workbookView xWindow="240" yWindow="760" windowWidth="24000" windowHeight="19660" xr2:uid="{00000000-000D-0000-FFFF-FFFF00000000}"/>
  </bookViews>
  <sheets>
    <sheet name="Sheet1" sheetId="1" r:id="rId1"/>
  </sheets>
  <definedNames>
    <definedName name="solver_adj" localSheetId="0" hidden="1">Sheet1!$AK$2:$AK$48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Sheet1!$AK$2:$AK$48</definedName>
    <definedName name="solver_lhs2" localSheetId="0" hidden="1">Sheet1!$AN$12:$AN$14</definedName>
    <definedName name="solver_lhs3" localSheetId="0" hidden="1">Sheet1!$AN$4</definedName>
    <definedName name="solver_lhs4" localSheetId="0" hidden="1">Sheet1!$AO$6:$AO$9</definedName>
    <definedName name="solver_lhs5" localSheetId="0" hidden="1">Sheet1!$AO$6:$AO$9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Sheet1!$AN$2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"binary"</definedName>
    <definedName name="solver_rhs2" localSheetId="0" hidden="1">Sheet1!$AO$12:$AO$14</definedName>
    <definedName name="solver_rhs3" localSheetId="0" hidden="1">Sheet1!$AO$4</definedName>
    <definedName name="solver_rhs4" localSheetId="0" hidden="1">Sheet1!$AP$6:$AP$9</definedName>
    <definedName name="solver_rhs5" localSheetId="0" hidden="1">Sheet1!$AN$6:$AN$9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1" l="1"/>
  <c r="AI48" i="1"/>
  <c r="AI47" i="1"/>
  <c r="AI46" i="1"/>
  <c r="AI45" i="1"/>
  <c r="AI44" i="1"/>
  <c r="AI25" i="1"/>
  <c r="AI42" i="1"/>
  <c r="AI41" i="1"/>
  <c r="AI40" i="1"/>
  <c r="AI39" i="1"/>
  <c r="AI38" i="1"/>
  <c r="AI37" i="1"/>
  <c r="AI36" i="1"/>
  <c r="AI35" i="1"/>
  <c r="AN14" i="1"/>
  <c r="AI34" i="1"/>
  <c r="AI33" i="1"/>
  <c r="AI32" i="1"/>
  <c r="AI31" i="1"/>
  <c r="AI30" i="1"/>
  <c r="AI29" i="1"/>
  <c r="AN13" i="1"/>
  <c r="AI28" i="1"/>
  <c r="AN12" i="1"/>
  <c r="AI27" i="1"/>
  <c r="AI26" i="1"/>
  <c r="AI17" i="1"/>
  <c r="AI24" i="1"/>
  <c r="AI23" i="1"/>
  <c r="AI22" i="1"/>
  <c r="AI43" i="1"/>
  <c r="AI20" i="1"/>
  <c r="AI21" i="1"/>
  <c r="AI18" i="1"/>
  <c r="AI19" i="1"/>
  <c r="AI16" i="1"/>
  <c r="AI15" i="1"/>
  <c r="AI14" i="1"/>
  <c r="AI13" i="1"/>
  <c r="AI12" i="1"/>
  <c r="AI11" i="1"/>
  <c r="AI10" i="1"/>
  <c r="AO9" i="1"/>
  <c r="AI9" i="1"/>
  <c r="AO8" i="1"/>
  <c r="AI8" i="1"/>
  <c r="AO7" i="1"/>
  <c r="AI7" i="1"/>
  <c r="AO6" i="1"/>
  <c r="AI6" i="1"/>
  <c r="AI5" i="1"/>
  <c r="AN4" i="1"/>
  <c r="AI4" i="1"/>
  <c r="AI3" i="1"/>
  <c r="AI2" i="1"/>
</calcChain>
</file>

<file path=xl/sharedStrings.xml><?xml version="1.0" encoding="utf-8"?>
<sst xmlns="http://schemas.openxmlformats.org/spreadsheetml/2006/main" count="282" uniqueCount="131">
  <si>
    <t>Total Points</t>
  </si>
  <si>
    <t>MAX</t>
  </si>
  <si>
    <t>Total Cost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</si>
  <si>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</si>
  <si>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</si>
  <si>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</si>
  <si>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</si>
  <si>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</si>
  <si>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</si>
  <si>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</si>
  <si>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</si>
  <si>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</si>
  <si>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</si>
  <si>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</si>
  <si>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</si>
  <si>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</si>
  <si>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</si>
  <si>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</si>
  <si>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</si>
  <si>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</si>
  <si>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</si>
  <si>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</si>
  <si>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</si>
  <si>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</si>
  <si>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</si>
  <si>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</si>
  <si>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</si>
  <si>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</si>
  <si>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</si>
  <si>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</si>
  <si>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</si>
  <si>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</si>
  <si>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</si>
  <si>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</si>
  <si>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</si>
  <si>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</si>
  <si>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</si>
  <si>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NEXT</t>
  </si>
  <si>
    <t>Health</t>
  </si>
  <si>
    <t>Selected</t>
  </si>
  <si>
    <t>Nathan</t>
  </si>
  <si>
    <t>Broadhead</t>
  </si>
  <si>
    <t>Wes</t>
  </si>
  <si>
    <t>Burns</t>
  </si>
  <si>
    <t>George</t>
  </si>
  <si>
    <t>Hirst</t>
  </si>
  <si>
    <t>Ben</t>
  </si>
  <si>
    <t>Johnson</t>
  </si>
  <si>
    <t>Axel</t>
  </si>
  <si>
    <t>Tuanzebe</t>
  </si>
  <si>
    <t>Luke</t>
  </si>
  <si>
    <t>Woolfenden</t>
  </si>
  <si>
    <t>Kalvin</t>
  </si>
  <si>
    <t>Phillips</t>
  </si>
  <si>
    <t>Arijanet</t>
  </si>
  <si>
    <t>Muric</t>
  </si>
  <si>
    <t>Conor</t>
  </si>
  <si>
    <t>Townsend</t>
  </si>
  <si>
    <t>Facundo</t>
  </si>
  <si>
    <t>Buonanotte</t>
  </si>
  <si>
    <t>Boubakary</t>
  </si>
  <si>
    <t>Soumaré</t>
  </si>
  <si>
    <t>B.Soumaré</t>
  </si>
  <si>
    <t>Hamza</t>
  </si>
  <si>
    <t>Choudhury</t>
  </si>
  <si>
    <t>Coady</t>
  </si>
  <si>
    <t>Patson</t>
  </si>
  <si>
    <t>Daka</t>
  </si>
  <si>
    <t>Bobby</t>
  </si>
  <si>
    <t>De Cordova-Reid</t>
  </si>
  <si>
    <t>Wout</t>
  </si>
  <si>
    <t>Faes</t>
  </si>
  <si>
    <t>Daniel</t>
  </si>
  <si>
    <t>Iversen</t>
  </si>
  <si>
    <t>James</t>
  </si>
  <si>
    <t>Justin</t>
  </si>
  <si>
    <t>Victor</t>
  </si>
  <si>
    <t>Kristiansen</t>
  </si>
  <si>
    <t>Wilfred</t>
  </si>
  <si>
    <t>Ndidi</t>
  </si>
  <si>
    <t>Ricardo</t>
  </si>
  <si>
    <t>Barbosa Pereira</t>
  </si>
  <si>
    <t>Harry</t>
  </si>
  <si>
    <t>Souttar</t>
  </si>
  <si>
    <t>Thomas</t>
  </si>
  <si>
    <t>Jamie</t>
  </si>
  <si>
    <t>Vardy</t>
  </si>
  <si>
    <t>Jannik</t>
  </si>
  <si>
    <t>Vestergaard</t>
  </si>
  <si>
    <t>Danny</t>
  </si>
  <si>
    <t>Ward</t>
  </si>
  <si>
    <t>Winks</t>
  </si>
  <si>
    <t>Oliver</t>
  </si>
  <si>
    <t>Skipp</t>
  </si>
  <si>
    <t>Cameron</t>
  </si>
  <si>
    <t>Archer</t>
  </si>
  <si>
    <t>Lesley</t>
  </si>
  <si>
    <t>Ugochukwu</t>
  </si>
  <si>
    <t>Adam</t>
  </si>
  <si>
    <t>Armstrong</t>
  </si>
  <si>
    <t>Gavin</t>
  </si>
  <si>
    <t>Bazunu</t>
  </si>
  <si>
    <t>Jan</t>
  </si>
  <si>
    <t>Bednarek</t>
  </si>
  <si>
    <t>Armel</t>
  </si>
  <si>
    <t>Bella-Kotchap</t>
  </si>
  <si>
    <t>Bree</t>
  </si>
  <si>
    <t>Shea</t>
  </si>
  <si>
    <t>Charles</t>
  </si>
  <si>
    <t>Samuel</t>
  </si>
  <si>
    <t>Edozie</t>
  </si>
  <si>
    <t>Kamaldeen</t>
  </si>
  <si>
    <t>Sulemana</t>
  </si>
  <si>
    <t>Lallana</t>
  </si>
  <si>
    <t>Juan</t>
  </si>
  <si>
    <t>Larios López</t>
  </si>
  <si>
    <t>Larios</t>
  </si>
  <si>
    <t>Sékou</t>
  </si>
  <si>
    <t>Mara</t>
  </si>
  <si>
    <t>Alex</t>
  </si>
  <si>
    <t>McCarthy</t>
  </si>
  <si>
    <t>Paul</t>
  </si>
  <si>
    <t>Onuachu</t>
  </si>
  <si>
    <t>Jack</t>
  </si>
  <si>
    <t>Stephens</t>
  </si>
  <si>
    <t>Charlie</t>
  </si>
  <si>
    <t>Taylor</t>
  </si>
  <si>
    <t>Kyle</t>
  </si>
  <si>
    <t>Walker-Peters</t>
  </si>
  <si>
    <t>Flynn</t>
  </si>
  <si>
    <t>Downes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</si>
</sst>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48" totalsRowShown="0">
  <autoFilter ref="A1:AK48" xr:uid="{00000000-0009-0000-0100-000001000000}">
    <filterColumn colId="36">
      <filters>
        <filter val="1"/>
      </filters>
    </filterColumn>
  </autoFilter>
  <sortState xmlns:xlrd2="http://schemas.microsoft.com/office/spreadsheetml/2017/richdata2" ref="A17:AK38">
    <sortCondition descending="1" ref="AI1:AI48"/>
  </sortState>
  <tableColumns count="37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6" xr3:uid="{00000000-0010-0000-0000-000024000000}" name="NEXT"/>
    <tableColumn id="37" xr3:uid="{00000000-0010-0000-0000-000025000000}" name="Health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8"/>
  <sheetViews>
    <sheetView tabSelected="1" zoomScale="210" zoomScaleNormal="210" workbookViewId="0">
      <selection activeCell="AD19" sqref="AD19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2" x14ac:dyDescent="0.2">
      <c r="A1" t="s">
        <v>28</v>
      </c>
      <c r="B1" t="s">
        <v>29</v>
      </c>
      <c r="C1" t="s">
        <v>30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</row>
    <row r="2" spans="1:42" hidden="1" x14ac:dyDescent="0.2">
      <c r="A2" t="s">
        <v>40</v>
      </c>
      <c r="B2" t="s">
        <v>41</v>
      </c>
      <c r="C2" t="s">
        <v>41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</v>
      </c>
      <c r="AE2">
        <v>287</v>
      </c>
      <c r="AF2">
        <v>0</v>
      </c>
      <c r="AG2">
        <v>0</v>
      </c>
      <c r="AH2">
        <v>0</v>
      </c>
      <c r="AI2">
        <f t="shared" ref="AI2:AI4" si="0">0*1</f>
        <v>0</v>
      </c>
      <c r="AJ2">
        <v>1</v>
      </c>
      <c r="AK2">
        <v>0</v>
      </c>
      <c r="AM2" t="s">
        <v>0</v>
      </c>
      <c r="AN2">
        <f>SUMPRODUCT(Table1[Selected], Table1[NEXT])</f>
        <v>11.306037400088089</v>
      </c>
      <c r="AO2" t="s">
        <v>1</v>
      </c>
    </row>
    <row r="3" spans="1:42" hidden="1" x14ac:dyDescent="0.2">
      <c r="A3" t="s">
        <v>42</v>
      </c>
      <c r="B3" t="s">
        <v>43</v>
      </c>
      <c r="C3" t="s">
        <v>43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4.9000000000000004</v>
      </c>
      <c r="AE3">
        <v>289</v>
      </c>
      <c r="AF3">
        <v>0</v>
      </c>
      <c r="AG3">
        <v>0</v>
      </c>
      <c r="AH3">
        <v>0</v>
      </c>
      <c r="AI3">
        <f t="shared" si="0"/>
        <v>0</v>
      </c>
      <c r="AJ3">
        <v>1</v>
      </c>
      <c r="AK3">
        <v>0</v>
      </c>
    </row>
    <row r="4" spans="1:42" hidden="1" x14ac:dyDescent="0.2">
      <c r="A4" t="s">
        <v>44</v>
      </c>
      <c r="B4" t="s">
        <v>45</v>
      </c>
      <c r="C4" t="s">
        <v>45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5.5</v>
      </c>
      <c r="AE4">
        <v>297</v>
      </c>
      <c r="AF4">
        <v>0</v>
      </c>
      <c r="AG4">
        <v>0</v>
      </c>
      <c r="AH4">
        <v>0</v>
      </c>
      <c r="AI4">
        <f t="shared" si="0"/>
        <v>0</v>
      </c>
      <c r="AJ4">
        <v>1</v>
      </c>
      <c r="AK4">
        <v>0</v>
      </c>
      <c r="AM4" t="s">
        <v>2</v>
      </c>
      <c r="AN4">
        <f>SUMPRODUCT(Table1[Selected],Table1[Cost])</f>
        <v>23.6</v>
      </c>
      <c r="AO4">
        <v>24</v>
      </c>
    </row>
    <row r="5" spans="1:42" hidden="1" x14ac:dyDescent="0.2">
      <c r="A5" t="s">
        <v>46</v>
      </c>
      <c r="B5" t="s">
        <v>47</v>
      </c>
      <c r="C5" t="s">
        <v>47</v>
      </c>
      <c r="D5" t="s">
        <v>4</v>
      </c>
      <c r="E5">
        <v>0</v>
      </c>
      <c r="F5">
        <v>1</v>
      </c>
      <c r="G5">
        <v>0</v>
      </c>
      <c r="H5">
        <v>0</v>
      </c>
      <c r="I5" t="s">
        <v>17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</v>
      </c>
      <c r="AE5">
        <v>300</v>
      </c>
      <c r="AF5">
        <v>9.1549295774647881</v>
      </c>
      <c r="AG5">
        <v>6.9976727500145302</v>
      </c>
      <c r="AH5">
        <v>6.5151741380967287</v>
      </c>
      <c r="AI5">
        <f>1.18025533906305*1</f>
        <v>1.1802553390630499</v>
      </c>
      <c r="AJ5">
        <v>1</v>
      </c>
      <c r="AK5">
        <v>0</v>
      </c>
    </row>
    <row r="6" spans="1:42" hidden="1" x14ac:dyDescent="0.2">
      <c r="A6" t="s">
        <v>48</v>
      </c>
      <c r="B6" t="s">
        <v>49</v>
      </c>
      <c r="C6" t="s">
        <v>49</v>
      </c>
      <c r="D6" t="s">
        <v>4</v>
      </c>
      <c r="E6">
        <v>0</v>
      </c>
      <c r="F6">
        <v>1</v>
      </c>
      <c r="G6">
        <v>0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</v>
      </c>
      <c r="AE6">
        <v>307</v>
      </c>
      <c r="AF6">
        <v>5.8</v>
      </c>
      <c r="AG6">
        <v>3.9485186308045419</v>
      </c>
      <c r="AH6">
        <v>5.1466666666666674</v>
      </c>
      <c r="AI6">
        <f>0.746896731113696*1</f>
        <v>0.74689673111369603</v>
      </c>
      <c r="AJ6">
        <v>1</v>
      </c>
      <c r="AK6">
        <v>0</v>
      </c>
      <c r="AM6" t="s">
        <v>3</v>
      </c>
      <c r="AN6">
        <v>1</v>
      </c>
      <c r="AO6">
        <f>SUMPRODUCT(Table1[Selected],Table1[GKP])</f>
        <v>1</v>
      </c>
      <c r="AP6">
        <v>1</v>
      </c>
    </row>
    <row r="7" spans="1:42" hidden="1" x14ac:dyDescent="0.2">
      <c r="A7" t="s">
        <v>50</v>
      </c>
      <c r="B7" t="s">
        <v>51</v>
      </c>
      <c r="C7" t="s">
        <v>51</v>
      </c>
      <c r="D7" t="s">
        <v>4</v>
      </c>
      <c r="E7">
        <v>0</v>
      </c>
      <c r="F7">
        <v>1</v>
      </c>
      <c r="G7">
        <v>0</v>
      </c>
      <c r="H7">
        <v>0</v>
      </c>
      <c r="I7" t="s">
        <v>17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</v>
      </c>
      <c r="AE7">
        <v>309</v>
      </c>
      <c r="AF7">
        <v>0</v>
      </c>
      <c r="AG7">
        <v>0</v>
      </c>
      <c r="AH7">
        <v>0</v>
      </c>
      <c r="AI7">
        <f t="shared" ref="AI7:AI10" si="1">0*1</f>
        <v>0</v>
      </c>
      <c r="AJ7">
        <v>1</v>
      </c>
      <c r="AK7">
        <v>0</v>
      </c>
      <c r="AM7" t="s">
        <v>4</v>
      </c>
      <c r="AN7">
        <v>1</v>
      </c>
      <c r="AO7">
        <f>SUMPRODUCT(Table1[Selected],Table1[DEF])</f>
        <v>2</v>
      </c>
      <c r="AP7">
        <v>2</v>
      </c>
    </row>
    <row r="8" spans="1:42" hidden="1" x14ac:dyDescent="0.2">
      <c r="A8" t="s">
        <v>52</v>
      </c>
      <c r="B8" t="s">
        <v>53</v>
      </c>
      <c r="C8" t="s">
        <v>53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310</v>
      </c>
      <c r="AF8">
        <v>0</v>
      </c>
      <c r="AG8">
        <v>0</v>
      </c>
      <c r="AH8">
        <v>0</v>
      </c>
      <c r="AI8">
        <f t="shared" si="1"/>
        <v>0</v>
      </c>
      <c r="AJ8">
        <v>1</v>
      </c>
      <c r="AK8">
        <v>0</v>
      </c>
      <c r="AM8" t="s">
        <v>5</v>
      </c>
      <c r="AN8">
        <v>1</v>
      </c>
      <c r="AO8">
        <f>SUMPRODUCT(Table1[Selected],Table1[MID])</f>
        <v>1</v>
      </c>
      <c r="AP8">
        <v>2</v>
      </c>
    </row>
    <row r="9" spans="1:42" hidden="1" x14ac:dyDescent="0.2">
      <c r="A9" t="s">
        <v>54</v>
      </c>
      <c r="B9" t="s">
        <v>55</v>
      </c>
      <c r="C9" t="s">
        <v>55</v>
      </c>
      <c r="D9" t="s">
        <v>3</v>
      </c>
      <c r="E9">
        <v>1</v>
      </c>
      <c r="F9">
        <v>0</v>
      </c>
      <c r="G9">
        <v>0</v>
      </c>
      <c r="H9">
        <v>0</v>
      </c>
      <c r="I9" t="s">
        <v>17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4.5</v>
      </c>
      <c r="AE9">
        <v>311</v>
      </c>
      <c r="AF9">
        <v>0</v>
      </c>
      <c r="AG9">
        <v>0</v>
      </c>
      <c r="AH9">
        <v>0</v>
      </c>
      <c r="AI9">
        <f t="shared" si="1"/>
        <v>0</v>
      </c>
      <c r="AJ9">
        <v>1</v>
      </c>
      <c r="AK9">
        <v>0</v>
      </c>
      <c r="AM9" t="s">
        <v>6</v>
      </c>
      <c r="AN9">
        <v>1</v>
      </c>
      <c r="AO9">
        <f>SUMPRODUCT(Table1[Selected],Table1[FWD])</f>
        <v>1</v>
      </c>
      <c r="AP9">
        <v>2</v>
      </c>
    </row>
    <row r="10" spans="1:42" hidden="1" x14ac:dyDescent="0.2">
      <c r="A10" t="s">
        <v>56</v>
      </c>
      <c r="B10" t="s">
        <v>57</v>
      </c>
      <c r="C10" t="s">
        <v>57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</v>
      </c>
      <c r="AE10">
        <v>312</v>
      </c>
      <c r="AF10">
        <v>0</v>
      </c>
      <c r="AG10">
        <v>0</v>
      </c>
      <c r="AH10">
        <v>0</v>
      </c>
      <c r="AI10">
        <f t="shared" si="1"/>
        <v>0</v>
      </c>
      <c r="AJ10">
        <v>1</v>
      </c>
      <c r="AK10">
        <v>0</v>
      </c>
    </row>
    <row r="11" spans="1:42" hidden="1" x14ac:dyDescent="0.2">
      <c r="A11" t="s">
        <v>58</v>
      </c>
      <c r="B11" t="s">
        <v>59</v>
      </c>
      <c r="C11" t="s">
        <v>59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315</v>
      </c>
      <c r="AF11">
        <v>11.315789473684211</v>
      </c>
      <c r="AG11">
        <v>13.151513724432469</v>
      </c>
      <c r="AH11">
        <v>8.5673664062879755</v>
      </c>
      <c r="AI11">
        <f>1.74862641305293*1</f>
        <v>1.7486264130529301</v>
      </c>
      <c r="AJ11">
        <v>1</v>
      </c>
      <c r="AK11">
        <v>0</v>
      </c>
    </row>
    <row r="12" spans="1:42" hidden="1" x14ac:dyDescent="0.2">
      <c r="A12" t="s">
        <v>60</v>
      </c>
      <c r="B12" t="s">
        <v>61</v>
      </c>
      <c r="C12" t="s">
        <v>62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317</v>
      </c>
      <c r="AF12">
        <v>8.1586823621336588</v>
      </c>
      <c r="AG12">
        <v>9.645708884708343</v>
      </c>
      <c r="AH12">
        <v>7.6539493999905206</v>
      </c>
      <c r="AI12">
        <f>1.29149691391*1</f>
        <v>1.2914969139100001</v>
      </c>
      <c r="AJ12">
        <v>1</v>
      </c>
      <c r="AK12">
        <v>0</v>
      </c>
      <c r="AM12" t="s">
        <v>17</v>
      </c>
      <c r="AN12">
        <f>SUMPRODUCT(Table1[Selected],Table1[IPS])</f>
        <v>0</v>
      </c>
      <c r="AO12">
        <v>3</v>
      </c>
    </row>
    <row r="13" spans="1:42" hidden="1" x14ac:dyDescent="0.2">
      <c r="A13" t="s">
        <v>63</v>
      </c>
      <c r="B13" t="s">
        <v>64</v>
      </c>
      <c r="C13" t="s">
        <v>64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319</v>
      </c>
      <c r="AF13">
        <v>0</v>
      </c>
      <c r="AG13">
        <v>0</v>
      </c>
      <c r="AH13">
        <v>0</v>
      </c>
      <c r="AI13">
        <f t="shared" ref="AI13:AI15" si="2">0*1</f>
        <v>0</v>
      </c>
      <c r="AJ13">
        <v>1</v>
      </c>
      <c r="AK13">
        <v>0</v>
      </c>
      <c r="AM13" t="s">
        <v>18</v>
      </c>
      <c r="AN13">
        <f>SUMPRODUCT(Table1[Selected],Table1[LEI])</f>
        <v>3</v>
      </c>
      <c r="AO13">
        <v>3</v>
      </c>
    </row>
    <row r="14" spans="1:42" hidden="1" x14ac:dyDescent="0.2">
      <c r="A14" t="s">
        <v>56</v>
      </c>
      <c r="B14" t="s">
        <v>65</v>
      </c>
      <c r="C14" t="s">
        <v>65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</v>
      </c>
      <c r="AE14">
        <v>320</v>
      </c>
      <c r="AF14">
        <v>0</v>
      </c>
      <c r="AG14">
        <v>0</v>
      </c>
      <c r="AH14">
        <v>0</v>
      </c>
      <c r="AI14">
        <f t="shared" si="2"/>
        <v>0</v>
      </c>
      <c r="AJ14">
        <v>1</v>
      </c>
      <c r="AK14">
        <v>0</v>
      </c>
      <c r="AM14" t="s">
        <v>24</v>
      </c>
      <c r="AN14">
        <f>SUMPRODUCT(Table1[Selected],Table1[SOU])</f>
        <v>2</v>
      </c>
      <c r="AO14">
        <v>3</v>
      </c>
    </row>
    <row r="15" spans="1:42" hidden="1" x14ac:dyDescent="0.2">
      <c r="A15" t="s">
        <v>66</v>
      </c>
      <c r="B15" t="s">
        <v>67</v>
      </c>
      <c r="C15" t="s">
        <v>67</v>
      </c>
      <c r="D15" t="s">
        <v>6</v>
      </c>
      <c r="E15">
        <v>0</v>
      </c>
      <c r="F15">
        <v>0</v>
      </c>
      <c r="G15">
        <v>0</v>
      </c>
      <c r="H15">
        <v>1</v>
      </c>
      <c r="I15" t="s">
        <v>18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4.9000000000000004</v>
      </c>
      <c r="AE15">
        <v>321</v>
      </c>
      <c r="AF15">
        <v>0</v>
      </c>
      <c r="AG15">
        <v>0</v>
      </c>
      <c r="AH15">
        <v>0</v>
      </c>
      <c r="AI15">
        <f t="shared" si="2"/>
        <v>0</v>
      </c>
      <c r="AJ15">
        <v>1</v>
      </c>
      <c r="AK15">
        <v>0</v>
      </c>
    </row>
    <row r="16" spans="1:42" hidden="1" x14ac:dyDescent="0.2">
      <c r="A16" t="s">
        <v>68</v>
      </c>
      <c r="B16" t="s">
        <v>69</v>
      </c>
      <c r="C16" t="s">
        <v>69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5.5</v>
      </c>
      <c r="AE16">
        <v>322</v>
      </c>
      <c r="AF16">
        <v>4.4843963237564362</v>
      </c>
      <c r="AG16">
        <v>14.58419551661698</v>
      </c>
      <c r="AH16">
        <v>7.3629619578282703</v>
      </c>
      <c r="AI16">
        <f>1.61174440022438*1</f>
        <v>1.6117444002243799</v>
      </c>
      <c r="AJ16">
        <v>1</v>
      </c>
      <c r="AK16">
        <v>0</v>
      </c>
    </row>
    <row r="17" spans="1:37" x14ac:dyDescent="0.2">
      <c r="A17" t="s">
        <v>85</v>
      </c>
      <c r="B17" t="s">
        <v>86</v>
      </c>
      <c r="C17" t="s">
        <v>86</v>
      </c>
      <c r="D17" t="s">
        <v>6</v>
      </c>
      <c r="E17">
        <v>0</v>
      </c>
      <c r="F17">
        <v>0</v>
      </c>
      <c r="G17">
        <v>0</v>
      </c>
      <c r="H17">
        <v>1</v>
      </c>
      <c r="I17" t="s">
        <v>18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5.6</v>
      </c>
      <c r="AE17">
        <v>338</v>
      </c>
      <c r="AF17">
        <v>13.669120538111359</v>
      </c>
      <c r="AG17">
        <v>28.757436376532549</v>
      </c>
      <c r="AH17">
        <v>26.001944499315279</v>
      </c>
      <c r="AI17">
        <f>3.01950286030656*1</f>
        <v>3.0195028603065599</v>
      </c>
      <c r="AJ17">
        <v>1</v>
      </c>
      <c r="AK17">
        <v>1</v>
      </c>
    </row>
    <row r="18" spans="1:37" hidden="1" x14ac:dyDescent="0.2">
      <c r="A18" t="s">
        <v>72</v>
      </c>
      <c r="B18" t="s">
        <v>73</v>
      </c>
      <c r="C18" t="s">
        <v>73</v>
      </c>
      <c r="D18" t="s">
        <v>3</v>
      </c>
      <c r="E18">
        <v>1</v>
      </c>
      <c r="F18">
        <v>0</v>
      </c>
      <c r="G18">
        <v>0</v>
      </c>
      <c r="H18">
        <v>0</v>
      </c>
      <c r="I18" t="s">
        <v>18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326</v>
      </c>
      <c r="AF18">
        <v>0</v>
      </c>
      <c r="AG18">
        <v>0</v>
      </c>
      <c r="AH18">
        <v>0</v>
      </c>
      <c r="AI18">
        <f>0*1</f>
        <v>0</v>
      </c>
      <c r="AJ18">
        <v>1</v>
      </c>
      <c r="AK18">
        <v>0</v>
      </c>
    </row>
    <row r="19" spans="1:37" x14ac:dyDescent="0.2">
      <c r="A19" t="s">
        <v>70</v>
      </c>
      <c r="B19" t="s">
        <v>71</v>
      </c>
      <c r="C19" t="s">
        <v>71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18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323</v>
      </c>
      <c r="AF19">
        <v>13.28125</v>
      </c>
      <c r="AG19">
        <v>11.77960239051683</v>
      </c>
      <c r="AH19">
        <v>29.324999999999999</v>
      </c>
      <c r="AI19">
        <f>2.41356434960717*1</f>
        <v>2.4135643496071699</v>
      </c>
      <c r="AJ19">
        <v>1</v>
      </c>
      <c r="AK19">
        <v>1</v>
      </c>
    </row>
    <row r="20" spans="1:37" hidden="1" x14ac:dyDescent="0.2">
      <c r="A20" t="s">
        <v>76</v>
      </c>
      <c r="B20" t="s">
        <v>77</v>
      </c>
      <c r="C20" t="s">
        <v>77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</v>
      </c>
      <c r="AE20">
        <v>328</v>
      </c>
      <c r="AF20">
        <v>6.923076923076926</v>
      </c>
      <c r="AG20">
        <v>4.6367715757631176</v>
      </c>
      <c r="AH20">
        <v>1.9333333333333329</v>
      </c>
      <c r="AI20">
        <f>0.863609810826211*1</f>
        <v>0.86360981082621102</v>
      </c>
      <c r="AJ20">
        <v>1</v>
      </c>
      <c r="AK20">
        <v>0</v>
      </c>
    </row>
    <row r="21" spans="1:37" x14ac:dyDescent="0.2">
      <c r="A21" t="s">
        <v>74</v>
      </c>
      <c r="B21" t="s">
        <v>75</v>
      </c>
      <c r="C21" t="s">
        <v>75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</v>
      </c>
      <c r="AE21">
        <v>327</v>
      </c>
      <c r="AF21">
        <v>16.015625</v>
      </c>
      <c r="AG21">
        <v>14.37149235679103</v>
      </c>
      <c r="AH21">
        <v>13.04729198283154</v>
      </c>
      <c r="AI21">
        <f>2.3734992162935*1</f>
        <v>2.3734992162934998</v>
      </c>
      <c r="AJ21">
        <v>1</v>
      </c>
      <c r="AK21">
        <v>1</v>
      </c>
    </row>
    <row r="22" spans="1:37" hidden="1" x14ac:dyDescent="0.2">
      <c r="A22" t="s">
        <v>80</v>
      </c>
      <c r="B22" t="s">
        <v>81</v>
      </c>
      <c r="C22" t="s">
        <v>80</v>
      </c>
      <c r="D22" t="s">
        <v>4</v>
      </c>
      <c r="E22">
        <v>0</v>
      </c>
      <c r="F22">
        <v>1</v>
      </c>
      <c r="G22">
        <v>0</v>
      </c>
      <c r="H22">
        <v>0</v>
      </c>
      <c r="I22" t="s">
        <v>18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4.5</v>
      </c>
      <c r="AE22">
        <v>334</v>
      </c>
      <c r="AF22">
        <v>0</v>
      </c>
      <c r="AG22">
        <v>0</v>
      </c>
      <c r="AH22">
        <v>0</v>
      </c>
      <c r="AI22">
        <f>0*1</f>
        <v>0</v>
      </c>
      <c r="AJ22">
        <v>1</v>
      </c>
      <c r="AK22">
        <v>0</v>
      </c>
    </row>
    <row r="23" spans="1:37" hidden="1" x14ac:dyDescent="0.2">
      <c r="A23" t="s">
        <v>82</v>
      </c>
      <c r="B23" t="s">
        <v>83</v>
      </c>
      <c r="C23" t="s">
        <v>83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18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</v>
      </c>
      <c r="AE23">
        <v>335</v>
      </c>
      <c r="AF23">
        <v>0</v>
      </c>
      <c r="AG23">
        <v>0</v>
      </c>
      <c r="AH23">
        <v>0</v>
      </c>
      <c r="AI23">
        <f>0*1</f>
        <v>0</v>
      </c>
      <c r="AJ23">
        <v>1</v>
      </c>
      <c r="AK23">
        <v>0</v>
      </c>
    </row>
    <row r="24" spans="1:37" hidden="1" x14ac:dyDescent="0.2">
      <c r="A24" t="s">
        <v>50</v>
      </c>
      <c r="B24" t="s">
        <v>84</v>
      </c>
      <c r="C24" t="s">
        <v>84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</v>
      </c>
      <c r="AE24">
        <v>337</v>
      </c>
      <c r="AF24">
        <v>0</v>
      </c>
      <c r="AG24">
        <v>0</v>
      </c>
      <c r="AH24">
        <v>0</v>
      </c>
      <c r="AI24">
        <f>0*1</f>
        <v>0</v>
      </c>
      <c r="AJ24">
        <v>1</v>
      </c>
      <c r="AK24">
        <v>0</v>
      </c>
    </row>
    <row r="25" spans="1:37" x14ac:dyDescent="0.2">
      <c r="A25" t="s">
        <v>119</v>
      </c>
      <c r="B25" t="s">
        <v>120</v>
      </c>
      <c r="C25" t="s">
        <v>120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24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4.5</v>
      </c>
      <c r="AE25">
        <v>517</v>
      </c>
      <c r="AF25">
        <v>15.841121495327091</v>
      </c>
      <c r="AG25">
        <v>15.984110151323319</v>
      </c>
      <c r="AH25">
        <v>13.82803001871638</v>
      </c>
      <c r="AI25">
        <f>2.34632293182154*1</f>
        <v>2.3463229318215402</v>
      </c>
      <c r="AJ25">
        <v>1</v>
      </c>
      <c r="AK25">
        <v>1</v>
      </c>
    </row>
    <row r="26" spans="1:37" hidden="1" x14ac:dyDescent="0.2">
      <c r="A26" t="s">
        <v>87</v>
      </c>
      <c r="B26" t="s">
        <v>88</v>
      </c>
      <c r="C26" t="s">
        <v>88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339</v>
      </c>
      <c r="AF26">
        <v>10.31604621238114</v>
      </c>
      <c r="AG26">
        <v>10.769723977074801</v>
      </c>
      <c r="AH26">
        <v>10.013965802717999</v>
      </c>
      <c r="AI26">
        <f>1.26627798486342*1</f>
        <v>1.26627798486342</v>
      </c>
      <c r="AJ26">
        <v>1</v>
      </c>
      <c r="AK26">
        <v>0</v>
      </c>
    </row>
    <row r="27" spans="1:37" hidden="1" x14ac:dyDescent="0.2">
      <c r="A27" t="s">
        <v>89</v>
      </c>
      <c r="B27" t="s">
        <v>90</v>
      </c>
      <c r="C27" t="s">
        <v>90</v>
      </c>
      <c r="D27" t="s">
        <v>3</v>
      </c>
      <c r="E27">
        <v>1</v>
      </c>
      <c r="F27">
        <v>0</v>
      </c>
      <c r="G27">
        <v>0</v>
      </c>
      <c r="H27">
        <v>0</v>
      </c>
      <c r="I27" t="s">
        <v>18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</v>
      </c>
      <c r="AE27">
        <v>340</v>
      </c>
      <c r="AF27">
        <v>0</v>
      </c>
      <c r="AG27">
        <v>0</v>
      </c>
      <c r="AH27">
        <v>0</v>
      </c>
      <c r="AI27">
        <f>0*1</f>
        <v>0</v>
      </c>
      <c r="AJ27">
        <v>1</v>
      </c>
      <c r="AK27">
        <v>0</v>
      </c>
    </row>
    <row r="28" spans="1:37" hidden="1" x14ac:dyDescent="0.2">
      <c r="A28" t="s">
        <v>82</v>
      </c>
      <c r="B28" t="s">
        <v>91</v>
      </c>
      <c r="C28" t="s">
        <v>91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</v>
      </c>
      <c r="AE28">
        <v>341</v>
      </c>
      <c r="AF28">
        <v>8.7601791319834952</v>
      </c>
      <c r="AG28">
        <v>7.9464035182080286</v>
      </c>
      <c r="AH28">
        <v>6.9814618129777504</v>
      </c>
      <c r="AI28">
        <f>1.26356868244911*1</f>
        <v>1.2635686824491099</v>
      </c>
      <c r="AJ28">
        <v>1</v>
      </c>
      <c r="AK28">
        <v>0</v>
      </c>
    </row>
    <row r="29" spans="1:37" hidden="1" x14ac:dyDescent="0.2">
      <c r="A29" t="s">
        <v>92</v>
      </c>
      <c r="B29" t="s">
        <v>93</v>
      </c>
      <c r="C29" t="s">
        <v>93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342</v>
      </c>
      <c r="AF29">
        <v>7.6623376623376629</v>
      </c>
      <c r="AG29">
        <v>10.04390884760917</v>
      </c>
      <c r="AH29">
        <v>5.2571428571428562</v>
      </c>
      <c r="AI29">
        <f>1.24306406613914*1</f>
        <v>1.2430640661391399</v>
      </c>
      <c r="AJ29">
        <v>1</v>
      </c>
      <c r="AK29">
        <v>0</v>
      </c>
    </row>
    <row r="30" spans="1:37" hidden="1" x14ac:dyDescent="0.2">
      <c r="A30" t="s">
        <v>94</v>
      </c>
      <c r="B30" t="s">
        <v>95</v>
      </c>
      <c r="C30" t="s">
        <v>95</v>
      </c>
      <c r="D30" t="s">
        <v>6</v>
      </c>
      <c r="E30">
        <v>0</v>
      </c>
      <c r="F30">
        <v>0</v>
      </c>
      <c r="G30">
        <v>0</v>
      </c>
      <c r="H30">
        <v>1</v>
      </c>
      <c r="I30" t="s">
        <v>24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5</v>
      </c>
      <c r="AE30">
        <v>496</v>
      </c>
      <c r="AF30">
        <v>11.5</v>
      </c>
      <c r="AG30">
        <v>12.760403359162281</v>
      </c>
      <c r="AH30">
        <v>8.1111111111111107</v>
      </c>
      <c r="AI30">
        <f>1.87502377285552*1</f>
        <v>1.8750237728555199</v>
      </c>
      <c r="AJ30">
        <v>1</v>
      </c>
      <c r="AK30">
        <v>0</v>
      </c>
    </row>
    <row r="31" spans="1:37" hidden="1" x14ac:dyDescent="0.2">
      <c r="A31" t="s">
        <v>96</v>
      </c>
      <c r="B31" t="s">
        <v>97</v>
      </c>
      <c r="C31" t="s">
        <v>97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24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4.5</v>
      </c>
      <c r="AE31">
        <v>497</v>
      </c>
      <c r="AF31">
        <v>0</v>
      </c>
      <c r="AG31">
        <v>0</v>
      </c>
      <c r="AH31">
        <v>0</v>
      </c>
      <c r="AI31">
        <f>0*1</f>
        <v>0</v>
      </c>
      <c r="AJ31">
        <v>1</v>
      </c>
      <c r="AK31">
        <v>0</v>
      </c>
    </row>
    <row r="32" spans="1:37" hidden="1" x14ac:dyDescent="0.2">
      <c r="A32" t="s">
        <v>98</v>
      </c>
      <c r="B32" t="s">
        <v>99</v>
      </c>
      <c r="C32" t="s">
        <v>99</v>
      </c>
      <c r="D32" t="s">
        <v>6</v>
      </c>
      <c r="E32">
        <v>0</v>
      </c>
      <c r="F32">
        <v>0</v>
      </c>
      <c r="G32">
        <v>0</v>
      </c>
      <c r="H32">
        <v>1</v>
      </c>
      <c r="I32" t="s">
        <v>24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5.5</v>
      </c>
      <c r="AE32">
        <v>501</v>
      </c>
      <c r="AF32">
        <v>9.964841144418255</v>
      </c>
      <c r="AG32">
        <v>12.13188385627209</v>
      </c>
      <c r="AH32">
        <v>8.0361613182583191</v>
      </c>
      <c r="AI32">
        <f>1.43967040906069*1</f>
        <v>1.43967040906069</v>
      </c>
      <c r="AJ32">
        <v>1</v>
      </c>
      <c r="AK32">
        <v>0</v>
      </c>
    </row>
    <row r="33" spans="1:37" hidden="1" x14ac:dyDescent="0.2">
      <c r="A33" t="s">
        <v>100</v>
      </c>
      <c r="B33" t="s">
        <v>101</v>
      </c>
      <c r="C33" t="s">
        <v>101</v>
      </c>
      <c r="D33" t="s">
        <v>3</v>
      </c>
      <c r="E33">
        <v>1</v>
      </c>
      <c r="F33">
        <v>0</v>
      </c>
      <c r="G33">
        <v>0</v>
      </c>
      <c r="H33">
        <v>0</v>
      </c>
      <c r="I33" t="s">
        <v>24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4.5</v>
      </c>
      <c r="AE33">
        <v>502</v>
      </c>
      <c r="AF33">
        <v>0</v>
      </c>
      <c r="AG33">
        <v>0</v>
      </c>
      <c r="AH33">
        <v>0</v>
      </c>
      <c r="AI33">
        <f>0*1</f>
        <v>0</v>
      </c>
      <c r="AJ33">
        <v>1</v>
      </c>
      <c r="AK33">
        <v>0</v>
      </c>
    </row>
    <row r="34" spans="1:37" hidden="1" x14ac:dyDescent="0.2">
      <c r="A34" t="s">
        <v>102</v>
      </c>
      <c r="B34" t="s">
        <v>103</v>
      </c>
      <c r="C34" t="s">
        <v>103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24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4</v>
      </c>
      <c r="AE34">
        <v>503</v>
      </c>
      <c r="AF34">
        <v>9.2154734935009746</v>
      </c>
      <c r="AG34">
        <v>12.508146622019259</v>
      </c>
      <c r="AH34">
        <v>7.5459642058015346</v>
      </c>
      <c r="AI34">
        <f>1.26673486019409*1</f>
        <v>1.26673486019409</v>
      </c>
      <c r="AJ34">
        <v>1</v>
      </c>
      <c r="AK34">
        <v>0</v>
      </c>
    </row>
    <row r="35" spans="1:37" hidden="1" x14ac:dyDescent="0.2">
      <c r="A35" t="s">
        <v>104</v>
      </c>
      <c r="B35" t="s">
        <v>105</v>
      </c>
      <c r="C35" t="s">
        <v>105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24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4</v>
      </c>
      <c r="AE35">
        <v>504</v>
      </c>
      <c r="AF35">
        <v>0</v>
      </c>
      <c r="AG35">
        <v>0</v>
      </c>
      <c r="AH35">
        <v>0</v>
      </c>
      <c r="AI35">
        <f>0*1</f>
        <v>0</v>
      </c>
      <c r="AJ35">
        <v>1</v>
      </c>
      <c r="AK35">
        <v>0</v>
      </c>
    </row>
    <row r="36" spans="1:37" hidden="1" x14ac:dyDescent="0.2">
      <c r="A36" t="s">
        <v>74</v>
      </c>
      <c r="B36" t="s">
        <v>106</v>
      </c>
      <c r="C36" t="s">
        <v>106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24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4</v>
      </c>
      <c r="AE36">
        <v>505</v>
      </c>
      <c r="AF36">
        <v>0</v>
      </c>
      <c r="AG36">
        <v>0</v>
      </c>
      <c r="AH36">
        <v>0</v>
      </c>
      <c r="AI36">
        <f>0*1</f>
        <v>0</v>
      </c>
      <c r="AJ36">
        <v>1</v>
      </c>
      <c r="AK36">
        <v>0</v>
      </c>
    </row>
    <row r="37" spans="1:37" hidden="1" x14ac:dyDescent="0.2">
      <c r="A37" t="s">
        <v>107</v>
      </c>
      <c r="B37" t="s">
        <v>108</v>
      </c>
      <c r="C37" t="s">
        <v>108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24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4.5</v>
      </c>
      <c r="AE37">
        <v>506</v>
      </c>
      <c r="AF37">
        <v>0</v>
      </c>
      <c r="AG37">
        <v>0</v>
      </c>
      <c r="AH37">
        <v>0</v>
      </c>
      <c r="AI37">
        <f>0*1</f>
        <v>0</v>
      </c>
      <c r="AJ37">
        <v>1</v>
      </c>
      <c r="AK37">
        <v>0</v>
      </c>
    </row>
    <row r="38" spans="1:37" x14ac:dyDescent="0.2">
      <c r="A38" t="s">
        <v>109</v>
      </c>
      <c r="B38" t="s">
        <v>110</v>
      </c>
      <c r="C38" t="s">
        <v>110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24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5</v>
      </c>
      <c r="AE38">
        <v>507</v>
      </c>
      <c r="AF38">
        <v>7.054276728553079</v>
      </c>
      <c r="AG38">
        <v>7.3186853761236437</v>
      </c>
      <c r="AH38">
        <v>2.7777777777777781</v>
      </c>
      <c r="AI38">
        <f>1.15314804205932*1</f>
        <v>1.1531480420593201</v>
      </c>
      <c r="AJ38">
        <v>1</v>
      </c>
      <c r="AK38">
        <v>1</v>
      </c>
    </row>
    <row r="39" spans="1:37" hidden="1" x14ac:dyDescent="0.2">
      <c r="A39" t="s">
        <v>111</v>
      </c>
      <c r="B39" t="s">
        <v>112</v>
      </c>
      <c r="C39" t="s">
        <v>111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24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5</v>
      </c>
      <c r="AE39">
        <v>510</v>
      </c>
      <c r="AF39">
        <v>0</v>
      </c>
      <c r="AG39">
        <v>0</v>
      </c>
      <c r="AH39">
        <v>0</v>
      </c>
      <c r="AI39">
        <f>0*1</f>
        <v>0</v>
      </c>
      <c r="AJ39">
        <v>1</v>
      </c>
      <c r="AK39">
        <v>0</v>
      </c>
    </row>
    <row r="40" spans="1:37" hidden="1" x14ac:dyDescent="0.2">
      <c r="A40" t="s">
        <v>98</v>
      </c>
      <c r="B40" t="s">
        <v>113</v>
      </c>
      <c r="C40" t="s">
        <v>113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24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5</v>
      </c>
      <c r="AE40">
        <v>511</v>
      </c>
      <c r="AF40">
        <v>0</v>
      </c>
      <c r="AG40">
        <v>0</v>
      </c>
      <c r="AH40">
        <v>0</v>
      </c>
      <c r="AI40">
        <f>0*1</f>
        <v>0</v>
      </c>
      <c r="AJ40">
        <v>1</v>
      </c>
      <c r="AK40">
        <v>0</v>
      </c>
    </row>
    <row r="41" spans="1:37" hidden="1" x14ac:dyDescent="0.2">
      <c r="A41" t="s">
        <v>114</v>
      </c>
      <c r="B41" t="s">
        <v>115</v>
      </c>
      <c r="C41" t="s">
        <v>116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24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4</v>
      </c>
      <c r="AE41">
        <v>512</v>
      </c>
      <c r="AF41">
        <v>0</v>
      </c>
      <c r="AG41">
        <v>0</v>
      </c>
      <c r="AH41">
        <v>0</v>
      </c>
      <c r="AI41">
        <f>0*1</f>
        <v>0</v>
      </c>
      <c r="AJ41">
        <v>1</v>
      </c>
      <c r="AK41">
        <v>0</v>
      </c>
    </row>
    <row r="42" spans="1:37" hidden="1" x14ac:dyDescent="0.2">
      <c r="A42" t="s">
        <v>117</v>
      </c>
      <c r="B42" t="s">
        <v>118</v>
      </c>
      <c r="C42" t="s">
        <v>118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24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5</v>
      </c>
      <c r="AE42">
        <v>516</v>
      </c>
      <c r="AF42">
        <v>0</v>
      </c>
      <c r="AG42">
        <v>0</v>
      </c>
      <c r="AH42">
        <v>0</v>
      </c>
      <c r="AI42">
        <f>0*1</f>
        <v>0</v>
      </c>
      <c r="AJ42">
        <v>1</v>
      </c>
      <c r="AK42">
        <v>0</v>
      </c>
    </row>
    <row r="43" spans="1:37" hidden="1" x14ac:dyDescent="0.2">
      <c r="A43" t="s">
        <v>78</v>
      </c>
      <c r="B43" t="s">
        <v>79</v>
      </c>
      <c r="C43" t="s">
        <v>79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</v>
      </c>
      <c r="AE43">
        <v>332</v>
      </c>
      <c r="AF43">
        <v>11.833733802429039</v>
      </c>
      <c r="AG43">
        <v>13.968495505022959</v>
      </c>
      <c r="AH43">
        <v>10.479695076528341</v>
      </c>
      <c r="AI43">
        <f>1.87083408140418*1</f>
        <v>1.8708340814041799</v>
      </c>
      <c r="AJ43">
        <v>1</v>
      </c>
      <c r="AK43">
        <v>0</v>
      </c>
    </row>
    <row r="44" spans="1:37" hidden="1" x14ac:dyDescent="0.2">
      <c r="A44" t="s">
        <v>121</v>
      </c>
      <c r="B44" t="s">
        <v>122</v>
      </c>
      <c r="C44" t="s">
        <v>122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24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5</v>
      </c>
      <c r="AE44">
        <v>518</v>
      </c>
      <c r="AF44">
        <v>0</v>
      </c>
      <c r="AG44">
        <v>0</v>
      </c>
      <c r="AH44">
        <v>0</v>
      </c>
      <c r="AI44">
        <f>0*1</f>
        <v>0</v>
      </c>
      <c r="AJ44">
        <v>1</v>
      </c>
      <c r="AK44">
        <v>0</v>
      </c>
    </row>
    <row r="45" spans="1:37" hidden="1" x14ac:dyDescent="0.2">
      <c r="A45" t="s">
        <v>123</v>
      </c>
      <c r="B45" t="s">
        <v>124</v>
      </c>
      <c r="C45" t="s">
        <v>124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24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4</v>
      </c>
      <c r="AE45">
        <v>520</v>
      </c>
      <c r="AF45">
        <v>11.943447353702339</v>
      </c>
      <c r="AG45">
        <v>11.16535825112458</v>
      </c>
      <c r="AH45">
        <v>8.3693209995425644</v>
      </c>
      <c r="AI45">
        <f>1.45382107151938*1</f>
        <v>1.45382107151938</v>
      </c>
      <c r="AJ45">
        <v>1</v>
      </c>
      <c r="AK45">
        <v>0</v>
      </c>
    </row>
    <row r="46" spans="1:37" hidden="1" x14ac:dyDescent="0.2">
      <c r="A46" t="s">
        <v>125</v>
      </c>
      <c r="B46" t="s">
        <v>126</v>
      </c>
      <c r="C46" t="s">
        <v>126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24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4</v>
      </c>
      <c r="AE46">
        <v>523</v>
      </c>
      <c r="AF46">
        <v>12.724137931034489</v>
      </c>
      <c r="AG46">
        <v>12.724797557285781</v>
      </c>
      <c r="AH46">
        <v>6.507990558132569</v>
      </c>
      <c r="AI46">
        <f>1.61328794948296*1</f>
        <v>1.6132879494829599</v>
      </c>
      <c r="AJ46">
        <v>1</v>
      </c>
      <c r="AK46">
        <v>0</v>
      </c>
    </row>
    <row r="47" spans="1:37" hidden="1" x14ac:dyDescent="0.2">
      <c r="A47" t="s">
        <v>127</v>
      </c>
      <c r="B47" t="s">
        <v>128</v>
      </c>
      <c r="C47" t="s">
        <v>128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24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4.5</v>
      </c>
      <c r="AE47">
        <v>524</v>
      </c>
      <c r="AF47">
        <v>6.8441808294226716</v>
      </c>
      <c r="AG47">
        <v>11.431341356265319</v>
      </c>
      <c r="AH47">
        <v>6.7128336774675441</v>
      </c>
      <c r="AI47">
        <f>0.812072587151086*1</f>
        <v>0.81207258715108599</v>
      </c>
      <c r="AJ47">
        <v>1</v>
      </c>
      <c r="AK47">
        <v>0</v>
      </c>
    </row>
    <row r="48" spans="1:37" hidden="1" x14ac:dyDescent="0.2">
      <c r="A48" t="s">
        <v>129</v>
      </c>
      <c r="B48" t="s">
        <v>130</v>
      </c>
      <c r="C48" t="s">
        <v>130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24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5</v>
      </c>
      <c r="AE48">
        <v>526</v>
      </c>
      <c r="AF48">
        <v>5.7922167839465342</v>
      </c>
      <c r="AG48">
        <v>6.0552082497191222</v>
      </c>
      <c r="AH48">
        <v>9.1199999999999992</v>
      </c>
      <c r="AI48">
        <f>0.794179299710977*1</f>
        <v>0.794179299710977</v>
      </c>
      <c r="AJ48">
        <v>1</v>
      </c>
      <c r="AK4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2024-08-31T04:23:04Z</dcterms:created>
  <dcterms:modified xsi:type="dcterms:W3CDTF">2024-08-31T04:27:16Z</dcterms:modified>
</cp:coreProperties>
</file>