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E0094996-C798-49B7-8A34-3E9E3A9EB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Data.Page'!$O$2:$O$102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Data.Page'!$O$2:$O$102</definedName>
    <definedName name="solver_lhs2" localSheetId="0" hidden="1">'Transformed by Data.Page'!$R$20</definedName>
    <definedName name="solver_lhs3" localSheetId="0" hidden="1">'Transformed by Data.Page'!$R$22</definedName>
    <definedName name="solver_lhs4" localSheetId="0" hidden="1">'Transformed by Data.Page'!$R$4</definedName>
    <definedName name="solver_lhs5" localSheetId="0" hidden="1">'Transformed by Data.Page'!$R$6:$R$9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Data.Page'!$R$2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'Transformed by Data.Page'!$S$20</definedName>
    <definedName name="solver_rhs3" localSheetId="0" hidden="1">'Transformed by Data.Page'!$S$22</definedName>
    <definedName name="solver_rhs4" localSheetId="0" hidden="1">'Transformed by Data.Page'!$S$4</definedName>
    <definedName name="solver_rhs5" localSheetId="0" hidden="1">'Transformed by Data.Page'!$S$6:$S$9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S4" i="2"/>
  <c r="M14" i="2"/>
  <c r="M8" i="2"/>
  <c r="R12" i="2" s="1" a="1"/>
  <c r="R12" i="2" s="1"/>
  <c r="R4" i="2"/>
  <c r="R6" i="2"/>
  <c r="R7" i="2"/>
  <c r="R8" i="2"/>
  <c r="R9" i="2"/>
  <c r="R17" i="2" a="1"/>
  <c r="R17" i="2" s="1"/>
  <c r="R22" i="2" l="1"/>
  <c r="R13" i="2" a="1"/>
  <c r="R13" i="2" s="1"/>
  <c r="R11" i="2" a="1"/>
  <c r="R11" i="2" s="1"/>
  <c r="R14" i="2" a="1"/>
  <c r="R14" i="2" s="1"/>
  <c r="R2" i="2"/>
  <c r="R16" i="2" l="1"/>
  <c r="R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<sst xmlns="http://schemas.openxmlformats.org/spreadsheetml/2006/main" count="535" uniqueCount="241">
  <si>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</si>
  <si>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</si>
  <si>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</si>
  <si>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</si>
  <si>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</si>
  <si>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</si>
  <si>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</si>
  <si>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</si>
  <si>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</si>
  <si>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</si>
  <si>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</si>
  <si>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</si>
  <si>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PREV</t>
  </si>
  <si>
    <t>Selected</t>
  </si>
  <si>
    <t>ARS</t>
  </si>
  <si>
    <t>Pablo</t>
  </si>
  <si>
    <t>Thomas</t>
  </si>
  <si>
    <t>Partey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</si>
  <si>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</si>
  <si>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</si>
  <si>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</si>
  <si>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</si>
  <si>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</si>
  <si>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</si>
  <si>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</si>
  <si>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</si>
  <si>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</si>
  <si>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</si>
  <si>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</si>
  <si>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</si>
  <si>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</si>
  <si>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</si>
  <si>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</si>
  <si>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</si>
  <si>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</si>
  <si>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</si>
  <si>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</si>
  <si>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</si>
  <si>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</si>
  <si>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</si>
  <si>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</si>
  <si>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</si>
  <si>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Matt</t>
  </si>
  <si>
    <t>Targett</t>
  </si>
  <si>
    <t>Ollie</t>
  </si>
  <si>
    <t>Watkins</t>
  </si>
  <si>
    <t>Matthew</t>
  </si>
  <si>
    <t>Cash</t>
  </si>
  <si>
    <t>Ezri</t>
  </si>
  <si>
    <t>Konsa Ngoyo</t>
  </si>
  <si>
    <t>Konsa</t>
  </si>
  <si>
    <t>Douglas Luiz</t>
  </si>
  <si>
    <t>Soares de Paulo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</si>
  <si>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</si>
  <si>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</si>
  <si>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</si>
  <si>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</si>
  <si>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</si>
  <si>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</si>
  <si>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</si>
  <si>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</si>
  <si>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</si>
  <si>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</si>
  <si>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</si>
  <si>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</si>
  <si>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</si>
  <si>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</si>
  <si>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</si>
  <si>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</si>
  <si>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</si>
  <si>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Jan</t>
  </si>
  <si>
    <t>Bryan</t>
  </si>
  <si>
    <t>Mbeumo</t>
  </si>
  <si>
    <t>Nathan</t>
  </si>
  <si>
    <t>BHA</t>
  </si>
  <si>
    <t>Pascal</t>
  </si>
  <si>
    <t>Groß</t>
  </si>
  <si>
    <t>Shane</t>
  </si>
  <si>
    <t>Duffy</t>
  </si>
  <si>
    <t>Neal</t>
  </si>
  <si>
    <t>Maupay</t>
  </si>
  <si>
    <t>Leandro</t>
  </si>
  <si>
    <t>Trossard</t>
  </si>
  <si>
    <t>Robert</t>
  </si>
  <si>
    <t>Sánchez</t>
  </si>
  <si>
    <t>Jakub</t>
  </si>
  <si>
    <t>Moder</t>
  </si>
  <si>
    <t>James</t>
  </si>
  <si>
    <t>Tarkowski</t>
  </si>
  <si>
    <t>BUR</t>
  </si>
  <si>
    <t>Phil</t>
  </si>
  <si>
    <t>Jack</t>
  </si>
  <si>
    <t>Kevin</t>
  </si>
  <si>
    <t>César</t>
  </si>
  <si>
    <t>Azpilicueta</t>
  </si>
  <si>
    <t>CHE</t>
  </si>
  <si>
    <t>Marcos</t>
  </si>
  <si>
    <t>Alonso</t>
  </si>
  <si>
    <t>Mateo</t>
  </si>
  <si>
    <t>Kovacic</t>
  </si>
  <si>
    <t>Antonio</t>
  </si>
  <si>
    <t>Rüdiger</t>
  </si>
  <si>
    <t>Andreas</t>
  </si>
  <si>
    <t>Christensen</t>
  </si>
  <si>
    <t>Mason</t>
  </si>
  <si>
    <t>Mount</t>
  </si>
  <si>
    <t>Kai</t>
  </si>
  <si>
    <t>Havertz</t>
  </si>
  <si>
    <t>Reece</t>
  </si>
  <si>
    <t>Edouard</t>
  </si>
  <si>
    <t>Mendy</t>
  </si>
  <si>
    <t>Conor</t>
  </si>
  <si>
    <t>Gallagher</t>
  </si>
  <si>
    <t>CRY</t>
  </si>
  <si>
    <t>Vicente</t>
  </si>
  <si>
    <t>Guaita</t>
  </si>
  <si>
    <t>Benteke</t>
  </si>
  <si>
    <t>Cheikhou</t>
  </si>
  <si>
    <t>Kouyaté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</si>
  <si>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</si>
  <si>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</si>
  <si>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</si>
  <si>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</si>
  <si>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</si>
  <si>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</si>
  <si>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</si>
  <si>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</si>
  <si>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Lucas</t>
  </si>
  <si>
    <t>Harry</t>
  </si>
  <si>
    <t>Kasper</t>
  </si>
  <si>
    <t>Schmeichel</t>
  </si>
  <si>
    <t>LEI</t>
  </si>
  <si>
    <t>Jamie</t>
  </si>
  <si>
    <t>Vardy</t>
  </si>
  <si>
    <t>Youri</t>
  </si>
  <si>
    <t>Tielemans</t>
  </si>
  <si>
    <t>Maddison</t>
  </si>
  <si>
    <t>Harvey</t>
  </si>
  <si>
    <t>Barnes</t>
  </si>
  <si>
    <t>LEE</t>
  </si>
  <si>
    <t>Stuart</t>
  </si>
  <si>
    <t>Dallas</t>
  </si>
  <si>
    <t>Illan</t>
  </si>
  <si>
    <t>Meslier</t>
  </si>
  <si>
    <t>Greenwood</t>
  </si>
  <si>
    <t>LIV</t>
  </si>
  <si>
    <t>Mohamed</t>
  </si>
  <si>
    <t>Salah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</si>
  <si>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</si>
  <si>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</si>
  <si>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</si>
  <si>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</si>
  <si>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</si>
  <si>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</si>
  <si>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</si>
  <si>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</si>
  <si>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</si>
  <si>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</si>
  <si>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</si>
  <si>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</si>
  <si>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</si>
  <si>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</si>
  <si>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</si>
  <si>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</si>
  <si>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</si>
  <si>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</si>
  <si>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</si>
  <si>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</si>
  <si>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</si>
  <si>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</si>
  <si>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</si>
  <si>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</si>
  <si>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</si>
  <si>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</si>
  <si>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Foden</t>
  </si>
  <si>
    <t>Rodrigo</t>
  </si>
  <si>
    <t>Hernandez</t>
  </si>
  <si>
    <t>David</t>
  </si>
  <si>
    <t>de Gea</t>
  </si>
  <si>
    <t>MUN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</si>
  <si>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</si>
  <si>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</si>
  <si>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</si>
  <si>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</si>
  <si>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</si>
  <si>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</si>
  <si>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</si>
  <si>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Eric</t>
  </si>
  <si>
    <t>NEW</t>
  </si>
  <si>
    <t>Callum</t>
  </si>
  <si>
    <t>Wilson</t>
  </si>
  <si>
    <t>Joelinton Cássio</t>
  </si>
  <si>
    <t>Apolinário de Lira</t>
  </si>
  <si>
    <t>Joelinton</t>
  </si>
  <si>
    <t>NOR</t>
  </si>
  <si>
    <t>Tim</t>
  </si>
  <si>
    <t>Krul</t>
  </si>
  <si>
    <t>Teemu</t>
  </si>
  <si>
    <t>Pukki</t>
  </si>
  <si>
    <t>Max</t>
  </si>
  <si>
    <t>Aarons</t>
  </si>
  <si>
    <t>SOU</t>
  </si>
  <si>
    <t>Redmond</t>
  </si>
  <si>
    <t>Ward-Prowse</t>
  </si>
  <si>
    <t>Bednarek</t>
  </si>
  <si>
    <t>Mohammed</t>
  </si>
  <si>
    <t>Salisu</t>
  </si>
  <si>
    <t>Hugo</t>
  </si>
  <si>
    <t>Lloris</t>
  </si>
  <si>
    <t>TOT</t>
  </si>
  <si>
    <t>Kane</t>
  </si>
  <si>
    <t>Heung-Min</t>
  </si>
  <si>
    <t>Son</t>
  </si>
  <si>
    <t>Dier</t>
  </si>
  <si>
    <t>Rodrigues Moura da Silva</t>
  </si>
  <si>
    <t>Lucas Moura</t>
  </si>
  <si>
    <t>Pierre-Emile</t>
  </si>
  <si>
    <t>Højbjerg</t>
  </si>
  <si>
    <t>Davinson</t>
  </si>
  <si>
    <t>WAT</t>
  </si>
  <si>
    <t>Emmanuel</t>
  </si>
  <si>
    <t>Dennis</t>
  </si>
  <si>
    <t>WHU</t>
  </si>
  <si>
    <t>Lukasz</t>
  </si>
  <si>
    <t>Fabianski</t>
  </si>
  <si>
    <t>Michail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</si>
  <si>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</si>
  <si>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</si>
  <si>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</si>
  <si>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</si>
  <si>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</si>
  <si>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</si>
  <si>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</si>
  <si>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</si>
  <si>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</si>
  <si>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Total Points</t>
  </si>
  <si>
    <t>Total Cost</t>
  </si>
  <si>
    <t>DPPG</t>
  </si>
  <si>
    <t>Transfers</t>
  </si>
  <si>
    <t>Free</t>
  </si>
  <si>
    <t>FDPPG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</si>
</sst>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E3044-D7E6-4002-B157-BD4F6510339E}" name="Table1" displayName="Table1" ref="A1:O102" totalsRowShown="0">
  <autoFilter ref="A1:O102" xr:uid="{D8CE3044-D7E6-4002-B157-BD4F6510339E}">
    <filterColumn colId="14">
      <filters>
        <filter val="1"/>
      </filters>
    </filterColumn>
  </autoFilter>
  <sortState xmlns:xlrd2="http://schemas.microsoft.com/office/spreadsheetml/2017/richdata2" ref="A2:O46">
    <sortCondition descending="1" ref="M1:M102"/>
  </sortState>
  <tableColumns count="15">
    <tableColumn id="1" xr3:uid="{EF4720F8-EF5E-4C06-8558-1A65EB03F9FE}" name="First Name"/>
    <tableColumn id="2" xr3:uid="{2E9AE520-3693-4743-8849-0542E44FB296}" name="Surname"/>
    <tableColumn id="3" xr3:uid="{98DA426E-EDD7-4F95-824C-913E316D943A}" name="Web Name"/>
    <tableColumn id="4" xr3:uid="{66C2D0E7-5C4D-4FE2-8B92-2D1356033ADB}" name="Position"/>
    <tableColumn id="5" xr3:uid="{66D9471F-3F15-4145-8EB2-1271713766D2}" name="GKP"/>
    <tableColumn id="6" xr3:uid="{71A94CDF-F625-4B17-8812-A5B0C11BBFF5}" name="DEF"/>
    <tableColumn id="7" xr3:uid="{D3E8B9AD-6138-41C5-A53D-8594B2CF9EF5}" name="MID"/>
    <tableColumn id="8" xr3:uid="{CD13895A-BF55-4229-BBA5-01E28A0A0075}" name="FWD"/>
    <tableColumn id="9" xr3:uid="{0572661A-E583-478F-B483-CB5656D27176}" name="Team"/>
    <tableColumn id="15" xr3:uid="{0356ECA2-A805-4083-AEDB-32D89579C9EB}" name="BRE" dataDxfId="0">
      <calculatedColumnFormula>IF(Table1[[#This Row],[Team]]="BRE",1,0)</calculatedColumnFormula>
    </tableColumn>
    <tableColumn id="10" xr3:uid="{B1D43B83-0BB4-4D4D-A5BF-3A736B0375D7}" name="Cost"/>
    <tableColumn id="11" xr3:uid="{F946C761-FE3D-46C7-AC4B-52D4E366C0CA}" name="ID"/>
    <tableColumn id="12" xr3:uid="{BC32A400-1993-4D7B-AEE4-60BE4399313E}" name="PPG"/>
    <tableColumn id="13" xr3:uid="{8A20531A-EC27-4E24-8248-CF3627B799DB}" name="PREV"/>
    <tableColumn id="14" xr3:uid="{910534E4-7999-4289-9E12-58EDAC15168E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"/>
  <sheetViews>
    <sheetView tabSelected="1" workbookViewId="0">
      <selection activeCell="C3" sqref="C3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5" max="15" width="10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9" x14ac:dyDescent="0.3">
      <c r="A2" t="s">
        <v>184</v>
      </c>
      <c r="B2" t="s">
        <v>185</v>
      </c>
      <c r="C2" t="s">
        <v>186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179</v>
      </c>
      <c r="J2">
        <f>IF(Table1[[#This Row],[Team]]="BRE",1,0)</f>
        <v>0</v>
      </c>
      <c r="K2">
        <v>11.6</v>
      </c>
      <c r="L2">
        <v>295</v>
      </c>
      <c r="M2">
        <v>6.5918176338258201</v>
      </c>
      <c r="N2">
        <v>1</v>
      </c>
      <c r="O2">
        <v>1</v>
      </c>
      <c r="Q2" t="s">
        <v>235</v>
      </c>
      <c r="R2">
        <f>SUMPRODUCT(Table1[Selected],Table1[PPG])</f>
        <v>79.089844346850896</v>
      </c>
    </row>
    <row r="3" spans="1:19" x14ac:dyDescent="0.3">
      <c r="A3" t="s">
        <v>111</v>
      </c>
      <c r="B3" t="s">
        <v>112</v>
      </c>
      <c r="C3" t="s">
        <v>112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113</v>
      </c>
      <c r="J3">
        <f>IF(Table1[[#This Row],[Team]]="BRE",1,0)</f>
        <v>0</v>
      </c>
      <c r="K3">
        <v>6.1</v>
      </c>
      <c r="L3">
        <v>140</v>
      </c>
      <c r="M3">
        <v>6.44783879276451</v>
      </c>
      <c r="N3">
        <v>0</v>
      </c>
      <c r="O3">
        <v>1</v>
      </c>
    </row>
    <row r="4" spans="1:19" x14ac:dyDescent="0.3">
      <c r="A4" t="s">
        <v>55</v>
      </c>
      <c r="B4" t="s">
        <v>56</v>
      </c>
      <c r="C4" t="s">
        <v>56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57</v>
      </c>
      <c r="J4">
        <f>IF(Table1[[#This Row],[Team]]="BRE",1,0)</f>
        <v>1</v>
      </c>
      <c r="K4">
        <v>4.5999999999999996</v>
      </c>
      <c r="L4">
        <v>49</v>
      </c>
      <c r="M4">
        <v>6.0946850035223097</v>
      </c>
      <c r="N4">
        <v>1</v>
      </c>
      <c r="O4">
        <v>1</v>
      </c>
      <c r="Q4" t="s">
        <v>236</v>
      </c>
      <c r="R4">
        <f>SUMPRODUCT(Table1[Selected],Table1[Cost])</f>
        <v>98.4</v>
      </c>
      <c r="S4">
        <f>99+0.6</f>
        <v>99.6</v>
      </c>
    </row>
    <row r="5" spans="1:19" x14ac:dyDescent="0.3">
      <c r="A5" t="s">
        <v>60</v>
      </c>
      <c r="B5" t="s">
        <v>61</v>
      </c>
      <c r="C5" t="s">
        <v>61</v>
      </c>
      <c r="D5" t="s">
        <v>7</v>
      </c>
      <c r="E5">
        <v>0</v>
      </c>
      <c r="F5">
        <v>0</v>
      </c>
      <c r="G5">
        <v>0</v>
      </c>
      <c r="H5">
        <v>1</v>
      </c>
      <c r="I5" t="s">
        <v>57</v>
      </c>
      <c r="J5">
        <f>IF(Table1[[#This Row],[Team]]="BRE",1,0)</f>
        <v>1</v>
      </c>
      <c r="K5">
        <v>6.6</v>
      </c>
      <c r="L5">
        <v>51</v>
      </c>
      <c r="M5">
        <v>6.0694218744174497</v>
      </c>
      <c r="N5">
        <v>0</v>
      </c>
      <c r="O5">
        <v>1</v>
      </c>
    </row>
    <row r="6" spans="1:19" x14ac:dyDescent="0.3">
      <c r="A6" t="s">
        <v>71</v>
      </c>
      <c r="B6" t="s">
        <v>72</v>
      </c>
      <c r="C6" t="s">
        <v>72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57</v>
      </c>
      <c r="J6">
        <f>IF(Table1[[#This Row],[Team]]="BRE",1,0)</f>
        <v>1</v>
      </c>
      <c r="K6">
        <v>5.4</v>
      </c>
      <c r="L6">
        <v>63</v>
      </c>
      <c r="M6">
        <v>6.0576357216727299</v>
      </c>
      <c r="N6">
        <v>1</v>
      </c>
      <c r="O6">
        <v>1</v>
      </c>
      <c r="Q6" t="s">
        <v>4</v>
      </c>
      <c r="R6">
        <f>SUMPRODUCT(Table1[Selected],Table1[GKP])</f>
        <v>2</v>
      </c>
      <c r="S6">
        <v>2</v>
      </c>
    </row>
    <row r="7" spans="1:19" hidden="1" x14ac:dyDescent="0.3">
      <c r="A7" t="s">
        <v>62</v>
      </c>
      <c r="B7" t="s">
        <v>63</v>
      </c>
      <c r="C7" t="s">
        <v>63</v>
      </c>
      <c r="D7" t="s">
        <v>6</v>
      </c>
      <c r="E7">
        <v>0</v>
      </c>
      <c r="F7">
        <v>0</v>
      </c>
      <c r="G7">
        <v>1</v>
      </c>
      <c r="H7">
        <v>0</v>
      </c>
      <c r="I7" t="s">
        <v>57</v>
      </c>
      <c r="J7">
        <f>IF(Table1[[#This Row],[Team]]="BRE",1,0)</f>
        <v>1</v>
      </c>
      <c r="K7">
        <v>5.5</v>
      </c>
      <c r="L7">
        <v>52</v>
      </c>
      <c r="M7">
        <v>5.8965142718109398</v>
      </c>
      <c r="N7">
        <v>0</v>
      </c>
      <c r="O7">
        <v>0</v>
      </c>
      <c r="Q7" t="s">
        <v>5</v>
      </c>
      <c r="R7">
        <f>SUMPRODUCT(Table1[Selected],Table1[DEF])</f>
        <v>5</v>
      </c>
      <c r="S7">
        <v>5</v>
      </c>
    </row>
    <row r="8" spans="1:19" hidden="1" x14ac:dyDescent="0.3">
      <c r="A8" t="s">
        <v>64</v>
      </c>
      <c r="B8" t="s">
        <v>65</v>
      </c>
      <c r="C8" t="s">
        <v>65</v>
      </c>
      <c r="D8" t="s">
        <v>5</v>
      </c>
      <c r="E8">
        <v>0</v>
      </c>
      <c r="F8">
        <v>1</v>
      </c>
      <c r="G8">
        <v>0</v>
      </c>
      <c r="H8">
        <v>0</v>
      </c>
      <c r="I8" t="s">
        <v>57</v>
      </c>
      <c r="J8">
        <f>IF(Table1[[#This Row],[Team]]="BRE",1,0)</f>
        <v>1</v>
      </c>
      <c r="K8">
        <v>4.5</v>
      </c>
      <c r="L8">
        <v>53</v>
      </c>
      <c r="M8">
        <f>5.75102098362286*0.75</f>
        <v>4.3132657377171455</v>
      </c>
      <c r="N8">
        <v>1</v>
      </c>
      <c r="O8">
        <v>0</v>
      </c>
      <c r="Q8" t="s">
        <v>6</v>
      </c>
      <c r="R8">
        <f>SUMPRODUCT(Table1[Selected],Table1[MID])</f>
        <v>5</v>
      </c>
      <c r="S8">
        <v>5</v>
      </c>
    </row>
    <row r="9" spans="1:19" x14ac:dyDescent="0.3">
      <c r="A9" t="s">
        <v>211</v>
      </c>
      <c r="B9" t="s">
        <v>212</v>
      </c>
      <c r="C9" t="s">
        <v>212</v>
      </c>
      <c r="D9" t="s">
        <v>6</v>
      </c>
      <c r="E9">
        <v>0</v>
      </c>
      <c r="F9">
        <v>0</v>
      </c>
      <c r="G9">
        <v>1</v>
      </c>
      <c r="H9">
        <v>0</v>
      </c>
      <c r="I9" t="s">
        <v>209</v>
      </c>
      <c r="J9">
        <f>IF(Table1[[#This Row],[Team]]="BRE",1,0)</f>
        <v>0</v>
      </c>
      <c r="K9">
        <v>10.4</v>
      </c>
      <c r="L9">
        <v>376</v>
      </c>
      <c r="M9">
        <v>5.5389697617870901</v>
      </c>
      <c r="N9">
        <v>0</v>
      </c>
      <c r="O9">
        <v>1</v>
      </c>
      <c r="Q9" t="s">
        <v>7</v>
      </c>
      <c r="R9">
        <f>SUMPRODUCT(Table1[Selected],Table1[FWD])</f>
        <v>3</v>
      </c>
      <c r="S9">
        <v>3</v>
      </c>
    </row>
    <row r="10" spans="1:19" hidden="1" x14ac:dyDescent="0.3">
      <c r="A10" t="s">
        <v>58</v>
      </c>
      <c r="B10" t="s">
        <v>59</v>
      </c>
      <c r="C10" t="s">
        <v>59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57</v>
      </c>
      <c r="J10">
        <f>IF(Table1[[#This Row],[Team]]="BRE",1,0)</f>
        <v>1</v>
      </c>
      <c r="K10">
        <v>5</v>
      </c>
      <c r="L10">
        <v>50</v>
      </c>
      <c r="M10">
        <v>5.5104148806481099</v>
      </c>
      <c r="N10">
        <v>0</v>
      </c>
      <c r="O10">
        <v>0</v>
      </c>
    </row>
    <row r="11" spans="1:19" x14ac:dyDescent="0.3">
      <c r="A11" t="s">
        <v>168</v>
      </c>
      <c r="B11" t="s">
        <v>169</v>
      </c>
      <c r="C11" t="s">
        <v>170</v>
      </c>
      <c r="D11" t="s">
        <v>5</v>
      </c>
      <c r="E11">
        <v>0</v>
      </c>
      <c r="F11">
        <v>1</v>
      </c>
      <c r="G11">
        <v>0</v>
      </c>
      <c r="H11">
        <v>0</v>
      </c>
      <c r="I11" t="s">
        <v>149</v>
      </c>
      <c r="J11">
        <f>IF(Table1[[#This Row],[Team]]="BRE",1,0)</f>
        <v>0</v>
      </c>
      <c r="K11">
        <v>6.2</v>
      </c>
      <c r="L11">
        <v>275</v>
      </c>
      <c r="M11">
        <v>5.4476566993784497</v>
      </c>
      <c r="N11">
        <v>1</v>
      </c>
      <c r="O11">
        <v>1</v>
      </c>
      <c r="Q11" t="s">
        <v>4</v>
      </c>
      <c r="R11" cm="1">
        <f t="array" ref="R11">((SUMPRODUCT(Table1[PREV],Table1[PPG],Table1[Selected],Table1[GKP])-SUMPRODUCT(Table1[PREV],Table1[PPG],Table1[GKP]))+SUMPRODUCT(-- (Table1[PREV] = 0), Table1[Selected],Table1[GKP],Table1[PPG]))</f>
        <v>5.0976593955480096</v>
      </c>
    </row>
    <row r="12" spans="1:19" x14ac:dyDescent="0.3">
      <c r="A12" t="s">
        <v>26</v>
      </c>
      <c r="B12" t="s">
        <v>27</v>
      </c>
      <c r="C12" t="s">
        <v>28</v>
      </c>
      <c r="D12" t="s">
        <v>6</v>
      </c>
      <c r="E12">
        <v>0</v>
      </c>
      <c r="F12">
        <v>0</v>
      </c>
      <c r="G12">
        <v>1</v>
      </c>
      <c r="H12">
        <v>0</v>
      </c>
      <c r="I12" t="s">
        <v>14</v>
      </c>
      <c r="J12">
        <f>IF(Table1[[#This Row],[Team]]="BRE",1,0)</f>
        <v>0</v>
      </c>
      <c r="K12">
        <v>5.4</v>
      </c>
      <c r="L12">
        <v>16</v>
      </c>
      <c r="M12">
        <v>5.31643695232066</v>
      </c>
      <c r="N12">
        <v>0</v>
      </c>
      <c r="O12">
        <v>1</v>
      </c>
      <c r="Q12" t="s">
        <v>5</v>
      </c>
      <c r="R12" cm="1">
        <f t="array" ref="R12">((SUMPRODUCT(Table1[PREV],Table1[PPG],Table1[Selected],Table1[DEF])-SUMPRODUCT(Table1[PREV],Table1[PPG],Table1[DEF]))+SUMPRODUCT(-- (Table1[PREV] = 0), Table1[Selected],Table1[DEF],Table1[PPG]))</f>
        <v>3.5076428879961448</v>
      </c>
    </row>
    <row r="13" spans="1:19" hidden="1" x14ac:dyDescent="0.3">
      <c r="A13" t="s">
        <v>66</v>
      </c>
      <c r="B13" t="s">
        <v>67</v>
      </c>
      <c r="C13" t="s">
        <v>67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57</v>
      </c>
      <c r="J13">
        <f>IF(Table1[[#This Row],[Team]]="BRE",1,0)</f>
        <v>1</v>
      </c>
      <c r="K13">
        <v>5</v>
      </c>
      <c r="L13">
        <v>54</v>
      </c>
      <c r="M13">
        <v>5.29879968271237</v>
      </c>
      <c r="N13">
        <v>0</v>
      </c>
      <c r="O13">
        <v>0</v>
      </c>
      <c r="Q13" t="s">
        <v>6</v>
      </c>
      <c r="R13" cm="1">
        <f t="array" ref="R13">((SUMPRODUCT(Table1[PREV],Table1[PPG],Table1[Selected],Table1[MID])-SUMPRODUCT(Table1[PREV],Table1[PPG],Table1[MID]))+SUMPRODUCT(-- (Table1[PREV] = 0), Table1[Selected],Table1[MID],Table1[PPG]))</f>
        <v>12.360170015975022</v>
      </c>
    </row>
    <row r="14" spans="1:19" hidden="1" x14ac:dyDescent="0.3">
      <c r="A14" t="s">
        <v>132</v>
      </c>
      <c r="B14" t="s">
        <v>133</v>
      </c>
      <c r="C14" t="s">
        <v>133</v>
      </c>
      <c r="D14" t="s">
        <v>7</v>
      </c>
      <c r="E14">
        <v>0</v>
      </c>
      <c r="F14">
        <v>0</v>
      </c>
      <c r="G14">
        <v>0</v>
      </c>
      <c r="H14">
        <v>1</v>
      </c>
      <c r="I14" t="s">
        <v>131</v>
      </c>
      <c r="J14">
        <f>IF(Table1[[#This Row],[Team]]="BRE",1,0)</f>
        <v>0</v>
      </c>
      <c r="K14">
        <v>10.5</v>
      </c>
      <c r="L14">
        <v>197</v>
      </c>
      <c r="M14">
        <f>5.17459553789677*0.75</f>
        <v>3.8809466534225772</v>
      </c>
      <c r="N14">
        <v>1</v>
      </c>
      <c r="O14">
        <v>0</v>
      </c>
      <c r="Q14" t="s">
        <v>7</v>
      </c>
      <c r="R14" cm="1">
        <f t="array" ref="R14">((SUMPRODUCT(Table1[PREV],Table1[PPG],Table1[Selected],Table1[FWD])-SUMPRODUCT(Table1[PREV],Table1[PPG],Table1[FWD]))+SUMPRODUCT(-- (Table1[PREV] = 0), Table1[Selected],Table1[FWD],Table1[PPG]))</f>
        <v>6.5066288101099818</v>
      </c>
    </row>
    <row r="15" spans="1:19" hidden="1" x14ac:dyDescent="0.3">
      <c r="A15" t="s">
        <v>157</v>
      </c>
      <c r="B15" t="s">
        <v>158</v>
      </c>
      <c r="C15" t="s">
        <v>158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149</v>
      </c>
      <c r="J15">
        <f>IF(Table1[[#This Row],[Team]]="BRE",1,0)</f>
        <v>0</v>
      </c>
      <c r="K15">
        <v>10.6</v>
      </c>
      <c r="L15">
        <v>268</v>
      </c>
      <c r="M15">
        <v>5.1121107488723601</v>
      </c>
      <c r="N15">
        <v>0</v>
      </c>
      <c r="O15">
        <v>0</v>
      </c>
    </row>
    <row r="16" spans="1:19" hidden="1" x14ac:dyDescent="0.3">
      <c r="A16" t="s">
        <v>104</v>
      </c>
      <c r="B16" t="s">
        <v>105</v>
      </c>
      <c r="C16" t="s">
        <v>105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95</v>
      </c>
      <c r="J16">
        <f>IF(Table1[[#This Row],[Team]]="BRE",1,0)</f>
        <v>0</v>
      </c>
      <c r="K16">
        <v>7.7</v>
      </c>
      <c r="L16">
        <v>132</v>
      </c>
      <c r="M16">
        <v>5.0677255701128896</v>
      </c>
      <c r="N16">
        <v>0</v>
      </c>
      <c r="O16">
        <v>0</v>
      </c>
      <c r="Q16" t="s">
        <v>237</v>
      </c>
      <c r="R16">
        <f>SUM(R11:R14)</f>
        <v>27.472101109629158</v>
      </c>
    </row>
    <row r="17" spans="1:19" x14ac:dyDescent="0.3">
      <c r="A17" t="s">
        <v>44</v>
      </c>
      <c r="B17" t="s">
        <v>45</v>
      </c>
      <c r="C17" t="s">
        <v>45</v>
      </c>
      <c r="D17" t="s">
        <v>7</v>
      </c>
      <c r="E17">
        <v>0</v>
      </c>
      <c r="F17">
        <v>0</v>
      </c>
      <c r="G17">
        <v>0</v>
      </c>
      <c r="H17">
        <v>1</v>
      </c>
      <c r="I17" t="s">
        <v>35</v>
      </c>
      <c r="J17">
        <f>IF(Table1[[#This Row],[Team]]="BRE",1,0)</f>
        <v>0</v>
      </c>
      <c r="K17">
        <v>7.9</v>
      </c>
      <c r="L17">
        <v>33</v>
      </c>
      <c r="M17">
        <v>5.0344441577449199</v>
      </c>
      <c r="N17">
        <v>1</v>
      </c>
      <c r="O17">
        <v>1</v>
      </c>
      <c r="Q17" t="s">
        <v>238</v>
      </c>
      <c r="R17" cm="1">
        <f t="array" ref="R17">SUMPRODUCT(Table1[Selected], -- (Table1[PREV] = 0))</f>
        <v>9</v>
      </c>
    </row>
    <row r="18" spans="1:19" hidden="1" x14ac:dyDescent="0.3">
      <c r="A18" t="s">
        <v>31</v>
      </c>
      <c r="B18" t="s">
        <v>32</v>
      </c>
      <c r="C18" t="s">
        <v>32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14</v>
      </c>
      <c r="J18">
        <f>IF(Table1[[#This Row],[Team]]="BRE",1,0)</f>
        <v>0</v>
      </c>
      <c r="K18">
        <v>5.6</v>
      </c>
      <c r="L18">
        <v>22</v>
      </c>
      <c r="M18">
        <v>4.9430754908972396</v>
      </c>
      <c r="N18">
        <v>1</v>
      </c>
      <c r="O18">
        <v>0</v>
      </c>
      <c r="Q18" t="s">
        <v>239</v>
      </c>
      <c r="R18">
        <v>15</v>
      </c>
    </row>
    <row r="19" spans="1:19" x14ac:dyDescent="0.3">
      <c r="A19" t="s">
        <v>199</v>
      </c>
      <c r="B19" t="s">
        <v>200</v>
      </c>
      <c r="C19" t="s">
        <v>200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194</v>
      </c>
      <c r="J19">
        <f>IF(Table1[[#This Row],[Team]]="BRE",1,0)</f>
        <v>0</v>
      </c>
      <c r="K19">
        <v>4.3</v>
      </c>
      <c r="L19">
        <v>342</v>
      </c>
      <c r="M19">
        <v>4.8859982325189204</v>
      </c>
      <c r="N19">
        <v>1</v>
      </c>
      <c r="O19">
        <v>1</v>
      </c>
    </row>
    <row r="20" spans="1:19" hidden="1" x14ac:dyDescent="0.3">
      <c r="A20" t="s">
        <v>128</v>
      </c>
      <c r="B20" t="s">
        <v>210</v>
      </c>
      <c r="C20" t="s">
        <v>210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209</v>
      </c>
      <c r="J20">
        <f>IF(Table1[[#This Row],[Team]]="BRE",1,0)</f>
        <v>0</v>
      </c>
      <c r="K20">
        <v>12.1</v>
      </c>
      <c r="L20">
        <v>375</v>
      </c>
      <c r="M20">
        <v>4.8278383974272501</v>
      </c>
      <c r="N20">
        <v>0</v>
      </c>
      <c r="O20">
        <v>0</v>
      </c>
      <c r="Q20" t="s">
        <v>240</v>
      </c>
      <c r="R20">
        <f>R16-(R17-R18)*4</f>
        <v>51.472101109629158</v>
      </c>
      <c r="S20">
        <v>0</v>
      </c>
    </row>
    <row r="21" spans="1:19" x14ac:dyDescent="0.3">
      <c r="A21" t="s">
        <v>109</v>
      </c>
      <c r="B21" t="s">
        <v>110</v>
      </c>
      <c r="C21" t="s">
        <v>110</v>
      </c>
      <c r="D21" t="s">
        <v>4</v>
      </c>
      <c r="E21">
        <v>1</v>
      </c>
      <c r="F21">
        <v>0</v>
      </c>
      <c r="G21">
        <v>0</v>
      </c>
      <c r="H21">
        <v>0</v>
      </c>
      <c r="I21" t="s">
        <v>95</v>
      </c>
      <c r="J21">
        <f>IF(Table1[[#This Row],[Team]]="BRE",1,0)</f>
        <v>0</v>
      </c>
      <c r="K21">
        <v>6.2</v>
      </c>
      <c r="L21">
        <v>135</v>
      </c>
      <c r="M21">
        <v>4.7591554009791501</v>
      </c>
      <c r="N21">
        <v>0</v>
      </c>
      <c r="O21">
        <v>1</v>
      </c>
    </row>
    <row r="22" spans="1:19" x14ac:dyDescent="0.3">
      <c r="A22" t="s">
        <v>161</v>
      </c>
      <c r="B22" t="s">
        <v>162</v>
      </c>
      <c r="C22" t="s">
        <v>161</v>
      </c>
      <c r="D22" t="s">
        <v>4</v>
      </c>
      <c r="E22">
        <v>1</v>
      </c>
      <c r="F22">
        <v>0</v>
      </c>
      <c r="G22">
        <v>0</v>
      </c>
      <c r="H22">
        <v>0</v>
      </c>
      <c r="I22" t="s">
        <v>149</v>
      </c>
      <c r="J22">
        <f>IF(Table1[[#This Row],[Team]]="BRE",1,0)</f>
        <v>0</v>
      </c>
      <c r="K22">
        <v>6</v>
      </c>
      <c r="L22">
        <v>270</v>
      </c>
      <c r="M22">
        <v>4.7067219010904902</v>
      </c>
      <c r="N22">
        <v>0</v>
      </c>
      <c r="O22">
        <v>1</v>
      </c>
      <c r="Q22" t="s">
        <v>57</v>
      </c>
      <c r="R22">
        <f>SUMPRODUCT(Table1[Selected],Table1[BRE])</f>
        <v>3</v>
      </c>
      <c r="S22">
        <v>3</v>
      </c>
    </row>
    <row r="23" spans="1:19" hidden="1" x14ac:dyDescent="0.3">
      <c r="A23" t="s">
        <v>92</v>
      </c>
      <c r="B23" t="s">
        <v>154</v>
      </c>
      <c r="C23" t="s">
        <v>154</v>
      </c>
      <c r="D23" t="s">
        <v>6</v>
      </c>
      <c r="E23">
        <v>0</v>
      </c>
      <c r="F23">
        <v>0</v>
      </c>
      <c r="G23">
        <v>1</v>
      </c>
      <c r="H23">
        <v>0</v>
      </c>
      <c r="I23" t="s">
        <v>149</v>
      </c>
      <c r="J23">
        <f>IF(Table1[[#This Row],[Team]]="BRE",1,0)</f>
        <v>0</v>
      </c>
      <c r="K23">
        <v>11.9</v>
      </c>
      <c r="L23">
        <v>265</v>
      </c>
      <c r="M23">
        <v>4.6720633392889104</v>
      </c>
      <c r="N23">
        <v>0</v>
      </c>
      <c r="O23">
        <v>0</v>
      </c>
    </row>
    <row r="24" spans="1:19" hidden="1" x14ac:dyDescent="0.3">
      <c r="A24" t="s">
        <v>220</v>
      </c>
      <c r="B24" t="s">
        <v>221</v>
      </c>
      <c r="C24" t="s">
        <v>221</v>
      </c>
      <c r="D24" t="s">
        <v>7</v>
      </c>
      <c r="E24">
        <v>0</v>
      </c>
      <c r="F24">
        <v>0</v>
      </c>
      <c r="G24">
        <v>0</v>
      </c>
      <c r="H24">
        <v>1</v>
      </c>
      <c r="I24" t="s">
        <v>219</v>
      </c>
      <c r="J24">
        <f>IF(Table1[[#This Row],[Team]]="BRE",1,0)</f>
        <v>0</v>
      </c>
      <c r="K24">
        <v>6</v>
      </c>
      <c r="L24">
        <v>-1</v>
      </c>
      <c r="M24">
        <v>0</v>
      </c>
      <c r="N24">
        <v>1</v>
      </c>
      <c r="O24">
        <v>0</v>
      </c>
    </row>
    <row r="25" spans="1:19" hidden="1" x14ac:dyDescent="0.3">
      <c r="A25" t="s">
        <v>142</v>
      </c>
      <c r="B25" t="s">
        <v>143</v>
      </c>
      <c r="C25" t="s">
        <v>143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139</v>
      </c>
      <c r="J25">
        <f>IF(Table1[[#This Row],[Team]]="BRE",1,0)</f>
        <v>0</v>
      </c>
      <c r="K25">
        <v>4.9000000000000004</v>
      </c>
      <c r="L25">
        <v>-1</v>
      </c>
      <c r="M25">
        <v>0</v>
      </c>
      <c r="N25">
        <v>1</v>
      </c>
      <c r="O25">
        <v>0</v>
      </c>
    </row>
    <row r="26" spans="1:19" hidden="1" x14ac:dyDescent="0.3">
      <c r="A26" t="s">
        <v>87</v>
      </c>
      <c r="B26" t="s">
        <v>88</v>
      </c>
      <c r="C26" t="s">
        <v>88</v>
      </c>
      <c r="D26" t="s">
        <v>5</v>
      </c>
      <c r="E26">
        <v>0</v>
      </c>
      <c r="F26">
        <v>1</v>
      </c>
      <c r="G26">
        <v>0</v>
      </c>
      <c r="H26">
        <v>0</v>
      </c>
      <c r="I26" t="s">
        <v>89</v>
      </c>
      <c r="J26">
        <f>IF(Table1[[#This Row],[Team]]="BRE",1,0)</f>
        <v>0</v>
      </c>
      <c r="K26">
        <v>4.9000000000000004</v>
      </c>
      <c r="L26">
        <v>-1</v>
      </c>
      <c r="M26">
        <v>0</v>
      </c>
      <c r="N26">
        <v>1</v>
      </c>
      <c r="O26">
        <v>0</v>
      </c>
    </row>
    <row r="27" spans="1:19" hidden="1" x14ac:dyDescent="0.3">
      <c r="A27" t="s">
        <v>146</v>
      </c>
      <c r="B27" t="s">
        <v>147</v>
      </c>
      <c r="C27" t="s">
        <v>147</v>
      </c>
      <c r="D27" t="s">
        <v>6</v>
      </c>
      <c r="E27">
        <v>0</v>
      </c>
      <c r="F27">
        <v>0</v>
      </c>
      <c r="G27">
        <v>1</v>
      </c>
      <c r="H27">
        <v>0</v>
      </c>
      <c r="I27" t="s">
        <v>145</v>
      </c>
      <c r="J27">
        <f>IF(Table1[[#This Row],[Team]]="BRE",1,0)</f>
        <v>0</v>
      </c>
      <c r="K27">
        <v>13</v>
      </c>
      <c r="L27">
        <v>-1</v>
      </c>
      <c r="M27">
        <v>0</v>
      </c>
      <c r="N27">
        <v>1</v>
      </c>
      <c r="O27">
        <v>0</v>
      </c>
    </row>
    <row r="28" spans="1:19" hidden="1" x14ac:dyDescent="0.3">
      <c r="A28" t="s">
        <v>140</v>
      </c>
      <c r="B28" t="s">
        <v>141</v>
      </c>
      <c r="C28" t="s">
        <v>141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139</v>
      </c>
      <c r="J28">
        <f>IF(Table1[[#This Row],[Team]]="BRE",1,0)</f>
        <v>0</v>
      </c>
      <c r="K28">
        <v>5</v>
      </c>
      <c r="L28">
        <v>-1</v>
      </c>
      <c r="M28">
        <v>0</v>
      </c>
      <c r="N28">
        <v>1</v>
      </c>
      <c r="O28">
        <v>0</v>
      </c>
    </row>
    <row r="29" spans="1:19" hidden="1" x14ac:dyDescent="0.3">
      <c r="A29" t="s">
        <v>33</v>
      </c>
      <c r="B29" t="s">
        <v>34</v>
      </c>
      <c r="C29" t="s">
        <v>34</v>
      </c>
      <c r="D29" t="s">
        <v>4</v>
      </c>
      <c r="E29">
        <v>1</v>
      </c>
      <c r="F29">
        <v>0</v>
      </c>
      <c r="G29">
        <v>0</v>
      </c>
      <c r="H29">
        <v>0</v>
      </c>
      <c r="I29" t="s">
        <v>14</v>
      </c>
      <c r="J29">
        <f>IF(Table1[[#This Row],[Team]]="BRE",1,0)</f>
        <v>0</v>
      </c>
      <c r="K29">
        <v>5.2</v>
      </c>
      <c r="L29">
        <v>23</v>
      </c>
      <c r="M29">
        <v>4.5147951849514403</v>
      </c>
      <c r="N29">
        <v>0</v>
      </c>
      <c r="O29">
        <v>0</v>
      </c>
    </row>
    <row r="30" spans="1:19" hidden="1" x14ac:dyDescent="0.3">
      <c r="A30" t="s">
        <v>68</v>
      </c>
      <c r="B30" t="s">
        <v>69</v>
      </c>
      <c r="C30" t="s">
        <v>69</v>
      </c>
      <c r="D30" t="s">
        <v>5</v>
      </c>
      <c r="E30">
        <v>0</v>
      </c>
      <c r="F30">
        <v>1</v>
      </c>
      <c r="G30">
        <v>0</v>
      </c>
      <c r="H30">
        <v>0</v>
      </c>
      <c r="I30" t="s">
        <v>57</v>
      </c>
      <c r="J30">
        <f>IF(Table1[[#This Row],[Team]]="BRE",1,0)</f>
        <v>1</v>
      </c>
      <c r="K30">
        <v>4.5</v>
      </c>
      <c r="L30">
        <v>61</v>
      </c>
      <c r="M30">
        <v>4.5142932635717896</v>
      </c>
      <c r="N30">
        <v>0</v>
      </c>
      <c r="O30">
        <v>0</v>
      </c>
    </row>
    <row r="31" spans="1:19" hidden="1" x14ac:dyDescent="0.3">
      <c r="A31" t="s">
        <v>83</v>
      </c>
      <c r="B31" t="s">
        <v>84</v>
      </c>
      <c r="C31" t="s">
        <v>84</v>
      </c>
      <c r="D31" t="s">
        <v>4</v>
      </c>
      <c r="E31">
        <v>1</v>
      </c>
      <c r="F31">
        <v>0</v>
      </c>
      <c r="G31">
        <v>0</v>
      </c>
      <c r="H31">
        <v>0</v>
      </c>
      <c r="I31" t="s">
        <v>74</v>
      </c>
      <c r="J31">
        <f>IF(Table1[[#This Row],[Team]]="BRE",1,0)</f>
        <v>0</v>
      </c>
      <c r="K31">
        <v>4.5999999999999996</v>
      </c>
      <c r="L31">
        <v>83</v>
      </c>
      <c r="M31">
        <v>4.3682179065216298</v>
      </c>
      <c r="N31">
        <v>1</v>
      </c>
      <c r="O31">
        <v>0</v>
      </c>
    </row>
    <row r="32" spans="1:19" x14ac:dyDescent="0.3">
      <c r="A32" t="s">
        <v>79</v>
      </c>
      <c r="B32" t="s">
        <v>80</v>
      </c>
      <c r="C32" t="s">
        <v>80</v>
      </c>
      <c r="D32" t="s">
        <v>7</v>
      </c>
      <c r="E32">
        <v>0</v>
      </c>
      <c r="F32">
        <v>0</v>
      </c>
      <c r="G32">
        <v>0</v>
      </c>
      <c r="H32">
        <v>1</v>
      </c>
      <c r="I32" t="s">
        <v>74</v>
      </c>
      <c r="J32">
        <f>IF(Table1[[#This Row],[Team]]="BRE",1,0)</f>
        <v>0</v>
      </c>
      <c r="K32">
        <v>6.4</v>
      </c>
      <c r="L32">
        <v>81</v>
      </c>
      <c r="M32">
        <v>4.3181535891151102</v>
      </c>
      <c r="N32">
        <v>0</v>
      </c>
      <c r="O32">
        <v>1</v>
      </c>
    </row>
    <row r="33" spans="1:15" hidden="1" x14ac:dyDescent="0.3">
      <c r="A33" t="s">
        <v>87</v>
      </c>
      <c r="B33" t="s">
        <v>203</v>
      </c>
      <c r="C33" t="s">
        <v>203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201</v>
      </c>
      <c r="J33">
        <f>IF(Table1[[#This Row],[Team]]="BRE",1,0)</f>
        <v>0</v>
      </c>
      <c r="K33">
        <v>6.3</v>
      </c>
      <c r="L33">
        <v>357</v>
      </c>
      <c r="M33">
        <v>4.2533508806989699</v>
      </c>
      <c r="N33">
        <v>0</v>
      </c>
      <c r="O33">
        <v>0</v>
      </c>
    </row>
    <row r="34" spans="1:15" hidden="1" x14ac:dyDescent="0.3">
      <c r="A34" t="s">
        <v>228</v>
      </c>
      <c r="B34" t="s">
        <v>229</v>
      </c>
      <c r="C34" t="s">
        <v>229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222</v>
      </c>
      <c r="J34">
        <f>IF(Table1[[#This Row],[Team]]="BRE",1,0)</f>
        <v>0</v>
      </c>
      <c r="K34">
        <v>6.5</v>
      </c>
      <c r="L34">
        <v>427</v>
      </c>
      <c r="M34">
        <v>4.2298720492645598</v>
      </c>
      <c r="N34">
        <v>0</v>
      </c>
      <c r="O34">
        <v>0</v>
      </c>
    </row>
    <row r="35" spans="1:15" hidden="1" x14ac:dyDescent="0.3">
      <c r="A35" t="s">
        <v>197</v>
      </c>
      <c r="B35" t="s">
        <v>198</v>
      </c>
      <c r="C35" t="s">
        <v>198</v>
      </c>
      <c r="D35" t="s">
        <v>7</v>
      </c>
      <c r="E35">
        <v>0</v>
      </c>
      <c r="F35">
        <v>0</v>
      </c>
      <c r="G35">
        <v>0</v>
      </c>
      <c r="H35">
        <v>1</v>
      </c>
      <c r="I35" t="s">
        <v>194</v>
      </c>
      <c r="J35">
        <f>IF(Table1[[#This Row],[Team]]="BRE",1,0)</f>
        <v>0</v>
      </c>
      <c r="K35">
        <v>5.9</v>
      </c>
      <c r="L35">
        <v>337</v>
      </c>
      <c r="M35">
        <v>4.2219502531260202</v>
      </c>
      <c r="N35">
        <v>0</v>
      </c>
      <c r="O35">
        <v>0</v>
      </c>
    </row>
    <row r="36" spans="1:15" hidden="1" x14ac:dyDescent="0.3">
      <c r="A36" t="s">
        <v>177</v>
      </c>
      <c r="B36" t="s">
        <v>178</v>
      </c>
      <c r="C36" t="s">
        <v>178</v>
      </c>
      <c r="D36" t="s">
        <v>4</v>
      </c>
      <c r="E36">
        <v>1</v>
      </c>
      <c r="F36">
        <v>0</v>
      </c>
      <c r="G36">
        <v>0</v>
      </c>
      <c r="H36">
        <v>0</v>
      </c>
      <c r="I36" t="s">
        <v>179</v>
      </c>
      <c r="J36">
        <f>IF(Table1[[#This Row],[Team]]="BRE",1,0)</f>
        <v>0</v>
      </c>
      <c r="K36">
        <v>5.0999999999999996</v>
      </c>
      <c r="L36">
        <v>290</v>
      </c>
      <c r="M36">
        <v>4.18636493320827</v>
      </c>
      <c r="N36">
        <v>0</v>
      </c>
      <c r="O36">
        <v>0</v>
      </c>
    </row>
    <row r="37" spans="1:15" hidden="1" x14ac:dyDescent="0.3">
      <c r="A37" t="s">
        <v>226</v>
      </c>
      <c r="B37" t="s">
        <v>227</v>
      </c>
      <c r="C37" t="s">
        <v>227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222</v>
      </c>
      <c r="J37">
        <f>IF(Table1[[#This Row],[Team]]="BRE",1,0)</f>
        <v>0</v>
      </c>
      <c r="K37">
        <v>5.9</v>
      </c>
      <c r="L37">
        <v>426</v>
      </c>
      <c r="M37">
        <v>4.1006595455855397</v>
      </c>
      <c r="N37">
        <v>0</v>
      </c>
      <c r="O37">
        <v>0</v>
      </c>
    </row>
    <row r="38" spans="1:15" hidden="1" x14ac:dyDescent="0.3">
      <c r="A38" t="s">
        <v>91</v>
      </c>
      <c r="B38" t="s">
        <v>148</v>
      </c>
      <c r="C38" t="s">
        <v>148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149</v>
      </c>
      <c r="J38">
        <f>IF(Table1[[#This Row],[Team]]="BRE",1,0)</f>
        <v>0</v>
      </c>
      <c r="K38">
        <v>7.6</v>
      </c>
      <c r="L38">
        <v>262</v>
      </c>
      <c r="M38">
        <v>4.09123334699943</v>
      </c>
      <c r="N38">
        <v>0</v>
      </c>
      <c r="O38">
        <v>0</v>
      </c>
    </row>
    <row r="39" spans="1:15" hidden="1" x14ac:dyDescent="0.3">
      <c r="A39" t="s">
        <v>53</v>
      </c>
      <c r="B39" t="s">
        <v>54</v>
      </c>
      <c r="C39" t="s">
        <v>54</v>
      </c>
      <c r="D39" t="s">
        <v>7</v>
      </c>
      <c r="E39">
        <v>0</v>
      </c>
      <c r="F39">
        <v>0</v>
      </c>
      <c r="G39">
        <v>0</v>
      </c>
      <c r="H39">
        <v>1</v>
      </c>
      <c r="I39" t="s">
        <v>35</v>
      </c>
      <c r="J39">
        <f>IF(Table1[[#This Row],[Team]]="BRE",1,0)</f>
        <v>0</v>
      </c>
      <c r="K39">
        <v>7.7</v>
      </c>
      <c r="L39">
        <v>40</v>
      </c>
      <c r="M39">
        <v>4.0840660947539797</v>
      </c>
      <c r="N39">
        <v>0</v>
      </c>
      <c r="O39">
        <v>0</v>
      </c>
    </row>
    <row r="40" spans="1:15" hidden="1" x14ac:dyDescent="0.3">
      <c r="A40" t="s">
        <v>232</v>
      </c>
      <c r="B40" t="s">
        <v>233</v>
      </c>
      <c r="C40" t="s">
        <v>233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222</v>
      </c>
      <c r="J40">
        <f>IF(Table1[[#This Row],[Team]]="BRE",1,0)</f>
        <v>0</v>
      </c>
      <c r="K40">
        <v>5.7</v>
      </c>
      <c r="L40">
        <v>429</v>
      </c>
      <c r="M40">
        <v>4.0719118610147804</v>
      </c>
      <c r="N40">
        <v>0</v>
      </c>
      <c r="O40">
        <v>0</v>
      </c>
    </row>
    <row r="41" spans="1:15" hidden="1" x14ac:dyDescent="0.3">
      <c r="A41" t="s">
        <v>207</v>
      </c>
      <c r="B41" t="s">
        <v>208</v>
      </c>
      <c r="C41" t="s">
        <v>208</v>
      </c>
      <c r="D41" t="s">
        <v>4</v>
      </c>
      <c r="E41">
        <v>1</v>
      </c>
      <c r="F41">
        <v>0</v>
      </c>
      <c r="G41">
        <v>0</v>
      </c>
      <c r="H41">
        <v>0</v>
      </c>
      <c r="I41" t="s">
        <v>209</v>
      </c>
      <c r="J41">
        <f>IF(Table1[[#This Row],[Team]]="BRE",1,0)</f>
        <v>0</v>
      </c>
      <c r="K41">
        <v>5.4</v>
      </c>
      <c r="L41">
        <v>374</v>
      </c>
      <c r="M41">
        <v>4.0079981423488897</v>
      </c>
      <c r="N41">
        <v>0</v>
      </c>
      <c r="O41">
        <v>0</v>
      </c>
    </row>
    <row r="42" spans="1:15" hidden="1" x14ac:dyDescent="0.3">
      <c r="A42" t="s">
        <v>155</v>
      </c>
      <c r="B42" t="s">
        <v>156</v>
      </c>
      <c r="C42" t="s">
        <v>156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149</v>
      </c>
      <c r="J42">
        <f>IF(Table1[[#This Row],[Team]]="BRE",1,0)</f>
        <v>0</v>
      </c>
      <c r="K42">
        <v>8.6</v>
      </c>
      <c r="L42">
        <v>267</v>
      </c>
      <c r="M42">
        <v>3.9995746541616701</v>
      </c>
      <c r="N42">
        <v>0</v>
      </c>
      <c r="O42">
        <v>0</v>
      </c>
    </row>
    <row r="43" spans="1:15" x14ac:dyDescent="0.3">
      <c r="A43" t="s">
        <v>159</v>
      </c>
      <c r="B43" t="s">
        <v>160</v>
      </c>
      <c r="C43" t="s">
        <v>160</v>
      </c>
      <c r="D43" t="s">
        <v>5</v>
      </c>
      <c r="E43">
        <v>0</v>
      </c>
      <c r="F43">
        <v>1</v>
      </c>
      <c r="G43">
        <v>0</v>
      </c>
      <c r="H43">
        <v>0</v>
      </c>
      <c r="I43" t="s">
        <v>149</v>
      </c>
      <c r="J43">
        <f>IF(Table1[[#This Row],[Team]]="BRE",1,0)</f>
        <v>0</v>
      </c>
      <c r="K43">
        <v>6.8</v>
      </c>
      <c r="L43">
        <v>269</v>
      </c>
      <c r="M43">
        <v>3.9317062567677099</v>
      </c>
      <c r="N43">
        <v>0</v>
      </c>
      <c r="O43">
        <v>1</v>
      </c>
    </row>
    <row r="44" spans="1:15" hidden="1" x14ac:dyDescent="0.3">
      <c r="A44" t="s">
        <v>171</v>
      </c>
      <c r="B44" t="s">
        <v>172</v>
      </c>
      <c r="C44" t="s">
        <v>173</v>
      </c>
      <c r="D44" t="s">
        <v>7</v>
      </c>
      <c r="E44">
        <v>0</v>
      </c>
      <c r="F44">
        <v>0</v>
      </c>
      <c r="G44">
        <v>0</v>
      </c>
      <c r="H44">
        <v>1</v>
      </c>
      <c r="I44" t="s">
        <v>149</v>
      </c>
      <c r="J44">
        <f>IF(Table1[[#This Row],[Team]]="BRE",1,0)</f>
        <v>0</v>
      </c>
      <c r="K44">
        <v>8.6999999999999993</v>
      </c>
      <c r="L44">
        <v>276</v>
      </c>
      <c r="M44">
        <v>3.91003560276177</v>
      </c>
      <c r="N44">
        <v>0</v>
      </c>
      <c r="O44">
        <v>0</v>
      </c>
    </row>
    <row r="45" spans="1:15" hidden="1" x14ac:dyDescent="0.3">
      <c r="A45" t="s">
        <v>165</v>
      </c>
      <c r="B45" t="s">
        <v>166</v>
      </c>
      <c r="C45" t="s">
        <v>167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149</v>
      </c>
      <c r="J45">
        <f>IF(Table1[[#This Row],[Team]]="BRE",1,0)</f>
        <v>0</v>
      </c>
      <c r="K45">
        <v>7.6</v>
      </c>
      <c r="L45">
        <v>274</v>
      </c>
      <c r="M45">
        <v>3.9064515048475901</v>
      </c>
      <c r="N45">
        <v>0</v>
      </c>
      <c r="O45">
        <v>0</v>
      </c>
    </row>
    <row r="46" spans="1:15" x14ac:dyDescent="0.3">
      <c r="A46" t="s">
        <v>29</v>
      </c>
      <c r="B46" t="s">
        <v>30</v>
      </c>
      <c r="C46" t="s">
        <v>30</v>
      </c>
      <c r="D46" t="s">
        <v>5</v>
      </c>
      <c r="E46">
        <v>0</v>
      </c>
      <c r="F46">
        <v>1</v>
      </c>
      <c r="G46">
        <v>0</v>
      </c>
      <c r="H46">
        <v>0</v>
      </c>
      <c r="I46" t="s">
        <v>14</v>
      </c>
      <c r="J46">
        <f>IF(Table1[[#This Row],[Team]]="BRE",1,0)</f>
        <v>0</v>
      </c>
      <c r="K46">
        <v>4.5</v>
      </c>
      <c r="L46">
        <v>17</v>
      </c>
      <c r="M46">
        <v>3.8892023689455799</v>
      </c>
      <c r="N46">
        <v>0</v>
      </c>
      <c r="O46">
        <v>1</v>
      </c>
    </row>
    <row r="47" spans="1:15" hidden="1" x14ac:dyDescent="0.3">
      <c r="A47" t="s">
        <v>87</v>
      </c>
      <c r="B47" t="s">
        <v>136</v>
      </c>
      <c r="C47" t="s">
        <v>136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131</v>
      </c>
      <c r="J47">
        <f>IF(Table1[[#This Row],[Team]]="BRE",1,0)</f>
        <v>0</v>
      </c>
      <c r="K47">
        <v>6.8</v>
      </c>
      <c r="L47">
        <v>202</v>
      </c>
      <c r="M47">
        <v>3.83432999666636</v>
      </c>
      <c r="N47">
        <v>0</v>
      </c>
      <c r="O47">
        <v>0</v>
      </c>
    </row>
    <row r="48" spans="1:15" hidden="1" x14ac:dyDescent="0.3">
      <c r="A48" t="s">
        <v>125</v>
      </c>
      <c r="B48" t="s">
        <v>126</v>
      </c>
      <c r="C48" t="s">
        <v>126</v>
      </c>
      <c r="D48" t="s">
        <v>5</v>
      </c>
      <c r="E48">
        <v>0</v>
      </c>
      <c r="F48">
        <v>1</v>
      </c>
      <c r="G48">
        <v>0</v>
      </c>
      <c r="H48">
        <v>0</v>
      </c>
      <c r="I48" t="s">
        <v>113</v>
      </c>
      <c r="J48">
        <f>IF(Table1[[#This Row],[Team]]="BRE",1,0)</f>
        <v>0</v>
      </c>
      <c r="K48">
        <v>4.5</v>
      </c>
      <c r="L48">
        <v>160</v>
      </c>
      <c r="M48">
        <v>3.7897351842796598</v>
      </c>
      <c r="N48">
        <v>0</v>
      </c>
      <c r="O48">
        <v>0</v>
      </c>
    </row>
    <row r="49" spans="1:15" hidden="1" x14ac:dyDescent="0.3">
      <c r="A49" t="s">
        <v>195</v>
      </c>
      <c r="B49" t="s">
        <v>196</v>
      </c>
      <c r="C49" t="s">
        <v>196</v>
      </c>
      <c r="D49" t="s">
        <v>4</v>
      </c>
      <c r="E49">
        <v>1</v>
      </c>
      <c r="F49">
        <v>0</v>
      </c>
      <c r="G49">
        <v>0</v>
      </c>
      <c r="H49">
        <v>0</v>
      </c>
      <c r="I49" t="s">
        <v>194</v>
      </c>
      <c r="J49">
        <f>IF(Table1[[#This Row],[Team]]="BRE",1,0)</f>
        <v>0</v>
      </c>
      <c r="K49">
        <v>4.5</v>
      </c>
      <c r="L49">
        <v>336</v>
      </c>
      <c r="M49">
        <v>3.7891664173195601</v>
      </c>
      <c r="N49">
        <v>0</v>
      </c>
      <c r="O49">
        <v>0</v>
      </c>
    </row>
    <row r="50" spans="1:15" hidden="1" x14ac:dyDescent="0.3">
      <c r="A50" t="s">
        <v>137</v>
      </c>
      <c r="B50" t="s">
        <v>138</v>
      </c>
      <c r="C50" t="s">
        <v>138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131</v>
      </c>
      <c r="J50">
        <f>IF(Table1[[#This Row],[Team]]="BRE",1,0)</f>
        <v>0</v>
      </c>
      <c r="K50">
        <v>6.5</v>
      </c>
      <c r="L50">
        <v>203</v>
      </c>
      <c r="M50">
        <v>3.7729145877055599</v>
      </c>
      <c r="N50">
        <v>0</v>
      </c>
      <c r="O50">
        <v>0</v>
      </c>
    </row>
    <row r="51" spans="1:15" hidden="1" x14ac:dyDescent="0.3">
      <c r="A51" t="s">
        <v>106</v>
      </c>
      <c r="B51" t="s">
        <v>107</v>
      </c>
      <c r="C51" t="s">
        <v>107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95</v>
      </c>
      <c r="J51">
        <f>IF(Table1[[#This Row],[Team]]="BRE",1,0)</f>
        <v>0</v>
      </c>
      <c r="K51">
        <v>7.8</v>
      </c>
      <c r="L51">
        <v>133</v>
      </c>
      <c r="M51">
        <v>3.7712611310122499</v>
      </c>
      <c r="N51">
        <v>0</v>
      </c>
      <c r="O51">
        <v>0</v>
      </c>
    </row>
    <row r="52" spans="1:15" hidden="1" x14ac:dyDescent="0.3">
      <c r="A52" t="s">
        <v>129</v>
      </c>
      <c r="B52" t="s">
        <v>130</v>
      </c>
      <c r="C52" t="s">
        <v>130</v>
      </c>
      <c r="D52" t="s">
        <v>4</v>
      </c>
      <c r="E52">
        <v>1</v>
      </c>
      <c r="F52">
        <v>0</v>
      </c>
      <c r="G52">
        <v>0</v>
      </c>
      <c r="H52">
        <v>0</v>
      </c>
      <c r="I52" t="s">
        <v>131</v>
      </c>
      <c r="J52">
        <f>IF(Table1[[#This Row],[Team]]="BRE",1,0)</f>
        <v>0</v>
      </c>
      <c r="K52">
        <v>4.8</v>
      </c>
      <c r="L52">
        <v>194</v>
      </c>
      <c r="M52">
        <v>3.7669359005787899</v>
      </c>
      <c r="N52">
        <v>0</v>
      </c>
      <c r="O52">
        <v>0</v>
      </c>
    </row>
    <row r="53" spans="1:15" hidden="1" x14ac:dyDescent="0.3">
      <c r="A53" t="s">
        <v>81</v>
      </c>
      <c r="B53" t="s">
        <v>82</v>
      </c>
      <c r="C53" t="s">
        <v>82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74</v>
      </c>
      <c r="J53">
        <f>IF(Table1[[#This Row],[Team]]="BRE",1,0)</f>
        <v>0</v>
      </c>
      <c r="K53">
        <v>6.2</v>
      </c>
      <c r="L53">
        <v>82</v>
      </c>
      <c r="M53">
        <v>3.7386564596046798</v>
      </c>
      <c r="N53">
        <v>0</v>
      </c>
      <c r="O53">
        <v>0</v>
      </c>
    </row>
    <row r="54" spans="1:15" hidden="1" x14ac:dyDescent="0.3">
      <c r="A54" t="s">
        <v>85</v>
      </c>
      <c r="B54" t="s">
        <v>86</v>
      </c>
      <c r="C54" t="s">
        <v>86</v>
      </c>
      <c r="D54" t="s">
        <v>6</v>
      </c>
      <c r="E54">
        <v>0</v>
      </c>
      <c r="F54">
        <v>0</v>
      </c>
      <c r="G54">
        <v>1</v>
      </c>
      <c r="H54">
        <v>0</v>
      </c>
      <c r="I54" t="s">
        <v>74</v>
      </c>
      <c r="J54">
        <f>IF(Table1[[#This Row],[Team]]="BRE",1,0)</f>
        <v>0</v>
      </c>
      <c r="K54">
        <v>4.5</v>
      </c>
      <c r="L54">
        <v>88</v>
      </c>
      <c r="M54">
        <v>3.7140429081514701</v>
      </c>
      <c r="N54">
        <v>0</v>
      </c>
      <c r="O54">
        <v>0</v>
      </c>
    </row>
    <row r="55" spans="1:15" hidden="1" x14ac:dyDescent="0.3">
      <c r="A55" t="s">
        <v>119</v>
      </c>
      <c r="B55" t="s">
        <v>120</v>
      </c>
      <c r="C55" t="s">
        <v>120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113</v>
      </c>
      <c r="J55">
        <f>IF(Table1[[#This Row],[Team]]="BRE",1,0)</f>
        <v>0</v>
      </c>
      <c r="K55">
        <v>6.8</v>
      </c>
      <c r="L55">
        <v>148</v>
      </c>
      <c r="M55">
        <v>3.7137408887633998</v>
      </c>
      <c r="N55">
        <v>0</v>
      </c>
      <c r="O55">
        <v>0</v>
      </c>
    </row>
    <row r="56" spans="1:15" hidden="1" x14ac:dyDescent="0.3">
      <c r="A56" t="s">
        <v>46</v>
      </c>
      <c r="B56" t="s">
        <v>47</v>
      </c>
      <c r="C56" t="s">
        <v>47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35</v>
      </c>
      <c r="J56">
        <f>IF(Table1[[#This Row],[Team]]="BRE",1,0)</f>
        <v>0</v>
      </c>
      <c r="K56">
        <v>5</v>
      </c>
      <c r="L56">
        <v>35</v>
      </c>
      <c r="M56">
        <v>3.7054244606253102</v>
      </c>
      <c r="N56">
        <v>0</v>
      </c>
      <c r="O56">
        <v>0</v>
      </c>
    </row>
    <row r="57" spans="1:15" hidden="1" x14ac:dyDescent="0.3">
      <c r="A57" t="s">
        <v>93</v>
      </c>
      <c r="B57" t="s">
        <v>94</v>
      </c>
      <c r="C57" t="s">
        <v>94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95</v>
      </c>
      <c r="J57">
        <f>IF(Table1[[#This Row],[Team]]="BRE",1,0)</f>
        <v>0</v>
      </c>
      <c r="K57">
        <v>5.7</v>
      </c>
      <c r="L57">
        <v>121</v>
      </c>
      <c r="M57">
        <v>3.7011715881172198</v>
      </c>
      <c r="N57">
        <v>0</v>
      </c>
      <c r="O57">
        <v>0</v>
      </c>
    </row>
    <row r="58" spans="1:15" hidden="1" x14ac:dyDescent="0.3">
      <c r="A58" t="s">
        <v>181</v>
      </c>
      <c r="B58" t="s">
        <v>182</v>
      </c>
      <c r="C58" t="s">
        <v>183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179</v>
      </c>
      <c r="J58">
        <f>IF(Table1[[#This Row],[Team]]="BRE",1,0)</f>
        <v>0</v>
      </c>
      <c r="K58">
        <v>5</v>
      </c>
      <c r="L58">
        <v>292</v>
      </c>
      <c r="M58">
        <v>3.68312832117515</v>
      </c>
      <c r="N58">
        <v>0</v>
      </c>
      <c r="O58">
        <v>0</v>
      </c>
    </row>
    <row r="59" spans="1:15" hidden="1" x14ac:dyDescent="0.3">
      <c r="A59" t="s">
        <v>223</v>
      </c>
      <c r="B59" t="s">
        <v>224</v>
      </c>
      <c r="C59" t="s">
        <v>224</v>
      </c>
      <c r="D59" t="s">
        <v>4</v>
      </c>
      <c r="E59">
        <v>1</v>
      </c>
      <c r="F59">
        <v>0</v>
      </c>
      <c r="G59">
        <v>0</v>
      </c>
      <c r="H59">
        <v>0</v>
      </c>
      <c r="I59" t="s">
        <v>222</v>
      </c>
      <c r="J59">
        <f>IF(Table1[[#This Row],[Team]]="BRE",1,0)</f>
        <v>0</v>
      </c>
      <c r="K59">
        <v>5</v>
      </c>
      <c r="L59">
        <v>420</v>
      </c>
      <c r="M59">
        <v>3.6480993568945301</v>
      </c>
      <c r="N59">
        <v>0</v>
      </c>
      <c r="O59">
        <v>0</v>
      </c>
    </row>
    <row r="60" spans="1:15" hidden="1" x14ac:dyDescent="0.3">
      <c r="A60" t="s">
        <v>22</v>
      </c>
      <c r="B60" t="s">
        <v>23</v>
      </c>
      <c r="C60" t="s">
        <v>23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14</v>
      </c>
      <c r="J60">
        <f>IF(Table1[[#This Row],[Team]]="BRE",1,0)</f>
        <v>0</v>
      </c>
      <c r="K60">
        <v>6.3</v>
      </c>
      <c r="L60">
        <v>14</v>
      </c>
      <c r="M60">
        <v>3.6415709058349899</v>
      </c>
      <c r="N60">
        <v>0</v>
      </c>
      <c r="O60">
        <v>0</v>
      </c>
    </row>
    <row r="61" spans="1:15" hidden="1" x14ac:dyDescent="0.3">
      <c r="A61" t="s">
        <v>134</v>
      </c>
      <c r="B61" t="s">
        <v>135</v>
      </c>
      <c r="C61" t="s">
        <v>135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131</v>
      </c>
      <c r="J61">
        <f>IF(Table1[[#This Row],[Team]]="BRE",1,0)</f>
        <v>0</v>
      </c>
      <c r="K61">
        <v>6.4</v>
      </c>
      <c r="L61">
        <v>201</v>
      </c>
      <c r="M61">
        <v>3.6352271517538202</v>
      </c>
      <c r="N61">
        <v>0</v>
      </c>
      <c r="O61">
        <v>0</v>
      </c>
    </row>
    <row r="62" spans="1:15" hidden="1" x14ac:dyDescent="0.3">
      <c r="A62" t="s">
        <v>108</v>
      </c>
      <c r="B62" t="s">
        <v>87</v>
      </c>
      <c r="C62" t="s">
        <v>87</v>
      </c>
      <c r="D62" t="s">
        <v>5</v>
      </c>
      <c r="E62">
        <v>0</v>
      </c>
      <c r="F62">
        <v>1</v>
      </c>
      <c r="G62">
        <v>0</v>
      </c>
      <c r="H62">
        <v>0</v>
      </c>
      <c r="I62" t="s">
        <v>95</v>
      </c>
      <c r="J62">
        <f>IF(Table1[[#This Row],[Team]]="BRE",1,0)</f>
        <v>0</v>
      </c>
      <c r="K62">
        <v>6.3</v>
      </c>
      <c r="L62">
        <v>134</v>
      </c>
      <c r="M62">
        <v>3.6350544110749898</v>
      </c>
      <c r="N62">
        <v>0</v>
      </c>
      <c r="O62">
        <v>0</v>
      </c>
    </row>
    <row r="63" spans="1:15" hidden="1" x14ac:dyDescent="0.3">
      <c r="A63" t="s">
        <v>114</v>
      </c>
      <c r="B63" t="s">
        <v>115</v>
      </c>
      <c r="C63" t="s">
        <v>115</v>
      </c>
      <c r="D63" t="s">
        <v>4</v>
      </c>
      <c r="E63">
        <v>1</v>
      </c>
      <c r="F63">
        <v>0</v>
      </c>
      <c r="G63">
        <v>0</v>
      </c>
      <c r="H63">
        <v>0</v>
      </c>
      <c r="I63" t="s">
        <v>113</v>
      </c>
      <c r="J63">
        <f>IF(Table1[[#This Row],[Team]]="BRE",1,0)</f>
        <v>0</v>
      </c>
      <c r="K63">
        <v>4.5999999999999996</v>
      </c>
      <c r="L63">
        <v>141</v>
      </c>
      <c r="M63">
        <v>3.5993242184530501</v>
      </c>
      <c r="N63">
        <v>0</v>
      </c>
      <c r="O63">
        <v>0</v>
      </c>
    </row>
    <row r="64" spans="1:15" hidden="1" x14ac:dyDescent="0.3">
      <c r="A64" t="s">
        <v>225</v>
      </c>
      <c r="B64" t="s">
        <v>100</v>
      </c>
      <c r="C64" t="s">
        <v>100</v>
      </c>
      <c r="D64" t="s">
        <v>7</v>
      </c>
      <c r="E64">
        <v>0</v>
      </c>
      <c r="F64">
        <v>0</v>
      </c>
      <c r="G64">
        <v>0</v>
      </c>
      <c r="H64">
        <v>1</v>
      </c>
      <c r="I64" t="s">
        <v>222</v>
      </c>
      <c r="J64">
        <f>IF(Table1[[#This Row],[Team]]="BRE",1,0)</f>
        <v>0</v>
      </c>
      <c r="K64">
        <v>7.8</v>
      </c>
      <c r="L64">
        <v>422</v>
      </c>
      <c r="M64">
        <v>3.5816192020940001</v>
      </c>
      <c r="N64">
        <v>0</v>
      </c>
      <c r="O64">
        <v>0</v>
      </c>
    </row>
    <row r="65" spans="1:15" hidden="1" x14ac:dyDescent="0.3">
      <c r="A65" t="s">
        <v>20</v>
      </c>
      <c r="B65" t="s">
        <v>21</v>
      </c>
      <c r="C65" t="s">
        <v>21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14</v>
      </c>
      <c r="J65">
        <f>IF(Table1[[#This Row],[Team]]="BRE",1,0)</f>
        <v>0</v>
      </c>
      <c r="K65">
        <v>6.1</v>
      </c>
      <c r="L65">
        <v>13</v>
      </c>
      <c r="M65">
        <v>3.46722434991241</v>
      </c>
      <c r="N65">
        <v>0</v>
      </c>
      <c r="O65">
        <v>0</v>
      </c>
    </row>
    <row r="66" spans="1:15" hidden="1" x14ac:dyDescent="0.3">
      <c r="A66" t="s">
        <v>128</v>
      </c>
      <c r="B66" t="s">
        <v>180</v>
      </c>
      <c r="C66" t="s">
        <v>180</v>
      </c>
      <c r="D66" t="s">
        <v>5</v>
      </c>
      <c r="E66">
        <v>0</v>
      </c>
      <c r="F66">
        <v>1</v>
      </c>
      <c r="G66">
        <v>0</v>
      </c>
      <c r="H66">
        <v>0</v>
      </c>
      <c r="I66" t="s">
        <v>179</v>
      </c>
      <c r="J66">
        <f>IF(Table1[[#This Row],[Team]]="BRE",1,0)</f>
        <v>0</v>
      </c>
      <c r="K66">
        <v>5.4</v>
      </c>
      <c r="L66">
        <v>291</v>
      </c>
      <c r="M66">
        <v>3.4485589179382998</v>
      </c>
      <c r="N66">
        <v>0</v>
      </c>
      <c r="O66">
        <v>0</v>
      </c>
    </row>
    <row r="67" spans="1:15" hidden="1" x14ac:dyDescent="0.3">
      <c r="A67" t="s">
        <v>152</v>
      </c>
      <c r="B67" t="s">
        <v>153</v>
      </c>
      <c r="C67" t="s">
        <v>153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149</v>
      </c>
      <c r="J67">
        <f>IF(Table1[[#This Row],[Team]]="BRE",1,0)</f>
        <v>0</v>
      </c>
      <c r="K67">
        <v>7.3</v>
      </c>
      <c r="L67">
        <v>264</v>
      </c>
      <c r="M67">
        <v>3.3975800562424499</v>
      </c>
      <c r="N67">
        <v>0</v>
      </c>
      <c r="O67">
        <v>0</v>
      </c>
    </row>
    <row r="68" spans="1:15" hidden="1" x14ac:dyDescent="0.3">
      <c r="A68" t="s">
        <v>189</v>
      </c>
      <c r="B68" t="s">
        <v>190</v>
      </c>
      <c r="C68" t="s">
        <v>190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188</v>
      </c>
      <c r="J68">
        <f>IF(Table1[[#This Row],[Team]]="BRE",1,0)</f>
        <v>0</v>
      </c>
      <c r="K68">
        <v>7.4</v>
      </c>
      <c r="L68">
        <v>317</v>
      </c>
      <c r="M68">
        <v>3.3957122764408001</v>
      </c>
      <c r="N68">
        <v>0</v>
      </c>
      <c r="O68">
        <v>0</v>
      </c>
    </row>
    <row r="69" spans="1:15" hidden="1" x14ac:dyDescent="0.3">
      <c r="A69" t="s">
        <v>24</v>
      </c>
      <c r="B69" t="s">
        <v>25</v>
      </c>
      <c r="C69" t="s">
        <v>24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14</v>
      </c>
      <c r="J69">
        <f>IF(Table1[[#This Row],[Team]]="BRE",1,0)</f>
        <v>0</v>
      </c>
      <c r="K69">
        <v>5.3</v>
      </c>
      <c r="L69">
        <v>15</v>
      </c>
      <c r="M69">
        <v>3.3758008058333999</v>
      </c>
      <c r="N69">
        <v>0</v>
      </c>
      <c r="O69">
        <v>0</v>
      </c>
    </row>
    <row r="70" spans="1:15" hidden="1" x14ac:dyDescent="0.3">
      <c r="A70" t="s">
        <v>36</v>
      </c>
      <c r="B70" t="s">
        <v>37</v>
      </c>
      <c r="C70" t="s">
        <v>37</v>
      </c>
      <c r="D70" t="s">
        <v>4</v>
      </c>
      <c r="E70">
        <v>1</v>
      </c>
      <c r="F70">
        <v>0</v>
      </c>
      <c r="G70">
        <v>0</v>
      </c>
      <c r="H70">
        <v>0</v>
      </c>
      <c r="I70" t="s">
        <v>35</v>
      </c>
      <c r="J70">
        <f>IF(Table1[[#This Row],[Team]]="BRE",1,0)</f>
        <v>0</v>
      </c>
      <c r="K70">
        <v>5.5</v>
      </c>
      <c r="L70">
        <v>27</v>
      </c>
      <c r="M70">
        <v>3.3642781068612901</v>
      </c>
      <c r="N70">
        <v>0</v>
      </c>
      <c r="O70">
        <v>0</v>
      </c>
    </row>
    <row r="71" spans="1:15" hidden="1" x14ac:dyDescent="0.3">
      <c r="A71" t="s">
        <v>96</v>
      </c>
      <c r="B71" t="s">
        <v>97</v>
      </c>
      <c r="C71" t="s">
        <v>97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95</v>
      </c>
      <c r="J71">
        <f>IF(Table1[[#This Row],[Team]]="BRE",1,0)</f>
        <v>0</v>
      </c>
      <c r="K71">
        <v>5.7</v>
      </c>
      <c r="L71">
        <v>123</v>
      </c>
      <c r="M71">
        <v>3.3315005516394298</v>
      </c>
      <c r="N71">
        <v>0</v>
      </c>
      <c r="O71">
        <v>0</v>
      </c>
    </row>
    <row r="72" spans="1:15" hidden="1" x14ac:dyDescent="0.3">
      <c r="A72" t="s">
        <v>48</v>
      </c>
      <c r="B72" t="s">
        <v>49</v>
      </c>
      <c r="C72" t="s">
        <v>50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35</v>
      </c>
      <c r="J72">
        <f>IF(Table1[[#This Row],[Team]]="BRE",1,0)</f>
        <v>0</v>
      </c>
      <c r="K72">
        <v>4.9000000000000004</v>
      </c>
      <c r="L72">
        <v>36</v>
      </c>
      <c r="M72">
        <v>3.3141397947665099</v>
      </c>
      <c r="N72">
        <v>0</v>
      </c>
      <c r="O72">
        <v>0</v>
      </c>
    </row>
    <row r="73" spans="1:15" hidden="1" x14ac:dyDescent="0.3">
      <c r="A73" t="s">
        <v>90</v>
      </c>
      <c r="B73" t="s">
        <v>174</v>
      </c>
      <c r="C73" t="s">
        <v>174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149</v>
      </c>
      <c r="J73">
        <f>IF(Table1[[#This Row],[Team]]="BRE",1,0)</f>
        <v>0</v>
      </c>
      <c r="K73">
        <v>8.1</v>
      </c>
      <c r="L73">
        <v>278</v>
      </c>
      <c r="M73">
        <v>3.23271953114907</v>
      </c>
      <c r="N73">
        <v>0</v>
      </c>
      <c r="O73">
        <v>0</v>
      </c>
    </row>
    <row r="74" spans="1:15" hidden="1" x14ac:dyDescent="0.3">
      <c r="A74" t="s">
        <v>40</v>
      </c>
      <c r="B74" t="s">
        <v>41</v>
      </c>
      <c r="C74" t="s">
        <v>41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35</v>
      </c>
      <c r="J74">
        <f>IF(Table1[[#This Row],[Team]]="BRE",1,0)</f>
        <v>0</v>
      </c>
      <c r="K74">
        <v>5</v>
      </c>
      <c r="L74">
        <v>31</v>
      </c>
      <c r="M74">
        <v>3.2113043182276102</v>
      </c>
      <c r="N74">
        <v>0</v>
      </c>
      <c r="O74">
        <v>0</v>
      </c>
    </row>
    <row r="75" spans="1:15" hidden="1" x14ac:dyDescent="0.3">
      <c r="A75" t="s">
        <v>123</v>
      </c>
      <c r="B75" t="s">
        <v>124</v>
      </c>
      <c r="C75" t="s">
        <v>124</v>
      </c>
      <c r="D75" t="s">
        <v>5</v>
      </c>
      <c r="E75">
        <v>0</v>
      </c>
      <c r="F75">
        <v>1</v>
      </c>
      <c r="G75">
        <v>0</v>
      </c>
      <c r="H75">
        <v>0</v>
      </c>
      <c r="I75" t="s">
        <v>113</v>
      </c>
      <c r="J75">
        <f>IF(Table1[[#This Row],[Team]]="BRE",1,0)</f>
        <v>0</v>
      </c>
      <c r="K75">
        <v>4.5</v>
      </c>
      <c r="L75">
        <v>158</v>
      </c>
      <c r="M75">
        <v>3.1442080921353601</v>
      </c>
      <c r="N75">
        <v>0</v>
      </c>
      <c r="O75">
        <v>0</v>
      </c>
    </row>
    <row r="76" spans="1:15" hidden="1" x14ac:dyDescent="0.3">
      <c r="A76" t="s">
        <v>38</v>
      </c>
      <c r="B76" t="s">
        <v>39</v>
      </c>
      <c r="C76" t="s">
        <v>39</v>
      </c>
      <c r="D76" t="s">
        <v>6</v>
      </c>
      <c r="E76">
        <v>0</v>
      </c>
      <c r="F76">
        <v>0</v>
      </c>
      <c r="G76">
        <v>1</v>
      </c>
      <c r="H76">
        <v>0</v>
      </c>
      <c r="I76" t="s">
        <v>35</v>
      </c>
      <c r="J76">
        <f>IF(Table1[[#This Row],[Team]]="BRE",1,0)</f>
        <v>0</v>
      </c>
      <c r="K76">
        <v>5.9</v>
      </c>
      <c r="L76">
        <v>28</v>
      </c>
      <c r="M76">
        <v>3.1397464623818601</v>
      </c>
      <c r="N76">
        <v>0</v>
      </c>
      <c r="O76">
        <v>0</v>
      </c>
    </row>
    <row r="77" spans="1:15" hidden="1" x14ac:dyDescent="0.3">
      <c r="A77" t="s">
        <v>100</v>
      </c>
      <c r="B77" t="s">
        <v>101</v>
      </c>
      <c r="C77" t="s">
        <v>101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95</v>
      </c>
      <c r="J77">
        <f>IF(Table1[[#This Row],[Team]]="BRE",1,0)</f>
        <v>0</v>
      </c>
      <c r="K77">
        <v>6.2</v>
      </c>
      <c r="L77">
        <v>126</v>
      </c>
      <c r="M77">
        <v>3.1305733067455601</v>
      </c>
      <c r="N77">
        <v>0</v>
      </c>
      <c r="O77">
        <v>0</v>
      </c>
    </row>
    <row r="78" spans="1:15" hidden="1" x14ac:dyDescent="0.3">
      <c r="A78" t="s">
        <v>216</v>
      </c>
      <c r="B78" t="s">
        <v>217</v>
      </c>
      <c r="C78" t="s">
        <v>217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209</v>
      </c>
      <c r="J78">
        <f>IF(Table1[[#This Row],[Team]]="BRE",1,0)</f>
        <v>0</v>
      </c>
      <c r="K78">
        <v>5</v>
      </c>
      <c r="L78">
        <v>382</v>
      </c>
      <c r="M78">
        <v>3.0695878484109098</v>
      </c>
      <c r="N78">
        <v>0</v>
      </c>
      <c r="O78">
        <v>0</v>
      </c>
    </row>
    <row r="79" spans="1:15" hidden="1" x14ac:dyDescent="0.3">
      <c r="A79" t="s">
        <v>150</v>
      </c>
      <c r="B79" t="s">
        <v>151</v>
      </c>
      <c r="C79" t="s">
        <v>151</v>
      </c>
      <c r="D79" t="s">
        <v>5</v>
      </c>
      <c r="E79">
        <v>0</v>
      </c>
      <c r="F79">
        <v>1</v>
      </c>
      <c r="G79">
        <v>0</v>
      </c>
      <c r="H79">
        <v>0</v>
      </c>
      <c r="I79" t="s">
        <v>149</v>
      </c>
      <c r="J79">
        <f>IF(Table1[[#This Row],[Team]]="BRE",1,0)</f>
        <v>0</v>
      </c>
      <c r="K79">
        <v>5.5</v>
      </c>
      <c r="L79">
        <v>263</v>
      </c>
      <c r="M79">
        <v>3.0639037297776901</v>
      </c>
      <c r="N79">
        <v>0</v>
      </c>
      <c r="O79">
        <v>0</v>
      </c>
    </row>
    <row r="80" spans="1:15" hidden="1" x14ac:dyDescent="0.3">
      <c r="A80" t="s">
        <v>42</v>
      </c>
      <c r="B80" t="s">
        <v>43</v>
      </c>
      <c r="C80" t="s">
        <v>43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35</v>
      </c>
      <c r="J80">
        <f>IF(Table1[[#This Row],[Team]]="BRE",1,0)</f>
        <v>0</v>
      </c>
      <c r="K80">
        <v>4.7</v>
      </c>
      <c r="L80">
        <v>32</v>
      </c>
      <c r="M80">
        <v>3.0601029356726301</v>
      </c>
      <c r="N80">
        <v>0</v>
      </c>
      <c r="O80">
        <v>0</v>
      </c>
    </row>
    <row r="81" spans="1:15" hidden="1" x14ac:dyDescent="0.3">
      <c r="A81" t="s">
        <v>230</v>
      </c>
      <c r="B81" t="s">
        <v>231</v>
      </c>
      <c r="C81" t="s">
        <v>231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222</v>
      </c>
      <c r="J81">
        <f>IF(Table1[[#This Row],[Team]]="BRE",1,0)</f>
        <v>0</v>
      </c>
      <c r="K81">
        <v>5.0999999999999996</v>
      </c>
      <c r="L81">
        <v>428</v>
      </c>
      <c r="M81">
        <v>2.9623877394174301</v>
      </c>
      <c r="N81">
        <v>0</v>
      </c>
      <c r="O81">
        <v>0</v>
      </c>
    </row>
    <row r="82" spans="1:15" hidden="1" x14ac:dyDescent="0.3">
      <c r="A82" t="s">
        <v>15</v>
      </c>
      <c r="B82" t="s">
        <v>234</v>
      </c>
      <c r="C82" t="s">
        <v>234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222</v>
      </c>
      <c r="J82">
        <f>IF(Table1[[#This Row],[Team]]="BRE",1,0)</f>
        <v>0</v>
      </c>
      <c r="K82">
        <v>6</v>
      </c>
      <c r="L82">
        <v>430</v>
      </c>
      <c r="M82">
        <v>2.95836478570103</v>
      </c>
      <c r="N82">
        <v>0</v>
      </c>
      <c r="O82">
        <v>0</v>
      </c>
    </row>
    <row r="83" spans="1:15" hidden="1" x14ac:dyDescent="0.3">
      <c r="A83" t="s">
        <v>16</v>
      </c>
      <c r="B83" t="s">
        <v>17</v>
      </c>
      <c r="C83" t="s">
        <v>17</v>
      </c>
      <c r="D83" t="s">
        <v>6</v>
      </c>
      <c r="E83">
        <v>0</v>
      </c>
      <c r="F83">
        <v>0</v>
      </c>
      <c r="G83">
        <v>1</v>
      </c>
      <c r="H83">
        <v>0</v>
      </c>
      <c r="I83" t="s">
        <v>14</v>
      </c>
      <c r="J83">
        <f>IF(Table1[[#This Row],[Team]]="BRE",1,0)</f>
        <v>0</v>
      </c>
      <c r="K83">
        <v>5</v>
      </c>
      <c r="L83">
        <v>9</v>
      </c>
      <c r="M83">
        <v>2.94648004821549</v>
      </c>
      <c r="N83">
        <v>0</v>
      </c>
      <c r="O83">
        <v>0</v>
      </c>
    </row>
    <row r="84" spans="1:15" hidden="1" x14ac:dyDescent="0.3">
      <c r="A84" t="s">
        <v>70</v>
      </c>
      <c r="B84" t="s">
        <v>204</v>
      </c>
      <c r="C84" t="s">
        <v>204</v>
      </c>
      <c r="D84" t="s">
        <v>5</v>
      </c>
      <c r="E84">
        <v>0</v>
      </c>
      <c r="F84">
        <v>1</v>
      </c>
      <c r="G84">
        <v>0</v>
      </c>
      <c r="H84">
        <v>0</v>
      </c>
      <c r="I84" t="s">
        <v>201</v>
      </c>
      <c r="J84">
        <f>IF(Table1[[#This Row],[Team]]="BRE",1,0)</f>
        <v>0</v>
      </c>
      <c r="K84">
        <v>4.4000000000000004</v>
      </c>
      <c r="L84">
        <v>359</v>
      </c>
      <c r="M84">
        <v>2.8898936492874299</v>
      </c>
      <c r="N84">
        <v>0</v>
      </c>
      <c r="O84">
        <v>0</v>
      </c>
    </row>
    <row r="85" spans="1:15" hidden="1" x14ac:dyDescent="0.3">
      <c r="A85" t="s">
        <v>104</v>
      </c>
      <c r="B85" t="s">
        <v>144</v>
      </c>
      <c r="C85" t="s">
        <v>144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179</v>
      </c>
      <c r="J85">
        <f>IF(Table1[[#This Row],[Team]]="BRE",1,0)</f>
        <v>0</v>
      </c>
      <c r="K85">
        <v>7.2</v>
      </c>
      <c r="L85">
        <v>303</v>
      </c>
      <c r="M85">
        <v>2.8416139844472501</v>
      </c>
      <c r="N85">
        <v>0</v>
      </c>
      <c r="O85">
        <v>0</v>
      </c>
    </row>
    <row r="86" spans="1:15" hidden="1" x14ac:dyDescent="0.3">
      <c r="A86" t="s">
        <v>127</v>
      </c>
      <c r="B86" t="s">
        <v>214</v>
      </c>
      <c r="C86" t="s">
        <v>215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209</v>
      </c>
      <c r="J86">
        <f>IF(Table1[[#This Row],[Team]]="BRE",1,0)</f>
        <v>0</v>
      </c>
      <c r="K86">
        <v>6.4</v>
      </c>
      <c r="L86">
        <v>379</v>
      </c>
      <c r="M86">
        <v>2.7787293719310999</v>
      </c>
      <c r="N86">
        <v>0</v>
      </c>
      <c r="O86">
        <v>0</v>
      </c>
    </row>
    <row r="87" spans="1:15" hidden="1" x14ac:dyDescent="0.3">
      <c r="A87" t="s">
        <v>73</v>
      </c>
      <c r="B87" t="s">
        <v>202</v>
      </c>
      <c r="C87" t="s">
        <v>202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201</v>
      </c>
      <c r="J87">
        <f>IF(Table1[[#This Row],[Team]]="BRE",1,0)</f>
        <v>0</v>
      </c>
      <c r="K87">
        <v>5.9</v>
      </c>
      <c r="L87">
        <v>355</v>
      </c>
      <c r="M87">
        <v>2.7538975803046299</v>
      </c>
      <c r="N87">
        <v>0</v>
      </c>
      <c r="O87">
        <v>0</v>
      </c>
    </row>
    <row r="88" spans="1:15" hidden="1" x14ac:dyDescent="0.3">
      <c r="A88" t="s">
        <v>51</v>
      </c>
      <c r="B88" t="s">
        <v>52</v>
      </c>
      <c r="C88" t="s">
        <v>51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35</v>
      </c>
      <c r="J88">
        <f>IF(Table1[[#This Row],[Team]]="BRE",1,0)</f>
        <v>0</v>
      </c>
      <c r="K88">
        <v>4.5</v>
      </c>
      <c r="L88">
        <v>37</v>
      </c>
      <c r="M88">
        <v>2.7297661843428198</v>
      </c>
      <c r="N88">
        <v>0</v>
      </c>
      <c r="O88">
        <v>0</v>
      </c>
    </row>
    <row r="89" spans="1:15" hidden="1" x14ac:dyDescent="0.3">
      <c r="A89" t="s">
        <v>187</v>
      </c>
      <c r="B89" t="s">
        <v>213</v>
      </c>
      <c r="C89" t="s">
        <v>213</v>
      </c>
      <c r="D89" t="s">
        <v>5</v>
      </c>
      <c r="E89">
        <v>0</v>
      </c>
      <c r="F89">
        <v>1</v>
      </c>
      <c r="G89">
        <v>0</v>
      </c>
      <c r="H89">
        <v>0</v>
      </c>
      <c r="I89" t="s">
        <v>209</v>
      </c>
      <c r="J89">
        <f>IF(Table1[[#This Row],[Team]]="BRE",1,0)</f>
        <v>0</v>
      </c>
      <c r="K89">
        <v>4.5999999999999996</v>
      </c>
      <c r="L89">
        <v>378</v>
      </c>
      <c r="M89">
        <v>2.68313636702434</v>
      </c>
      <c r="N89">
        <v>0</v>
      </c>
      <c r="O89">
        <v>0</v>
      </c>
    </row>
    <row r="90" spans="1:15" hidden="1" x14ac:dyDescent="0.3">
      <c r="A90" t="s">
        <v>117</v>
      </c>
      <c r="B90" t="s">
        <v>118</v>
      </c>
      <c r="C90" t="s">
        <v>118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113</v>
      </c>
      <c r="J90">
        <f>IF(Table1[[#This Row],[Team]]="BRE",1,0)</f>
        <v>0</v>
      </c>
      <c r="K90">
        <v>4.5</v>
      </c>
      <c r="L90">
        <v>144</v>
      </c>
      <c r="M90">
        <v>2.6829474015493902</v>
      </c>
      <c r="N90">
        <v>0</v>
      </c>
      <c r="O90">
        <v>0</v>
      </c>
    </row>
    <row r="91" spans="1:15" hidden="1" x14ac:dyDescent="0.3">
      <c r="A91" t="s">
        <v>58</v>
      </c>
      <c r="B91" t="s">
        <v>116</v>
      </c>
      <c r="C91" t="s">
        <v>116</v>
      </c>
      <c r="D91" t="s">
        <v>7</v>
      </c>
      <c r="E91">
        <v>0</v>
      </c>
      <c r="F91">
        <v>0</v>
      </c>
      <c r="G91">
        <v>0</v>
      </c>
      <c r="H91">
        <v>1</v>
      </c>
      <c r="I91" t="s">
        <v>113</v>
      </c>
      <c r="J91">
        <f>IF(Table1[[#This Row],[Team]]="BRE",1,0)</f>
        <v>0</v>
      </c>
      <c r="K91">
        <v>6.4</v>
      </c>
      <c r="L91">
        <v>143</v>
      </c>
      <c r="M91">
        <v>2.6398125779380401</v>
      </c>
      <c r="N91">
        <v>0</v>
      </c>
      <c r="O91">
        <v>0</v>
      </c>
    </row>
    <row r="92" spans="1:15" hidden="1" x14ac:dyDescent="0.3">
      <c r="A92" t="s">
        <v>75</v>
      </c>
      <c r="B92" t="s">
        <v>76</v>
      </c>
      <c r="C92" t="s">
        <v>76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74</v>
      </c>
      <c r="J92">
        <f>IF(Table1[[#This Row],[Team]]="BRE",1,0)</f>
        <v>0</v>
      </c>
      <c r="K92">
        <v>5.8</v>
      </c>
      <c r="L92">
        <v>77</v>
      </c>
      <c r="M92">
        <v>2.5684291132406498</v>
      </c>
      <c r="N92">
        <v>0</v>
      </c>
      <c r="O92">
        <v>0</v>
      </c>
    </row>
    <row r="93" spans="1:15" hidden="1" x14ac:dyDescent="0.3">
      <c r="A93" t="s">
        <v>163</v>
      </c>
      <c r="B93" t="s">
        <v>164</v>
      </c>
      <c r="C93" t="s">
        <v>164</v>
      </c>
      <c r="D93" t="s">
        <v>5</v>
      </c>
      <c r="E93">
        <v>0</v>
      </c>
      <c r="F93">
        <v>1</v>
      </c>
      <c r="G93">
        <v>0</v>
      </c>
      <c r="H93">
        <v>0</v>
      </c>
      <c r="I93" t="s">
        <v>149</v>
      </c>
      <c r="J93">
        <f>IF(Table1[[#This Row],[Team]]="BRE",1,0)</f>
        <v>0</v>
      </c>
      <c r="K93">
        <v>5.5</v>
      </c>
      <c r="L93">
        <v>272</v>
      </c>
      <c r="M93">
        <v>2.5511336454231901</v>
      </c>
      <c r="N93">
        <v>0</v>
      </c>
      <c r="O93">
        <v>0</v>
      </c>
    </row>
    <row r="94" spans="1:15" hidden="1" x14ac:dyDescent="0.3">
      <c r="A94" t="s">
        <v>18</v>
      </c>
      <c r="B94" t="s">
        <v>19</v>
      </c>
      <c r="C94" t="s">
        <v>19</v>
      </c>
      <c r="D94" t="s">
        <v>5</v>
      </c>
      <c r="E94">
        <v>0</v>
      </c>
      <c r="F94">
        <v>1</v>
      </c>
      <c r="G94">
        <v>0</v>
      </c>
      <c r="H94">
        <v>0</v>
      </c>
      <c r="I94" t="s">
        <v>14</v>
      </c>
      <c r="J94">
        <f>IF(Table1[[#This Row],[Team]]="BRE",1,0)</f>
        <v>0</v>
      </c>
      <c r="K94">
        <v>4.8</v>
      </c>
      <c r="L94">
        <v>10</v>
      </c>
      <c r="M94">
        <v>2.54354700431958</v>
      </c>
      <c r="N94">
        <v>0</v>
      </c>
      <c r="O94">
        <v>0</v>
      </c>
    </row>
    <row r="95" spans="1:15" hidden="1" x14ac:dyDescent="0.3">
      <c r="A95" t="s">
        <v>175</v>
      </c>
      <c r="B95" t="s">
        <v>176</v>
      </c>
      <c r="C95" t="s">
        <v>175</v>
      </c>
      <c r="D95" t="s">
        <v>6</v>
      </c>
      <c r="E95">
        <v>0</v>
      </c>
      <c r="F95">
        <v>0</v>
      </c>
      <c r="G95">
        <v>1</v>
      </c>
      <c r="H95">
        <v>0</v>
      </c>
      <c r="I95" t="s">
        <v>149</v>
      </c>
      <c r="J95">
        <f>IF(Table1[[#This Row],[Team]]="BRE",1,0)</f>
        <v>0</v>
      </c>
      <c r="K95">
        <v>5.5</v>
      </c>
      <c r="L95">
        <v>279</v>
      </c>
      <c r="M95">
        <v>2.5046546276343098</v>
      </c>
      <c r="N95">
        <v>0</v>
      </c>
      <c r="O95">
        <v>0</v>
      </c>
    </row>
    <row r="96" spans="1:15" hidden="1" x14ac:dyDescent="0.3">
      <c r="A96" t="s">
        <v>205</v>
      </c>
      <c r="B96" t="s">
        <v>206</v>
      </c>
      <c r="C96" t="s">
        <v>206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201</v>
      </c>
      <c r="J96">
        <f>IF(Table1[[#This Row],[Team]]="BRE",1,0)</f>
        <v>0</v>
      </c>
      <c r="K96">
        <v>4.5</v>
      </c>
      <c r="L96">
        <v>364</v>
      </c>
      <c r="M96">
        <v>2.5003012886113698</v>
      </c>
      <c r="N96">
        <v>0</v>
      </c>
      <c r="O96">
        <v>0</v>
      </c>
    </row>
    <row r="97" spans="1:15" hidden="1" x14ac:dyDescent="0.3">
      <c r="A97" t="s">
        <v>191</v>
      </c>
      <c r="B97" t="s">
        <v>192</v>
      </c>
      <c r="C97" t="s">
        <v>193</v>
      </c>
      <c r="D97" t="s">
        <v>7</v>
      </c>
      <c r="E97">
        <v>0</v>
      </c>
      <c r="F97">
        <v>0</v>
      </c>
      <c r="G97">
        <v>0</v>
      </c>
      <c r="H97">
        <v>1</v>
      </c>
      <c r="I97" t="s">
        <v>188</v>
      </c>
      <c r="J97">
        <f>IF(Table1[[#This Row],[Team]]="BRE",1,0)</f>
        <v>0</v>
      </c>
      <c r="K97">
        <v>5.8</v>
      </c>
      <c r="L97">
        <v>329</v>
      </c>
      <c r="M97">
        <v>2.4876212446719399</v>
      </c>
      <c r="N97">
        <v>0</v>
      </c>
      <c r="O97">
        <v>0</v>
      </c>
    </row>
    <row r="98" spans="1:15" hidden="1" x14ac:dyDescent="0.3">
      <c r="A98" t="s">
        <v>98</v>
      </c>
      <c r="B98" t="s">
        <v>99</v>
      </c>
      <c r="C98" t="s">
        <v>99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95</v>
      </c>
      <c r="J98">
        <f>IF(Table1[[#This Row],[Team]]="BRE",1,0)</f>
        <v>0</v>
      </c>
      <c r="K98">
        <v>5</v>
      </c>
      <c r="L98">
        <v>125</v>
      </c>
      <c r="M98">
        <v>2.3067780250036201</v>
      </c>
      <c r="N98">
        <v>0</v>
      </c>
      <c r="O98">
        <v>0</v>
      </c>
    </row>
    <row r="99" spans="1:15" hidden="1" x14ac:dyDescent="0.3">
      <c r="A99" t="s">
        <v>121</v>
      </c>
      <c r="B99" t="s">
        <v>122</v>
      </c>
      <c r="C99" t="s">
        <v>122</v>
      </c>
      <c r="D99" t="s">
        <v>5</v>
      </c>
      <c r="E99">
        <v>0</v>
      </c>
      <c r="F99">
        <v>1</v>
      </c>
      <c r="G99">
        <v>0</v>
      </c>
      <c r="H99">
        <v>0</v>
      </c>
      <c r="I99" t="s">
        <v>113</v>
      </c>
      <c r="J99">
        <f>IF(Table1[[#This Row],[Team]]="BRE",1,0)</f>
        <v>0</v>
      </c>
      <c r="K99">
        <v>4.5</v>
      </c>
      <c r="L99">
        <v>155</v>
      </c>
      <c r="M99">
        <v>2.2351375635090802</v>
      </c>
      <c r="N99">
        <v>0</v>
      </c>
      <c r="O99">
        <v>0</v>
      </c>
    </row>
    <row r="100" spans="1:15" hidden="1" x14ac:dyDescent="0.3">
      <c r="A100" t="s">
        <v>102</v>
      </c>
      <c r="B100" t="s">
        <v>103</v>
      </c>
      <c r="C100" t="s">
        <v>103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95</v>
      </c>
      <c r="J100">
        <f>IF(Table1[[#This Row],[Team]]="BRE",1,0)</f>
        <v>0</v>
      </c>
      <c r="K100">
        <v>4.7</v>
      </c>
      <c r="L100">
        <v>130</v>
      </c>
      <c r="M100">
        <v>2.0205318362878302</v>
      </c>
      <c r="N100">
        <v>0</v>
      </c>
      <c r="O100">
        <v>0</v>
      </c>
    </row>
    <row r="101" spans="1:15" hidden="1" x14ac:dyDescent="0.3">
      <c r="A101" t="s">
        <v>218</v>
      </c>
      <c r="B101" t="s">
        <v>84</v>
      </c>
      <c r="C101" t="s">
        <v>84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209</v>
      </c>
      <c r="J101">
        <f>IF(Table1[[#This Row],[Team]]="BRE",1,0)</f>
        <v>0</v>
      </c>
      <c r="K101">
        <v>4.5</v>
      </c>
      <c r="L101">
        <v>384</v>
      </c>
      <c r="M101">
        <v>1.8656977155115499</v>
      </c>
      <c r="N101">
        <v>0</v>
      </c>
      <c r="O101">
        <v>0</v>
      </c>
    </row>
    <row r="102" spans="1:15" hidden="1" x14ac:dyDescent="0.3">
      <c r="A102" t="s">
        <v>77</v>
      </c>
      <c r="B102" t="s">
        <v>78</v>
      </c>
      <c r="C102" t="s">
        <v>78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74</v>
      </c>
      <c r="J102">
        <f>IF(Table1[[#This Row],[Team]]="BRE",1,0)</f>
        <v>0</v>
      </c>
      <c r="K102">
        <v>4.0999999999999996</v>
      </c>
      <c r="L102">
        <v>78</v>
      </c>
      <c r="M102">
        <v>1.6554366519050501</v>
      </c>
      <c r="N102">
        <v>0</v>
      </c>
      <c r="O10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2021-12-26T04:16:13Z</dcterms:created>
  <dcterms:modified xsi:type="dcterms:W3CDTF">2021-12-26T04:34:22Z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25efa2a1-acc5-466c-9bd0-1d13b6b34e2e</vt:lpwstr>
  </property>
</Properties>
</file>