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619C9867-9C2E-4E29-AD22-438170870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Data.Page'!$Q$2:$Q$121</definedName>
    <definedName name="solver_lhs2" localSheetId="0" hidden="1">'Transformed by Data.Page'!$T$20</definedName>
    <definedName name="solver_lhs3" localSheetId="0" hidden="1">'Transformed by Data.Page'!$T$22</definedName>
    <definedName name="solver_lhs4" localSheetId="0" hidden="1">'Transformed by Data.Page'!$T$4</definedName>
    <definedName name="solver_lhs5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Data.Page'!$T$2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Data.Page'!$U$22</definedName>
    <definedName name="solver_rhs4" localSheetId="0" hidden="1">'Transformed by Data.Page'!$U$4</definedName>
    <definedName name="solver_rhs5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2" l="1"/>
  <c r="J22" i="2"/>
  <c r="J77" i="2"/>
  <c r="J4" i="2"/>
  <c r="J16" i="2"/>
  <c r="J17" i="2"/>
  <c r="J75" i="2"/>
  <c r="J8" i="2"/>
  <c r="J9" i="2"/>
  <c r="J10" i="2"/>
  <c r="J11" i="2"/>
  <c r="J2" i="2"/>
  <c r="J13" i="2"/>
  <c r="J14" i="2"/>
  <c r="J3" i="2"/>
  <c r="J5" i="2"/>
  <c r="J6" i="2"/>
  <c r="J18" i="2"/>
  <c r="J19" i="2"/>
  <c r="J20" i="2"/>
  <c r="J21" i="2"/>
  <c r="J15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12" i="2"/>
  <c r="J48" i="2"/>
  <c r="J49" i="2"/>
  <c r="J50" i="2"/>
  <c r="J51" i="2"/>
  <c r="J47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" i="2"/>
  <c r="J76" i="2"/>
  <c r="J52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T17" i="2" a="1"/>
  <c r="T17" i="2" s="1"/>
  <c r="T14" i="2" a="1"/>
  <c r="T14" i="2" s="1"/>
  <c r="T13" i="2" a="1"/>
  <c r="T13" i="2" s="1"/>
  <c r="T12" i="2" a="1"/>
  <c r="T12" i="2" s="1"/>
  <c r="T11" i="2" a="1"/>
  <c r="T11" i="2" s="1"/>
  <c r="T9" i="2"/>
  <c r="T8" i="2"/>
  <c r="T7" i="2"/>
  <c r="T6" i="2"/>
  <c r="T4" i="2"/>
  <c r="T2" i="2"/>
  <c r="T22" i="2" l="1"/>
  <c r="T16" i="2"/>
  <c r="T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<sst xmlns="http://schemas.openxmlformats.org/spreadsheetml/2006/main" count="632" uniqueCount="285">
  <si>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</si>
  <si>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</si>
  <si>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</si>
  <si>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</si>
  <si>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</si>
  <si>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</si>
  <si>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</si>
  <si>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</si>
  <si>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</si>
  <si>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</si>
  <si>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</si>
  <si>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</si>
  <si>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</si>
  <si>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</si>
  <si>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</si>
  <si>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</si>
  <si>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Alexandre</t>
  </si>
  <si>
    <t>Lacazette</t>
  </si>
  <si>
    <t>ARS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</si>
  <si>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</si>
  <si>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</si>
  <si>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</si>
  <si>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</si>
  <si>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</si>
  <si>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</si>
  <si>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</si>
  <si>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</si>
  <si>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</si>
  <si>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</si>
  <si>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</si>
  <si>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</si>
  <si>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</si>
  <si>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</si>
  <si>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</si>
  <si>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</si>
  <si>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</si>
  <si>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</si>
  <si>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</si>
  <si>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</si>
  <si>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</si>
  <si>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</si>
  <si>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</si>
  <si>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</si>
  <si>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</si>
  <si>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</si>
  <si>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</si>
  <si>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</si>
  <si>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</si>
  <si>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</si>
  <si>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</si>
  <si>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Douglas Luiz</t>
  </si>
  <si>
    <t>Soares de Paulo</t>
  </si>
  <si>
    <t>Jacob</t>
  </si>
  <si>
    <t>Ramsey</t>
  </si>
  <si>
    <t>Lucas</t>
  </si>
  <si>
    <t>Digne</t>
  </si>
  <si>
    <t>Danny</t>
  </si>
  <si>
    <t>Ings</t>
  </si>
  <si>
    <t>Pontus</t>
  </si>
  <si>
    <t>Jansson</t>
  </si>
  <si>
    <t>BRE</t>
  </si>
  <si>
    <t>Christian</t>
  </si>
  <si>
    <t>Ivan</t>
  </si>
  <si>
    <t>Toney</t>
  </si>
  <si>
    <t>Sergi</t>
  </si>
  <si>
    <t>Canós</t>
  </si>
  <si>
    <t>Rico</t>
  </si>
  <si>
    <t>Henry</t>
  </si>
  <si>
    <t>Vitaly</t>
  </si>
  <si>
    <t>Janelt</t>
  </si>
  <si>
    <t>Marcus</t>
  </si>
  <si>
    <t>Ethan</t>
  </si>
  <si>
    <t>Pinnock</t>
  </si>
  <si>
    <t>Bryan</t>
  </si>
  <si>
    <t>Mbeumo</t>
  </si>
  <si>
    <t>Nathan</t>
  </si>
  <si>
    <t>BHA</t>
  </si>
  <si>
    <t>Adam</t>
  </si>
  <si>
    <t>Neal</t>
  </si>
  <si>
    <t>Maupay</t>
  </si>
  <si>
    <t>Sánchez</t>
  </si>
  <si>
    <t>Marc</t>
  </si>
  <si>
    <t>James</t>
  </si>
  <si>
    <t>Phil</t>
  </si>
  <si>
    <t>Jack</t>
  </si>
  <si>
    <t>Kevin</t>
  </si>
  <si>
    <t>César</t>
  </si>
  <si>
    <t>Azpilicueta</t>
  </si>
  <si>
    <t>CHE</t>
  </si>
  <si>
    <t>Jorge Luiz</t>
  </si>
  <si>
    <t>Frello Filho</t>
  </si>
  <si>
    <t>Jorginho</t>
  </si>
  <si>
    <t>Antonio</t>
  </si>
  <si>
    <t>Mason</t>
  </si>
  <si>
    <t>Mount</t>
  </si>
  <si>
    <t>Harvey</t>
  </si>
  <si>
    <t>Conor</t>
  </si>
  <si>
    <t>Gallagher</t>
  </si>
  <si>
    <t>CRY</t>
  </si>
  <si>
    <t>Vicente</t>
  </si>
  <si>
    <t>Guaita</t>
  </si>
  <si>
    <t>Benteke</t>
  </si>
  <si>
    <t>Jordan</t>
  </si>
  <si>
    <t>Tyrick</t>
  </si>
  <si>
    <t>Mitchell</t>
  </si>
  <si>
    <t>Michael</t>
  </si>
  <si>
    <t>Joel</t>
  </si>
  <si>
    <t>Ward</t>
  </si>
  <si>
    <t>Guéhi</t>
  </si>
  <si>
    <t>Joachim</t>
  </si>
  <si>
    <t>Andersen</t>
  </si>
  <si>
    <t>EVE</t>
  </si>
  <si>
    <t>Keane</t>
  </si>
  <si>
    <t>Pickford</t>
  </si>
  <si>
    <t>Allan</t>
  </si>
  <si>
    <t>Marques Loureiro</t>
  </si>
  <si>
    <t>Abdoulaye</t>
  </si>
  <si>
    <t>Doucouré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</si>
  <si>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</si>
  <si>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</si>
  <si>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</si>
  <si>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</si>
  <si>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</si>
  <si>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</si>
  <si>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</si>
  <si>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</si>
  <si>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</si>
  <si>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</si>
  <si>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</si>
  <si>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</si>
  <si>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</si>
  <si>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</si>
  <si>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Barnes</t>
  </si>
  <si>
    <t>Patson</t>
  </si>
  <si>
    <t>Daka</t>
  </si>
  <si>
    <t>LEE</t>
  </si>
  <si>
    <t>Rodrigo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</si>
  <si>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</si>
  <si>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</si>
  <si>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</si>
  <si>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</si>
  <si>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</si>
  <si>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</si>
  <si>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</si>
  <si>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</si>
  <si>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</si>
  <si>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Harrison</t>
  </si>
  <si>
    <t>LIV</t>
  </si>
  <si>
    <t>Henderson</t>
  </si>
  <si>
    <t>Roberto</t>
  </si>
  <si>
    <t>Firmino</t>
  </si>
  <si>
    <t>Virgil</t>
  </si>
  <si>
    <t>van Dijk</t>
  </si>
  <si>
    <t>Alisson</t>
  </si>
  <si>
    <t>Ramses Becker</t>
  </si>
  <si>
    <t>Fabio Henrique</t>
  </si>
  <si>
    <t>Fabinho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</si>
  <si>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</si>
  <si>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</si>
  <si>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</si>
  <si>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</si>
  <si>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</si>
  <si>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</si>
  <si>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</si>
  <si>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</si>
  <si>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</si>
  <si>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</si>
  <si>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</si>
  <si>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</si>
  <si>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</si>
  <si>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</si>
  <si>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</si>
  <si>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</si>
  <si>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</si>
  <si>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</si>
  <si>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</si>
  <si>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</si>
  <si>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</si>
  <si>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</si>
  <si>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</si>
  <si>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</si>
  <si>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</si>
  <si>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</si>
  <si>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</si>
  <si>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</si>
  <si>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</si>
  <si>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</si>
  <si>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</si>
  <si>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</si>
  <si>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Joshua</t>
  </si>
  <si>
    <t>David</t>
  </si>
  <si>
    <t>de Gea</t>
  </si>
  <si>
    <t>MUN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</si>
  <si>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</si>
  <si>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</si>
  <si>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</si>
  <si>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</si>
  <si>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</si>
  <si>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</si>
  <si>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</si>
  <si>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Rashford</t>
  </si>
  <si>
    <t>Greenwood</t>
  </si>
  <si>
    <t>Raphaël</t>
  </si>
  <si>
    <t>Varane</t>
  </si>
  <si>
    <t>NEW</t>
  </si>
  <si>
    <t>Matt</t>
  </si>
  <si>
    <t>Targett</t>
  </si>
  <si>
    <t>Chris</t>
  </si>
  <si>
    <t>Wood</t>
  </si>
  <si>
    <t>Saint-Maximin</t>
  </si>
  <si>
    <t>NOR</t>
  </si>
  <si>
    <t>Teemu</t>
  </si>
  <si>
    <t>Pukki</t>
  </si>
  <si>
    <t>Grant</t>
  </si>
  <si>
    <t>Hanley</t>
  </si>
  <si>
    <t>Sargent</t>
  </si>
  <si>
    <t>SOU</t>
  </si>
  <si>
    <t>Redmond</t>
  </si>
  <si>
    <t>Armstrong</t>
  </si>
  <si>
    <t>Ward-Prowse</t>
  </si>
  <si>
    <t>Jan</t>
  </si>
  <si>
    <t>Bednarek</t>
  </si>
  <si>
    <t>Che</t>
  </si>
  <si>
    <t>Adams</t>
  </si>
  <si>
    <t>Armando</t>
  </si>
  <si>
    <t>Broja</t>
  </si>
  <si>
    <t>A.Armstrong</t>
  </si>
  <si>
    <t>Hugo</t>
  </si>
  <si>
    <t>Lloris</t>
  </si>
  <si>
    <t>TOT</t>
  </si>
  <si>
    <t>Kane</t>
  </si>
  <si>
    <t>Eric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</si>
  <si>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</si>
  <si>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</si>
  <si>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</si>
  <si>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</si>
  <si>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</si>
  <si>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</si>
  <si>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</si>
  <si>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</si>
  <si>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</si>
  <si>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</si>
  <si>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</si>
  <si>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King</t>
  </si>
  <si>
    <t>WHU</t>
  </si>
  <si>
    <t>Lukasz</t>
  </si>
  <si>
    <t>Fabianski</t>
  </si>
  <si>
    <t>Cresswell</t>
  </si>
  <si>
    <t>Michail</t>
  </si>
  <si>
    <t>Vladimir</t>
  </si>
  <si>
    <t>Coufal</t>
  </si>
  <si>
    <t>Jarrod</t>
  </si>
  <si>
    <t>Bowen</t>
  </si>
  <si>
    <t>Declan</t>
  </si>
  <si>
    <t>Rice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</si>
  <si>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</si>
  <si>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</si>
  <si>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</si>
  <si>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</si>
  <si>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</si>
  <si>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</si>
  <si>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</si>
  <si>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</si>
  <si>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</si>
  <si>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</si>
  <si>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</si>
  <si>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</si>
  <si>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</si>
  <si>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</si>
  <si>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</si>
  <si>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</si>
  <si>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</si>
  <si>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Max</t>
  </si>
  <si>
    <t>Kilman</t>
  </si>
  <si>
    <t>Rayan</t>
  </si>
  <si>
    <t>Ait Nouri</t>
  </si>
  <si>
    <t>José</t>
  </si>
  <si>
    <t>Malheiro de Sá</t>
  </si>
  <si>
    <t>Sá</t>
  </si>
  <si>
    <t>Total Points</t>
  </si>
  <si>
    <t>Total Cost</t>
  </si>
  <si>
    <t>DPPG</t>
  </si>
  <si>
    <t>Transfers</t>
  </si>
  <si>
    <t>Free</t>
  </si>
  <si>
    <t>FDPPG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</si>
</sst>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328DC-EBA7-414A-8ED0-F8E1EB58E569}" name="Table1" displayName="Table1" ref="A1:Q121" totalsRowShown="0">
  <autoFilter ref="A1:Q121" xr:uid="{8B9328DC-EBA7-414A-8ED0-F8E1EB58E569}">
    <filterColumn colId="16">
      <filters>
        <filter val="1"/>
      </filters>
    </filterColumn>
  </autoFilter>
  <sortState xmlns:xlrd2="http://schemas.microsoft.com/office/spreadsheetml/2017/richdata2" ref="A2:Q77">
    <sortCondition descending="1" ref="O1:O121"/>
  </sortState>
  <tableColumns count="17">
    <tableColumn id="1" xr3:uid="{18003E6E-ED42-4691-A1BC-CEFEF023EE3B}" name="First Name"/>
    <tableColumn id="2" xr3:uid="{10D6A0A8-9C2B-49EB-B254-BF87705CC755}" name="Surname"/>
    <tableColumn id="3" xr3:uid="{24280A94-2145-49BC-B7AF-4C8576B35A6F}" name="Web Name"/>
    <tableColumn id="4" xr3:uid="{C69D89AC-EE36-44B1-B24E-E6588BC66CB3}" name="Position"/>
    <tableColumn id="5" xr3:uid="{90CD6725-DC9C-4862-8AFE-0EB7E06A0DCF}" name="GKP"/>
    <tableColumn id="6" xr3:uid="{179856B4-40CD-45EB-80DA-BD3F8E32ECE0}" name="DEF"/>
    <tableColumn id="7" xr3:uid="{8732B1B2-6F13-4EE9-A0B2-B60A6FD7BCBD}" name="MID"/>
    <tableColumn id="8" xr3:uid="{63151235-C651-4225-961B-742B0BBE9B1A}" name="FWD"/>
    <tableColumn id="9" xr3:uid="{CF927FA2-B433-4F17-9D08-0B656488D6B4}" name="Team"/>
    <tableColumn id="17" xr3:uid="{7F229993-0D63-49B5-BEAC-D5CE2C21C6C9}" name="MCI" dataDxfId="0">
      <calculatedColumnFormula>IF(Table1[[#This Row],[Team]]="MCI",1,0)</calculatedColumnFormula>
    </tableColumn>
    <tableColumn id="10" xr3:uid="{1ED87175-8538-4D91-B753-AA92455425EE}" name="Cost"/>
    <tableColumn id="11" xr3:uid="{347F02CE-A0BB-4C7C-8444-0AEA49115D2B}" name="ID"/>
    <tableColumn id="12" xr3:uid="{5839F215-72EB-48E8-9938-8A82757E3387}" name="ARIMA"/>
    <tableColumn id="13" xr3:uid="{3F240ECC-D364-46B5-A980-C0354EE9847C}" name="LSTM"/>
    <tableColumn id="14" xr3:uid="{70FEDCE8-6DE0-41F2-AD63-6EFEB0763AC4}" name="PPG"/>
    <tableColumn id="15" xr3:uid="{F81D96CA-FB6B-4DDD-805C-85FEFC51D309}" name="PREV"/>
    <tableColumn id="16" xr3:uid="{7A2B5674-81F6-4F8D-8911-EDC78044127D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x14ac:dyDescent="0.3">
      <c r="A2" t="s">
        <v>159</v>
      </c>
      <c r="B2" t="s">
        <v>160</v>
      </c>
      <c r="C2" t="s">
        <v>160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147</v>
      </c>
      <c r="J2">
        <f>IF(Table1[[#This Row],[Team]]="MCI",1,0)</f>
        <v>0</v>
      </c>
      <c r="K2">
        <v>8.5</v>
      </c>
      <c r="L2">
        <v>248</v>
      </c>
      <c r="M2">
        <v>5.0769230768646496</v>
      </c>
      <c r="N2">
        <v>6.2601914817427398</v>
      </c>
      <c r="O2">
        <v>6.6258946911638104</v>
      </c>
      <c r="P2">
        <v>1</v>
      </c>
      <c r="Q2">
        <v>1</v>
      </c>
      <c r="S2" t="s">
        <v>279</v>
      </c>
      <c r="T2">
        <f>SUMPRODUCT(Table1[Selected],Table1[PPG])</f>
        <v>69.243791874801019</v>
      </c>
    </row>
    <row r="3" spans="1:21" x14ac:dyDescent="0.3">
      <c r="A3" t="s">
        <v>157</v>
      </c>
      <c r="B3" t="s">
        <v>158</v>
      </c>
      <c r="C3" t="s">
        <v>158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147</v>
      </c>
      <c r="J3">
        <f>IF(Table1[[#This Row],[Team]]="MCI",1,0)</f>
        <v>0</v>
      </c>
      <c r="K3">
        <v>7.1</v>
      </c>
      <c r="L3">
        <v>246</v>
      </c>
      <c r="M3">
        <v>4.4285714285714199</v>
      </c>
      <c r="N3">
        <v>5.5911793242501702</v>
      </c>
      <c r="O3">
        <v>5.8727010847456196</v>
      </c>
      <c r="P3">
        <v>0</v>
      </c>
      <c r="Q3">
        <v>1</v>
      </c>
    </row>
    <row r="4" spans="1:21" hidden="1" x14ac:dyDescent="0.3">
      <c r="A4" t="s">
        <v>85</v>
      </c>
      <c r="B4" t="s">
        <v>169</v>
      </c>
      <c r="C4" t="s">
        <v>169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164</v>
      </c>
      <c r="J4">
        <f>IF(Table1[[#This Row],[Team]]="MCI",1,0)</f>
        <v>1</v>
      </c>
      <c r="K4">
        <v>12.2</v>
      </c>
      <c r="L4">
        <v>266</v>
      </c>
      <c r="M4">
        <v>4.4604102208786003</v>
      </c>
      <c r="N4">
        <v>4.8543143409965097</v>
      </c>
      <c r="O4">
        <v>5.86516861402065</v>
      </c>
      <c r="P4">
        <v>0</v>
      </c>
      <c r="Q4">
        <v>0</v>
      </c>
      <c r="S4" t="s">
        <v>280</v>
      </c>
      <c r="T4">
        <f>SUMPRODUCT(Table1[Selected],Table1[Cost])</f>
        <v>98.300000000000011</v>
      </c>
      <c r="U4">
        <v>98.4</v>
      </c>
    </row>
    <row r="5" spans="1:21" x14ac:dyDescent="0.3">
      <c r="A5" t="s">
        <v>174</v>
      </c>
      <c r="B5" t="s">
        <v>175</v>
      </c>
      <c r="C5" t="s">
        <v>174</v>
      </c>
      <c r="D5" t="s">
        <v>4</v>
      </c>
      <c r="E5">
        <v>1</v>
      </c>
      <c r="F5">
        <v>0</v>
      </c>
      <c r="G5">
        <v>0</v>
      </c>
      <c r="H5">
        <v>0</v>
      </c>
      <c r="I5" t="s">
        <v>164</v>
      </c>
      <c r="J5">
        <f>IF(Table1[[#This Row],[Team]]="MCI",1,0)</f>
        <v>1</v>
      </c>
      <c r="K5">
        <v>6.1</v>
      </c>
      <c r="L5">
        <v>270</v>
      </c>
      <c r="M5">
        <v>3.7142857122797799</v>
      </c>
      <c r="N5">
        <v>5.00116735964908</v>
      </c>
      <c r="O5">
        <v>5.6453670454140203</v>
      </c>
      <c r="P5">
        <v>0</v>
      </c>
      <c r="Q5">
        <v>1</v>
      </c>
    </row>
    <row r="6" spans="1:21" x14ac:dyDescent="0.3">
      <c r="A6" t="s">
        <v>181</v>
      </c>
      <c r="B6" t="s">
        <v>182</v>
      </c>
      <c r="C6" t="s">
        <v>183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164</v>
      </c>
      <c r="J6">
        <f>IF(Table1[[#This Row],[Team]]="MCI",1,0)</f>
        <v>1</v>
      </c>
      <c r="K6">
        <v>6.3</v>
      </c>
      <c r="L6">
        <v>275</v>
      </c>
      <c r="M6">
        <v>3.9807692307034701</v>
      </c>
      <c r="N6">
        <v>4.8051004866123401</v>
      </c>
      <c r="O6">
        <v>5.6098437757050501</v>
      </c>
      <c r="P6">
        <v>1</v>
      </c>
      <c r="Q6">
        <v>1</v>
      </c>
      <c r="S6" t="s">
        <v>4</v>
      </c>
      <c r="T6">
        <f>SUMPRODUCT(Table1[Selected],Table1[GKP])</f>
        <v>2</v>
      </c>
      <c r="U6">
        <v>2</v>
      </c>
    </row>
    <row r="7" spans="1:21" x14ac:dyDescent="0.3">
      <c r="A7" t="s">
        <v>276</v>
      </c>
      <c r="B7" t="s">
        <v>277</v>
      </c>
      <c r="C7" t="s">
        <v>278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260</v>
      </c>
      <c r="J7">
        <f>IF(Table1[[#This Row],[Team]]="MCI",1,0)</f>
        <v>0</v>
      </c>
      <c r="K7">
        <v>5.2</v>
      </c>
      <c r="L7">
        <v>474</v>
      </c>
      <c r="M7">
        <v>4.4071333364255798</v>
      </c>
      <c r="N7">
        <v>8.8188801025666095</v>
      </c>
      <c r="O7">
        <v>5.5068874953313198</v>
      </c>
      <c r="P7">
        <v>0</v>
      </c>
      <c r="Q7">
        <v>1</v>
      </c>
      <c r="S7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197</v>
      </c>
      <c r="B8" t="s">
        <v>198</v>
      </c>
      <c r="C8" t="s">
        <v>199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192</v>
      </c>
      <c r="J8">
        <f>IF(Table1[[#This Row],[Team]]="MCI",1,0)</f>
        <v>0</v>
      </c>
      <c r="K8">
        <v>11.7</v>
      </c>
      <c r="L8">
        <v>294</v>
      </c>
      <c r="M8">
        <v>6.6771582660401796</v>
      </c>
      <c r="N8">
        <v>6.5776330124749798</v>
      </c>
      <c r="O8">
        <v>5.44353222437356</v>
      </c>
      <c r="P8">
        <v>0</v>
      </c>
      <c r="Q8">
        <v>0</v>
      </c>
      <c r="S8" t="s">
        <v>6</v>
      </c>
      <c r="T8">
        <f>SUMPRODUCT(Table1[Selected],Table1[MID])</f>
        <v>5</v>
      </c>
      <c r="U8">
        <v>5</v>
      </c>
    </row>
    <row r="9" spans="1:21" hidden="1" x14ac:dyDescent="0.3">
      <c r="A9" t="s">
        <v>170</v>
      </c>
      <c r="B9" t="s">
        <v>171</v>
      </c>
      <c r="C9" t="s">
        <v>171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164</v>
      </c>
      <c r="J9">
        <f>IF(Table1[[#This Row],[Team]]="MCI",1,0)</f>
        <v>1</v>
      </c>
      <c r="K9">
        <v>10.8</v>
      </c>
      <c r="L9">
        <v>268</v>
      </c>
      <c r="M9">
        <v>4.4148419777628796</v>
      </c>
      <c r="N9">
        <v>4.2297900878671104</v>
      </c>
      <c r="O9">
        <v>5.3487741776031097</v>
      </c>
      <c r="P9">
        <v>0</v>
      </c>
      <c r="Q9">
        <v>0</v>
      </c>
      <c r="S9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151</v>
      </c>
      <c r="B10" t="s">
        <v>152</v>
      </c>
      <c r="C10" t="s">
        <v>152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147</v>
      </c>
      <c r="J10">
        <f>IF(Table1[[#This Row],[Team]]="MCI",1,0)</f>
        <v>0</v>
      </c>
      <c r="K10">
        <v>6.7</v>
      </c>
      <c r="L10">
        <v>243</v>
      </c>
      <c r="M10">
        <v>4.6221549397023898</v>
      </c>
      <c r="N10">
        <v>4.3174818852364396</v>
      </c>
      <c r="O10">
        <v>5.0474711211378498</v>
      </c>
      <c r="P10">
        <v>0</v>
      </c>
      <c r="Q10">
        <v>0</v>
      </c>
    </row>
    <row r="11" spans="1:21" hidden="1" x14ac:dyDescent="0.3">
      <c r="A11" t="s">
        <v>161</v>
      </c>
      <c r="B11" t="s">
        <v>162</v>
      </c>
      <c r="C11" t="s">
        <v>162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147</v>
      </c>
      <c r="J11">
        <f>IF(Table1[[#This Row],[Team]]="MCI",1,0)</f>
        <v>0</v>
      </c>
      <c r="K11">
        <v>8.4</v>
      </c>
      <c r="L11">
        <v>250</v>
      </c>
      <c r="M11">
        <v>3.9482395118951801</v>
      </c>
      <c r="N11">
        <v>4.7065692250650297</v>
      </c>
      <c r="O11">
        <v>5.0374794969852701</v>
      </c>
      <c r="P11">
        <v>0</v>
      </c>
      <c r="Q11">
        <v>0</v>
      </c>
      <c r="S11" t="s">
        <v>4</v>
      </c>
      <c r="T11" cm="1">
        <f t="array" ref="T11">((SUMPRODUCT(Table1[PREV],Table1[PPG],Table1[Selected],Table1[GKP])-SUMPRODUCT(Table1[PREV],Table1[PPG],Table1[GKP]))+SUMPRODUCT(-- (Table1[PREV] = 0), Table1[Selected],Table1[GKP],Table1[PPG]))</f>
        <v>4.6580613136631897</v>
      </c>
    </row>
    <row r="12" spans="1:21" x14ac:dyDescent="0.3">
      <c r="A12" t="s">
        <v>124</v>
      </c>
      <c r="B12" t="s">
        <v>230</v>
      </c>
      <c r="C12" t="s">
        <v>230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229</v>
      </c>
      <c r="J12">
        <f>IF(Table1[[#This Row],[Team]]="MCI",1,0)</f>
        <v>0</v>
      </c>
      <c r="K12">
        <v>12.3</v>
      </c>
      <c r="L12">
        <v>383</v>
      </c>
      <c r="M12">
        <v>4.3797540521382299</v>
      </c>
      <c r="N12">
        <v>5.5181585931894599</v>
      </c>
      <c r="O12">
        <v>5.0072619046586997</v>
      </c>
      <c r="P12">
        <v>1</v>
      </c>
      <c r="Q12">
        <v>1</v>
      </c>
      <c r="S12" t="s">
        <v>5</v>
      </c>
      <c r="T12" cm="1">
        <f t="array" ref="T12">((SUMPRODUCT(Table1[PREV],Table1[PPG],Table1[Selected],Table1[DEF])-SUMPRODUCT(Table1[PREV],Table1[PPG],Table1[DEF]))+SUMPRODUCT(-- (Table1[PREV] = 0), Table1[Selected],Table1[DEF],Table1[PPG]))</f>
        <v>7.2425538581105098</v>
      </c>
    </row>
    <row r="13" spans="1:21" hidden="1" x14ac:dyDescent="0.3">
      <c r="A13" t="s">
        <v>172</v>
      </c>
      <c r="B13" t="s">
        <v>173</v>
      </c>
      <c r="C13" t="s">
        <v>173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164</v>
      </c>
      <c r="J13">
        <f>IF(Table1[[#This Row],[Team]]="MCI",1,0)</f>
        <v>1</v>
      </c>
      <c r="K13">
        <v>7.1</v>
      </c>
      <c r="L13">
        <v>269</v>
      </c>
      <c r="M13">
        <v>3.1398384595309099</v>
      </c>
      <c r="N13">
        <v>4.4884835116127597</v>
      </c>
      <c r="O13">
        <v>4.9793195544100497</v>
      </c>
      <c r="P13">
        <v>0</v>
      </c>
      <c r="Q13">
        <v>0</v>
      </c>
      <c r="S13" t="s">
        <v>6</v>
      </c>
      <c r="T13" cm="1">
        <f t="array" ref="T13">((SUMPRODUCT(Table1[PREV],Table1[PPG],Table1[Selected],Table1[MID])-SUMPRODUCT(Table1[PREV],Table1[PPG],Table1[MID]))+SUMPRODUCT(-- (Table1[PREV] = 0), Table1[Selected],Table1[MID],Table1[PPG]))</f>
        <v>8.1661605473186789</v>
      </c>
    </row>
    <row r="14" spans="1:21" hidden="1" x14ac:dyDescent="0.3">
      <c r="A14" t="s">
        <v>189</v>
      </c>
      <c r="B14" t="s">
        <v>215</v>
      </c>
      <c r="C14" t="s">
        <v>215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210</v>
      </c>
      <c r="J14">
        <f>IF(Table1[[#This Row],[Team]]="MCI",1,0)</f>
        <v>0</v>
      </c>
      <c r="K14">
        <v>5.4</v>
      </c>
      <c r="L14">
        <v>350</v>
      </c>
      <c r="M14">
        <v>9.6363657720376601</v>
      </c>
      <c r="N14">
        <v>7.0208651037760301</v>
      </c>
      <c r="O14">
        <f>4.85992132613457*0.75</f>
        <v>3.6449409946009275</v>
      </c>
      <c r="P14">
        <v>0</v>
      </c>
      <c r="Q14">
        <v>0</v>
      </c>
      <c r="S14" t="s">
        <v>7</v>
      </c>
      <c r="T14" cm="1">
        <f t="array" ref="T14">((SUMPRODUCT(Table1[PREV],Table1[PPG],Table1[Selected],Table1[FWD])-SUMPRODUCT(Table1[PREV],Table1[PPG],Table1[FWD]))+SUMPRODUCT(-- (Table1[PREV] = 0), Table1[Selected],Table1[FWD],Table1[PPG]))</f>
        <v>4.6752813877142199</v>
      </c>
    </row>
    <row r="15" spans="1:21" x14ac:dyDescent="0.3">
      <c r="A15" t="s">
        <v>178</v>
      </c>
      <c r="B15" t="s">
        <v>179</v>
      </c>
      <c r="C15" t="s">
        <v>180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164</v>
      </c>
      <c r="J15">
        <f>IF(Table1[[#This Row],[Team]]="MCI",1,0)</f>
        <v>1</v>
      </c>
      <c r="K15">
        <v>7.5</v>
      </c>
      <c r="L15">
        <v>274</v>
      </c>
      <c r="M15">
        <v>3.4285714285714199</v>
      </c>
      <c r="N15">
        <v>4.0232975454138096</v>
      </c>
      <c r="O15">
        <v>4.7401568923702602</v>
      </c>
      <c r="P15">
        <v>1</v>
      </c>
      <c r="Q15">
        <v>1</v>
      </c>
    </row>
    <row r="16" spans="1:21" x14ac:dyDescent="0.3">
      <c r="A16" t="s">
        <v>81</v>
      </c>
      <c r="B16" t="s">
        <v>108</v>
      </c>
      <c r="C16" t="s">
        <v>108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98</v>
      </c>
      <c r="J16">
        <f>IF(Table1[[#This Row],[Team]]="MCI",1,0)</f>
        <v>0</v>
      </c>
      <c r="K16">
        <v>4.5</v>
      </c>
      <c r="L16">
        <v>156</v>
      </c>
      <c r="M16">
        <v>3.93557405945803</v>
      </c>
      <c r="N16">
        <v>6.9145151630296304</v>
      </c>
      <c r="O16">
        <v>4.7133367138151003</v>
      </c>
      <c r="P16">
        <v>0</v>
      </c>
      <c r="Q16">
        <v>1</v>
      </c>
      <c r="S16" t="s">
        <v>281</v>
      </c>
      <c r="T16">
        <f>SUM(T11:T14)</f>
        <v>24.742057106806598</v>
      </c>
    </row>
    <row r="17" spans="1:21" x14ac:dyDescent="0.3">
      <c r="A17" t="s">
        <v>133</v>
      </c>
      <c r="B17" t="s">
        <v>134</v>
      </c>
      <c r="C17" t="s">
        <v>134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127</v>
      </c>
      <c r="J17">
        <f>IF(Table1[[#This Row],[Team]]="MCI",1,0)</f>
        <v>0</v>
      </c>
      <c r="K17">
        <v>7.2</v>
      </c>
      <c r="L17">
        <v>209</v>
      </c>
      <c r="M17">
        <v>4.9498766524596496</v>
      </c>
      <c r="N17">
        <v>7.4140426397464001</v>
      </c>
      <c r="O17">
        <v>4.6752813877142199</v>
      </c>
      <c r="P17">
        <v>0</v>
      </c>
      <c r="Q17">
        <v>1</v>
      </c>
      <c r="S17" t="s">
        <v>282</v>
      </c>
      <c r="T17" cm="1">
        <f t="array" ref="T17">SUMPRODUCT(Table1[Selected], -- (Table1[PREV] = 0))</f>
        <v>7</v>
      </c>
    </row>
    <row r="18" spans="1:21" hidden="1" x14ac:dyDescent="0.3">
      <c r="A18" t="s">
        <v>153</v>
      </c>
      <c r="B18" t="s">
        <v>154</v>
      </c>
      <c r="C18" t="s">
        <v>153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147</v>
      </c>
      <c r="J18">
        <f>IF(Table1[[#This Row],[Team]]="MCI",1,0)</f>
        <v>0</v>
      </c>
      <c r="K18">
        <v>6</v>
      </c>
      <c r="L18">
        <v>244</v>
      </c>
      <c r="M18">
        <v>2.56297906497135</v>
      </c>
      <c r="N18">
        <v>4.92430237355084</v>
      </c>
      <c r="O18">
        <v>4.6021173161553399</v>
      </c>
      <c r="P18">
        <v>0</v>
      </c>
      <c r="Q18">
        <v>0</v>
      </c>
      <c r="S18" t="s">
        <v>283</v>
      </c>
      <c r="T18">
        <v>1</v>
      </c>
    </row>
    <row r="19" spans="1:21" hidden="1" x14ac:dyDescent="0.3">
      <c r="A19" t="s">
        <v>251</v>
      </c>
      <c r="B19" t="s">
        <v>252</v>
      </c>
      <c r="C19" t="s">
        <v>252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244</v>
      </c>
      <c r="J19">
        <f>IF(Table1[[#This Row],[Team]]="MCI",1,0)</f>
        <v>0</v>
      </c>
      <c r="K19">
        <v>6.9</v>
      </c>
      <c r="L19">
        <v>445</v>
      </c>
      <c r="M19">
        <v>3.5159493539484701</v>
      </c>
      <c r="N19">
        <v>5.0280857183426102</v>
      </c>
      <c r="O19">
        <v>4.4536474953013299</v>
      </c>
      <c r="P19">
        <v>0</v>
      </c>
      <c r="Q19">
        <v>0</v>
      </c>
    </row>
    <row r="20" spans="1:21" hidden="1" x14ac:dyDescent="0.3">
      <c r="A20" t="s">
        <v>184</v>
      </c>
      <c r="B20" t="s">
        <v>185</v>
      </c>
      <c r="C20" t="s">
        <v>186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164</v>
      </c>
      <c r="J20">
        <f>IF(Table1[[#This Row],[Team]]="MCI",1,0)</f>
        <v>1</v>
      </c>
      <c r="K20">
        <v>8.5</v>
      </c>
      <c r="L20">
        <v>276</v>
      </c>
      <c r="M20">
        <v>3.47252747252747</v>
      </c>
      <c r="N20">
        <v>3.6361443052878601</v>
      </c>
      <c r="O20">
        <v>4.4525893088978599</v>
      </c>
      <c r="P20">
        <v>0</v>
      </c>
      <c r="Q20">
        <v>0</v>
      </c>
      <c r="S20" t="s">
        <v>284</v>
      </c>
      <c r="T20">
        <f>T16-(T17-T18)*4</f>
        <v>0.7420571068065982</v>
      </c>
    </row>
    <row r="21" spans="1:21" hidden="1" x14ac:dyDescent="0.3">
      <c r="A21" t="s">
        <v>149</v>
      </c>
      <c r="B21" t="s">
        <v>150</v>
      </c>
      <c r="C21" t="s">
        <v>150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147</v>
      </c>
      <c r="J21">
        <f>IF(Table1[[#This Row],[Team]]="MCI",1,0)</f>
        <v>0</v>
      </c>
      <c r="K21">
        <v>8.6999999999999993</v>
      </c>
      <c r="L21">
        <v>242</v>
      </c>
      <c r="M21">
        <v>3.2709866781692698</v>
      </c>
      <c r="N21">
        <v>4.19839933172935</v>
      </c>
      <c r="O21">
        <v>4.3865963828390298</v>
      </c>
      <c r="P21">
        <v>0</v>
      </c>
      <c r="Q21">
        <v>0</v>
      </c>
    </row>
    <row r="22" spans="1:21" x14ac:dyDescent="0.3">
      <c r="A22" t="s">
        <v>33</v>
      </c>
      <c r="B22" t="s">
        <v>34</v>
      </c>
      <c r="C22" t="s">
        <v>34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18</v>
      </c>
      <c r="J22">
        <f>IF(Table1[[#This Row],[Team]]="MCI",1,0)</f>
        <v>0</v>
      </c>
      <c r="K22">
        <v>5.6</v>
      </c>
      <c r="L22">
        <v>13</v>
      </c>
      <c r="M22">
        <v>2.9930284048188498</v>
      </c>
      <c r="N22">
        <v>5.2845434219495697</v>
      </c>
      <c r="O22">
        <v>4.1875097177435299</v>
      </c>
      <c r="P22">
        <v>0</v>
      </c>
      <c r="Q22">
        <v>1</v>
      </c>
      <c r="S22" t="s">
        <v>164</v>
      </c>
      <c r="T22">
        <f>SUMPRODUCT(Table1[Selected],Table1[MCI])</f>
        <v>3</v>
      </c>
      <c r="U22">
        <v>3</v>
      </c>
    </row>
    <row r="23" spans="1:21" hidden="1" x14ac:dyDescent="0.3">
      <c r="A23" t="s">
        <v>35</v>
      </c>
      <c r="B23" t="s">
        <v>36</v>
      </c>
      <c r="C23" t="s">
        <v>36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18</v>
      </c>
      <c r="J23">
        <f>IF(Table1[[#This Row],[Team]]="MCI",1,0)</f>
        <v>0</v>
      </c>
      <c r="K23">
        <v>5.0999999999999996</v>
      </c>
      <c r="L23">
        <v>14</v>
      </c>
      <c r="M23">
        <v>3.4891304347826</v>
      </c>
      <c r="N23">
        <v>5.0713259036885798</v>
      </c>
      <c r="O23">
        <v>4.2802921369640501</v>
      </c>
      <c r="P23">
        <v>0</v>
      </c>
      <c r="Q23">
        <v>0</v>
      </c>
    </row>
    <row r="24" spans="1:21" hidden="1" x14ac:dyDescent="0.3">
      <c r="A24" t="s">
        <v>84</v>
      </c>
      <c r="B24" t="s">
        <v>163</v>
      </c>
      <c r="C24" t="s">
        <v>163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164</v>
      </c>
      <c r="J24">
        <f>IF(Table1[[#This Row],[Team]]="MCI",1,0)</f>
        <v>1</v>
      </c>
      <c r="K24">
        <v>7.5</v>
      </c>
      <c r="L24">
        <v>263</v>
      </c>
      <c r="M24">
        <v>1.97547746861208</v>
      </c>
      <c r="N24">
        <v>4.23856526146972</v>
      </c>
      <c r="O24">
        <v>4.2559300203454997</v>
      </c>
      <c r="P24">
        <v>0</v>
      </c>
      <c r="Q24">
        <v>0</v>
      </c>
    </row>
    <row r="25" spans="1:21" hidden="1" x14ac:dyDescent="0.3">
      <c r="A25" t="s">
        <v>48</v>
      </c>
      <c r="B25" t="s">
        <v>49</v>
      </c>
      <c r="C25" t="s">
        <v>49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37</v>
      </c>
      <c r="J25">
        <f>IF(Table1[[#This Row],[Team]]="MCI",1,0)</f>
        <v>0</v>
      </c>
      <c r="K25">
        <v>5.0999999999999996</v>
      </c>
      <c r="L25">
        <v>30</v>
      </c>
      <c r="M25">
        <v>7.7169811321230002</v>
      </c>
      <c r="N25">
        <v>3.7956539159391598</v>
      </c>
      <c r="O25">
        <v>4.2186369277849298</v>
      </c>
      <c r="P25">
        <v>0</v>
      </c>
      <c r="Q25">
        <v>0</v>
      </c>
    </row>
    <row r="26" spans="1:21" hidden="1" x14ac:dyDescent="0.3">
      <c r="A26" t="s">
        <v>136</v>
      </c>
      <c r="B26" t="s">
        <v>188</v>
      </c>
      <c r="C26" t="s">
        <v>136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164</v>
      </c>
      <c r="J26">
        <f>IF(Table1[[#This Row],[Team]]="MCI",1,0)</f>
        <v>1</v>
      </c>
      <c r="K26">
        <v>5.5</v>
      </c>
      <c r="L26">
        <v>278</v>
      </c>
      <c r="M26">
        <v>2.4836272026791399</v>
      </c>
      <c r="N26">
        <v>4.0684533934746696</v>
      </c>
      <c r="O26">
        <v>4.3499716557382602</v>
      </c>
      <c r="P26">
        <v>0</v>
      </c>
      <c r="Q26">
        <v>0</v>
      </c>
    </row>
    <row r="27" spans="1:21" hidden="1" x14ac:dyDescent="0.3">
      <c r="A27" t="s">
        <v>176</v>
      </c>
      <c r="B27" t="s">
        <v>177</v>
      </c>
      <c r="C27" t="s">
        <v>177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164</v>
      </c>
      <c r="J27">
        <f>IF(Table1[[#This Row],[Team]]="MCI",1,0)</f>
        <v>1</v>
      </c>
      <c r="K27">
        <v>5.8</v>
      </c>
      <c r="L27">
        <v>272</v>
      </c>
      <c r="M27">
        <v>3.7885012046997599</v>
      </c>
      <c r="N27">
        <v>3.1218686054240998</v>
      </c>
      <c r="O27">
        <v>4.1867329475251998</v>
      </c>
      <c r="P27">
        <v>0</v>
      </c>
      <c r="Q27">
        <v>0</v>
      </c>
    </row>
    <row r="28" spans="1:21" hidden="1" x14ac:dyDescent="0.3">
      <c r="A28" t="s">
        <v>227</v>
      </c>
      <c r="B28" t="s">
        <v>228</v>
      </c>
      <c r="C28" t="s">
        <v>228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229</v>
      </c>
      <c r="J28">
        <f>IF(Table1[[#This Row],[Team]]="MCI",1,0)</f>
        <v>0</v>
      </c>
      <c r="K28">
        <v>5.4</v>
      </c>
      <c r="L28">
        <v>382</v>
      </c>
      <c r="M28">
        <v>3.20950104389137</v>
      </c>
      <c r="N28">
        <v>4.94171797196908</v>
      </c>
      <c r="O28">
        <v>4.1723605135565798</v>
      </c>
      <c r="P28">
        <v>0</v>
      </c>
      <c r="Q28">
        <v>0</v>
      </c>
    </row>
    <row r="29" spans="1:21" x14ac:dyDescent="0.3">
      <c r="A29" t="s">
        <v>155</v>
      </c>
      <c r="B29" t="s">
        <v>32</v>
      </c>
      <c r="C29" t="s">
        <v>156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147</v>
      </c>
      <c r="J29">
        <f>IF(Table1[[#This Row],[Team]]="MCI",1,0)</f>
        <v>0</v>
      </c>
      <c r="K29">
        <v>5.4</v>
      </c>
      <c r="L29">
        <v>245</v>
      </c>
      <c r="M29">
        <v>4.8735110602832803</v>
      </c>
      <c r="N29">
        <v>2.66743869864978</v>
      </c>
      <c r="O29">
        <v>3.9786508295751499</v>
      </c>
      <c r="P29">
        <v>0</v>
      </c>
      <c r="Q29">
        <v>1</v>
      </c>
    </row>
    <row r="30" spans="1:21" hidden="1" x14ac:dyDescent="0.3">
      <c r="A30" t="s">
        <v>23</v>
      </c>
      <c r="B30" t="s">
        <v>24</v>
      </c>
      <c r="C30" t="s">
        <v>24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18</v>
      </c>
      <c r="J30">
        <f>IF(Table1[[#This Row],[Team]]="MCI",1,0)</f>
        <v>0</v>
      </c>
      <c r="K30">
        <v>6.4</v>
      </c>
      <c r="L30">
        <v>6</v>
      </c>
      <c r="M30">
        <v>2.8531131045537501</v>
      </c>
      <c r="N30">
        <v>4.8967892015395504</v>
      </c>
      <c r="O30">
        <v>3.9140669847154399</v>
      </c>
      <c r="P30">
        <v>0</v>
      </c>
      <c r="Q30">
        <v>0</v>
      </c>
    </row>
    <row r="31" spans="1:21" hidden="1" x14ac:dyDescent="0.3">
      <c r="A31" t="s">
        <v>102</v>
      </c>
      <c r="B31" t="s">
        <v>148</v>
      </c>
      <c r="C31" t="s">
        <v>148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147</v>
      </c>
      <c r="J31">
        <f>IF(Table1[[#This Row],[Team]]="MCI",1,0)</f>
        <v>0</v>
      </c>
      <c r="K31">
        <v>5</v>
      </c>
      <c r="L31">
        <v>240</v>
      </c>
      <c r="M31">
        <v>2.3730025760790201</v>
      </c>
      <c r="N31">
        <v>4.0524772358076202</v>
      </c>
      <c r="O31">
        <v>3.8997865197110002</v>
      </c>
      <c r="P31">
        <v>0</v>
      </c>
      <c r="Q31">
        <v>0</v>
      </c>
    </row>
    <row r="32" spans="1:21" hidden="1" x14ac:dyDescent="0.3">
      <c r="A32" t="s">
        <v>241</v>
      </c>
      <c r="B32" t="s">
        <v>242</v>
      </c>
      <c r="C32" t="s">
        <v>242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240</v>
      </c>
      <c r="J32">
        <f>IF(Table1[[#This Row],[Team]]="MCI",1,0)</f>
        <v>0</v>
      </c>
      <c r="K32">
        <v>6.2</v>
      </c>
      <c r="L32">
        <v>422</v>
      </c>
      <c r="M32">
        <v>4.3896717761467903</v>
      </c>
      <c r="N32">
        <v>8.0406663852404296</v>
      </c>
      <c r="O32">
        <v>3.8693779617894499</v>
      </c>
      <c r="P32">
        <v>0</v>
      </c>
      <c r="Q32">
        <v>0</v>
      </c>
    </row>
    <row r="33" spans="1:17" hidden="1" x14ac:dyDescent="0.3">
      <c r="A33" t="s">
        <v>83</v>
      </c>
      <c r="B33" t="s">
        <v>187</v>
      </c>
      <c r="C33" t="s">
        <v>187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164</v>
      </c>
      <c r="J33">
        <f>IF(Table1[[#This Row],[Team]]="MCI",1,0)</f>
        <v>1</v>
      </c>
      <c r="K33">
        <v>8</v>
      </c>
      <c r="L33">
        <v>277</v>
      </c>
      <c r="M33">
        <v>2.6760655295612099</v>
      </c>
      <c r="N33">
        <v>3.35165059262836</v>
      </c>
      <c r="O33">
        <v>3.8676189956092699</v>
      </c>
      <c r="P33">
        <v>0</v>
      </c>
      <c r="Q33">
        <v>0</v>
      </c>
    </row>
    <row r="34" spans="1:17" hidden="1" x14ac:dyDescent="0.3">
      <c r="A34" t="s">
        <v>102</v>
      </c>
      <c r="B34" t="s">
        <v>113</v>
      </c>
      <c r="C34" t="s">
        <v>113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111</v>
      </c>
      <c r="J34">
        <f>IF(Table1[[#This Row],[Team]]="MCI",1,0)</f>
        <v>0</v>
      </c>
      <c r="K34">
        <v>4.9000000000000004</v>
      </c>
      <c r="L34">
        <v>167</v>
      </c>
      <c r="M34">
        <v>4.6146278127205598</v>
      </c>
      <c r="N34">
        <v>4.22729069281759</v>
      </c>
      <c r="O34">
        <v>3.8194487841557998</v>
      </c>
      <c r="P34">
        <v>0</v>
      </c>
      <c r="Q34">
        <v>0</v>
      </c>
    </row>
    <row r="35" spans="1:17" hidden="1" x14ac:dyDescent="0.3">
      <c r="A35" t="s">
        <v>249</v>
      </c>
      <c r="B35" t="s">
        <v>250</v>
      </c>
      <c r="C35" t="s">
        <v>250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244</v>
      </c>
      <c r="J35">
        <f>IF(Table1[[#This Row],[Team]]="MCI",1,0)</f>
        <v>0</v>
      </c>
      <c r="K35">
        <v>4.7</v>
      </c>
      <c r="L35">
        <v>444</v>
      </c>
      <c r="M35">
        <v>3.1859058552575799</v>
      </c>
      <c r="N35">
        <v>4.07349257985849</v>
      </c>
      <c r="O35">
        <v>3.8111746329612202</v>
      </c>
      <c r="P35">
        <v>0</v>
      </c>
      <c r="Q35">
        <v>0</v>
      </c>
    </row>
    <row r="36" spans="1:17" hidden="1" x14ac:dyDescent="0.3">
      <c r="A36" t="s">
        <v>202</v>
      </c>
      <c r="B36" t="s">
        <v>203</v>
      </c>
      <c r="C36" t="s">
        <v>203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192</v>
      </c>
      <c r="J36">
        <f>IF(Table1[[#This Row],[Team]]="MCI",1,0)</f>
        <v>0</v>
      </c>
      <c r="K36">
        <v>5.5</v>
      </c>
      <c r="L36">
        <v>304</v>
      </c>
      <c r="M36">
        <v>2.1499999877581901</v>
      </c>
      <c r="N36">
        <v>6.7778522290271699</v>
      </c>
      <c r="O36">
        <v>3.7914968998935801</v>
      </c>
      <c r="P36">
        <v>0</v>
      </c>
      <c r="Q36">
        <v>0</v>
      </c>
    </row>
    <row r="37" spans="1:17" hidden="1" x14ac:dyDescent="0.3">
      <c r="A37" t="s">
        <v>77</v>
      </c>
      <c r="B37" t="s">
        <v>218</v>
      </c>
      <c r="C37" t="s">
        <v>226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216</v>
      </c>
      <c r="J37">
        <f>IF(Table1[[#This Row],[Team]]="MCI",1,0)</f>
        <v>0</v>
      </c>
      <c r="K37">
        <v>5.7</v>
      </c>
      <c r="L37">
        <v>374</v>
      </c>
      <c r="M37">
        <v>1.17654227972587</v>
      </c>
      <c r="N37">
        <v>6.6768478950225303</v>
      </c>
      <c r="O37">
        <v>3.6708023453209799</v>
      </c>
      <c r="P37">
        <v>0</v>
      </c>
      <c r="Q37">
        <v>0</v>
      </c>
    </row>
    <row r="38" spans="1:17" hidden="1" x14ac:dyDescent="0.3">
      <c r="A38" t="s">
        <v>269</v>
      </c>
      <c r="B38" t="s">
        <v>270</v>
      </c>
      <c r="C38" t="s">
        <v>271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260</v>
      </c>
      <c r="J38">
        <f>IF(Table1[[#This Row],[Team]]="MCI",1,0)</f>
        <v>0</v>
      </c>
      <c r="K38">
        <v>4.8</v>
      </c>
      <c r="L38">
        <v>465</v>
      </c>
      <c r="M38">
        <v>4.0943396130937497</v>
      </c>
      <c r="N38">
        <v>4.2665292090843696</v>
      </c>
      <c r="O38">
        <v>3.63753188675329</v>
      </c>
      <c r="P38">
        <v>0</v>
      </c>
      <c r="Q38">
        <v>0</v>
      </c>
    </row>
    <row r="39" spans="1:17" hidden="1" x14ac:dyDescent="0.3">
      <c r="A39" t="s">
        <v>248</v>
      </c>
      <c r="B39" t="s">
        <v>92</v>
      </c>
      <c r="C39" t="s">
        <v>92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244</v>
      </c>
      <c r="J39">
        <f>IF(Table1[[#This Row],[Team]]="MCI",1,0)</f>
        <v>0</v>
      </c>
      <c r="K39">
        <v>7.9</v>
      </c>
      <c r="L39">
        <v>439</v>
      </c>
      <c r="M39">
        <v>3.0839636074610302</v>
      </c>
      <c r="N39">
        <v>3.8225398823033498</v>
      </c>
      <c r="O39">
        <v>3.6331426549905301</v>
      </c>
      <c r="P39">
        <v>0</v>
      </c>
      <c r="Q39">
        <v>0</v>
      </c>
    </row>
    <row r="40" spans="1:17" hidden="1" x14ac:dyDescent="0.3">
      <c r="A40" t="s">
        <v>82</v>
      </c>
      <c r="B40" t="s">
        <v>219</v>
      </c>
      <c r="C40" t="s">
        <v>219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216</v>
      </c>
      <c r="J40">
        <f>IF(Table1[[#This Row],[Team]]="MCI",1,0)</f>
        <v>0</v>
      </c>
      <c r="K40">
        <v>6.3</v>
      </c>
      <c r="L40">
        <v>363</v>
      </c>
      <c r="M40">
        <v>2.93992265778046</v>
      </c>
      <c r="N40">
        <v>5.0865500031449304</v>
      </c>
      <c r="O40">
        <v>3.60723584462013</v>
      </c>
      <c r="P40">
        <v>0</v>
      </c>
      <c r="Q40">
        <v>0</v>
      </c>
    </row>
    <row r="41" spans="1:17" hidden="1" x14ac:dyDescent="0.3">
      <c r="A41" t="s">
        <v>255</v>
      </c>
      <c r="B41" t="s">
        <v>256</v>
      </c>
      <c r="C41" t="s">
        <v>256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244</v>
      </c>
      <c r="J41">
        <f>IF(Table1[[#This Row],[Team]]="MCI",1,0)</f>
        <v>0</v>
      </c>
      <c r="K41">
        <v>6</v>
      </c>
      <c r="L41">
        <v>447</v>
      </c>
      <c r="M41">
        <v>2.6395806984173902</v>
      </c>
      <c r="N41">
        <v>4.2913236500765102</v>
      </c>
      <c r="O41">
        <v>3.5837276777631302</v>
      </c>
      <c r="P41">
        <v>0</v>
      </c>
      <c r="Q41">
        <v>0</v>
      </c>
    </row>
    <row r="42" spans="1:17" hidden="1" x14ac:dyDescent="0.3">
      <c r="A42" t="s">
        <v>30</v>
      </c>
      <c r="B42" t="s">
        <v>31</v>
      </c>
      <c r="C42" t="s">
        <v>31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18</v>
      </c>
      <c r="J42">
        <f>IF(Table1[[#This Row],[Team]]="MCI",1,0)</f>
        <v>0</v>
      </c>
      <c r="K42">
        <v>4.5</v>
      </c>
      <c r="L42">
        <v>9</v>
      </c>
      <c r="M42">
        <v>3.0714285709434099</v>
      </c>
      <c r="N42">
        <v>4.1295545958968098</v>
      </c>
      <c r="O42">
        <v>3.5831148850412999</v>
      </c>
      <c r="P42">
        <v>0</v>
      </c>
      <c r="Q42">
        <v>0</v>
      </c>
    </row>
    <row r="43" spans="1:17" hidden="1" x14ac:dyDescent="0.3">
      <c r="A43" t="s">
        <v>167</v>
      </c>
      <c r="B43" t="s">
        <v>168</v>
      </c>
      <c r="C43" t="s">
        <v>168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164</v>
      </c>
      <c r="J43">
        <f>IF(Table1[[#This Row],[Team]]="MCI",1,0)</f>
        <v>1</v>
      </c>
      <c r="K43">
        <v>7.2</v>
      </c>
      <c r="L43">
        <v>265</v>
      </c>
      <c r="M43">
        <v>1.9773501662794499</v>
      </c>
      <c r="N43">
        <v>3.3642193247351799</v>
      </c>
      <c r="O43">
        <v>3.5625754626229602</v>
      </c>
      <c r="P43">
        <v>0</v>
      </c>
      <c r="Q43">
        <v>0</v>
      </c>
    </row>
    <row r="44" spans="1:17" hidden="1" x14ac:dyDescent="0.3">
      <c r="A44" t="s">
        <v>118</v>
      </c>
      <c r="B44" t="s">
        <v>119</v>
      </c>
      <c r="C44" t="s">
        <v>118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111</v>
      </c>
      <c r="J44">
        <f>IF(Table1[[#This Row],[Team]]="MCI",1,0)</f>
        <v>0</v>
      </c>
      <c r="K44">
        <v>7.4</v>
      </c>
      <c r="L44">
        <v>175</v>
      </c>
      <c r="M44">
        <v>3.5666666770507098</v>
      </c>
      <c r="N44">
        <v>4.4698097921734101</v>
      </c>
      <c r="O44">
        <v>3.5597587429269799</v>
      </c>
      <c r="P44">
        <v>0</v>
      </c>
      <c r="Q44">
        <v>0</v>
      </c>
    </row>
    <row r="45" spans="1:17" hidden="1" x14ac:dyDescent="0.3">
      <c r="A45" t="s">
        <v>70</v>
      </c>
      <c r="B45" t="s">
        <v>200</v>
      </c>
      <c r="C45" t="s">
        <v>200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192</v>
      </c>
      <c r="J45">
        <f>IF(Table1[[#This Row],[Team]]="MCI",1,0)</f>
        <v>0</v>
      </c>
      <c r="K45">
        <v>9.4</v>
      </c>
      <c r="L45">
        <v>298</v>
      </c>
      <c r="M45">
        <v>3.8235526732765299</v>
      </c>
      <c r="N45">
        <v>4.7441911920108701</v>
      </c>
      <c r="O45">
        <v>3.5448545195022101</v>
      </c>
      <c r="P45">
        <v>0</v>
      </c>
      <c r="Q45">
        <v>0</v>
      </c>
    </row>
    <row r="46" spans="1:17" hidden="1" x14ac:dyDescent="0.3">
      <c r="A46" t="s">
        <v>165</v>
      </c>
      <c r="B46" t="s">
        <v>166</v>
      </c>
      <c r="C46" t="s">
        <v>166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164</v>
      </c>
      <c r="J46">
        <f>IF(Table1[[#This Row],[Team]]="MCI",1,0)</f>
        <v>1</v>
      </c>
      <c r="K46">
        <v>5.4</v>
      </c>
      <c r="L46">
        <v>264</v>
      </c>
      <c r="M46">
        <v>2.6703296703296702</v>
      </c>
      <c r="N46">
        <v>2.9162478665214899</v>
      </c>
      <c r="O46">
        <v>3.5193389945292299</v>
      </c>
      <c r="P46">
        <v>0</v>
      </c>
      <c r="Q46">
        <v>0</v>
      </c>
    </row>
    <row r="47" spans="1:17" x14ac:dyDescent="0.3">
      <c r="A47" t="s">
        <v>235</v>
      </c>
      <c r="B47" t="s">
        <v>236</v>
      </c>
      <c r="C47" t="s">
        <v>236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229</v>
      </c>
      <c r="J47">
        <f>IF(Table1[[#This Row],[Team]]="MCI",1,0)</f>
        <v>0</v>
      </c>
      <c r="K47">
        <v>4.9000000000000004</v>
      </c>
      <c r="L47">
        <v>388</v>
      </c>
      <c r="M47">
        <v>2.5591224750950898</v>
      </c>
      <c r="N47">
        <v>4.2822797868979698</v>
      </c>
      <c r="O47">
        <v>3.5184191773813698</v>
      </c>
      <c r="P47">
        <v>1</v>
      </c>
      <c r="Q47">
        <v>1</v>
      </c>
    </row>
    <row r="48" spans="1:17" hidden="1" x14ac:dyDescent="0.3">
      <c r="A48" t="s">
        <v>207</v>
      </c>
      <c r="B48" t="s">
        <v>208</v>
      </c>
      <c r="C48" t="s">
        <v>208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204</v>
      </c>
      <c r="J48">
        <f>IF(Table1[[#This Row],[Team]]="MCI",1,0)</f>
        <v>0</v>
      </c>
      <c r="K48">
        <v>6.7</v>
      </c>
      <c r="L48">
        <v>310</v>
      </c>
      <c r="M48">
        <v>3.2239277174609802</v>
      </c>
      <c r="N48">
        <v>4.7182583034649799</v>
      </c>
      <c r="O48">
        <v>3.4588498744827598</v>
      </c>
      <c r="P48">
        <v>0</v>
      </c>
      <c r="Q48">
        <v>0</v>
      </c>
    </row>
    <row r="49" spans="1:17" hidden="1" x14ac:dyDescent="0.3">
      <c r="A49" t="s">
        <v>141</v>
      </c>
      <c r="B49" t="s">
        <v>142</v>
      </c>
      <c r="C49" t="s">
        <v>143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135</v>
      </c>
      <c r="J49">
        <f>IF(Table1[[#This Row],[Team]]="MCI",1,0)</f>
        <v>0</v>
      </c>
      <c r="K49">
        <v>6.6</v>
      </c>
      <c r="L49">
        <v>224</v>
      </c>
      <c r="M49">
        <v>4.1176470588235201</v>
      </c>
      <c r="N49">
        <v>5.2354620093204201</v>
      </c>
      <c r="O49">
        <v>3.4183751184278401</v>
      </c>
      <c r="P49">
        <v>0</v>
      </c>
      <c r="Q49">
        <v>0</v>
      </c>
    </row>
    <row r="50" spans="1:17" hidden="1" x14ac:dyDescent="0.3">
      <c r="A50" t="s">
        <v>245</v>
      </c>
      <c r="B50" t="s">
        <v>246</v>
      </c>
      <c r="C50" t="s">
        <v>246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244</v>
      </c>
      <c r="J50">
        <f>IF(Table1[[#This Row],[Team]]="MCI",1,0)</f>
        <v>0</v>
      </c>
      <c r="K50">
        <v>5</v>
      </c>
      <c r="L50">
        <v>436</v>
      </c>
      <c r="M50">
        <v>2.25440468821798</v>
      </c>
      <c r="N50">
        <v>4.3212250199629096</v>
      </c>
      <c r="O50">
        <v>3.3658621619495701</v>
      </c>
      <c r="P50">
        <v>0</v>
      </c>
      <c r="Q50">
        <v>0</v>
      </c>
    </row>
    <row r="51" spans="1:17" hidden="1" x14ac:dyDescent="0.3">
      <c r="A51" t="s">
        <v>137</v>
      </c>
      <c r="B51" t="s">
        <v>138</v>
      </c>
      <c r="C51" t="s">
        <v>138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135</v>
      </c>
      <c r="J51">
        <f>IF(Table1[[#This Row],[Team]]="MCI",1,0)</f>
        <v>0</v>
      </c>
      <c r="K51">
        <v>4.9000000000000004</v>
      </c>
      <c r="L51">
        <v>221</v>
      </c>
      <c r="M51">
        <v>4.7318720114659403</v>
      </c>
      <c r="N51">
        <v>4.6210938068850798</v>
      </c>
      <c r="O51">
        <v>3.3513888637970499</v>
      </c>
      <c r="P51">
        <v>0</v>
      </c>
      <c r="Q51">
        <v>0</v>
      </c>
    </row>
    <row r="52" spans="1:17" x14ac:dyDescent="0.3">
      <c r="A52" t="s">
        <v>96</v>
      </c>
      <c r="B52" t="s">
        <v>261</v>
      </c>
      <c r="C52" t="s">
        <v>261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260</v>
      </c>
      <c r="J52">
        <f>IF(Table1[[#This Row],[Team]]="MCI",1,0)</f>
        <v>0</v>
      </c>
      <c r="K52">
        <v>4.7</v>
      </c>
      <c r="L52">
        <v>460</v>
      </c>
      <c r="M52">
        <v>3.2258064423741799</v>
      </c>
      <c r="N52">
        <v>4.6422399813214899</v>
      </c>
      <c r="O52">
        <v>3.3481782023603599</v>
      </c>
      <c r="P52">
        <v>1</v>
      </c>
      <c r="Q52">
        <v>1</v>
      </c>
    </row>
    <row r="53" spans="1:17" hidden="1" x14ac:dyDescent="0.3">
      <c r="A53" t="s">
        <v>238</v>
      </c>
      <c r="B53" t="s">
        <v>239</v>
      </c>
      <c r="C53" t="s">
        <v>239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229</v>
      </c>
      <c r="J53">
        <f>IF(Table1[[#This Row],[Team]]="MCI",1,0)</f>
        <v>0</v>
      </c>
      <c r="K53">
        <v>5.4</v>
      </c>
      <c r="L53">
        <v>393</v>
      </c>
      <c r="M53">
        <v>2.3044444206814698</v>
      </c>
      <c r="N53">
        <v>4.1689015239684002</v>
      </c>
      <c r="O53">
        <v>3.3434839404502101</v>
      </c>
      <c r="P53">
        <v>1</v>
      </c>
      <c r="Q53">
        <v>0</v>
      </c>
    </row>
    <row r="54" spans="1:17" hidden="1" x14ac:dyDescent="0.3">
      <c r="A54" t="s">
        <v>44</v>
      </c>
      <c r="B54" t="s">
        <v>45</v>
      </c>
      <c r="C54" t="s">
        <v>45</v>
      </c>
      <c r="D54" t="s">
        <v>7</v>
      </c>
      <c r="E54">
        <v>0</v>
      </c>
      <c r="F54">
        <v>0</v>
      </c>
      <c r="G54">
        <v>0</v>
      </c>
      <c r="H54">
        <v>1</v>
      </c>
      <c r="I54" t="s">
        <v>37</v>
      </c>
      <c r="J54">
        <f>IF(Table1[[#This Row],[Team]]="MCI",1,0)</f>
        <v>0</v>
      </c>
      <c r="K54">
        <v>7.7</v>
      </c>
      <c r="L54">
        <v>28</v>
      </c>
      <c r="M54">
        <v>4.0566037735849001</v>
      </c>
      <c r="N54">
        <v>4.6441191219490001</v>
      </c>
      <c r="O54">
        <v>3.32746403418742</v>
      </c>
      <c r="P54">
        <v>0</v>
      </c>
      <c r="Q54">
        <v>0</v>
      </c>
    </row>
    <row r="55" spans="1:17" hidden="1" x14ac:dyDescent="0.3">
      <c r="A55" t="s">
        <v>56</v>
      </c>
      <c r="B55" t="s">
        <v>57</v>
      </c>
      <c r="C55" t="s">
        <v>57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37</v>
      </c>
      <c r="J55">
        <f>IF(Table1[[#This Row],[Team]]="MCI",1,0)</f>
        <v>0</v>
      </c>
      <c r="K55">
        <v>7.7</v>
      </c>
      <c r="L55">
        <v>35</v>
      </c>
      <c r="M55">
        <v>4.0960532958986304</v>
      </c>
      <c r="N55">
        <v>4.6108638948060898</v>
      </c>
      <c r="O55">
        <v>3.3269663420719202</v>
      </c>
      <c r="P55">
        <v>0</v>
      </c>
      <c r="Q55">
        <v>0</v>
      </c>
    </row>
    <row r="56" spans="1:17" hidden="1" x14ac:dyDescent="0.3">
      <c r="A56" t="s">
        <v>21</v>
      </c>
      <c r="B56" t="s">
        <v>22</v>
      </c>
      <c r="C56" t="s">
        <v>22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18</v>
      </c>
      <c r="J56">
        <f>IF(Table1[[#This Row],[Team]]="MCI",1,0)</f>
        <v>0</v>
      </c>
      <c r="K56">
        <v>5.9</v>
      </c>
      <c r="L56">
        <v>5</v>
      </c>
      <c r="M56">
        <v>3.8535059818173401</v>
      </c>
      <c r="N56">
        <v>3.0156553324247799</v>
      </c>
      <c r="O56">
        <v>3.2999784594982402</v>
      </c>
      <c r="P56">
        <v>0</v>
      </c>
      <c r="Q56">
        <v>0</v>
      </c>
    </row>
    <row r="57" spans="1:17" hidden="1" x14ac:dyDescent="0.3">
      <c r="A57" t="s">
        <v>25</v>
      </c>
      <c r="B57" t="s">
        <v>26</v>
      </c>
      <c r="C57" t="s">
        <v>25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18</v>
      </c>
      <c r="J57">
        <f>IF(Table1[[#This Row],[Team]]="MCI",1,0)</f>
        <v>0</v>
      </c>
      <c r="K57">
        <v>5.3</v>
      </c>
      <c r="L57">
        <v>7</v>
      </c>
      <c r="M57">
        <v>2.7412975886550202</v>
      </c>
      <c r="N57">
        <v>3.8542526725903401</v>
      </c>
      <c r="O57">
        <v>3.2910468863937599</v>
      </c>
      <c r="P57">
        <v>0</v>
      </c>
      <c r="Q57">
        <v>0</v>
      </c>
    </row>
    <row r="58" spans="1:17" hidden="1" x14ac:dyDescent="0.3">
      <c r="A58" t="s">
        <v>190</v>
      </c>
      <c r="B58" t="s">
        <v>191</v>
      </c>
      <c r="C58" t="s">
        <v>191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192</v>
      </c>
      <c r="J58">
        <f>IF(Table1[[#This Row],[Team]]="MCI",1,0)</f>
        <v>0</v>
      </c>
      <c r="K58">
        <v>5.2</v>
      </c>
      <c r="L58">
        <v>289</v>
      </c>
      <c r="M58">
        <v>3.2328228537246302</v>
      </c>
      <c r="N58">
        <v>4.67556244955541</v>
      </c>
      <c r="O58">
        <v>3.2878320773282699</v>
      </c>
      <c r="P58">
        <v>1</v>
      </c>
      <c r="Q58">
        <v>0</v>
      </c>
    </row>
    <row r="59" spans="1:17" hidden="1" x14ac:dyDescent="0.3">
      <c r="A59" t="s">
        <v>99</v>
      </c>
      <c r="B59" t="s">
        <v>100</v>
      </c>
      <c r="C59" t="s">
        <v>100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98</v>
      </c>
      <c r="J59">
        <f>IF(Table1[[#This Row],[Team]]="MCI",1,0)</f>
        <v>0</v>
      </c>
      <c r="K59">
        <v>4.5999999999999996</v>
      </c>
      <c r="L59">
        <v>140</v>
      </c>
      <c r="M59">
        <v>3.1096550884162202</v>
      </c>
      <c r="N59">
        <v>4.4122365909494503</v>
      </c>
      <c r="O59">
        <v>3.22670778425868</v>
      </c>
      <c r="P59">
        <v>0</v>
      </c>
      <c r="Q59">
        <v>0</v>
      </c>
    </row>
    <row r="60" spans="1:17" hidden="1" x14ac:dyDescent="0.3">
      <c r="A60" t="s">
        <v>125</v>
      </c>
      <c r="B60" t="s">
        <v>126</v>
      </c>
      <c r="C60" t="s">
        <v>126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127</v>
      </c>
      <c r="J60">
        <f>IF(Table1[[#This Row],[Team]]="MCI",1,0)</f>
        <v>0</v>
      </c>
      <c r="K60">
        <v>4.8</v>
      </c>
      <c r="L60">
        <v>196</v>
      </c>
      <c r="M60">
        <v>3.8577362165862499</v>
      </c>
      <c r="N60">
        <v>4.7462756057856401</v>
      </c>
      <c r="O60">
        <v>3.2063611497538802</v>
      </c>
      <c r="P60">
        <v>1</v>
      </c>
      <c r="Q60">
        <v>0</v>
      </c>
    </row>
    <row r="61" spans="1:17" hidden="1" x14ac:dyDescent="0.3">
      <c r="A61" t="s">
        <v>257</v>
      </c>
      <c r="B61" t="s">
        <v>258</v>
      </c>
      <c r="C61" t="s">
        <v>259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260</v>
      </c>
      <c r="J61">
        <f>IF(Table1[[#This Row],[Team]]="MCI",1,0)</f>
        <v>0</v>
      </c>
      <c r="K61">
        <v>4.9000000000000004</v>
      </c>
      <c r="L61">
        <v>459</v>
      </c>
      <c r="M61">
        <v>3.1925785004437701</v>
      </c>
      <c r="N61">
        <v>4.2468048303018904</v>
      </c>
      <c r="O61">
        <v>3.18279385899217</v>
      </c>
      <c r="P61">
        <v>0</v>
      </c>
      <c r="Q61">
        <v>0</v>
      </c>
    </row>
    <row r="62" spans="1:17" hidden="1" x14ac:dyDescent="0.3">
      <c r="A62" t="s">
        <v>16</v>
      </c>
      <c r="B62" t="s">
        <v>17</v>
      </c>
      <c r="C62" t="s">
        <v>17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f>IF(Table1[[#This Row],[Team]]="MCI",1,0)</f>
        <v>0</v>
      </c>
      <c r="K62">
        <v>8.4</v>
      </c>
      <c r="L62">
        <v>1</v>
      </c>
      <c r="M62">
        <v>3.0543478256935299</v>
      </c>
      <c r="N62">
        <v>3.3895083414270601</v>
      </c>
      <c r="O62">
        <v>3.1672936717904898</v>
      </c>
      <c r="P62">
        <v>0</v>
      </c>
      <c r="Q62">
        <v>0</v>
      </c>
    </row>
    <row r="63" spans="1:17" hidden="1" x14ac:dyDescent="0.3">
      <c r="A63" t="s">
        <v>38</v>
      </c>
      <c r="B63" t="s">
        <v>46</v>
      </c>
      <c r="C63" t="s">
        <v>47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37</v>
      </c>
      <c r="J63">
        <f>IF(Table1[[#This Row],[Team]]="MCI",1,0)</f>
        <v>0</v>
      </c>
      <c r="K63">
        <v>6.2</v>
      </c>
      <c r="L63">
        <v>29</v>
      </c>
      <c r="M63">
        <v>0.15759134115321899</v>
      </c>
      <c r="N63">
        <v>7.3925239371962199</v>
      </c>
      <c r="O63">
        <v>3.15107261146597</v>
      </c>
      <c r="P63">
        <v>0</v>
      </c>
      <c r="Q63">
        <v>0</v>
      </c>
    </row>
    <row r="64" spans="1:17" hidden="1" x14ac:dyDescent="0.3">
      <c r="A64" t="s">
        <v>35</v>
      </c>
      <c r="B64" t="s">
        <v>247</v>
      </c>
      <c r="C64" t="s">
        <v>247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244</v>
      </c>
      <c r="J64">
        <f>IF(Table1[[#This Row],[Team]]="MCI",1,0)</f>
        <v>0</v>
      </c>
      <c r="K64">
        <v>5.3</v>
      </c>
      <c r="L64">
        <v>437</v>
      </c>
      <c r="M64">
        <v>2.5293630619149798</v>
      </c>
      <c r="N64">
        <v>3.4837109380081199</v>
      </c>
      <c r="O64">
        <v>3.1418738664344099</v>
      </c>
      <c r="P64">
        <v>0</v>
      </c>
      <c r="Q64">
        <v>0</v>
      </c>
    </row>
    <row r="65" spans="1:17" hidden="1" x14ac:dyDescent="0.3">
      <c r="A65" t="s">
        <v>19</v>
      </c>
      <c r="B65" t="s">
        <v>20</v>
      </c>
      <c r="C65" t="s">
        <v>20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f>IF(Table1[[#This Row],[Team]]="MCI",1,0)</f>
        <v>0</v>
      </c>
      <c r="K65">
        <v>5.0999999999999996</v>
      </c>
      <c r="L65">
        <v>3</v>
      </c>
      <c r="M65">
        <v>3.4185131229324002</v>
      </c>
      <c r="N65">
        <v>2.9855433504622599</v>
      </c>
      <c r="O65">
        <v>3.0987845907151601</v>
      </c>
      <c r="P65">
        <v>0</v>
      </c>
      <c r="Q65">
        <v>0</v>
      </c>
    </row>
    <row r="66" spans="1:17" hidden="1" x14ac:dyDescent="0.3">
      <c r="A66" t="s">
        <v>231</v>
      </c>
      <c r="B66" t="s">
        <v>232</v>
      </c>
      <c r="C66" t="s">
        <v>232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229</v>
      </c>
      <c r="J66">
        <f>IF(Table1[[#This Row],[Team]]="MCI",1,0)</f>
        <v>0</v>
      </c>
      <c r="K66">
        <v>4.5999999999999996</v>
      </c>
      <c r="L66">
        <v>385</v>
      </c>
      <c r="M66">
        <v>1.9152895331581301</v>
      </c>
      <c r="N66">
        <v>4.0094608289032196</v>
      </c>
      <c r="O66">
        <v>3.0839108667896298</v>
      </c>
      <c r="P66">
        <v>0</v>
      </c>
      <c r="Q66">
        <v>0</v>
      </c>
    </row>
    <row r="67" spans="1:17" hidden="1" x14ac:dyDescent="0.3">
      <c r="A67" t="s">
        <v>124</v>
      </c>
      <c r="B67" t="s">
        <v>193</v>
      </c>
      <c r="C67" t="s">
        <v>193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192</v>
      </c>
      <c r="J67">
        <f>IF(Table1[[#This Row],[Team]]="MCI",1,0)</f>
        <v>0</v>
      </c>
      <c r="K67">
        <v>5.4</v>
      </c>
      <c r="L67">
        <v>291</v>
      </c>
      <c r="M67">
        <v>3.0769230723088601</v>
      </c>
      <c r="N67">
        <v>4.3206334346502802</v>
      </c>
      <c r="O67">
        <v>3.0726428931368099</v>
      </c>
      <c r="P67">
        <v>0</v>
      </c>
      <c r="Q67">
        <v>0</v>
      </c>
    </row>
    <row r="68" spans="1:17" hidden="1" x14ac:dyDescent="0.3">
      <c r="A68" t="s">
        <v>95</v>
      </c>
      <c r="B68" t="s">
        <v>132</v>
      </c>
      <c r="C68" t="s">
        <v>132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127</v>
      </c>
      <c r="J68">
        <f>IF(Table1[[#This Row],[Team]]="MCI",1,0)</f>
        <v>0</v>
      </c>
      <c r="K68">
        <v>6.5</v>
      </c>
      <c r="L68">
        <v>204</v>
      </c>
      <c r="M68">
        <v>3.8927126530811398</v>
      </c>
      <c r="N68">
        <v>4.38210858516877</v>
      </c>
      <c r="O68">
        <v>3.0628476170677801</v>
      </c>
      <c r="P68">
        <v>0</v>
      </c>
      <c r="Q68">
        <v>0</v>
      </c>
    </row>
    <row r="69" spans="1:17" hidden="1" x14ac:dyDescent="0.3">
      <c r="A69" t="s">
        <v>116</v>
      </c>
      <c r="B69" t="s">
        <v>117</v>
      </c>
      <c r="C69" t="s">
        <v>117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111</v>
      </c>
      <c r="J69">
        <f>IF(Table1[[#This Row],[Team]]="MCI",1,0)</f>
        <v>0</v>
      </c>
      <c r="K69">
        <v>5.4</v>
      </c>
      <c r="L69">
        <v>170</v>
      </c>
      <c r="M69">
        <v>2.57465008585879</v>
      </c>
      <c r="N69">
        <v>4.1694714782919897</v>
      </c>
      <c r="O69">
        <v>3.0461428892208202</v>
      </c>
      <c r="P69">
        <v>0</v>
      </c>
      <c r="Q69">
        <v>0</v>
      </c>
    </row>
    <row r="70" spans="1:17" hidden="1" x14ac:dyDescent="0.3">
      <c r="A70" t="s">
        <v>144</v>
      </c>
      <c r="B70" t="s">
        <v>145</v>
      </c>
      <c r="C70" t="s">
        <v>145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135</v>
      </c>
      <c r="J70">
        <f>IF(Table1[[#This Row],[Team]]="MCI",1,0)</f>
        <v>0</v>
      </c>
      <c r="K70">
        <v>4.8</v>
      </c>
      <c r="L70">
        <v>226</v>
      </c>
      <c r="M70">
        <v>3.78181818181818</v>
      </c>
      <c r="N70">
        <v>4.4690338247485304</v>
      </c>
      <c r="O70">
        <v>2.9992396496014</v>
      </c>
      <c r="P70">
        <v>0</v>
      </c>
      <c r="Q70">
        <v>0</v>
      </c>
    </row>
    <row r="71" spans="1:17" hidden="1" x14ac:dyDescent="0.3">
      <c r="A71" t="s">
        <v>224</v>
      </c>
      <c r="B71" t="s">
        <v>225</v>
      </c>
      <c r="C71" t="s">
        <v>225</v>
      </c>
      <c r="D71" t="s">
        <v>7</v>
      </c>
      <c r="E71">
        <v>0</v>
      </c>
      <c r="F71">
        <v>0</v>
      </c>
      <c r="G71">
        <v>0</v>
      </c>
      <c r="H71">
        <v>1</v>
      </c>
      <c r="I71" t="s">
        <v>216</v>
      </c>
      <c r="J71">
        <f>IF(Table1[[#This Row],[Team]]="MCI",1,0)</f>
        <v>0</v>
      </c>
      <c r="K71">
        <v>5.2</v>
      </c>
      <c r="L71">
        <v>372</v>
      </c>
      <c r="M71">
        <v>1.6060873925630701</v>
      </c>
      <c r="N71">
        <v>4.9043131382690399</v>
      </c>
      <c r="O71">
        <v>2.9906212044788099</v>
      </c>
      <c r="P71">
        <v>0</v>
      </c>
      <c r="Q71">
        <v>0</v>
      </c>
    </row>
    <row r="72" spans="1:17" hidden="1" x14ac:dyDescent="0.3">
      <c r="A72" t="s">
        <v>82</v>
      </c>
      <c r="B72" t="s">
        <v>131</v>
      </c>
      <c r="C72" t="s">
        <v>131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127</v>
      </c>
      <c r="J72">
        <f>IF(Table1[[#This Row],[Team]]="MCI",1,0)</f>
        <v>0</v>
      </c>
      <c r="K72">
        <v>7</v>
      </c>
      <c r="L72">
        <v>202</v>
      </c>
      <c r="M72">
        <v>2.4891287136617999</v>
      </c>
      <c r="N72">
        <v>5.1950859927832704</v>
      </c>
      <c r="O72">
        <v>2.9727251206425298</v>
      </c>
      <c r="P72">
        <v>0</v>
      </c>
      <c r="Q72">
        <v>0</v>
      </c>
    </row>
    <row r="73" spans="1:17" hidden="1" x14ac:dyDescent="0.3">
      <c r="A73" t="s">
        <v>222</v>
      </c>
      <c r="B73" t="s">
        <v>223</v>
      </c>
      <c r="C73" t="s">
        <v>223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216</v>
      </c>
      <c r="J73">
        <f>IF(Table1[[#This Row],[Team]]="MCI",1,0)</f>
        <v>0</v>
      </c>
      <c r="K73">
        <v>6.8</v>
      </c>
      <c r="L73">
        <v>366</v>
      </c>
      <c r="M73">
        <v>2.4211640101726402</v>
      </c>
      <c r="N73">
        <v>4.1781424930854101</v>
      </c>
      <c r="O73">
        <v>2.9655116073493901</v>
      </c>
      <c r="P73">
        <v>0</v>
      </c>
      <c r="Q73">
        <v>0</v>
      </c>
    </row>
    <row r="74" spans="1:17" hidden="1" x14ac:dyDescent="0.3">
      <c r="A74" t="s">
        <v>220</v>
      </c>
      <c r="B74" t="s">
        <v>221</v>
      </c>
      <c r="C74" t="s">
        <v>221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216</v>
      </c>
      <c r="J74">
        <f>IF(Table1[[#This Row],[Team]]="MCI",1,0)</f>
        <v>0</v>
      </c>
      <c r="K74">
        <v>4.4000000000000004</v>
      </c>
      <c r="L74">
        <v>365</v>
      </c>
      <c r="M74">
        <v>2.5434782608695601</v>
      </c>
      <c r="N74">
        <v>4.0406157360279504</v>
      </c>
      <c r="O74">
        <v>2.94804116880259</v>
      </c>
      <c r="P74">
        <v>0</v>
      </c>
      <c r="Q74">
        <v>0</v>
      </c>
    </row>
    <row r="75" spans="1:17" x14ac:dyDescent="0.3">
      <c r="A75" t="s">
        <v>129</v>
      </c>
      <c r="B75" t="s">
        <v>130</v>
      </c>
      <c r="C75" t="s">
        <v>130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127</v>
      </c>
      <c r="J75">
        <f>IF(Table1[[#This Row],[Team]]="MCI",1,0)</f>
        <v>0</v>
      </c>
      <c r="K75">
        <v>6.4</v>
      </c>
      <c r="L75">
        <v>200</v>
      </c>
      <c r="M75">
        <v>3.2637362596991299</v>
      </c>
      <c r="N75">
        <v>4.5287353174614404</v>
      </c>
      <c r="O75">
        <v>2.9301994133640399</v>
      </c>
      <c r="P75">
        <v>1</v>
      </c>
      <c r="Q75">
        <v>1</v>
      </c>
    </row>
    <row r="76" spans="1:17" hidden="1" x14ac:dyDescent="0.3">
      <c r="A76" t="s">
        <v>93</v>
      </c>
      <c r="B76" t="s">
        <v>201</v>
      </c>
      <c r="C76" t="s">
        <v>201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192</v>
      </c>
      <c r="J76">
        <f>IF(Table1[[#This Row],[Team]]="MCI",1,0)</f>
        <v>0</v>
      </c>
      <c r="K76">
        <v>7.2</v>
      </c>
      <c r="L76">
        <v>299</v>
      </c>
      <c r="M76">
        <v>2.6271023224398999</v>
      </c>
      <c r="N76">
        <v>4.3747116720724799</v>
      </c>
      <c r="O76">
        <v>2.9234515548025701</v>
      </c>
      <c r="P76">
        <v>0</v>
      </c>
      <c r="Q76">
        <v>0</v>
      </c>
    </row>
    <row r="77" spans="1:17" x14ac:dyDescent="0.3">
      <c r="A77" t="s">
        <v>62</v>
      </c>
      <c r="B77" t="s">
        <v>63</v>
      </c>
      <c r="C77" t="s">
        <v>63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60</v>
      </c>
      <c r="J77">
        <f>IF(Table1[[#This Row],[Team]]="MCI",1,0)</f>
        <v>0</v>
      </c>
      <c r="K77">
        <v>6.6</v>
      </c>
      <c r="L77">
        <v>48</v>
      </c>
      <c r="M77">
        <v>3.5238095238095202</v>
      </c>
      <c r="N77">
        <v>7.7387878893144899</v>
      </c>
      <c r="O77">
        <v>2.8841035434584601</v>
      </c>
      <c r="P77">
        <v>1</v>
      </c>
      <c r="Q77">
        <v>1</v>
      </c>
    </row>
    <row r="78" spans="1:17" hidden="1" x14ac:dyDescent="0.3">
      <c r="A78" t="s">
        <v>253</v>
      </c>
      <c r="B78" t="s">
        <v>254</v>
      </c>
      <c r="C78" t="s">
        <v>254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244</v>
      </c>
      <c r="J78">
        <f>IF(Table1[[#This Row],[Team]]="MCI",1,0)</f>
        <v>0</v>
      </c>
      <c r="K78">
        <v>5.0999999999999996</v>
      </c>
      <c r="L78">
        <v>446</v>
      </c>
      <c r="M78">
        <v>2.5376344056661102</v>
      </c>
      <c r="N78">
        <v>2.8610461997817298</v>
      </c>
      <c r="O78">
        <v>2.8573169338509801</v>
      </c>
      <c r="P78">
        <v>0</v>
      </c>
      <c r="Q78">
        <v>0</v>
      </c>
    </row>
    <row r="79" spans="1:17" hidden="1" x14ac:dyDescent="0.3">
      <c r="A79" t="s">
        <v>264</v>
      </c>
      <c r="B79" t="s">
        <v>265</v>
      </c>
      <c r="C79" t="s">
        <v>265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260</v>
      </c>
      <c r="J79">
        <f>IF(Table1[[#This Row],[Team]]="MCI",1,0)</f>
        <v>0</v>
      </c>
      <c r="K79">
        <v>5.6</v>
      </c>
      <c r="L79">
        <v>463</v>
      </c>
      <c r="M79">
        <v>2.7096774295900201</v>
      </c>
      <c r="N79">
        <v>3.8619271835334601</v>
      </c>
      <c r="O79">
        <v>2.7983285128394599</v>
      </c>
      <c r="P79">
        <v>0</v>
      </c>
      <c r="Q79">
        <v>0</v>
      </c>
    </row>
    <row r="80" spans="1:17" hidden="1" x14ac:dyDescent="0.3">
      <c r="A80" t="s">
        <v>109</v>
      </c>
      <c r="B80" t="s">
        <v>110</v>
      </c>
      <c r="C80" t="s">
        <v>110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98</v>
      </c>
      <c r="J80">
        <f>IF(Table1[[#This Row],[Team]]="MCI",1,0)</f>
        <v>0</v>
      </c>
      <c r="K80">
        <v>4.5</v>
      </c>
      <c r="L80">
        <v>157</v>
      </c>
      <c r="M80">
        <v>2.5399999942476201</v>
      </c>
      <c r="N80">
        <v>3.91785013013931</v>
      </c>
      <c r="O80">
        <v>2.78415972100193</v>
      </c>
      <c r="P80">
        <v>0</v>
      </c>
      <c r="Q80">
        <v>0</v>
      </c>
    </row>
    <row r="81" spans="1:17" hidden="1" x14ac:dyDescent="0.3">
      <c r="A81" t="s">
        <v>54</v>
      </c>
      <c r="B81" t="s">
        <v>233</v>
      </c>
      <c r="C81" t="s">
        <v>234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229</v>
      </c>
      <c r="J81">
        <f>IF(Table1[[#This Row],[Team]]="MCI",1,0)</f>
        <v>0</v>
      </c>
      <c r="K81">
        <v>6.5</v>
      </c>
      <c r="L81">
        <v>386</v>
      </c>
      <c r="M81">
        <v>2.5108695652173898</v>
      </c>
      <c r="N81">
        <v>2.9683187895866401</v>
      </c>
      <c r="O81">
        <v>2.7612774484450902</v>
      </c>
      <c r="P81">
        <v>0</v>
      </c>
      <c r="Q81">
        <v>0</v>
      </c>
    </row>
    <row r="82" spans="1:17" hidden="1" x14ac:dyDescent="0.3">
      <c r="A82" t="s">
        <v>58</v>
      </c>
      <c r="B82" t="s">
        <v>59</v>
      </c>
      <c r="C82" t="s">
        <v>59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60</v>
      </c>
      <c r="J82">
        <f>IF(Table1[[#This Row],[Team]]="MCI",1,0)</f>
        <v>0</v>
      </c>
      <c r="K82">
        <v>4.5</v>
      </c>
      <c r="L82">
        <v>46</v>
      </c>
      <c r="M82">
        <v>2.2090908346286402</v>
      </c>
      <c r="N82">
        <v>7.3757574588493497</v>
      </c>
      <c r="O82">
        <v>2.7488087962883698</v>
      </c>
      <c r="P82">
        <v>0</v>
      </c>
      <c r="Q82">
        <v>0</v>
      </c>
    </row>
    <row r="83" spans="1:17" hidden="1" x14ac:dyDescent="0.3">
      <c r="A83" t="s">
        <v>266</v>
      </c>
      <c r="B83" t="s">
        <v>267</v>
      </c>
      <c r="C83" t="s">
        <v>268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260</v>
      </c>
      <c r="J83">
        <f>IF(Table1[[#This Row],[Team]]="MCI",1,0)</f>
        <v>0</v>
      </c>
      <c r="K83">
        <v>5.3</v>
      </c>
      <c r="L83">
        <v>464</v>
      </c>
      <c r="M83">
        <v>2.5053763530075299</v>
      </c>
      <c r="N83">
        <v>3.9567140030888299</v>
      </c>
      <c r="O83">
        <v>2.7326789069857602</v>
      </c>
      <c r="P83">
        <v>0</v>
      </c>
      <c r="Q83">
        <v>0</v>
      </c>
    </row>
    <row r="84" spans="1:17" hidden="1" x14ac:dyDescent="0.3">
      <c r="A84" t="s">
        <v>71</v>
      </c>
      <c r="B84" t="s">
        <v>72</v>
      </c>
      <c r="C84" t="s">
        <v>72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60</v>
      </c>
      <c r="J84">
        <f>IF(Table1[[#This Row],[Team]]="MCI",1,0)</f>
        <v>0</v>
      </c>
      <c r="K84">
        <v>4.5</v>
      </c>
      <c r="L84">
        <v>57</v>
      </c>
      <c r="M84">
        <v>0.33327308396925298</v>
      </c>
      <c r="N84">
        <v>7.2966828039082703</v>
      </c>
      <c r="O84">
        <v>2.7193391305247898</v>
      </c>
      <c r="P84">
        <v>0</v>
      </c>
      <c r="Q84">
        <v>0</v>
      </c>
    </row>
    <row r="85" spans="1:17" hidden="1" x14ac:dyDescent="0.3">
      <c r="A85" t="s">
        <v>64</v>
      </c>
      <c r="B85" t="s">
        <v>65</v>
      </c>
      <c r="C85" t="s">
        <v>65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60</v>
      </c>
      <c r="J85">
        <f>IF(Table1[[#This Row],[Team]]="MCI",1,0)</f>
        <v>0</v>
      </c>
      <c r="K85">
        <v>5.5</v>
      </c>
      <c r="L85">
        <v>49</v>
      </c>
      <c r="M85">
        <v>2.97680582308598</v>
      </c>
      <c r="N85">
        <v>7.2248394718893802</v>
      </c>
      <c r="O85">
        <v>2.69256444546905</v>
      </c>
      <c r="P85">
        <v>0</v>
      </c>
      <c r="Q85">
        <v>0</v>
      </c>
    </row>
    <row r="86" spans="1:17" hidden="1" x14ac:dyDescent="0.3">
      <c r="A86" t="s">
        <v>66</v>
      </c>
      <c r="B86" t="s">
        <v>67</v>
      </c>
      <c r="C86" t="s">
        <v>67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60</v>
      </c>
      <c r="J86">
        <f>IF(Table1[[#This Row],[Team]]="MCI",1,0)</f>
        <v>0</v>
      </c>
      <c r="K86">
        <v>4.5</v>
      </c>
      <c r="L86">
        <v>50</v>
      </c>
      <c r="M86">
        <v>2.02063129383271</v>
      </c>
      <c r="N86">
        <v>7.2015851969446301</v>
      </c>
      <c r="O86">
        <v>2.68389800600489</v>
      </c>
      <c r="P86">
        <v>0</v>
      </c>
      <c r="Q86">
        <v>0</v>
      </c>
    </row>
    <row r="87" spans="1:17" hidden="1" x14ac:dyDescent="0.3">
      <c r="A87" t="s">
        <v>73</v>
      </c>
      <c r="B87" t="s">
        <v>74</v>
      </c>
      <c r="C87" t="s">
        <v>74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60</v>
      </c>
      <c r="J87">
        <f>IF(Table1[[#This Row],[Team]]="MCI",1,0)</f>
        <v>0</v>
      </c>
      <c r="K87">
        <v>5.3</v>
      </c>
      <c r="L87">
        <v>59</v>
      </c>
      <c r="M87">
        <v>2.9912561718392001</v>
      </c>
      <c r="N87">
        <v>7.1952459008055296</v>
      </c>
      <c r="O87">
        <v>2.6815354672301801</v>
      </c>
      <c r="P87">
        <v>0</v>
      </c>
      <c r="Q87">
        <v>0</v>
      </c>
    </row>
    <row r="88" spans="1:17" hidden="1" x14ac:dyDescent="0.3">
      <c r="A88" t="s">
        <v>96</v>
      </c>
      <c r="B88" t="s">
        <v>97</v>
      </c>
      <c r="C88" t="s">
        <v>97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98</v>
      </c>
      <c r="J88">
        <f>IF(Table1[[#This Row],[Team]]="MCI",1,0)</f>
        <v>0</v>
      </c>
      <c r="K88">
        <v>6.2</v>
      </c>
      <c r="L88">
        <v>139</v>
      </c>
      <c r="M88">
        <v>1.6882014847057101</v>
      </c>
      <c r="N88">
        <v>4.2923973989504702</v>
      </c>
      <c r="O88">
        <v>2.6495366769437401</v>
      </c>
      <c r="P88">
        <v>0</v>
      </c>
      <c r="Q88">
        <v>0</v>
      </c>
    </row>
    <row r="89" spans="1:17" hidden="1" x14ac:dyDescent="0.3">
      <c r="A89" t="s">
        <v>68</v>
      </c>
      <c r="B89" t="s">
        <v>69</v>
      </c>
      <c r="C89" t="s">
        <v>69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60</v>
      </c>
      <c r="J89">
        <f>IF(Table1[[#This Row],[Team]]="MCI",1,0)</f>
        <v>0</v>
      </c>
      <c r="K89">
        <v>5</v>
      </c>
      <c r="L89">
        <v>51</v>
      </c>
      <c r="M89">
        <v>1.66620579550871</v>
      </c>
      <c r="N89">
        <v>6.9193599934880199</v>
      </c>
      <c r="O89">
        <v>2.57871787689625</v>
      </c>
      <c r="P89">
        <v>0</v>
      </c>
      <c r="Q89">
        <v>0</v>
      </c>
    </row>
    <row r="90" spans="1:17" hidden="1" x14ac:dyDescent="0.3">
      <c r="A90" t="s">
        <v>105</v>
      </c>
      <c r="B90" t="s">
        <v>112</v>
      </c>
      <c r="C90" t="s">
        <v>112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111</v>
      </c>
      <c r="J90">
        <f>IF(Table1[[#This Row],[Team]]="MCI",1,0)</f>
        <v>0</v>
      </c>
      <c r="K90">
        <v>4.9000000000000004</v>
      </c>
      <c r="L90">
        <v>166</v>
      </c>
      <c r="M90">
        <v>2.6231087975365202</v>
      </c>
      <c r="N90">
        <v>3.0931356928795801</v>
      </c>
      <c r="O90">
        <v>2.5198945485700901</v>
      </c>
      <c r="P90">
        <v>0</v>
      </c>
      <c r="Q90">
        <v>0</v>
      </c>
    </row>
    <row r="91" spans="1:17" hidden="1" x14ac:dyDescent="0.3">
      <c r="A91" t="s">
        <v>114</v>
      </c>
      <c r="B91" t="s">
        <v>209</v>
      </c>
      <c r="C91" t="s">
        <v>209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204</v>
      </c>
      <c r="J91">
        <f>IF(Table1[[#This Row],[Team]]="MCI",1,0)</f>
        <v>0</v>
      </c>
      <c r="K91">
        <v>6.7</v>
      </c>
      <c r="L91">
        <v>323</v>
      </c>
      <c r="M91">
        <v>2.3123616831141902</v>
      </c>
      <c r="N91">
        <v>3.3168008354741199</v>
      </c>
      <c r="O91">
        <v>2.44714600268615</v>
      </c>
      <c r="P91">
        <v>0</v>
      </c>
      <c r="Q91">
        <v>0</v>
      </c>
    </row>
    <row r="92" spans="1:17" hidden="1" x14ac:dyDescent="0.3">
      <c r="A92" t="s">
        <v>128</v>
      </c>
      <c r="B92" t="s">
        <v>82</v>
      </c>
      <c r="C92" t="s">
        <v>82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135</v>
      </c>
      <c r="J92">
        <f>IF(Table1[[#This Row],[Team]]="MCI",1,0)</f>
        <v>0</v>
      </c>
      <c r="K92">
        <v>6</v>
      </c>
      <c r="L92">
        <v>228</v>
      </c>
      <c r="M92">
        <v>2.9936647670832199</v>
      </c>
      <c r="N92">
        <v>3.6710756767975798</v>
      </c>
      <c r="O92">
        <v>2.4293407043161701</v>
      </c>
      <c r="P92">
        <v>0</v>
      </c>
      <c r="Q92">
        <v>0</v>
      </c>
    </row>
    <row r="93" spans="1:17" hidden="1" x14ac:dyDescent="0.3">
      <c r="A93" t="s">
        <v>274</v>
      </c>
      <c r="B93" t="s">
        <v>275</v>
      </c>
      <c r="C93" t="s">
        <v>275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260</v>
      </c>
      <c r="J93">
        <f>IF(Table1[[#This Row],[Team]]="MCI",1,0)</f>
        <v>0</v>
      </c>
      <c r="K93">
        <v>4.3</v>
      </c>
      <c r="L93">
        <v>473</v>
      </c>
      <c r="M93">
        <v>2.0588235294117601</v>
      </c>
      <c r="N93">
        <v>3.5983391783587599</v>
      </c>
      <c r="O93">
        <v>2.3762234849837598</v>
      </c>
      <c r="P93">
        <v>0</v>
      </c>
      <c r="Q93">
        <v>0</v>
      </c>
    </row>
    <row r="94" spans="1:17" hidden="1" x14ac:dyDescent="0.3">
      <c r="A94" t="s">
        <v>40</v>
      </c>
      <c r="B94" t="s">
        <v>41</v>
      </c>
      <c r="C94" t="s">
        <v>41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37</v>
      </c>
      <c r="J94">
        <f>IF(Table1[[#This Row],[Team]]="MCI",1,0)</f>
        <v>0</v>
      </c>
      <c r="K94">
        <v>5.8</v>
      </c>
      <c r="L94">
        <v>25</v>
      </c>
      <c r="M94">
        <v>2.8306198149766599</v>
      </c>
      <c r="N94">
        <v>3.21687906519786</v>
      </c>
      <c r="O94">
        <v>2.3119110943240702</v>
      </c>
      <c r="P94">
        <v>0</v>
      </c>
      <c r="Q94">
        <v>0</v>
      </c>
    </row>
    <row r="95" spans="1:17" hidden="1" x14ac:dyDescent="0.3">
      <c r="A95" t="s">
        <v>106</v>
      </c>
      <c r="B95" t="s">
        <v>107</v>
      </c>
      <c r="C95" t="s">
        <v>107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98</v>
      </c>
      <c r="J95">
        <f>IF(Table1[[#This Row],[Team]]="MCI",1,0)</f>
        <v>0</v>
      </c>
      <c r="K95">
        <v>4.5</v>
      </c>
      <c r="L95">
        <v>155</v>
      </c>
      <c r="M95">
        <v>1.6204700459749699</v>
      </c>
      <c r="N95">
        <v>3.62044797253759</v>
      </c>
      <c r="O95">
        <v>2.3067316418822399</v>
      </c>
      <c r="P95">
        <v>0</v>
      </c>
      <c r="Q95">
        <v>0</v>
      </c>
    </row>
    <row r="96" spans="1:17" hidden="1" x14ac:dyDescent="0.3">
      <c r="A96" t="s">
        <v>84</v>
      </c>
      <c r="B96" t="s">
        <v>146</v>
      </c>
      <c r="C96" t="s">
        <v>146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135</v>
      </c>
      <c r="J96">
        <f>IF(Table1[[#This Row],[Team]]="MCI",1,0)</f>
        <v>0</v>
      </c>
      <c r="K96">
        <v>5.5</v>
      </c>
      <c r="L96">
        <v>227</v>
      </c>
      <c r="M96">
        <v>1.43025968844153</v>
      </c>
      <c r="N96">
        <v>4.5245884296799401</v>
      </c>
      <c r="O96">
        <v>2.3061872165816801</v>
      </c>
      <c r="P96">
        <v>0</v>
      </c>
      <c r="Q96">
        <v>0</v>
      </c>
    </row>
    <row r="97" spans="1:17" hidden="1" x14ac:dyDescent="0.3">
      <c r="A97" t="s">
        <v>50</v>
      </c>
      <c r="B97" t="s">
        <v>51</v>
      </c>
      <c r="C97" t="s">
        <v>50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37</v>
      </c>
      <c r="J97">
        <f>IF(Table1[[#This Row],[Team]]="MCI",1,0)</f>
        <v>0</v>
      </c>
      <c r="K97">
        <v>4.4000000000000004</v>
      </c>
      <c r="L97">
        <v>31</v>
      </c>
      <c r="M97">
        <v>2.3389600742938601</v>
      </c>
      <c r="N97">
        <v>3.5895631925609899</v>
      </c>
      <c r="O97">
        <v>2.3006100527393998</v>
      </c>
      <c r="P97">
        <v>0</v>
      </c>
      <c r="Q97">
        <v>0</v>
      </c>
    </row>
    <row r="98" spans="1:17" hidden="1" x14ac:dyDescent="0.3">
      <c r="A98" t="s">
        <v>42</v>
      </c>
      <c r="B98" t="s">
        <v>43</v>
      </c>
      <c r="C98" t="s">
        <v>43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37</v>
      </c>
      <c r="J98">
        <f>IF(Table1[[#This Row],[Team]]="MCI",1,0)</f>
        <v>0</v>
      </c>
      <c r="K98">
        <v>5</v>
      </c>
      <c r="L98">
        <v>27</v>
      </c>
      <c r="M98">
        <v>2.8222222306252598</v>
      </c>
      <c r="N98">
        <v>3.18116911226101</v>
      </c>
      <c r="O98">
        <v>2.2940888571349798</v>
      </c>
      <c r="P98">
        <v>0</v>
      </c>
      <c r="Q98">
        <v>0</v>
      </c>
    </row>
    <row r="99" spans="1:17" hidden="1" x14ac:dyDescent="0.3">
      <c r="A99" t="s">
        <v>54</v>
      </c>
      <c r="B99" t="s">
        <v>55</v>
      </c>
      <c r="C99" t="s">
        <v>55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37</v>
      </c>
      <c r="J99">
        <f>IF(Table1[[#This Row],[Team]]="MCI",1,0)</f>
        <v>0</v>
      </c>
      <c r="K99">
        <v>5.0999999999999996</v>
      </c>
      <c r="L99">
        <v>34</v>
      </c>
      <c r="M99">
        <v>2.86666666666666</v>
      </c>
      <c r="N99">
        <v>3.1362894667727801</v>
      </c>
      <c r="O99">
        <v>2.2904218369874298</v>
      </c>
      <c r="P99">
        <v>0</v>
      </c>
      <c r="Q99">
        <v>0</v>
      </c>
    </row>
    <row r="100" spans="1:17" hidden="1" x14ac:dyDescent="0.3">
      <c r="A100" t="s">
        <v>75</v>
      </c>
      <c r="B100" t="s">
        <v>217</v>
      </c>
      <c r="C100" t="s">
        <v>217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216</v>
      </c>
      <c r="J100">
        <f>IF(Table1[[#This Row],[Team]]="MCI",1,0)</f>
        <v>0</v>
      </c>
      <c r="K100">
        <v>5.9</v>
      </c>
      <c r="L100">
        <v>360</v>
      </c>
      <c r="M100">
        <v>2.3586956495315401</v>
      </c>
      <c r="N100">
        <v>2.81125694612737</v>
      </c>
      <c r="O100">
        <v>2.2847972326954902</v>
      </c>
      <c r="P100">
        <v>0</v>
      </c>
      <c r="Q100">
        <v>0</v>
      </c>
    </row>
    <row r="101" spans="1:17" hidden="1" x14ac:dyDescent="0.3">
      <c r="A101" t="s">
        <v>205</v>
      </c>
      <c r="B101" t="s">
        <v>206</v>
      </c>
      <c r="C101" t="s">
        <v>206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204</v>
      </c>
      <c r="J101">
        <f>IF(Table1[[#This Row],[Team]]="MCI",1,0)</f>
        <v>0</v>
      </c>
      <c r="K101">
        <v>4.7</v>
      </c>
      <c r="L101">
        <v>308</v>
      </c>
      <c r="M101">
        <v>2.14031174308922</v>
      </c>
      <c r="N101">
        <v>2.9476496154238099</v>
      </c>
      <c r="O101">
        <v>2.2038316617763098</v>
      </c>
      <c r="P101">
        <v>0</v>
      </c>
      <c r="Q101">
        <v>0</v>
      </c>
    </row>
    <row r="102" spans="1:17" hidden="1" x14ac:dyDescent="0.3">
      <c r="A102" t="s">
        <v>237</v>
      </c>
      <c r="B102" t="s">
        <v>80</v>
      </c>
      <c r="C102" t="s">
        <v>80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229</v>
      </c>
      <c r="J102">
        <f>IF(Table1[[#This Row],[Team]]="MCI",1,0)</f>
        <v>0</v>
      </c>
      <c r="K102">
        <v>4.5999999999999996</v>
      </c>
      <c r="L102">
        <v>390</v>
      </c>
      <c r="M102">
        <v>1.7826086877719001</v>
      </c>
      <c r="N102">
        <v>2.5354497601610202</v>
      </c>
      <c r="O102">
        <v>2.2001768781186399</v>
      </c>
      <c r="P102">
        <v>0</v>
      </c>
      <c r="Q102">
        <v>0</v>
      </c>
    </row>
    <row r="103" spans="1:17" hidden="1" x14ac:dyDescent="0.3">
      <c r="A103" t="s">
        <v>272</v>
      </c>
      <c r="B103" t="s">
        <v>273</v>
      </c>
      <c r="C103" t="s">
        <v>273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260</v>
      </c>
      <c r="J103">
        <f>IF(Table1[[#This Row],[Team]]="MCI",1,0)</f>
        <v>0</v>
      </c>
      <c r="K103">
        <v>4.5</v>
      </c>
      <c r="L103">
        <v>467</v>
      </c>
      <c r="M103">
        <v>1.53671873780949</v>
      </c>
      <c r="N103">
        <v>3.7569789822670701</v>
      </c>
      <c r="O103">
        <v>2.1769740760420802</v>
      </c>
      <c r="P103">
        <v>0</v>
      </c>
      <c r="Q103">
        <v>0</v>
      </c>
    </row>
    <row r="104" spans="1:17" hidden="1" x14ac:dyDescent="0.3">
      <c r="A104" t="s">
        <v>211</v>
      </c>
      <c r="B104" t="s">
        <v>212</v>
      </c>
      <c r="C104" t="s">
        <v>212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210</v>
      </c>
      <c r="J104">
        <f>IF(Table1[[#This Row],[Team]]="MCI",1,0)</f>
        <v>0</v>
      </c>
      <c r="K104">
        <v>5.8</v>
      </c>
      <c r="L104">
        <v>336</v>
      </c>
      <c r="M104">
        <v>3.51285156324706</v>
      </c>
      <c r="N104">
        <v>3.9694400249114801</v>
      </c>
      <c r="O104">
        <v>2.17251932235123</v>
      </c>
      <c r="P104">
        <v>0</v>
      </c>
      <c r="Q104">
        <v>0</v>
      </c>
    </row>
    <row r="105" spans="1:17" hidden="1" x14ac:dyDescent="0.3">
      <c r="A105" t="s">
        <v>38</v>
      </c>
      <c r="B105" t="s">
        <v>39</v>
      </c>
      <c r="C105" t="s">
        <v>39</v>
      </c>
      <c r="D105" t="s">
        <v>4</v>
      </c>
      <c r="E105">
        <v>1</v>
      </c>
      <c r="F105">
        <v>0</v>
      </c>
      <c r="G105">
        <v>0</v>
      </c>
      <c r="H105">
        <v>0</v>
      </c>
      <c r="I105" t="s">
        <v>37</v>
      </c>
      <c r="J105">
        <f>IF(Table1[[#This Row],[Team]]="MCI",1,0)</f>
        <v>0</v>
      </c>
      <c r="K105">
        <v>5.5</v>
      </c>
      <c r="L105">
        <v>23</v>
      </c>
      <c r="M105">
        <v>1.8676350716090799</v>
      </c>
      <c r="N105">
        <v>3.5965360889929601</v>
      </c>
      <c r="O105">
        <v>2.1430051024083001</v>
      </c>
      <c r="P105">
        <v>0</v>
      </c>
      <c r="Q105">
        <v>0</v>
      </c>
    </row>
    <row r="106" spans="1:17" hidden="1" x14ac:dyDescent="0.3">
      <c r="A106" t="s">
        <v>114</v>
      </c>
      <c r="B106" t="s">
        <v>115</v>
      </c>
      <c r="C106" t="s">
        <v>114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111</v>
      </c>
      <c r="J106">
        <f>IF(Table1[[#This Row],[Team]]="MCI",1,0)</f>
        <v>0</v>
      </c>
      <c r="K106">
        <v>4.3</v>
      </c>
      <c r="L106">
        <v>168</v>
      </c>
      <c r="M106">
        <v>1.3089238664027201</v>
      </c>
      <c r="N106">
        <v>3.1552390559164998</v>
      </c>
      <c r="O106">
        <v>2.07192602583254</v>
      </c>
      <c r="P106">
        <v>0</v>
      </c>
      <c r="Q106">
        <v>0</v>
      </c>
    </row>
    <row r="107" spans="1:17" hidden="1" x14ac:dyDescent="0.3">
      <c r="A107" t="s">
        <v>27</v>
      </c>
      <c r="B107" t="s">
        <v>28</v>
      </c>
      <c r="C107" t="s">
        <v>29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18</v>
      </c>
      <c r="J107">
        <f>IF(Table1[[#This Row],[Team]]="MCI",1,0)</f>
        <v>0</v>
      </c>
      <c r="K107">
        <v>5.4</v>
      </c>
      <c r="L107">
        <v>8</v>
      </c>
      <c r="M107">
        <v>2.02765222844365</v>
      </c>
      <c r="N107">
        <v>2.1937903355548301</v>
      </c>
      <c r="O107">
        <v>2.07151585083504</v>
      </c>
      <c r="P107">
        <v>0</v>
      </c>
      <c r="Q107">
        <v>0</v>
      </c>
    </row>
    <row r="108" spans="1:17" hidden="1" x14ac:dyDescent="0.3">
      <c r="A108" t="s">
        <v>120</v>
      </c>
      <c r="B108" t="s">
        <v>121</v>
      </c>
      <c r="C108" t="s">
        <v>121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111</v>
      </c>
      <c r="J108">
        <f>IF(Table1[[#This Row],[Team]]="MCI",1,0)</f>
        <v>0</v>
      </c>
      <c r="K108">
        <v>5.2</v>
      </c>
      <c r="L108">
        <v>179</v>
      </c>
      <c r="M108">
        <v>1.7047832144341499</v>
      </c>
      <c r="N108">
        <v>2.7850626739195299</v>
      </c>
      <c r="O108">
        <v>2.0292489632280701</v>
      </c>
      <c r="P108">
        <v>0</v>
      </c>
      <c r="Q108">
        <v>0</v>
      </c>
    </row>
    <row r="109" spans="1:17" hidden="1" x14ac:dyDescent="0.3">
      <c r="A109" t="s">
        <v>61</v>
      </c>
      <c r="B109" t="s">
        <v>101</v>
      </c>
      <c r="C109" t="s">
        <v>101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98</v>
      </c>
      <c r="J109">
        <f>IF(Table1[[#This Row],[Team]]="MCI",1,0)</f>
        <v>0</v>
      </c>
      <c r="K109">
        <v>6.1</v>
      </c>
      <c r="L109">
        <v>141</v>
      </c>
      <c r="M109">
        <v>1.97910748547383</v>
      </c>
      <c r="N109">
        <v>2.7040012188078602</v>
      </c>
      <c r="O109">
        <v>2.0043284947022899</v>
      </c>
      <c r="P109">
        <v>0</v>
      </c>
      <c r="Q109">
        <v>0</v>
      </c>
    </row>
    <row r="110" spans="1:17" hidden="1" x14ac:dyDescent="0.3">
      <c r="A110" t="s">
        <v>194</v>
      </c>
      <c r="B110" t="s">
        <v>195</v>
      </c>
      <c r="C110" t="s">
        <v>196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192</v>
      </c>
      <c r="J110">
        <f>IF(Table1[[#This Row],[Team]]="MCI",1,0)</f>
        <v>0</v>
      </c>
      <c r="K110">
        <v>4.9000000000000004</v>
      </c>
      <c r="L110">
        <v>292</v>
      </c>
      <c r="M110">
        <v>2.0616557512757998</v>
      </c>
      <c r="N110">
        <v>2.5168575257485601</v>
      </c>
      <c r="O110">
        <v>1.89335444984071</v>
      </c>
      <c r="P110">
        <v>0</v>
      </c>
      <c r="Q110">
        <v>0</v>
      </c>
    </row>
    <row r="111" spans="1:17" hidden="1" x14ac:dyDescent="0.3">
      <c r="A111" t="s">
        <v>139</v>
      </c>
      <c r="B111" t="s">
        <v>140</v>
      </c>
      <c r="C111" t="s">
        <v>140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135</v>
      </c>
      <c r="J111">
        <f>IF(Table1[[#This Row],[Team]]="MCI",1,0)</f>
        <v>0</v>
      </c>
      <c r="K111">
        <v>4.5</v>
      </c>
      <c r="L111">
        <v>222</v>
      </c>
      <c r="M111">
        <v>1.4751470685350501</v>
      </c>
      <c r="N111">
        <v>3.2783778916641499</v>
      </c>
      <c r="O111">
        <v>1.8046093780340799</v>
      </c>
      <c r="P111">
        <v>0</v>
      </c>
      <c r="Q111">
        <v>0</v>
      </c>
    </row>
    <row r="112" spans="1:17" hidden="1" x14ac:dyDescent="0.3">
      <c r="A112" t="s">
        <v>189</v>
      </c>
      <c r="B112" t="s">
        <v>243</v>
      </c>
      <c r="C112" t="s">
        <v>243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240</v>
      </c>
      <c r="J112">
        <f>IF(Table1[[#This Row],[Team]]="MCI",1,0)</f>
        <v>0</v>
      </c>
      <c r="K112">
        <v>5.9</v>
      </c>
      <c r="L112">
        <v>423</v>
      </c>
      <c r="M112">
        <v>2.4027777777777701</v>
      </c>
      <c r="N112">
        <v>3.1235317791510102</v>
      </c>
      <c r="O112">
        <v>1.7565555892586699</v>
      </c>
      <c r="P112">
        <v>0</v>
      </c>
      <c r="Q112">
        <v>0</v>
      </c>
    </row>
    <row r="113" spans="1:17" hidden="1" x14ac:dyDescent="0.3">
      <c r="A113" t="s">
        <v>52</v>
      </c>
      <c r="B113" t="s">
        <v>53</v>
      </c>
      <c r="C113" t="s">
        <v>53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37</v>
      </c>
      <c r="J113">
        <f>IF(Table1[[#This Row],[Team]]="MCI",1,0)</f>
        <v>0</v>
      </c>
      <c r="K113">
        <v>4.5999999999999996</v>
      </c>
      <c r="L113">
        <v>32</v>
      </c>
      <c r="M113">
        <v>1.3065618887688499</v>
      </c>
      <c r="N113">
        <v>3.06722923868778</v>
      </c>
      <c r="O113">
        <v>1.73013694876529</v>
      </c>
      <c r="P113">
        <v>0</v>
      </c>
      <c r="Q113">
        <v>0</v>
      </c>
    </row>
    <row r="114" spans="1:17" hidden="1" x14ac:dyDescent="0.3">
      <c r="A114" t="s">
        <v>122</v>
      </c>
      <c r="B114" t="s">
        <v>123</v>
      </c>
      <c r="C114" t="s">
        <v>123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111</v>
      </c>
      <c r="J114">
        <f>IF(Table1[[#This Row],[Team]]="MCI",1,0)</f>
        <v>0</v>
      </c>
      <c r="K114">
        <v>5.5</v>
      </c>
      <c r="L114">
        <v>180</v>
      </c>
      <c r="M114">
        <v>1.6303446724211501</v>
      </c>
      <c r="N114">
        <v>2.1899487217195102</v>
      </c>
      <c r="O114">
        <v>1.70135786659357</v>
      </c>
      <c r="P114">
        <v>0</v>
      </c>
      <c r="Q114">
        <v>0</v>
      </c>
    </row>
    <row r="115" spans="1:17" hidden="1" x14ac:dyDescent="0.3">
      <c r="A115" t="s">
        <v>103</v>
      </c>
      <c r="B115" t="s">
        <v>104</v>
      </c>
      <c r="C115" t="s">
        <v>104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98</v>
      </c>
      <c r="J115">
        <f>IF(Table1[[#This Row],[Team]]="MCI",1,0)</f>
        <v>0</v>
      </c>
      <c r="K115">
        <v>4.5</v>
      </c>
      <c r="L115">
        <v>152</v>
      </c>
      <c r="M115">
        <v>1.40595762719118</v>
      </c>
      <c r="N115">
        <v>2.4778806086129599</v>
      </c>
      <c r="O115">
        <v>1.68745986819108</v>
      </c>
      <c r="P115">
        <v>0</v>
      </c>
      <c r="Q115">
        <v>0</v>
      </c>
    </row>
    <row r="116" spans="1:17" hidden="1" x14ac:dyDescent="0.3">
      <c r="A116" t="s">
        <v>213</v>
      </c>
      <c r="B116" t="s">
        <v>214</v>
      </c>
      <c r="C116" t="s">
        <v>214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210</v>
      </c>
      <c r="J116">
        <f>IF(Table1[[#This Row],[Team]]="MCI",1,0)</f>
        <v>0</v>
      </c>
      <c r="K116">
        <v>4.4000000000000004</v>
      </c>
      <c r="L116">
        <v>338</v>
      </c>
      <c r="M116">
        <v>2.4696137940159901</v>
      </c>
      <c r="N116">
        <v>2.8124324827421199</v>
      </c>
      <c r="O116">
        <v>1.5335353976097399</v>
      </c>
      <c r="P116">
        <v>0</v>
      </c>
      <c r="Q116">
        <v>0</v>
      </c>
    </row>
    <row r="117" spans="1:17" hidden="1" x14ac:dyDescent="0.3">
      <c r="A117" t="s">
        <v>262</v>
      </c>
      <c r="B117" t="s">
        <v>263</v>
      </c>
      <c r="C117" t="s">
        <v>263</v>
      </c>
      <c r="D117" t="s">
        <v>7</v>
      </c>
      <c r="E117">
        <v>0</v>
      </c>
      <c r="F117">
        <v>0</v>
      </c>
      <c r="G117">
        <v>0</v>
      </c>
      <c r="H117">
        <v>1</v>
      </c>
      <c r="I117" t="s">
        <v>260</v>
      </c>
      <c r="J117">
        <f>IF(Table1[[#This Row],[Team]]="MCI",1,0)</f>
        <v>0</v>
      </c>
      <c r="K117">
        <v>7.4</v>
      </c>
      <c r="L117">
        <v>461</v>
      </c>
      <c r="M117">
        <v>-0.23998610415014801</v>
      </c>
      <c r="N117">
        <v>3.9113208334082499</v>
      </c>
      <c r="O117">
        <v>1.3537727990035899</v>
      </c>
      <c r="P117">
        <v>0</v>
      </c>
      <c r="Q117">
        <v>0</v>
      </c>
    </row>
    <row r="118" spans="1:17" hidden="1" x14ac:dyDescent="0.3">
      <c r="A118" t="s">
        <v>86</v>
      </c>
      <c r="B118" t="s">
        <v>87</v>
      </c>
      <c r="C118" t="s">
        <v>87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88</v>
      </c>
      <c r="J118">
        <f>IF(Table1[[#This Row],[Team]]="MCI",1,0)</f>
        <v>0</v>
      </c>
      <c r="K118">
        <v>5.6</v>
      </c>
      <c r="L118">
        <v>182</v>
      </c>
      <c r="M118">
        <v>0</v>
      </c>
      <c r="N118">
        <v>0</v>
      </c>
      <c r="O118">
        <v>0</v>
      </c>
      <c r="P118">
        <v>1</v>
      </c>
      <c r="Q118">
        <v>0</v>
      </c>
    </row>
    <row r="119" spans="1:17" hidden="1" x14ac:dyDescent="0.3">
      <c r="A119" t="s">
        <v>78</v>
      </c>
      <c r="B119" t="s">
        <v>79</v>
      </c>
      <c r="C119" t="s">
        <v>79</v>
      </c>
      <c r="D119" t="s">
        <v>7</v>
      </c>
      <c r="E119">
        <v>0</v>
      </c>
      <c r="F119">
        <v>0</v>
      </c>
      <c r="G119">
        <v>0</v>
      </c>
      <c r="H119">
        <v>1</v>
      </c>
      <c r="I119" t="s">
        <v>76</v>
      </c>
      <c r="J119">
        <f>IF(Table1[[#This Row],[Team]]="MCI",1,0)</f>
        <v>0</v>
      </c>
      <c r="K119">
        <v>6.5</v>
      </c>
      <c r="L119">
        <v>125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hidden="1" x14ac:dyDescent="0.3">
      <c r="A120" t="s">
        <v>89</v>
      </c>
      <c r="B120" t="s">
        <v>90</v>
      </c>
      <c r="C120" t="s">
        <v>91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88</v>
      </c>
      <c r="J120">
        <f>IF(Table1[[#This Row],[Team]]="MCI",1,0)</f>
        <v>0</v>
      </c>
      <c r="K120">
        <v>5.9</v>
      </c>
      <c r="L120">
        <v>186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hidden="1" x14ac:dyDescent="0.3">
      <c r="A121" t="s">
        <v>93</v>
      </c>
      <c r="B121" t="s">
        <v>94</v>
      </c>
      <c r="C121" t="s">
        <v>94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88</v>
      </c>
      <c r="J121">
        <f>IF(Table1[[#This Row],[Team]]="MCI",1,0)</f>
        <v>0</v>
      </c>
      <c r="K121">
        <v>7.6</v>
      </c>
      <c r="L121">
        <v>200</v>
      </c>
      <c r="M121">
        <v>0</v>
      </c>
      <c r="N121">
        <v>0</v>
      </c>
      <c r="O121">
        <v>0</v>
      </c>
      <c r="P121">
        <v>1</v>
      </c>
      <c r="Q12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2022-02-07T16:14:43Z</dcterms:created>
  <dcterms:modified xsi:type="dcterms:W3CDTF">2022-02-07T16:35:27Z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ca392a65-7688-47e4-b034-e3570d1c0a5b</vt:lpwstr>
  </property>
</Properties>
</file>