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B8A68D6B-AA9D-435A-8388-1A54CD6C6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Data.Page'!$Q$2:$Q$119</definedName>
    <definedName name="solver_lhs2" localSheetId="0" hidden="1">'Transformed by Data.Page'!$T$20</definedName>
    <definedName name="solver_lhs3" localSheetId="0" hidden="1">'Transformed by Data.Page'!$T$22</definedName>
    <definedName name="solver_lhs4" localSheetId="0" hidden="1">'Transformed by Data.Page'!$T$4</definedName>
    <definedName name="solver_lhs5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Data.Page'!$T$2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Data.Page'!$U$22</definedName>
    <definedName name="solver_rhs4" localSheetId="0" hidden="1">'Transformed by Data.Page'!$U$4</definedName>
    <definedName name="solver_rhs5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2" l="1"/>
  <c r="J3" i="2"/>
  <c r="J4" i="2"/>
  <c r="J5" i="2"/>
  <c r="J6" i="2"/>
  <c r="J7" i="2"/>
  <c r="J8" i="2"/>
  <c r="J9" i="2"/>
  <c r="J10" i="2"/>
  <c r="J11" i="2"/>
  <c r="J12" i="2"/>
  <c r="J81" i="2"/>
  <c r="J113" i="2"/>
  <c r="J15" i="2"/>
  <c r="J16" i="2"/>
  <c r="J17" i="2"/>
  <c r="J18" i="2"/>
  <c r="J19" i="2"/>
  <c r="J20" i="2"/>
  <c r="J21" i="2"/>
  <c r="J27" i="2"/>
  <c r="J23" i="2"/>
  <c r="J24" i="2"/>
  <c r="J25" i="2"/>
  <c r="J26" i="2"/>
  <c r="J22" i="2"/>
  <c r="J28" i="2"/>
  <c r="J29" i="2"/>
  <c r="J30" i="2"/>
  <c r="J31" i="2"/>
  <c r="J32" i="2"/>
  <c r="J49" i="2"/>
  <c r="J34" i="2"/>
  <c r="J33" i="2"/>
  <c r="J36" i="2"/>
  <c r="J37" i="2"/>
  <c r="J38" i="2"/>
  <c r="J39" i="2"/>
  <c r="J40" i="2"/>
  <c r="J41" i="2"/>
  <c r="J42" i="2"/>
  <c r="J69" i="2"/>
  <c r="J44" i="2"/>
  <c r="J45" i="2"/>
  <c r="J46" i="2"/>
  <c r="J47" i="2"/>
  <c r="J48" i="2"/>
  <c r="J43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13" i="2"/>
  <c r="J70" i="2"/>
  <c r="J71" i="2"/>
  <c r="J72" i="2"/>
  <c r="J73" i="2"/>
  <c r="J2" i="2"/>
  <c r="J75" i="2"/>
  <c r="J76" i="2"/>
  <c r="J77" i="2"/>
  <c r="J78" i="2"/>
  <c r="J79" i="2"/>
  <c r="J80" i="2"/>
  <c r="J74" i="2"/>
  <c r="J82" i="2"/>
  <c r="J83" i="2"/>
  <c r="J84" i="2"/>
  <c r="J85" i="2"/>
  <c r="J86" i="2"/>
  <c r="J87" i="2"/>
  <c r="J88" i="2"/>
  <c r="J89" i="2"/>
  <c r="J90" i="2"/>
  <c r="J98" i="2"/>
  <c r="J92" i="2"/>
  <c r="J93" i="2"/>
  <c r="J94" i="2"/>
  <c r="J95" i="2"/>
  <c r="J96" i="2"/>
  <c r="J97" i="2"/>
  <c r="J91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35" i="2"/>
  <c r="J114" i="2"/>
  <c r="J115" i="2"/>
  <c r="J116" i="2"/>
  <c r="J117" i="2"/>
  <c r="J118" i="2"/>
  <c r="J119" i="2"/>
  <c r="O110" i="2"/>
  <c r="T17" i="2" a="1"/>
  <c r="T17" i="2" s="1"/>
  <c r="T14" i="2" a="1"/>
  <c r="T14" i="2" s="1"/>
  <c r="T13" i="2" a="1"/>
  <c r="T13" i="2" s="1"/>
  <c r="T12" i="2" a="1"/>
  <c r="T12" i="2" s="1"/>
  <c r="T11" i="2" a="1"/>
  <c r="T11" i="2" s="1"/>
  <c r="T9" i="2"/>
  <c r="T8" i="2"/>
  <c r="T7" i="2"/>
  <c r="T6" i="2"/>
  <c r="T4" i="2"/>
  <c r="T2" i="2"/>
  <c r="T22" i="2" l="1"/>
  <c r="T16" i="2"/>
  <c r="T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<sst xmlns="http://schemas.openxmlformats.org/spreadsheetml/2006/main" count="622" uniqueCount="274">
  <si>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</si>
  <si>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</si>
  <si>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</si>
  <si>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</si>
  <si>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</si>
  <si>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</si>
  <si>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</si>
  <si>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</si>
  <si>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</si>
  <si>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</si>
  <si>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</si>
  <si>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</si>
  <si>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</si>
  <si>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</si>
  <si>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</si>
  <si>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</si>
  <si>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</si>
  <si>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Tavares</t>
  </si>
  <si>
    <t>Martin</t>
  </si>
  <si>
    <t>Aaron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</si>
  <si>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</si>
  <si>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</si>
  <si>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</si>
  <si>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</si>
  <si>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</si>
  <si>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</si>
  <si>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</si>
  <si>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</si>
  <si>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</si>
  <si>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</si>
  <si>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</si>
  <si>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</si>
  <si>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</si>
  <si>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</si>
  <si>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</si>
  <si>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</si>
  <si>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</si>
  <si>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</si>
  <si>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</si>
  <si>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</si>
  <si>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Lucas</t>
  </si>
  <si>
    <t>Digne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</si>
  <si>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</si>
  <si>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</si>
  <si>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</si>
  <si>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</si>
  <si>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</si>
  <si>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</si>
  <si>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</si>
  <si>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</si>
  <si>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</si>
  <si>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</si>
  <si>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</si>
  <si>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</si>
  <si>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</si>
  <si>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</si>
  <si>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</si>
  <si>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</si>
  <si>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</si>
  <si>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</si>
  <si>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</si>
  <si>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</si>
  <si>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Nathan</t>
  </si>
  <si>
    <t>Adam</t>
  </si>
  <si>
    <t>BHA</t>
  </si>
  <si>
    <t>Shane</t>
  </si>
  <si>
    <t>Duffy</t>
  </si>
  <si>
    <t>Lewis</t>
  </si>
  <si>
    <t>Dunk</t>
  </si>
  <si>
    <t>Neal</t>
  </si>
  <si>
    <t>Maupay</t>
  </si>
  <si>
    <t>Robert</t>
  </si>
  <si>
    <t>Sánchez</t>
  </si>
  <si>
    <t>Jakub</t>
  </si>
  <si>
    <t>Moder</t>
  </si>
  <si>
    <t>Marc</t>
  </si>
  <si>
    <t>James</t>
  </si>
  <si>
    <t>Phil</t>
  </si>
  <si>
    <t>Jack</t>
  </si>
  <si>
    <t>Kevin</t>
  </si>
  <si>
    <t>Marcus</t>
  </si>
  <si>
    <t>Harvey</t>
  </si>
  <si>
    <t>Conor</t>
  </si>
  <si>
    <t>Gallagher</t>
  </si>
  <si>
    <t>CRY</t>
  </si>
  <si>
    <t>Vicente</t>
  </si>
  <si>
    <t>Guaita</t>
  </si>
  <si>
    <t>Benteke</t>
  </si>
  <si>
    <t>Jordan</t>
  </si>
  <si>
    <t>Wilfried</t>
  </si>
  <si>
    <t>Zaha</t>
  </si>
  <si>
    <t>Tyrick</t>
  </si>
  <si>
    <t>Mitchell</t>
  </si>
  <si>
    <t>Michael</t>
  </si>
  <si>
    <t>Olise</t>
  </si>
  <si>
    <t>Joel</t>
  </si>
  <si>
    <t>Ward</t>
  </si>
  <si>
    <t>Guéhi</t>
  </si>
  <si>
    <t>Joachim</t>
  </si>
  <si>
    <t>Andersen</t>
  </si>
  <si>
    <t>Scott</t>
  </si>
  <si>
    <t>EVE</t>
  </si>
  <si>
    <t>Keane</t>
  </si>
  <si>
    <t>Pickford</t>
  </si>
  <si>
    <t>Allan</t>
  </si>
  <si>
    <t>Marques Loureiro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</si>
  <si>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</si>
  <si>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</si>
  <si>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</si>
  <si>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</si>
  <si>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</si>
  <si>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</si>
  <si>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</si>
  <si>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</si>
  <si>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</si>
  <si>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</si>
  <si>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</si>
  <si>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</si>
  <si>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</si>
  <si>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</si>
  <si>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Kelechi</t>
  </si>
  <si>
    <t>Iheanacho</t>
  </si>
  <si>
    <t>Barnes</t>
  </si>
  <si>
    <t>Patson</t>
  </si>
  <si>
    <t>Daka</t>
  </si>
  <si>
    <t>LEE</t>
  </si>
  <si>
    <t>Rodrigo</t>
  </si>
  <si>
    <t>Stuart</t>
  </si>
  <si>
    <t>Dallas</t>
  </si>
  <si>
    <t>Diego</t>
  </si>
  <si>
    <t>Llorente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</si>
  <si>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</si>
  <si>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</si>
  <si>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</si>
  <si>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</si>
  <si>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</si>
  <si>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</si>
  <si>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</si>
  <si>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</si>
  <si>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</si>
  <si>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Alisson</t>
  </si>
  <si>
    <t>Ramses Becker</t>
  </si>
  <si>
    <t>Fabio Henrique</t>
  </si>
  <si>
    <t>Fabinho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</si>
  <si>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</si>
  <si>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</si>
  <si>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</si>
  <si>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</si>
  <si>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</si>
  <si>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</si>
  <si>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</si>
  <si>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</si>
  <si>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</si>
  <si>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</si>
  <si>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</si>
  <si>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</si>
  <si>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</si>
  <si>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</si>
  <si>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</si>
  <si>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</si>
  <si>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</si>
  <si>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</si>
  <si>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</si>
  <si>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</si>
  <si>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</si>
  <si>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</si>
  <si>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</si>
  <si>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</si>
  <si>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</si>
  <si>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</si>
  <si>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</si>
  <si>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</si>
  <si>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</si>
  <si>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Foden</t>
  </si>
  <si>
    <t>Hernandez</t>
  </si>
  <si>
    <t>Fernando</t>
  </si>
  <si>
    <t>Joshua</t>
  </si>
  <si>
    <t>MUN</t>
  </si>
  <si>
    <t>de Gea</t>
  </si>
  <si>
    <t>Paul</t>
  </si>
  <si>
    <t>Pogba</t>
  </si>
  <si>
    <t>Maguire</t>
  </si>
  <si>
    <t>Rashford</t>
  </si>
  <si>
    <t>McTominay</t>
  </si>
  <si>
    <t>Raphaël</t>
  </si>
  <si>
    <t>Varane</t>
  </si>
  <si>
    <t>NEW</t>
  </si>
  <si>
    <t>Matt</t>
  </si>
  <si>
    <t>Targett</t>
  </si>
  <si>
    <t>Chris</t>
  </si>
  <si>
    <t>Wood</t>
  </si>
  <si>
    <t>Ryan</t>
  </si>
  <si>
    <t>Fraser</t>
  </si>
  <si>
    <t>Saint-Maximin</t>
  </si>
  <si>
    <t>NOR</t>
  </si>
  <si>
    <t>Teemu</t>
  </si>
  <si>
    <t>Pukki</t>
  </si>
  <si>
    <t>Grant</t>
  </si>
  <si>
    <t>Hanley</t>
  </si>
  <si>
    <t>Max</t>
  </si>
  <si>
    <t>SOU</t>
  </si>
  <si>
    <t>Redmond</t>
  </si>
  <si>
    <t>Armstrong</t>
  </si>
  <si>
    <t>Ward-Prowse</t>
  </si>
  <si>
    <t>Jan</t>
  </si>
  <si>
    <t>Bednarek</t>
  </si>
  <si>
    <t>Che</t>
  </si>
  <si>
    <t>Adams</t>
  </si>
  <si>
    <t>Romain</t>
  </si>
  <si>
    <t>Tino</t>
  </si>
  <si>
    <t>Livramento</t>
  </si>
  <si>
    <t>Mohamed</t>
  </si>
  <si>
    <t>Elyounoussi</t>
  </si>
  <si>
    <t>A.Armstrong</t>
  </si>
  <si>
    <t>Hugo</t>
  </si>
  <si>
    <t>Lloris</t>
  </si>
  <si>
    <t>TOT</t>
  </si>
  <si>
    <t>Kane</t>
  </si>
  <si>
    <t>Heung-Min</t>
  </si>
  <si>
    <t>Son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</si>
  <si>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</si>
  <si>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</si>
  <si>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</si>
  <si>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</si>
  <si>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</si>
  <si>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</si>
  <si>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</si>
  <si>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</si>
  <si>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Craig</t>
  </si>
  <si>
    <t>Emmanuel</t>
  </si>
  <si>
    <t>Dennis</t>
  </si>
  <si>
    <t>King</t>
  </si>
  <si>
    <t>WHU</t>
  </si>
  <si>
    <t>Dawson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</si>
  <si>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</si>
  <si>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</si>
  <si>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</si>
  <si>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</si>
  <si>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</si>
  <si>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</si>
  <si>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</si>
  <si>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</si>
  <si>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</si>
  <si>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</si>
  <si>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</si>
  <si>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</si>
  <si>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</si>
  <si>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</si>
  <si>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</si>
  <si>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</si>
  <si>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</si>
  <si>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</si>
  <si>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</si>
  <si>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</si>
  <si>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</si>
  <si>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Rúben Diogo</t>
  </si>
  <si>
    <t>da Silva Neves</t>
  </si>
  <si>
    <t>Neves</t>
  </si>
  <si>
    <t>Nélson</t>
  </si>
  <si>
    <t>Cabral Semedo</t>
  </si>
  <si>
    <t>Semedo</t>
  </si>
  <si>
    <t>Kilman</t>
  </si>
  <si>
    <t>Rayan</t>
  </si>
  <si>
    <t>Ait Nouri</t>
  </si>
  <si>
    <t>José</t>
  </si>
  <si>
    <t>Malheiro de Sá</t>
  </si>
  <si>
    <t>Sá</t>
  </si>
  <si>
    <t>Total Points</t>
  </si>
  <si>
    <t>Total Cost</t>
  </si>
  <si>
    <t>DPPG</t>
  </si>
  <si>
    <t>Transfers</t>
  </si>
  <si>
    <t>Free</t>
  </si>
  <si>
    <t>FDDPG</t>
  </si>
  <si>
    <t>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</si>
</sst>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A9F2E-D305-48AD-A5E3-9AFE8E6AE5BB}" name="Table1" displayName="Table1" ref="A1:Q119" totalsRowShown="0">
  <autoFilter ref="A1:Q119" xr:uid="{2B7A9F2E-D305-48AD-A5E3-9AFE8E6AE5BB}">
    <filterColumn colId="16">
      <filters>
        <filter val="1"/>
      </filters>
    </filterColumn>
  </autoFilter>
  <sortState xmlns:xlrd2="http://schemas.microsoft.com/office/spreadsheetml/2017/richdata2" ref="A2:Q113">
    <sortCondition descending="1" ref="O1:O119"/>
  </sortState>
  <tableColumns count="17">
    <tableColumn id="1" xr3:uid="{8D8AEF55-3BAE-42B3-B967-CF5F3D9BD766}" name="First Name"/>
    <tableColumn id="2" xr3:uid="{4B0446C3-CCCE-4567-BA7C-A592135D2259}" name="Surname"/>
    <tableColumn id="3" xr3:uid="{173ED76E-0CE5-411D-BCA2-A56241B56492}" name="Web Name"/>
    <tableColumn id="4" xr3:uid="{85F3A620-2575-4B12-A807-ACFD10C919B5}" name="Position"/>
    <tableColumn id="5" xr3:uid="{05E9363D-1137-4A6F-BB67-219D832958D2}" name="GKP"/>
    <tableColumn id="6" xr3:uid="{3FE6143C-3AEB-4939-96BE-63C80E8A81E2}" name="DEF"/>
    <tableColumn id="7" xr3:uid="{27A1918A-D403-4381-8DAB-0F5173326EEE}" name="MID"/>
    <tableColumn id="8" xr3:uid="{5A79D0E4-7655-44BA-9297-56411037DB4A}" name="FWD"/>
    <tableColumn id="9" xr3:uid="{76FBC7DA-BA1B-4BF1-BFDB-0BE9F4C5AE89}" name="Team"/>
    <tableColumn id="17" xr3:uid="{9B8FEAD9-2EDC-404B-BA2E-785903058ECF}" name="LIV" dataDxfId="0">
      <calculatedColumnFormula>IF(Table1[[#This Row],[Team]]="LIV",1,0)</calculatedColumnFormula>
    </tableColumn>
    <tableColumn id="10" xr3:uid="{3EECBC55-2C4A-4C93-AA3F-B297F349D180}" name="Cost"/>
    <tableColumn id="11" xr3:uid="{D1161324-5A34-432C-BAB6-2DE45E93A29F}" name="ID"/>
    <tableColumn id="12" xr3:uid="{013E1648-EE4C-4099-8191-6602970F6315}" name="ARIMA"/>
    <tableColumn id="13" xr3:uid="{37D73BDA-960E-4E3E-BB99-C74A7B869767}" name="LSTM"/>
    <tableColumn id="14" xr3:uid="{21B8BFF1-E0DB-4A2B-A25A-5363D9CF3056}" name="PPG"/>
    <tableColumn id="15" xr3:uid="{43631DB3-27A2-4F46-B87C-A1D5D73B4053}" name="PREV"/>
    <tableColumn id="16" xr3:uid="{2CE5576E-5BE9-4A8A-BF1C-34857D2535C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workbookViewId="0">
      <selection activeCell="C13" sqref="C1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x14ac:dyDescent="0.3">
      <c r="A2" t="s">
        <v>184</v>
      </c>
      <c r="B2" t="s">
        <v>185</v>
      </c>
      <c r="C2" t="s">
        <v>185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177</v>
      </c>
      <c r="J2">
        <f>IF(Table1[[#This Row],[Team]]="LIV",1,0)</f>
        <v>0</v>
      </c>
      <c r="K2">
        <v>5.5</v>
      </c>
      <c r="L2">
        <v>316</v>
      </c>
      <c r="M2">
        <v>4.6911100485804402</v>
      </c>
      <c r="N2">
        <v>13.4026451084847</v>
      </c>
      <c r="O2">
        <v>7.6663201785793902</v>
      </c>
      <c r="P2">
        <v>0</v>
      </c>
      <c r="Q2">
        <v>1</v>
      </c>
      <c r="S2" t="s">
        <v>267</v>
      </c>
      <c r="T2">
        <f>SUMPRODUCT(Table1[Selected],Table1[PPG])</f>
        <v>83.11276935140144</v>
      </c>
    </row>
    <row r="3" spans="1:21" hidden="1" x14ac:dyDescent="0.3">
      <c r="A3" t="s">
        <v>206</v>
      </c>
      <c r="B3" t="s">
        <v>207</v>
      </c>
      <c r="C3" t="s">
        <v>207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200</v>
      </c>
      <c r="J3">
        <f>IF(Table1[[#This Row],[Team]]="LIV",1,0)</f>
        <v>0</v>
      </c>
      <c r="K3">
        <v>6.8</v>
      </c>
      <c r="L3">
        <v>370</v>
      </c>
      <c r="M3">
        <v>3.0882547918003098</v>
      </c>
      <c r="N3">
        <v>3.2470775531676401</v>
      </c>
      <c r="O3">
        <v>2.7833692481333498</v>
      </c>
      <c r="P3">
        <v>0</v>
      </c>
      <c r="Q3">
        <v>0</v>
      </c>
    </row>
    <row r="4" spans="1:21" hidden="1" x14ac:dyDescent="0.3">
      <c r="A4" t="s">
        <v>262</v>
      </c>
      <c r="B4" t="s">
        <v>263</v>
      </c>
      <c r="C4" t="s">
        <v>263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249</v>
      </c>
      <c r="J4">
        <f>IF(Table1[[#This Row],[Team]]="LIV",1,0)</f>
        <v>0</v>
      </c>
      <c r="K4">
        <v>4.4000000000000004</v>
      </c>
      <c r="L4">
        <v>469</v>
      </c>
      <c r="M4">
        <v>2.0384615384615299</v>
      </c>
      <c r="N4">
        <v>3.61547529746045</v>
      </c>
      <c r="O4">
        <v>2.3725757366474101</v>
      </c>
      <c r="P4">
        <v>0</v>
      </c>
      <c r="Q4">
        <v>0</v>
      </c>
      <c r="S4" t="s">
        <v>268</v>
      </c>
      <c r="T4">
        <f>SUMPRODUCT(Table1[Selected],Table1[Cost])</f>
        <v>97.800000000000011</v>
      </c>
      <c r="U4">
        <v>98.1</v>
      </c>
    </row>
    <row r="5" spans="1:21" hidden="1" x14ac:dyDescent="0.3">
      <c r="A5" t="s">
        <v>71</v>
      </c>
      <c r="B5" t="s">
        <v>72</v>
      </c>
      <c r="C5" t="s">
        <v>72</v>
      </c>
      <c r="D5" t="s">
        <v>4</v>
      </c>
      <c r="E5">
        <v>1</v>
      </c>
      <c r="F5">
        <v>0</v>
      </c>
      <c r="G5">
        <v>0</v>
      </c>
      <c r="H5">
        <v>0</v>
      </c>
      <c r="I5" t="s">
        <v>64</v>
      </c>
      <c r="J5">
        <f>IF(Table1[[#This Row],[Team]]="LIV",1,0)</f>
        <v>0</v>
      </c>
      <c r="K5">
        <v>4.5999999999999996</v>
      </c>
      <c r="L5">
        <v>84</v>
      </c>
      <c r="M5">
        <v>7.1013944550822199</v>
      </c>
      <c r="N5">
        <v>9.2510585754661694</v>
      </c>
      <c r="O5">
        <v>7.3415413052852596</v>
      </c>
      <c r="P5">
        <v>0</v>
      </c>
      <c r="Q5">
        <v>0</v>
      </c>
    </row>
    <row r="6" spans="1:21" hidden="1" x14ac:dyDescent="0.3">
      <c r="A6" t="s">
        <v>140</v>
      </c>
      <c r="B6" t="s">
        <v>141</v>
      </c>
      <c r="C6" t="s">
        <v>140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135</v>
      </c>
      <c r="J6">
        <f>IF(Table1[[#This Row],[Team]]="LIV",1,0)</f>
        <v>1</v>
      </c>
      <c r="K6">
        <v>6</v>
      </c>
      <c r="L6">
        <v>255</v>
      </c>
      <c r="M6">
        <v>3.9874860191143799</v>
      </c>
      <c r="N6">
        <v>3.9595592512259801</v>
      </c>
      <c r="O6">
        <v>4.5218217420961802</v>
      </c>
      <c r="P6">
        <v>0</v>
      </c>
      <c r="Q6">
        <v>0</v>
      </c>
      <c r="S6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104</v>
      </c>
      <c r="B7" t="s">
        <v>105</v>
      </c>
      <c r="C7" t="s">
        <v>104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101</v>
      </c>
      <c r="J7">
        <f>IF(Table1[[#This Row],[Team]]="LIV",1,0)</f>
        <v>0</v>
      </c>
      <c r="K7">
        <v>4.3</v>
      </c>
      <c r="L7">
        <v>174</v>
      </c>
      <c r="M7">
        <v>1.06116236314861</v>
      </c>
      <c r="N7">
        <v>3.0906273467693199</v>
      </c>
      <c r="O7">
        <v>1.94890300771758</v>
      </c>
      <c r="P7">
        <v>0</v>
      </c>
      <c r="Q7">
        <v>0</v>
      </c>
      <c r="S7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98</v>
      </c>
      <c r="B8" t="s">
        <v>99</v>
      </c>
      <c r="C8" t="s">
        <v>99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84</v>
      </c>
      <c r="J8">
        <f>IF(Table1[[#This Row],[Team]]="LIV",1,0)</f>
        <v>0</v>
      </c>
      <c r="K8">
        <v>4.5</v>
      </c>
      <c r="L8">
        <v>163</v>
      </c>
      <c r="M8">
        <v>2.52941176470588</v>
      </c>
      <c r="N8">
        <v>3.7749130241042601</v>
      </c>
      <c r="O8">
        <v>2.7126367456518001</v>
      </c>
      <c r="P8">
        <v>0</v>
      </c>
      <c r="Q8">
        <v>0</v>
      </c>
      <c r="S8" t="s">
        <v>6</v>
      </c>
      <c r="T8">
        <f>SUMPRODUCT(Table1[Selected],Table1[MID])</f>
        <v>5</v>
      </c>
      <c r="U8">
        <v>5</v>
      </c>
    </row>
    <row r="9" spans="1:21" hidden="1" x14ac:dyDescent="0.3">
      <c r="A9" t="s">
        <v>81</v>
      </c>
      <c r="B9" t="s">
        <v>122</v>
      </c>
      <c r="C9" t="s">
        <v>122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115</v>
      </c>
      <c r="J9">
        <f>IF(Table1[[#This Row],[Team]]="LIV",1,0)</f>
        <v>0</v>
      </c>
      <c r="K9">
        <v>6.5</v>
      </c>
      <c r="L9">
        <v>210</v>
      </c>
      <c r="M9">
        <v>2.7533769330861402</v>
      </c>
      <c r="N9">
        <v>4.5833973335844798</v>
      </c>
      <c r="O9">
        <v>2.7953091857367198</v>
      </c>
      <c r="P9">
        <v>0</v>
      </c>
      <c r="Q9">
        <v>0</v>
      </c>
      <c r="S9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204</v>
      </c>
      <c r="B10" t="s">
        <v>205</v>
      </c>
      <c r="C10" t="s">
        <v>205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200</v>
      </c>
      <c r="J10">
        <f>IF(Table1[[#This Row],[Team]]="LIV",1,0)</f>
        <v>0</v>
      </c>
      <c r="K10">
        <v>4.4000000000000004</v>
      </c>
      <c r="L10">
        <v>369</v>
      </c>
      <c r="M10">
        <v>2.5053763440860202</v>
      </c>
      <c r="N10">
        <v>2.9189495895886099</v>
      </c>
      <c r="O10">
        <v>2.3946677500663198</v>
      </c>
      <c r="P10">
        <v>0</v>
      </c>
      <c r="Q10">
        <v>0</v>
      </c>
    </row>
    <row r="11" spans="1:21" hidden="1" x14ac:dyDescent="0.3">
      <c r="A11" t="s">
        <v>236</v>
      </c>
      <c r="B11" t="s">
        <v>237</v>
      </c>
      <c r="C11" t="s">
        <v>237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232</v>
      </c>
      <c r="J11">
        <f>IF(Table1[[#This Row],[Team]]="LIV",1,0)</f>
        <v>0</v>
      </c>
      <c r="K11">
        <v>5.9</v>
      </c>
      <c r="L11">
        <v>440</v>
      </c>
      <c r="M11">
        <v>2.5192096690638199</v>
      </c>
      <c r="N11">
        <v>4.0766951042473902</v>
      </c>
      <c r="O11">
        <v>3.4114971036853099</v>
      </c>
      <c r="P11">
        <v>0</v>
      </c>
      <c r="Q11">
        <v>0</v>
      </c>
      <c r="S11" t="s">
        <v>4</v>
      </c>
      <c r="T11" cm="1">
        <f t="array" ref="T11">((SUMPRODUCT(Table1[PREV],Table1[PPG],Table1[Selected],Table1[GKP])-SUMPRODUCT(Table1[PREV],Table1[PPG],Table1[GKP]))+SUMPRODUCT(-- (Table1[PREV] = 0), Table1[Selected],Table1[GKP],Table1[PPG]))</f>
        <v>0</v>
      </c>
    </row>
    <row r="12" spans="1:21" hidden="1" x14ac:dyDescent="0.3">
      <c r="A12" t="s">
        <v>47</v>
      </c>
      <c r="B12" t="s">
        <v>87</v>
      </c>
      <c r="C12" t="s">
        <v>87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84</v>
      </c>
      <c r="J12">
        <f>IF(Table1[[#This Row],[Team]]="LIV",1,0)</f>
        <v>0</v>
      </c>
      <c r="K12">
        <v>6.1</v>
      </c>
      <c r="L12">
        <v>147</v>
      </c>
      <c r="M12">
        <v>1.9585646306906299</v>
      </c>
      <c r="N12">
        <v>3.8514162861827801</v>
      </c>
      <c r="O12">
        <v>2.5398304861159602</v>
      </c>
      <c r="P12">
        <v>0</v>
      </c>
      <c r="Q12">
        <v>0</v>
      </c>
      <c r="S12" t="s">
        <v>5</v>
      </c>
      <c r="T12" cm="1">
        <f t="array" ref="T12">((SUMPRODUCT(Table1[PREV],Table1[PPG],Table1[Selected],Table1[DEF])-SUMPRODUCT(Table1[PREV],Table1[PPG],Table1[DEF]))+SUMPRODUCT(-- (Table1[PREV] = 0), Table1[Selected],Table1[DEF],Table1[PPG]))</f>
        <v>4.353051406103269</v>
      </c>
    </row>
    <row r="13" spans="1:21" x14ac:dyDescent="0.3">
      <c r="A13" t="s">
        <v>80</v>
      </c>
      <c r="B13" t="s">
        <v>182</v>
      </c>
      <c r="C13" t="s">
        <v>182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177</v>
      </c>
      <c r="J13">
        <f>IF(Table1[[#This Row],[Team]]="LIV",1,0)</f>
        <v>0</v>
      </c>
      <c r="K13">
        <v>9.4</v>
      </c>
      <c r="L13">
        <v>309</v>
      </c>
      <c r="M13">
        <v>7.8384884092629799</v>
      </c>
      <c r="N13">
        <v>9.5060863003128908</v>
      </c>
      <c r="O13">
        <v>7.1709964904768597</v>
      </c>
      <c r="P13">
        <v>0</v>
      </c>
      <c r="Q13">
        <v>1</v>
      </c>
      <c r="S13" t="s">
        <v>6</v>
      </c>
      <c r="T13" cm="1">
        <f t="array" ref="T13">((SUMPRODUCT(Table1[PREV],Table1[PPG],Table1[Selected],Table1[MID])-SUMPRODUCT(Table1[PREV],Table1[PPG],Table1[MID]))+SUMPRODUCT(-- (Table1[PREV] = 0), Table1[Selected],Table1[MID],Table1[PPG]))</f>
        <v>12.771939865680949</v>
      </c>
    </row>
    <row r="14" spans="1:21" x14ac:dyDescent="0.3">
      <c r="A14" t="s">
        <v>69</v>
      </c>
      <c r="B14" t="s">
        <v>70</v>
      </c>
      <c r="C14" t="s">
        <v>70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64</v>
      </c>
      <c r="J14">
        <f>IF(Table1[[#This Row],[Team]]="LIV",1,0)</f>
        <v>0</v>
      </c>
      <c r="K14">
        <v>6.5</v>
      </c>
      <c r="L14">
        <v>83</v>
      </c>
      <c r="M14">
        <v>6.6170212752264401</v>
      </c>
      <c r="N14">
        <v>8.8471385882007691</v>
      </c>
      <c r="O14">
        <v>6.9572632281081104</v>
      </c>
      <c r="P14">
        <v>0</v>
      </c>
      <c r="Q14">
        <v>1</v>
      </c>
      <c r="S14" t="s">
        <v>7</v>
      </c>
      <c r="T14" cm="1">
        <f t="array" ref="T14">((SUMPRODUCT(Table1[PREV],Table1[PPG],Table1[Selected],Table1[FWD])-SUMPRODUCT(Table1[PREV],Table1[PPG],Table1[FWD]))+SUMPRODUCT(-- (Table1[PREV] = 0), Table1[Selected],Table1[FWD],Table1[PPG]))</f>
        <v>5.0136590343328145</v>
      </c>
    </row>
    <row r="15" spans="1:21" hidden="1" x14ac:dyDescent="0.3">
      <c r="A15" t="s">
        <v>21</v>
      </c>
      <c r="B15" t="s">
        <v>29</v>
      </c>
      <c r="C15" t="s">
        <v>30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20</v>
      </c>
      <c r="J15">
        <f>IF(Table1[[#This Row],[Team]]="LIV",1,0)</f>
        <v>0</v>
      </c>
      <c r="K15">
        <v>6.2</v>
      </c>
      <c r="L15">
        <v>31</v>
      </c>
      <c r="M15">
        <v>2.8095238068719</v>
      </c>
      <c r="N15">
        <v>7.2615036459165303</v>
      </c>
      <c r="O15">
        <v>3.99938644585596</v>
      </c>
      <c r="P15">
        <v>0</v>
      </c>
      <c r="Q15">
        <v>0</v>
      </c>
    </row>
    <row r="16" spans="1:21" hidden="1" x14ac:dyDescent="0.3">
      <c r="A16" t="s">
        <v>161</v>
      </c>
      <c r="B16" t="s">
        <v>162</v>
      </c>
      <c r="C16" t="s">
        <v>162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151</v>
      </c>
      <c r="J16">
        <f>IF(Table1[[#This Row],[Team]]="LIV",1,0)</f>
        <v>0</v>
      </c>
      <c r="K16">
        <v>7.2</v>
      </c>
      <c r="L16">
        <v>280</v>
      </c>
      <c r="M16">
        <v>3.1756009427580301</v>
      </c>
      <c r="N16">
        <v>4.5232574947195099</v>
      </c>
      <c r="O16">
        <v>5.0230526976117602</v>
      </c>
      <c r="P16">
        <v>0</v>
      </c>
      <c r="Q16">
        <v>0</v>
      </c>
      <c r="S16" t="s">
        <v>269</v>
      </c>
      <c r="T16">
        <f>SUM(T11:T14)</f>
        <v>22.138650306117032</v>
      </c>
    </row>
    <row r="17" spans="1:21" hidden="1" x14ac:dyDescent="0.3">
      <c r="A17" t="s">
        <v>52</v>
      </c>
      <c r="B17" t="s">
        <v>53</v>
      </c>
      <c r="C17" t="s">
        <v>53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46</v>
      </c>
      <c r="J17">
        <f>IF(Table1[[#This Row],[Team]]="LIV",1,0)</f>
        <v>0</v>
      </c>
      <c r="K17">
        <v>5.5</v>
      </c>
      <c r="L17">
        <v>53</v>
      </c>
      <c r="M17">
        <v>2.9297538491727</v>
      </c>
      <c r="N17">
        <v>6.5131932748174801</v>
      </c>
      <c r="O17">
        <v>2.4273470305431601</v>
      </c>
      <c r="P17">
        <v>0</v>
      </c>
      <c r="Q17">
        <v>0</v>
      </c>
      <c r="S17" t="s">
        <v>270</v>
      </c>
      <c r="T17" cm="1">
        <f t="array" ref="T17">SUMPRODUCT(Table1[Selected], -- (Table1[PREV] = 0))</f>
        <v>6</v>
      </c>
    </row>
    <row r="18" spans="1:21" hidden="1" x14ac:dyDescent="0.3">
      <c r="A18" t="s">
        <v>31</v>
      </c>
      <c r="B18" t="s">
        <v>32</v>
      </c>
      <c r="C18" t="s">
        <v>32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20</v>
      </c>
      <c r="J18">
        <f>IF(Table1[[#This Row],[Team]]="LIV",1,0)</f>
        <v>0</v>
      </c>
      <c r="K18">
        <v>5.0999999999999996</v>
      </c>
      <c r="L18">
        <v>32</v>
      </c>
      <c r="M18">
        <v>2.7222222222222201</v>
      </c>
      <c r="N18">
        <v>3.8490182735388498</v>
      </c>
      <c r="O18">
        <v>2.5398529211685399</v>
      </c>
      <c r="P18">
        <v>0</v>
      </c>
      <c r="Q18">
        <v>0</v>
      </c>
      <c r="S18" t="s">
        <v>271</v>
      </c>
      <c r="T18">
        <v>1</v>
      </c>
    </row>
    <row r="19" spans="1:21" hidden="1" x14ac:dyDescent="0.3">
      <c r="A19" t="s">
        <v>82</v>
      </c>
      <c r="B19" t="s">
        <v>250</v>
      </c>
      <c r="C19" t="s">
        <v>250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249</v>
      </c>
      <c r="J19">
        <f>IF(Table1[[#This Row],[Team]]="LIV",1,0)</f>
        <v>0</v>
      </c>
      <c r="K19">
        <v>4.7</v>
      </c>
      <c r="L19">
        <v>457</v>
      </c>
      <c r="M19">
        <v>3.2127659713611298</v>
      </c>
      <c r="N19">
        <v>4.56671040050594</v>
      </c>
      <c r="O19">
        <v>3.3132687724761198</v>
      </c>
      <c r="P19">
        <v>1</v>
      </c>
      <c r="Q19">
        <v>0</v>
      </c>
    </row>
    <row r="20" spans="1:21" hidden="1" x14ac:dyDescent="0.3">
      <c r="A20" t="s">
        <v>234</v>
      </c>
      <c r="B20" t="s">
        <v>235</v>
      </c>
      <c r="C20" t="s">
        <v>235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232</v>
      </c>
      <c r="J20">
        <f>IF(Table1[[#This Row],[Team]]="LIV",1,0)</f>
        <v>0</v>
      </c>
      <c r="K20">
        <v>4.8</v>
      </c>
      <c r="L20">
        <v>439</v>
      </c>
      <c r="M20">
        <v>3.3242218318210401</v>
      </c>
      <c r="N20">
        <v>3.9054669961757802</v>
      </c>
      <c r="O20">
        <v>3.8162720711681302</v>
      </c>
      <c r="P20">
        <v>0</v>
      </c>
      <c r="Q20">
        <v>0</v>
      </c>
      <c r="S20" t="s">
        <v>272</v>
      </c>
      <c r="T20">
        <f>T16-(T17-T18)*4</f>
        <v>2.1386503061170323</v>
      </c>
    </row>
    <row r="21" spans="1:21" hidden="1" x14ac:dyDescent="0.3">
      <c r="A21" t="s">
        <v>19</v>
      </c>
      <c r="B21" t="s">
        <v>134</v>
      </c>
      <c r="C21" t="s">
        <v>134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232</v>
      </c>
      <c r="J21">
        <f>IF(Table1[[#This Row],[Team]]="LIV",1,0)</f>
        <v>0</v>
      </c>
      <c r="K21">
        <v>5.3</v>
      </c>
      <c r="L21">
        <v>435</v>
      </c>
      <c r="M21">
        <v>4.6349330170693097</v>
      </c>
      <c r="N21">
        <v>3.5328105910654402</v>
      </c>
      <c r="O21">
        <v>4.4316754542432202</v>
      </c>
      <c r="P21">
        <v>0</v>
      </c>
      <c r="Q21">
        <v>0</v>
      </c>
    </row>
    <row r="22" spans="1:21" x14ac:dyDescent="0.3">
      <c r="A22" t="s">
        <v>148</v>
      </c>
      <c r="B22" t="s">
        <v>149</v>
      </c>
      <c r="C22" t="s">
        <v>149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135</v>
      </c>
      <c r="J22">
        <f>IF(Table1[[#This Row],[Team]]="LIV",1,0)</f>
        <v>1</v>
      </c>
      <c r="K22">
        <v>8.5</v>
      </c>
      <c r="L22">
        <v>261</v>
      </c>
      <c r="M22">
        <v>8.0928761465027801</v>
      </c>
      <c r="N22">
        <v>4.7880436652715099</v>
      </c>
      <c r="O22">
        <v>6.8624118018321498</v>
      </c>
      <c r="P22">
        <v>0</v>
      </c>
      <c r="Q22">
        <v>1</v>
      </c>
      <c r="S22" t="s">
        <v>135</v>
      </c>
      <c r="T22">
        <f>SUMPRODUCT(Table1[Selected],Table1[LIV])</f>
        <v>3</v>
      </c>
      <c r="U22">
        <v>3</v>
      </c>
    </row>
    <row r="23" spans="1:21" hidden="1" x14ac:dyDescent="0.3">
      <c r="A23" t="s">
        <v>127</v>
      </c>
      <c r="B23" t="s">
        <v>128</v>
      </c>
      <c r="C23" t="s">
        <v>128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125</v>
      </c>
      <c r="J23">
        <f>IF(Table1[[#This Row],[Team]]="LIV",1,0)</f>
        <v>0</v>
      </c>
      <c r="K23">
        <v>4.9000000000000004</v>
      </c>
      <c r="L23">
        <v>226</v>
      </c>
      <c r="M23">
        <v>4.81786979512757</v>
      </c>
      <c r="N23">
        <v>4.3952800507256198</v>
      </c>
      <c r="O23">
        <v>3.2842115072654399</v>
      </c>
      <c r="P23">
        <v>0</v>
      </c>
      <c r="Q23">
        <v>0</v>
      </c>
    </row>
    <row r="24" spans="1:21" hidden="1" x14ac:dyDescent="0.3">
      <c r="A24" t="s">
        <v>228</v>
      </c>
      <c r="B24" t="s">
        <v>233</v>
      </c>
      <c r="C24" t="s">
        <v>233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232</v>
      </c>
      <c r="J24">
        <f>IF(Table1[[#This Row],[Team]]="LIV",1,0)</f>
        <v>0</v>
      </c>
      <c r="K24">
        <v>4.9000000000000004</v>
      </c>
      <c r="L24">
        <v>437</v>
      </c>
      <c r="M24">
        <v>2.5997433313421401</v>
      </c>
      <c r="N24">
        <v>2.51296624405777</v>
      </c>
      <c r="O24">
        <v>2.7328350030772</v>
      </c>
      <c r="P24">
        <v>0</v>
      </c>
      <c r="Q24">
        <v>0</v>
      </c>
    </row>
    <row r="25" spans="1:21" hidden="1" x14ac:dyDescent="0.3">
      <c r="A25" t="s">
        <v>79</v>
      </c>
      <c r="B25" t="s">
        <v>156</v>
      </c>
      <c r="C25" t="s">
        <v>156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151</v>
      </c>
      <c r="J25">
        <f>IF(Table1[[#This Row],[Team]]="LIV",1,0)</f>
        <v>0</v>
      </c>
      <c r="K25">
        <v>12.2</v>
      </c>
      <c r="L25">
        <v>276</v>
      </c>
      <c r="M25">
        <v>4.5485595522248703</v>
      </c>
      <c r="N25">
        <v>4.2694492536755</v>
      </c>
      <c r="O25">
        <v>5.4405499883247996</v>
      </c>
      <c r="P25">
        <v>0</v>
      </c>
      <c r="Q25">
        <v>0</v>
      </c>
    </row>
    <row r="26" spans="1:21" hidden="1" x14ac:dyDescent="0.3">
      <c r="A26" t="s">
        <v>51</v>
      </c>
      <c r="B26" t="s">
        <v>178</v>
      </c>
      <c r="C26" t="s">
        <v>178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177</v>
      </c>
      <c r="J26">
        <f>IF(Table1[[#This Row],[Team]]="LIV",1,0)</f>
        <v>0</v>
      </c>
      <c r="K26">
        <v>5.3</v>
      </c>
      <c r="L26">
        <v>302</v>
      </c>
      <c r="M26">
        <v>6.6764379744755402</v>
      </c>
      <c r="N26">
        <v>9.0811582093815506</v>
      </c>
      <c r="O26">
        <v>6.5385533590663796</v>
      </c>
      <c r="P26">
        <v>0</v>
      </c>
      <c r="Q26">
        <v>0</v>
      </c>
    </row>
    <row r="27" spans="1:21" x14ac:dyDescent="0.3">
      <c r="A27" t="s">
        <v>146</v>
      </c>
      <c r="B27" t="s">
        <v>147</v>
      </c>
      <c r="C27" t="s">
        <v>147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135</v>
      </c>
      <c r="J27">
        <f>IF(Table1[[#This Row],[Team]]="LIV",1,0)</f>
        <v>1</v>
      </c>
      <c r="K27">
        <v>8.5</v>
      </c>
      <c r="L27">
        <v>259</v>
      </c>
      <c r="M27">
        <v>5.0869565219341499</v>
      </c>
      <c r="N27">
        <v>6.1918261303887503</v>
      </c>
      <c r="O27">
        <v>6.5814484748580604</v>
      </c>
      <c r="P27">
        <v>1</v>
      </c>
      <c r="Q27">
        <v>1</v>
      </c>
    </row>
    <row r="28" spans="1:21" hidden="1" x14ac:dyDescent="0.3">
      <c r="A28" t="s">
        <v>142</v>
      </c>
      <c r="B28" t="s">
        <v>17</v>
      </c>
      <c r="C28" t="s">
        <v>143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135</v>
      </c>
      <c r="J28">
        <f>IF(Table1[[#This Row],[Team]]="LIV",1,0)</f>
        <v>1</v>
      </c>
      <c r="K28">
        <v>5.4</v>
      </c>
      <c r="L28">
        <v>256</v>
      </c>
      <c r="M28">
        <v>2.11778386895271</v>
      </c>
      <c r="N28">
        <v>3.7355277702234599</v>
      </c>
      <c r="O28">
        <v>3.5650987310106999</v>
      </c>
      <c r="P28">
        <v>1</v>
      </c>
      <c r="Q28">
        <v>0</v>
      </c>
    </row>
    <row r="29" spans="1:21" hidden="1" x14ac:dyDescent="0.3">
      <c r="A29" t="s">
        <v>40</v>
      </c>
      <c r="B29" t="s">
        <v>41</v>
      </c>
      <c r="C29" t="s">
        <v>41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20</v>
      </c>
      <c r="J29">
        <f>IF(Table1[[#This Row],[Team]]="LIV",1,0)</f>
        <v>0</v>
      </c>
      <c r="K29">
        <v>5.0999999999999996</v>
      </c>
      <c r="L29">
        <v>37</v>
      </c>
      <c r="M29">
        <v>2.84615384615384</v>
      </c>
      <c r="N29">
        <v>3.0346462308975499</v>
      </c>
      <c r="O29">
        <v>2.2408478876017699</v>
      </c>
      <c r="P29">
        <v>0</v>
      </c>
      <c r="Q29">
        <v>0</v>
      </c>
    </row>
    <row r="30" spans="1:21" hidden="1" x14ac:dyDescent="0.3">
      <c r="A30" t="s">
        <v>36</v>
      </c>
      <c r="B30" t="s">
        <v>37</v>
      </c>
      <c r="C30" t="s">
        <v>36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20</v>
      </c>
      <c r="J30">
        <f>IF(Table1[[#This Row],[Team]]="LIV",1,0)</f>
        <v>0</v>
      </c>
      <c r="K30">
        <v>4.4000000000000004</v>
      </c>
      <c r="L30">
        <v>34</v>
      </c>
      <c r="M30">
        <v>2.0680561404318301</v>
      </c>
      <c r="N30">
        <v>3.8030359200779702</v>
      </c>
      <c r="O30">
        <v>2.2977871634842799</v>
      </c>
      <c r="P30">
        <v>0</v>
      </c>
      <c r="Q30">
        <v>0</v>
      </c>
    </row>
    <row r="31" spans="1:21" hidden="1" x14ac:dyDescent="0.3">
      <c r="A31" t="s">
        <v>65</v>
      </c>
      <c r="B31" t="s">
        <v>66</v>
      </c>
      <c r="C31" t="s">
        <v>66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64</v>
      </c>
      <c r="J31">
        <f>IF(Table1[[#This Row],[Team]]="LIV",1,0)</f>
        <v>0</v>
      </c>
      <c r="K31">
        <v>4.0999999999999996</v>
      </c>
      <c r="L31">
        <v>78</v>
      </c>
      <c r="M31">
        <v>1.70217811690646</v>
      </c>
      <c r="N31">
        <v>5.93915603799267</v>
      </c>
      <c r="O31">
        <v>3.6687183542353199</v>
      </c>
      <c r="P31">
        <v>0</v>
      </c>
      <c r="Q31">
        <v>0</v>
      </c>
    </row>
    <row r="32" spans="1:21" hidden="1" x14ac:dyDescent="0.3">
      <c r="A32" t="s">
        <v>67</v>
      </c>
      <c r="B32" t="s">
        <v>68</v>
      </c>
      <c r="C32" t="s">
        <v>68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64</v>
      </c>
      <c r="J32">
        <f>IF(Table1[[#This Row],[Team]]="LIV",1,0)</f>
        <v>0</v>
      </c>
      <c r="K32">
        <v>4.8</v>
      </c>
      <c r="L32">
        <v>79</v>
      </c>
      <c r="M32">
        <v>6.2297747656229596</v>
      </c>
      <c r="N32">
        <v>6.7421248414005897</v>
      </c>
      <c r="O32">
        <v>5.7359541066055098</v>
      </c>
      <c r="P32">
        <v>0</v>
      </c>
      <c r="Q32">
        <v>0</v>
      </c>
    </row>
    <row r="33" spans="1:17" x14ac:dyDescent="0.3">
      <c r="A33" t="s">
        <v>144</v>
      </c>
      <c r="B33" t="s">
        <v>145</v>
      </c>
      <c r="C33" t="s">
        <v>145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135</v>
      </c>
      <c r="J33">
        <f>IF(Table1[[#This Row],[Team]]="LIV",1,0)</f>
        <v>1</v>
      </c>
      <c r="K33">
        <v>7.1</v>
      </c>
      <c r="L33">
        <v>257</v>
      </c>
      <c r="M33">
        <v>4.4456521739130404</v>
      </c>
      <c r="N33">
        <v>5.4507076811276196</v>
      </c>
      <c r="O33">
        <v>5.7798695120232697</v>
      </c>
      <c r="P33">
        <v>1</v>
      </c>
      <c r="Q33">
        <v>1</v>
      </c>
    </row>
    <row r="34" spans="1:17" hidden="1" x14ac:dyDescent="0.3">
      <c r="A34" t="s">
        <v>211</v>
      </c>
      <c r="B34" t="s">
        <v>212</v>
      </c>
      <c r="C34" t="s">
        <v>212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200</v>
      </c>
      <c r="J34">
        <f>IF(Table1[[#This Row],[Team]]="LIV",1,0)</f>
        <v>0</v>
      </c>
      <c r="K34">
        <v>5.4</v>
      </c>
      <c r="L34">
        <v>377</v>
      </c>
      <c r="M34">
        <v>0.74439520021600503</v>
      </c>
      <c r="N34">
        <v>2.3789391316222899</v>
      </c>
      <c r="O34">
        <v>1.4369082704268401</v>
      </c>
      <c r="P34">
        <v>0</v>
      </c>
      <c r="Q34">
        <v>0</v>
      </c>
    </row>
    <row r="35" spans="1:17" x14ac:dyDescent="0.3">
      <c r="A35" t="s">
        <v>264</v>
      </c>
      <c r="B35" t="s">
        <v>265</v>
      </c>
      <c r="C35" t="s">
        <v>266</v>
      </c>
      <c r="D35" t="s">
        <v>4</v>
      </c>
      <c r="E35">
        <v>1</v>
      </c>
      <c r="F35">
        <v>0</v>
      </c>
      <c r="G35">
        <v>0</v>
      </c>
      <c r="H35">
        <v>0</v>
      </c>
      <c r="I35" t="s">
        <v>249</v>
      </c>
      <c r="J35">
        <f>IF(Table1[[#This Row],[Team]]="LIV",1,0)</f>
        <v>0</v>
      </c>
      <c r="K35">
        <v>5.2</v>
      </c>
      <c r="L35">
        <v>470</v>
      </c>
      <c r="M35">
        <v>5.2294326438397603</v>
      </c>
      <c r="N35">
        <v>8.3113478751431007</v>
      </c>
      <c r="O35">
        <v>5.7236696358076502</v>
      </c>
      <c r="P35">
        <v>1</v>
      </c>
      <c r="Q35">
        <v>1</v>
      </c>
    </row>
    <row r="36" spans="1:17" hidden="1" x14ac:dyDescent="0.3">
      <c r="A36" t="s">
        <v>77</v>
      </c>
      <c r="B36" t="s">
        <v>173</v>
      </c>
      <c r="C36" t="s">
        <v>173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151</v>
      </c>
      <c r="J36">
        <f>IF(Table1[[#This Row],[Team]]="LIV",1,0)</f>
        <v>0</v>
      </c>
      <c r="K36">
        <v>8</v>
      </c>
      <c r="L36">
        <v>288</v>
      </c>
      <c r="M36">
        <v>2.6804562724966399</v>
      </c>
      <c r="N36">
        <v>4.29127974554057</v>
      </c>
      <c r="O36">
        <v>4.6156299866217498</v>
      </c>
      <c r="P36">
        <v>0</v>
      </c>
      <c r="Q36">
        <v>0</v>
      </c>
    </row>
    <row r="37" spans="1:17" hidden="1" x14ac:dyDescent="0.3">
      <c r="A37" t="s">
        <v>244</v>
      </c>
      <c r="B37" t="s">
        <v>245</v>
      </c>
      <c r="C37" t="s">
        <v>245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232</v>
      </c>
      <c r="J37">
        <f>IF(Table1[[#This Row],[Team]]="LIV",1,0)</f>
        <v>0</v>
      </c>
      <c r="K37">
        <v>6</v>
      </c>
      <c r="L37">
        <v>444</v>
      </c>
      <c r="M37">
        <v>2.9780343915927201</v>
      </c>
      <c r="N37">
        <v>4.1621016473305597</v>
      </c>
      <c r="O37">
        <v>3.7272960042452299</v>
      </c>
      <c r="P37">
        <v>0</v>
      </c>
      <c r="Q37">
        <v>0</v>
      </c>
    </row>
    <row r="38" spans="1:17" hidden="1" x14ac:dyDescent="0.3">
      <c r="A38" t="s">
        <v>191</v>
      </c>
      <c r="B38" t="s">
        <v>192</v>
      </c>
      <c r="C38" t="s">
        <v>192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186</v>
      </c>
      <c r="J38">
        <f>IF(Table1[[#This Row],[Team]]="LIV",1,0)</f>
        <v>0</v>
      </c>
      <c r="K38">
        <v>5.3</v>
      </c>
      <c r="L38">
        <v>325</v>
      </c>
      <c r="M38">
        <v>6.2873836264270304</v>
      </c>
      <c r="N38">
        <v>3.2648347929433901</v>
      </c>
      <c r="O38">
        <v>3.7745694591429899</v>
      </c>
      <c r="P38">
        <v>0</v>
      </c>
      <c r="Q38">
        <v>0</v>
      </c>
    </row>
    <row r="39" spans="1:17" hidden="1" x14ac:dyDescent="0.3">
      <c r="A39" t="s">
        <v>82</v>
      </c>
      <c r="B39" t="s">
        <v>83</v>
      </c>
      <c r="C39" t="s">
        <v>83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84</v>
      </c>
      <c r="J39">
        <f>IF(Table1[[#This Row],[Team]]="LIV",1,0)</f>
        <v>0</v>
      </c>
      <c r="K39">
        <v>6.2</v>
      </c>
      <c r="L39">
        <v>145</v>
      </c>
      <c r="M39">
        <v>2.7963894345107598</v>
      </c>
      <c r="N39">
        <v>4.2727575082195797</v>
      </c>
      <c r="O39">
        <v>3.0459979273630302</v>
      </c>
      <c r="P39">
        <v>0</v>
      </c>
      <c r="Q39">
        <v>0</v>
      </c>
    </row>
    <row r="40" spans="1:17" hidden="1" x14ac:dyDescent="0.3">
      <c r="A40" t="s">
        <v>110</v>
      </c>
      <c r="B40" t="s">
        <v>111</v>
      </c>
      <c r="C40" t="s">
        <v>111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101</v>
      </c>
      <c r="J40">
        <f>IF(Table1[[#This Row],[Team]]="LIV",1,0)</f>
        <v>0</v>
      </c>
      <c r="K40">
        <v>5.5</v>
      </c>
      <c r="L40">
        <v>185</v>
      </c>
      <c r="M40">
        <v>1.28800046188147</v>
      </c>
      <c r="N40">
        <v>2.1625476829708599</v>
      </c>
      <c r="O40">
        <v>1.5626398897859499</v>
      </c>
      <c r="P40">
        <v>0</v>
      </c>
      <c r="Q40">
        <v>0</v>
      </c>
    </row>
    <row r="41" spans="1:17" hidden="1" x14ac:dyDescent="0.3">
      <c r="A41" t="s">
        <v>78</v>
      </c>
      <c r="B41" t="s">
        <v>150</v>
      </c>
      <c r="C41" t="s">
        <v>150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151</v>
      </c>
      <c r="J41">
        <f>IF(Table1[[#This Row],[Team]]="LIV",1,0)</f>
        <v>0</v>
      </c>
      <c r="K41">
        <v>7.5</v>
      </c>
      <c r="L41">
        <v>273</v>
      </c>
      <c r="M41">
        <v>3.1300891969355802</v>
      </c>
      <c r="N41">
        <v>4.0153866118287898</v>
      </c>
      <c r="O41">
        <v>4.5993022678994198</v>
      </c>
      <c r="P41">
        <v>0</v>
      </c>
      <c r="Q41">
        <v>0</v>
      </c>
    </row>
    <row r="42" spans="1:17" hidden="1" x14ac:dyDescent="0.3">
      <c r="A42" t="s">
        <v>85</v>
      </c>
      <c r="B42" t="s">
        <v>86</v>
      </c>
      <c r="C42" t="s">
        <v>86</v>
      </c>
      <c r="D42" t="s">
        <v>4</v>
      </c>
      <c r="E42">
        <v>1</v>
      </c>
      <c r="F42">
        <v>0</v>
      </c>
      <c r="G42">
        <v>0</v>
      </c>
      <c r="H42">
        <v>0</v>
      </c>
      <c r="I42" t="s">
        <v>84</v>
      </c>
      <c r="J42">
        <f>IF(Table1[[#This Row],[Team]]="LIV",1,0)</f>
        <v>0</v>
      </c>
      <c r="K42">
        <v>4.5999999999999996</v>
      </c>
      <c r="L42">
        <v>146</v>
      </c>
      <c r="M42">
        <v>2.9786456399984398</v>
      </c>
      <c r="N42">
        <v>4.3032770816229498</v>
      </c>
      <c r="O42">
        <v>3.1271735206345301</v>
      </c>
      <c r="P42">
        <v>0</v>
      </c>
      <c r="Q42">
        <v>0</v>
      </c>
    </row>
    <row r="43" spans="1:17" x14ac:dyDescent="0.3">
      <c r="A43" t="s">
        <v>170</v>
      </c>
      <c r="B43" t="s">
        <v>171</v>
      </c>
      <c r="C43" t="s">
        <v>172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151</v>
      </c>
      <c r="J43">
        <f>IF(Table1[[#This Row],[Team]]="LIV",1,0)</f>
        <v>0</v>
      </c>
      <c r="K43">
        <v>6.3</v>
      </c>
      <c r="L43">
        <v>286</v>
      </c>
      <c r="M43">
        <v>4.0188679248555497</v>
      </c>
      <c r="N43">
        <v>4.9092305893574899</v>
      </c>
      <c r="O43">
        <v>5.7096964595735802</v>
      </c>
      <c r="P43">
        <v>1</v>
      </c>
      <c r="Q43">
        <v>1</v>
      </c>
    </row>
    <row r="44" spans="1:17" hidden="1" x14ac:dyDescent="0.3">
      <c r="A44" t="s">
        <v>154</v>
      </c>
      <c r="B44" t="s">
        <v>155</v>
      </c>
      <c r="C44" t="s">
        <v>155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151</v>
      </c>
      <c r="J44">
        <f>IF(Table1[[#This Row],[Team]]="LIV",1,0)</f>
        <v>0</v>
      </c>
      <c r="K44">
        <v>7.2</v>
      </c>
      <c r="L44">
        <v>275</v>
      </c>
      <c r="M44">
        <v>1.78268235289413</v>
      </c>
      <c r="N44">
        <v>4.1316080694963899</v>
      </c>
      <c r="O44">
        <v>4.0840863370939697</v>
      </c>
      <c r="P44">
        <v>0</v>
      </c>
      <c r="Q44">
        <v>0</v>
      </c>
    </row>
    <row r="45" spans="1:17" hidden="1" x14ac:dyDescent="0.3">
      <c r="A45" t="s">
        <v>197</v>
      </c>
      <c r="B45" t="s">
        <v>198</v>
      </c>
      <c r="C45" t="s">
        <v>198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194</v>
      </c>
      <c r="J45">
        <f>IF(Table1[[#This Row],[Team]]="LIV",1,0)</f>
        <v>0</v>
      </c>
      <c r="K45">
        <v>4.4000000000000004</v>
      </c>
      <c r="L45">
        <v>344</v>
      </c>
      <c r="M45">
        <v>1.2452263261699801</v>
      </c>
      <c r="N45">
        <v>2.6328778697830399</v>
      </c>
      <c r="O45">
        <v>1.1186060146741601</v>
      </c>
      <c r="P45">
        <v>0</v>
      </c>
      <c r="Q45">
        <v>0</v>
      </c>
    </row>
    <row r="46" spans="1:17" hidden="1" x14ac:dyDescent="0.3">
      <c r="A46" t="s">
        <v>78</v>
      </c>
      <c r="B46" t="s">
        <v>133</v>
      </c>
      <c r="C46" t="s">
        <v>133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125</v>
      </c>
      <c r="J46">
        <f>IF(Table1[[#This Row],[Team]]="LIV",1,0)</f>
        <v>0</v>
      </c>
      <c r="K46">
        <v>5.5</v>
      </c>
      <c r="L46">
        <v>233</v>
      </c>
      <c r="M46">
        <v>6.08141927004149</v>
      </c>
      <c r="N46">
        <v>4.5118449947548198</v>
      </c>
      <c r="O46">
        <v>3.7171409842568801</v>
      </c>
      <c r="P46">
        <v>0</v>
      </c>
      <c r="Q46">
        <v>0</v>
      </c>
    </row>
    <row r="47" spans="1:17" hidden="1" x14ac:dyDescent="0.3">
      <c r="A47" t="s">
        <v>88</v>
      </c>
      <c r="B47" t="s">
        <v>136</v>
      </c>
      <c r="C47" t="s">
        <v>136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135</v>
      </c>
      <c r="J47">
        <f>IF(Table1[[#This Row],[Team]]="LIV",1,0)</f>
        <v>1</v>
      </c>
      <c r="K47">
        <v>5</v>
      </c>
      <c r="L47">
        <v>249</v>
      </c>
      <c r="M47">
        <v>2.0151519431538398</v>
      </c>
      <c r="N47">
        <v>3.8649058050583598</v>
      </c>
      <c r="O47">
        <v>3.61355334698484</v>
      </c>
      <c r="P47">
        <v>0</v>
      </c>
      <c r="Q47">
        <v>0</v>
      </c>
    </row>
    <row r="48" spans="1:17" hidden="1" x14ac:dyDescent="0.3">
      <c r="A48" t="s">
        <v>54</v>
      </c>
      <c r="B48" t="s">
        <v>55</v>
      </c>
      <c r="C48" t="s">
        <v>55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46</v>
      </c>
      <c r="J48">
        <f>IF(Table1[[#This Row],[Team]]="LIV",1,0)</f>
        <v>0</v>
      </c>
      <c r="K48">
        <v>4.5</v>
      </c>
      <c r="L48">
        <v>55</v>
      </c>
      <c r="M48">
        <v>1.9678586088266099</v>
      </c>
      <c r="N48">
        <v>6.4096052373252901</v>
      </c>
      <c r="O48">
        <v>2.3887416791284202</v>
      </c>
      <c r="P48">
        <v>0</v>
      </c>
      <c r="Q48">
        <v>0</v>
      </c>
    </row>
    <row r="49" spans="1:17" x14ac:dyDescent="0.3">
      <c r="A49" t="s">
        <v>163</v>
      </c>
      <c r="B49" t="s">
        <v>164</v>
      </c>
      <c r="C49" t="s">
        <v>163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151</v>
      </c>
      <c r="J49">
        <f>IF(Table1[[#This Row],[Team]]="LIV",1,0)</f>
        <v>0</v>
      </c>
      <c r="K49">
        <v>6.1</v>
      </c>
      <c r="L49">
        <v>281</v>
      </c>
      <c r="M49">
        <v>3.7391304347427501</v>
      </c>
      <c r="N49">
        <v>4.9254836991925899</v>
      </c>
      <c r="O49">
        <v>5.5964784568382901</v>
      </c>
      <c r="P49">
        <v>1</v>
      </c>
      <c r="Q49">
        <v>1</v>
      </c>
    </row>
    <row r="50" spans="1:17" hidden="1" x14ac:dyDescent="0.3">
      <c r="A50" t="s">
        <v>18</v>
      </c>
      <c r="B50" t="s">
        <v>273</v>
      </c>
      <c r="C50" t="s">
        <v>273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16</v>
      </c>
      <c r="J50">
        <f>IF(Table1[[#This Row],[Team]]="LIV",1,0)</f>
        <v>0</v>
      </c>
      <c r="K50">
        <v>5.6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hidden="1" x14ac:dyDescent="0.3">
      <c r="A51" t="s">
        <v>120</v>
      </c>
      <c r="B51" t="s">
        <v>121</v>
      </c>
      <c r="C51" t="s">
        <v>121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115</v>
      </c>
      <c r="J51">
        <f>IF(Table1[[#This Row],[Team]]="LIV",1,0)</f>
        <v>0</v>
      </c>
      <c r="K51">
        <v>6.9</v>
      </c>
      <c r="L51">
        <v>208</v>
      </c>
      <c r="M51">
        <v>2.4790931776552201</v>
      </c>
      <c r="N51">
        <v>3.9686946259877498</v>
      </c>
      <c r="O51">
        <v>2.44983301201861</v>
      </c>
      <c r="P51">
        <v>0</v>
      </c>
      <c r="Q51">
        <v>0</v>
      </c>
    </row>
    <row r="52" spans="1:17" hidden="1" x14ac:dyDescent="0.3">
      <c r="A52" t="s">
        <v>42</v>
      </c>
      <c r="B52" t="s">
        <v>43</v>
      </c>
      <c r="C52" t="s">
        <v>43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20</v>
      </c>
      <c r="J52">
        <f>IF(Table1[[#This Row],[Team]]="LIV",1,0)</f>
        <v>0</v>
      </c>
      <c r="K52">
        <v>7.7</v>
      </c>
      <c r="L52">
        <v>38</v>
      </c>
      <c r="M52">
        <v>4.0534605258076803</v>
      </c>
      <c r="N52">
        <v>4.5435929938319104</v>
      </c>
      <c r="O52">
        <v>3.2842739697515602</v>
      </c>
      <c r="P52">
        <v>0</v>
      </c>
      <c r="Q52">
        <v>0</v>
      </c>
    </row>
    <row r="53" spans="1:17" hidden="1" x14ac:dyDescent="0.3">
      <c r="A53" t="s">
        <v>116</v>
      </c>
      <c r="B53" t="s">
        <v>76</v>
      </c>
      <c r="C53" t="s">
        <v>76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125</v>
      </c>
      <c r="J53">
        <f>IF(Table1[[#This Row],[Team]]="LIV",1,0)</f>
        <v>0</v>
      </c>
      <c r="K53">
        <v>6</v>
      </c>
      <c r="L53">
        <v>234</v>
      </c>
      <c r="M53">
        <v>1.59307455944388</v>
      </c>
      <c r="N53">
        <v>3.6296677170953502</v>
      </c>
      <c r="O53">
        <v>1.9857576019047101</v>
      </c>
      <c r="P53">
        <v>0</v>
      </c>
      <c r="Q53">
        <v>0</v>
      </c>
    </row>
    <row r="54" spans="1:17" hidden="1" x14ac:dyDescent="0.3">
      <c r="A54" t="s">
        <v>56</v>
      </c>
      <c r="B54" t="s">
        <v>57</v>
      </c>
      <c r="C54" t="s">
        <v>57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46</v>
      </c>
      <c r="J54">
        <f>IF(Table1[[#This Row],[Team]]="LIV",1,0)</f>
        <v>0</v>
      </c>
      <c r="K54">
        <v>5</v>
      </c>
      <c r="L54">
        <v>56</v>
      </c>
      <c r="M54">
        <v>2.3751578595999301</v>
      </c>
      <c r="N54">
        <v>6.4734437762391703</v>
      </c>
      <c r="O54">
        <v>2.41253312540193</v>
      </c>
      <c r="P54">
        <v>0</v>
      </c>
      <c r="Q54">
        <v>0</v>
      </c>
    </row>
    <row r="55" spans="1:17" hidden="1" x14ac:dyDescent="0.3">
      <c r="A55" t="s">
        <v>44</v>
      </c>
      <c r="B55" t="s">
        <v>45</v>
      </c>
      <c r="C55" t="s">
        <v>45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46</v>
      </c>
      <c r="J55">
        <f>IF(Table1[[#This Row],[Team]]="LIV",1,0)</f>
        <v>0</v>
      </c>
      <c r="K55">
        <v>4.5</v>
      </c>
      <c r="L55">
        <v>49</v>
      </c>
      <c r="M55">
        <v>2.1272007615663799</v>
      </c>
      <c r="N55">
        <v>6.5417446430702402</v>
      </c>
      <c r="O55">
        <v>2.4379875990050599</v>
      </c>
      <c r="P55">
        <v>0</v>
      </c>
      <c r="Q55">
        <v>0</v>
      </c>
    </row>
    <row r="56" spans="1:17" hidden="1" x14ac:dyDescent="0.3">
      <c r="A56" t="s">
        <v>251</v>
      </c>
      <c r="B56" t="s">
        <v>252</v>
      </c>
      <c r="C56" t="s">
        <v>252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249</v>
      </c>
      <c r="J56">
        <f>IF(Table1[[#This Row],[Team]]="LIV",1,0)</f>
        <v>0</v>
      </c>
      <c r="K56">
        <v>7.4</v>
      </c>
      <c r="L56">
        <v>458</v>
      </c>
      <c r="M56">
        <v>3.73242764584116</v>
      </c>
      <c r="N56">
        <v>3.8584498111343701</v>
      </c>
      <c r="O56">
        <v>3.3043454686298199</v>
      </c>
      <c r="P56">
        <v>0</v>
      </c>
      <c r="Q56">
        <v>0</v>
      </c>
    </row>
    <row r="57" spans="1:17" hidden="1" x14ac:dyDescent="0.3">
      <c r="A57" t="s">
        <v>112</v>
      </c>
      <c r="B57" t="s">
        <v>181</v>
      </c>
      <c r="C57" t="s">
        <v>181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177</v>
      </c>
      <c r="J57">
        <f>IF(Table1[[#This Row],[Team]]="LIV",1,0)</f>
        <v>0</v>
      </c>
      <c r="K57">
        <v>5.4</v>
      </c>
      <c r="L57">
        <v>305</v>
      </c>
      <c r="M57">
        <v>6.1086956428541797</v>
      </c>
      <c r="N57">
        <v>8.3967254901491906</v>
      </c>
      <c r="O57">
        <v>6.0209485920094501</v>
      </c>
      <c r="P57">
        <v>0</v>
      </c>
      <c r="Q57">
        <v>0</v>
      </c>
    </row>
    <row r="58" spans="1:17" hidden="1" x14ac:dyDescent="0.3">
      <c r="A58" t="s">
        <v>112</v>
      </c>
      <c r="B58" t="s">
        <v>217</v>
      </c>
      <c r="C58" t="s">
        <v>217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216</v>
      </c>
      <c r="J58">
        <f>IF(Table1[[#This Row],[Team]]="LIV",1,0)</f>
        <v>0</v>
      </c>
      <c r="K58">
        <v>12.3</v>
      </c>
      <c r="L58">
        <v>386</v>
      </c>
      <c r="M58">
        <v>4.3465569455277704</v>
      </c>
      <c r="N58">
        <v>4.6163048593273102</v>
      </c>
      <c r="O58">
        <v>4.4875539365378501</v>
      </c>
      <c r="P58">
        <v>1</v>
      </c>
      <c r="Q58">
        <v>0</v>
      </c>
    </row>
    <row r="59" spans="1:17" hidden="1" x14ac:dyDescent="0.3">
      <c r="A59" t="s">
        <v>93</v>
      </c>
      <c r="B59" t="s">
        <v>102</v>
      </c>
      <c r="C59" t="s">
        <v>102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101</v>
      </c>
      <c r="J59">
        <f>IF(Table1[[#This Row],[Team]]="LIV",1,0)</f>
        <v>0</v>
      </c>
      <c r="K59">
        <v>4.8</v>
      </c>
      <c r="L59">
        <v>172</v>
      </c>
      <c r="M59">
        <v>2.6452476501909499</v>
      </c>
      <c r="N59">
        <v>4.0620839973342902</v>
      </c>
      <c r="O59">
        <v>3.0176255181268701</v>
      </c>
      <c r="P59">
        <v>0</v>
      </c>
      <c r="Q59">
        <v>0</v>
      </c>
    </row>
    <row r="60" spans="1:17" hidden="1" x14ac:dyDescent="0.3">
      <c r="A60" t="s">
        <v>199</v>
      </c>
      <c r="B60" t="s">
        <v>261</v>
      </c>
      <c r="C60" t="s">
        <v>261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249</v>
      </c>
      <c r="J60">
        <f>IF(Table1[[#This Row],[Team]]="LIV",1,0)</f>
        <v>0</v>
      </c>
      <c r="K60">
        <v>4.5</v>
      </c>
      <c r="L60">
        <v>465</v>
      </c>
      <c r="M60">
        <v>1.5438058046690799</v>
      </c>
      <c r="N60">
        <v>2.3629346656842798</v>
      </c>
      <c r="O60">
        <v>1.65555932848313</v>
      </c>
      <c r="P60">
        <v>0</v>
      </c>
      <c r="Q60">
        <v>0</v>
      </c>
    </row>
    <row r="61" spans="1:17" hidden="1" x14ac:dyDescent="0.3">
      <c r="A61" t="s">
        <v>176</v>
      </c>
      <c r="B61" t="s">
        <v>231</v>
      </c>
      <c r="C61" t="s">
        <v>231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227</v>
      </c>
      <c r="J61">
        <f>IF(Table1[[#This Row],[Team]]="LIV",1,0)</f>
        <v>0</v>
      </c>
      <c r="K61">
        <v>5.9</v>
      </c>
      <c r="L61">
        <v>423</v>
      </c>
      <c r="M61">
        <v>4.3972602792052102</v>
      </c>
      <c r="N61">
        <v>3.0995496232341799</v>
      </c>
      <c r="O61">
        <v>2.4744126320287401</v>
      </c>
      <c r="P61">
        <v>0</v>
      </c>
      <c r="Q61">
        <v>0</v>
      </c>
    </row>
    <row r="62" spans="1:17" hidden="1" x14ac:dyDescent="0.3">
      <c r="A62" t="s">
        <v>33</v>
      </c>
      <c r="B62" t="s">
        <v>34</v>
      </c>
      <c r="C62" t="s">
        <v>35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20</v>
      </c>
      <c r="J62">
        <f>IF(Table1[[#This Row],[Team]]="LIV",1,0)</f>
        <v>0</v>
      </c>
      <c r="K62">
        <v>4.9000000000000004</v>
      </c>
      <c r="L62">
        <v>33</v>
      </c>
      <c r="M62">
        <v>2.0934240625585798</v>
      </c>
      <c r="N62">
        <v>3.9526122382630202</v>
      </c>
      <c r="O62">
        <v>2.3690982096269302</v>
      </c>
      <c r="P62">
        <v>0</v>
      </c>
      <c r="Q62">
        <v>0</v>
      </c>
    </row>
    <row r="63" spans="1:17" hidden="1" x14ac:dyDescent="0.3">
      <c r="A63" t="s">
        <v>165</v>
      </c>
      <c r="B63" t="s">
        <v>166</v>
      </c>
      <c r="C63" t="s">
        <v>166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151</v>
      </c>
      <c r="J63">
        <f>IF(Table1[[#This Row],[Team]]="LIV",1,0)</f>
        <v>0</v>
      </c>
      <c r="K63">
        <v>5.8</v>
      </c>
      <c r="L63">
        <v>283</v>
      </c>
      <c r="M63">
        <v>3.1268341475459298</v>
      </c>
      <c r="N63">
        <v>4.2842139926459701</v>
      </c>
      <c r="O63">
        <v>4.8112738626386902</v>
      </c>
      <c r="P63">
        <v>0</v>
      </c>
      <c r="Q63">
        <v>0</v>
      </c>
    </row>
    <row r="64" spans="1:17" hidden="1" x14ac:dyDescent="0.3">
      <c r="A64" t="s">
        <v>209</v>
      </c>
      <c r="B64" t="s">
        <v>210</v>
      </c>
      <c r="C64" t="s">
        <v>210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200</v>
      </c>
      <c r="J64">
        <f>IF(Table1[[#This Row],[Team]]="LIV",1,0)</f>
        <v>0</v>
      </c>
      <c r="K64">
        <v>4.3</v>
      </c>
      <c r="L64">
        <v>376</v>
      </c>
      <c r="M64">
        <v>-4.7619047619047603E-2</v>
      </c>
      <c r="N64">
        <v>6.7027498811368904</v>
      </c>
      <c r="O64">
        <v>3.1975782048608998</v>
      </c>
      <c r="P64">
        <v>0</v>
      </c>
      <c r="Q64">
        <v>0</v>
      </c>
    </row>
    <row r="65" spans="1:17" hidden="1" x14ac:dyDescent="0.3">
      <c r="A65" t="s">
        <v>129</v>
      </c>
      <c r="B65" t="s">
        <v>130</v>
      </c>
      <c r="C65" t="s">
        <v>130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125</v>
      </c>
      <c r="J65">
        <f>IF(Table1[[#This Row],[Team]]="LIV",1,0)</f>
        <v>0</v>
      </c>
      <c r="K65">
        <v>4.5</v>
      </c>
      <c r="L65">
        <v>227</v>
      </c>
      <c r="M65">
        <v>1.6505587618715001</v>
      </c>
      <c r="N65">
        <v>3.3666868928859701</v>
      </c>
      <c r="O65">
        <v>1.89453148325</v>
      </c>
      <c r="P65">
        <v>0</v>
      </c>
      <c r="Q65">
        <v>0</v>
      </c>
    </row>
    <row r="66" spans="1:17" hidden="1" x14ac:dyDescent="0.3">
      <c r="A66" t="s">
        <v>214</v>
      </c>
      <c r="B66" t="s">
        <v>215</v>
      </c>
      <c r="C66" t="s">
        <v>215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216</v>
      </c>
      <c r="J66">
        <f>IF(Table1[[#This Row],[Team]]="LIV",1,0)</f>
        <v>0</v>
      </c>
      <c r="K66">
        <v>5.4</v>
      </c>
      <c r="L66">
        <v>385</v>
      </c>
      <c r="M66">
        <v>3.35778155995088</v>
      </c>
      <c r="N66">
        <v>4.91452685758569</v>
      </c>
      <c r="O66">
        <v>4.22200382815711</v>
      </c>
      <c r="P66">
        <v>0</v>
      </c>
      <c r="Q66">
        <v>0</v>
      </c>
    </row>
    <row r="67" spans="1:17" hidden="1" x14ac:dyDescent="0.3">
      <c r="A67" t="s">
        <v>40</v>
      </c>
      <c r="B67" t="s">
        <v>220</v>
      </c>
      <c r="C67" t="s">
        <v>221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216</v>
      </c>
      <c r="J67">
        <f>IF(Table1[[#This Row],[Team]]="LIV",1,0)</f>
        <v>0</v>
      </c>
      <c r="K67">
        <v>6.5</v>
      </c>
      <c r="L67">
        <v>389</v>
      </c>
      <c r="M67">
        <v>2.5376344142977199</v>
      </c>
      <c r="N67">
        <v>3.0321477204268201</v>
      </c>
      <c r="O67">
        <v>2.80874194473081</v>
      </c>
      <c r="P67">
        <v>0</v>
      </c>
      <c r="Q67">
        <v>0</v>
      </c>
    </row>
    <row r="68" spans="1:17" hidden="1" x14ac:dyDescent="0.3">
      <c r="A68" t="s">
        <v>76</v>
      </c>
      <c r="B68" t="s">
        <v>119</v>
      </c>
      <c r="C68" t="s">
        <v>119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115</v>
      </c>
      <c r="J68">
        <f>IF(Table1[[#This Row],[Team]]="LIV",1,0)</f>
        <v>0</v>
      </c>
      <c r="K68">
        <v>6.9</v>
      </c>
      <c r="L68">
        <v>207</v>
      </c>
      <c r="M68">
        <v>4.6293049967760798</v>
      </c>
      <c r="N68">
        <v>4.8854064533681401</v>
      </c>
      <c r="O68">
        <v>3.50428332122002</v>
      </c>
      <c r="P68">
        <v>0</v>
      </c>
      <c r="Q68">
        <v>0</v>
      </c>
    </row>
    <row r="69" spans="1:17" x14ac:dyDescent="0.3">
      <c r="A69" t="s">
        <v>167</v>
      </c>
      <c r="B69" t="s">
        <v>168</v>
      </c>
      <c r="C69" t="s">
        <v>169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151</v>
      </c>
      <c r="J69">
        <f>IF(Table1[[#This Row],[Team]]="LIV",1,0)</f>
        <v>0</v>
      </c>
      <c r="K69">
        <v>7.4</v>
      </c>
      <c r="L69">
        <v>285</v>
      </c>
      <c r="M69">
        <v>3.4239130367656001</v>
      </c>
      <c r="N69">
        <v>4.9154441078933697</v>
      </c>
      <c r="O69">
        <v>5.4463885422639704</v>
      </c>
      <c r="P69">
        <v>1</v>
      </c>
      <c r="Q69">
        <v>1</v>
      </c>
    </row>
    <row r="70" spans="1:17" hidden="1" x14ac:dyDescent="0.3">
      <c r="A70" t="s">
        <v>157</v>
      </c>
      <c r="B70" t="s">
        <v>158</v>
      </c>
      <c r="C70" t="s">
        <v>158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151</v>
      </c>
      <c r="J70">
        <f>IF(Table1[[#This Row],[Team]]="LIV",1,0)</f>
        <v>0</v>
      </c>
      <c r="K70">
        <v>8.6</v>
      </c>
      <c r="L70">
        <v>278</v>
      </c>
      <c r="M70">
        <v>3.9064638099481699</v>
      </c>
      <c r="N70">
        <v>4.7940398951568302</v>
      </c>
      <c r="O70">
        <v>5.5675607432143499</v>
      </c>
      <c r="P70">
        <v>0</v>
      </c>
      <c r="Q70">
        <v>0</v>
      </c>
    </row>
    <row r="71" spans="1:17" hidden="1" x14ac:dyDescent="0.3">
      <c r="A71" t="s">
        <v>175</v>
      </c>
      <c r="B71" t="s">
        <v>254</v>
      </c>
      <c r="C71" t="s">
        <v>254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249</v>
      </c>
      <c r="J71">
        <f>IF(Table1[[#This Row],[Team]]="LIV",1,0)</f>
        <v>0</v>
      </c>
      <c r="K71">
        <v>4.2</v>
      </c>
      <c r="L71">
        <v>460</v>
      </c>
      <c r="M71">
        <v>1.3053731533822399</v>
      </c>
      <c r="N71">
        <v>2.6175079354828599</v>
      </c>
      <c r="O71">
        <v>1.6331469644046199</v>
      </c>
      <c r="P71">
        <v>0</v>
      </c>
      <c r="Q71">
        <v>0</v>
      </c>
    </row>
    <row r="72" spans="1:17" hidden="1" x14ac:dyDescent="0.3">
      <c r="A72" t="s">
        <v>21</v>
      </c>
      <c r="B72" t="s">
        <v>22</v>
      </c>
      <c r="C72" t="s">
        <v>22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20</v>
      </c>
      <c r="J72">
        <f>IF(Table1[[#This Row],[Team]]="LIV",1,0)</f>
        <v>0</v>
      </c>
      <c r="K72">
        <v>5.5</v>
      </c>
      <c r="L72">
        <v>25</v>
      </c>
      <c r="M72">
        <v>1.84306078319067</v>
      </c>
      <c r="N72">
        <v>3.5081995571084201</v>
      </c>
      <c r="O72">
        <v>2.0976232614513601</v>
      </c>
      <c r="P72">
        <v>0</v>
      </c>
      <c r="Q72">
        <v>0</v>
      </c>
    </row>
    <row r="73" spans="1:17" hidden="1" x14ac:dyDescent="0.3">
      <c r="A73" t="s">
        <v>95</v>
      </c>
      <c r="B73" t="s">
        <v>137</v>
      </c>
      <c r="C73" t="s">
        <v>137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135</v>
      </c>
      <c r="J73">
        <f>IF(Table1[[#This Row],[Team]]="LIV",1,0)</f>
        <v>1</v>
      </c>
      <c r="K73">
        <v>4.9000000000000004</v>
      </c>
      <c r="L73">
        <v>251</v>
      </c>
      <c r="M73">
        <v>1.6630434782608601</v>
      </c>
      <c r="N73">
        <v>3.43888116942213</v>
      </c>
      <c r="O73">
        <v>3.1598241944120198</v>
      </c>
      <c r="P73">
        <v>0</v>
      </c>
      <c r="Q73">
        <v>0</v>
      </c>
    </row>
    <row r="74" spans="1:17" x14ac:dyDescent="0.3">
      <c r="A74" t="s">
        <v>73</v>
      </c>
      <c r="B74" t="s">
        <v>74</v>
      </c>
      <c r="C74" t="s">
        <v>74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64</v>
      </c>
      <c r="J74">
        <f>IF(Table1[[#This Row],[Team]]="LIV",1,0)</f>
        <v>0</v>
      </c>
      <c r="K74">
        <v>4.5</v>
      </c>
      <c r="L74">
        <v>88</v>
      </c>
      <c r="M74">
        <v>2.9148032853028698</v>
      </c>
      <c r="N74">
        <v>7.9426375842445802</v>
      </c>
      <c r="O74">
        <v>5.1397214833554301</v>
      </c>
      <c r="P74">
        <v>0</v>
      </c>
      <c r="Q74">
        <v>1</v>
      </c>
    </row>
    <row r="75" spans="1:17" hidden="1" x14ac:dyDescent="0.3">
      <c r="A75" t="s">
        <v>60</v>
      </c>
      <c r="B75" t="s">
        <v>61</v>
      </c>
      <c r="C75" t="s">
        <v>61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46</v>
      </c>
      <c r="J75">
        <f>IF(Table1[[#This Row],[Team]]="LIV",1,0)</f>
        <v>0</v>
      </c>
      <c r="K75">
        <v>5.3</v>
      </c>
      <c r="L75">
        <v>62</v>
      </c>
      <c r="M75">
        <v>2.8964109432835001</v>
      </c>
      <c r="N75">
        <v>6.7952987593051901</v>
      </c>
      <c r="O75">
        <v>2.5324825425997002</v>
      </c>
      <c r="P75">
        <v>0</v>
      </c>
      <c r="Q75">
        <v>0</v>
      </c>
    </row>
    <row r="76" spans="1:17" hidden="1" x14ac:dyDescent="0.3">
      <c r="A76" t="s">
        <v>23</v>
      </c>
      <c r="B76" t="s">
        <v>24</v>
      </c>
      <c r="C76" t="s">
        <v>24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20</v>
      </c>
      <c r="J76">
        <f>IF(Table1[[#This Row],[Team]]="LIV",1,0)</f>
        <v>0</v>
      </c>
      <c r="K76">
        <v>5.8</v>
      </c>
      <c r="L76">
        <v>27</v>
      </c>
      <c r="M76">
        <v>2.5788776637244899</v>
      </c>
      <c r="N76">
        <v>3.1322031782044402</v>
      </c>
      <c r="O76">
        <v>2.1906929169263401</v>
      </c>
      <c r="P76">
        <v>0</v>
      </c>
      <c r="Q76">
        <v>0</v>
      </c>
    </row>
    <row r="77" spans="1:17" hidden="1" x14ac:dyDescent="0.3">
      <c r="A77" t="s">
        <v>100</v>
      </c>
      <c r="B77" t="s">
        <v>183</v>
      </c>
      <c r="C77" t="s">
        <v>183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177</v>
      </c>
      <c r="J77">
        <f>IF(Table1[[#This Row],[Team]]="LIV",1,0)</f>
        <v>0</v>
      </c>
      <c r="K77">
        <v>5.4</v>
      </c>
      <c r="L77">
        <v>310</v>
      </c>
      <c r="M77">
        <v>4.4347826088139897</v>
      </c>
      <c r="N77">
        <v>5.3759324249613503</v>
      </c>
      <c r="O77">
        <v>4.0561174374419204</v>
      </c>
      <c r="P77">
        <v>0</v>
      </c>
      <c r="Q77">
        <v>0</v>
      </c>
    </row>
    <row r="78" spans="1:17" hidden="1" x14ac:dyDescent="0.3">
      <c r="A78" t="s">
        <v>131</v>
      </c>
      <c r="B78" t="s">
        <v>132</v>
      </c>
      <c r="C78" t="s">
        <v>132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125</v>
      </c>
      <c r="J78">
        <f>IF(Table1[[#This Row],[Team]]="LIV",1,0)</f>
        <v>0</v>
      </c>
      <c r="K78">
        <v>4.8</v>
      </c>
      <c r="L78">
        <v>232</v>
      </c>
      <c r="M78">
        <v>3.7321428501465199</v>
      </c>
      <c r="N78">
        <v>4.4117709508749297</v>
      </c>
      <c r="O78">
        <v>2.9604387801380501</v>
      </c>
      <c r="P78">
        <v>0</v>
      </c>
      <c r="Q78">
        <v>0</v>
      </c>
    </row>
    <row r="79" spans="1:17" hidden="1" x14ac:dyDescent="0.3">
      <c r="A79" t="s">
        <v>25</v>
      </c>
      <c r="B79" t="s">
        <v>26</v>
      </c>
      <c r="C79" t="s">
        <v>26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20</v>
      </c>
      <c r="J79">
        <f>IF(Table1[[#This Row],[Team]]="LIV",1,0)</f>
        <v>0</v>
      </c>
      <c r="K79">
        <v>5</v>
      </c>
      <c r="L79">
        <v>29</v>
      </c>
      <c r="M79">
        <v>2.8021978021977998</v>
      </c>
      <c r="N79">
        <v>3.1051913197045899</v>
      </c>
      <c r="O79">
        <v>2.2554348308239902</v>
      </c>
      <c r="P79">
        <v>0</v>
      </c>
      <c r="Q79">
        <v>0</v>
      </c>
    </row>
    <row r="80" spans="1:17" hidden="1" x14ac:dyDescent="0.3">
      <c r="A80" t="s">
        <v>91</v>
      </c>
      <c r="B80" t="s">
        <v>92</v>
      </c>
      <c r="C80" t="s">
        <v>92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84</v>
      </c>
      <c r="J80">
        <f>IF(Table1[[#This Row],[Team]]="LIV",1,0)</f>
        <v>0</v>
      </c>
      <c r="K80">
        <v>4.5</v>
      </c>
      <c r="L80">
        <v>158</v>
      </c>
      <c r="M80">
        <v>1.41408252593617</v>
      </c>
      <c r="N80">
        <v>2.5050724442853101</v>
      </c>
      <c r="O80">
        <v>1.7033035084488299</v>
      </c>
      <c r="P80">
        <v>0</v>
      </c>
      <c r="Q80">
        <v>0</v>
      </c>
    </row>
    <row r="81" spans="1:17" x14ac:dyDescent="0.3">
      <c r="A81" t="s">
        <v>75</v>
      </c>
      <c r="B81" t="s">
        <v>97</v>
      </c>
      <c r="C81" t="s">
        <v>97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84</v>
      </c>
      <c r="J81">
        <f>IF(Table1[[#This Row],[Team]]="LIV",1,0)</f>
        <v>0</v>
      </c>
      <c r="K81">
        <v>4.5</v>
      </c>
      <c r="L81">
        <v>162</v>
      </c>
      <c r="M81">
        <v>2.2687019340029502</v>
      </c>
      <c r="N81">
        <v>7.20850233605863</v>
      </c>
      <c r="O81">
        <v>4.2421539053750603</v>
      </c>
      <c r="P81">
        <v>1</v>
      </c>
      <c r="Q81">
        <v>1</v>
      </c>
    </row>
    <row r="82" spans="1:17" hidden="1" x14ac:dyDescent="0.3">
      <c r="A82" t="s">
        <v>246</v>
      </c>
      <c r="B82" t="s">
        <v>247</v>
      </c>
      <c r="C82" t="s">
        <v>248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249</v>
      </c>
      <c r="J82">
        <f>IF(Table1[[#This Row],[Team]]="LIV",1,0)</f>
        <v>0</v>
      </c>
      <c r="K82">
        <v>4.9000000000000004</v>
      </c>
      <c r="L82">
        <v>456</v>
      </c>
      <c r="M82">
        <v>6.6175467623266204</v>
      </c>
      <c r="N82">
        <v>3.9060007432147801</v>
      </c>
      <c r="O82">
        <v>4.7533891642285404</v>
      </c>
      <c r="P82">
        <v>0</v>
      </c>
      <c r="Q82">
        <v>0</v>
      </c>
    </row>
    <row r="83" spans="1:17" hidden="1" x14ac:dyDescent="0.3">
      <c r="A83" t="s">
        <v>255</v>
      </c>
      <c r="B83" t="s">
        <v>256</v>
      </c>
      <c r="C83" t="s">
        <v>257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249</v>
      </c>
      <c r="J83">
        <f>IF(Table1[[#This Row],[Team]]="LIV",1,0)</f>
        <v>0</v>
      </c>
      <c r="K83">
        <v>5.3</v>
      </c>
      <c r="L83">
        <v>462</v>
      </c>
      <c r="M83">
        <v>2.48936170212765</v>
      </c>
      <c r="N83">
        <v>4.0218476256957096</v>
      </c>
      <c r="O83">
        <v>2.7492611766205699</v>
      </c>
      <c r="P83">
        <v>0</v>
      </c>
      <c r="Q83">
        <v>0</v>
      </c>
    </row>
    <row r="84" spans="1:17" hidden="1" x14ac:dyDescent="0.3">
      <c r="A84" t="s">
        <v>47</v>
      </c>
      <c r="B84" t="s">
        <v>48</v>
      </c>
      <c r="C84" t="s">
        <v>48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46</v>
      </c>
      <c r="J84">
        <f>IF(Table1[[#This Row],[Team]]="LIV",1,0)</f>
        <v>0</v>
      </c>
      <c r="K84">
        <v>5</v>
      </c>
      <c r="L84">
        <v>50</v>
      </c>
      <c r="M84">
        <v>3.7096884420027001</v>
      </c>
      <c r="N84">
        <v>6.4918690799253902</v>
      </c>
      <c r="O84">
        <v>2.4193998963240402</v>
      </c>
      <c r="P84">
        <v>0</v>
      </c>
      <c r="Q84">
        <v>0</v>
      </c>
    </row>
    <row r="85" spans="1:17" hidden="1" x14ac:dyDescent="0.3">
      <c r="A85" t="s">
        <v>93</v>
      </c>
      <c r="B85" t="s">
        <v>94</v>
      </c>
      <c r="C85" t="s">
        <v>94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84</v>
      </c>
      <c r="J85">
        <f>IF(Table1[[#This Row],[Team]]="LIV",1,0)</f>
        <v>0</v>
      </c>
      <c r="K85">
        <v>5.4</v>
      </c>
      <c r="L85">
        <v>160</v>
      </c>
      <c r="M85">
        <v>1.92816134492883</v>
      </c>
      <c r="N85">
        <v>6.5331509790670896</v>
      </c>
      <c r="O85">
        <v>3.7978515382409399</v>
      </c>
      <c r="P85">
        <v>0</v>
      </c>
      <c r="Q85">
        <v>0</v>
      </c>
    </row>
    <row r="86" spans="1:17" hidden="1" x14ac:dyDescent="0.3">
      <c r="A86" t="s">
        <v>88</v>
      </c>
      <c r="B86" t="s">
        <v>103</v>
      </c>
      <c r="C86" t="s">
        <v>103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101</v>
      </c>
      <c r="J86">
        <f>IF(Table1[[#This Row],[Team]]="LIV",1,0)</f>
        <v>0</v>
      </c>
      <c r="K86">
        <v>4.9000000000000004</v>
      </c>
      <c r="L86">
        <v>173</v>
      </c>
      <c r="M86">
        <v>4.6466966353380803</v>
      </c>
      <c r="N86">
        <v>4.0738056621801402</v>
      </c>
      <c r="O86">
        <v>3.7535826667987999</v>
      </c>
      <c r="P86">
        <v>0</v>
      </c>
      <c r="Q86">
        <v>0</v>
      </c>
    </row>
    <row r="87" spans="1:17" hidden="1" x14ac:dyDescent="0.3">
      <c r="A87" t="s">
        <v>58</v>
      </c>
      <c r="B87" t="s">
        <v>59</v>
      </c>
      <c r="C87" t="s">
        <v>59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46</v>
      </c>
      <c r="J87">
        <f>IF(Table1[[#This Row],[Team]]="LIV",1,0)</f>
        <v>0</v>
      </c>
      <c r="K87">
        <v>4.5</v>
      </c>
      <c r="L87">
        <v>61</v>
      </c>
      <c r="M87">
        <v>0.37565003264019797</v>
      </c>
      <c r="N87">
        <v>6.4046995085807303</v>
      </c>
      <c r="O87">
        <v>2.3869134044867302</v>
      </c>
      <c r="P87">
        <v>0</v>
      </c>
      <c r="Q87">
        <v>0</v>
      </c>
    </row>
    <row r="88" spans="1:17" hidden="1" x14ac:dyDescent="0.3">
      <c r="A88" t="s">
        <v>179</v>
      </c>
      <c r="B88" t="s">
        <v>180</v>
      </c>
      <c r="C88" t="s">
        <v>180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177</v>
      </c>
      <c r="J88">
        <f>IF(Table1[[#This Row],[Team]]="LIV",1,0)</f>
        <v>0</v>
      </c>
      <c r="K88">
        <v>7.4</v>
      </c>
      <c r="L88">
        <v>304</v>
      </c>
      <c r="M88">
        <v>7.1224836805153098</v>
      </c>
      <c r="N88">
        <v>4.75923924461694</v>
      </c>
      <c r="O88">
        <v>4.81910413711402</v>
      </c>
      <c r="P88">
        <v>0</v>
      </c>
      <c r="Q88">
        <v>0</v>
      </c>
    </row>
    <row r="89" spans="1:17" hidden="1" x14ac:dyDescent="0.3">
      <c r="A89" t="s">
        <v>195</v>
      </c>
      <c r="B89" t="s">
        <v>196</v>
      </c>
      <c r="C89" t="s">
        <v>196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194</v>
      </c>
      <c r="J89">
        <f>IF(Table1[[#This Row],[Team]]="LIV",1,0)</f>
        <v>0</v>
      </c>
      <c r="K89">
        <v>5.8</v>
      </c>
      <c r="L89">
        <v>341</v>
      </c>
      <c r="M89">
        <v>4.8216481540428999</v>
      </c>
      <c r="N89">
        <v>4.0779663631938199</v>
      </c>
      <c r="O89">
        <v>2.5923412247101698</v>
      </c>
      <c r="P89">
        <v>0</v>
      </c>
      <c r="Q89">
        <v>0</v>
      </c>
    </row>
    <row r="90" spans="1:17" hidden="1" x14ac:dyDescent="0.3">
      <c r="A90" t="s">
        <v>38</v>
      </c>
      <c r="B90" t="s">
        <v>39</v>
      </c>
      <c r="C90" t="s">
        <v>39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</v>
      </c>
      <c r="J90">
        <f>IF(Table1[[#This Row],[Team]]="LIV",1,0)</f>
        <v>0</v>
      </c>
      <c r="K90">
        <v>4.7</v>
      </c>
      <c r="L90">
        <v>35</v>
      </c>
      <c r="M90">
        <v>3.4100818914692801</v>
      </c>
      <c r="N90">
        <v>3.2221145010838499</v>
      </c>
      <c r="O90">
        <v>2.51146115807461</v>
      </c>
      <c r="P90">
        <v>0</v>
      </c>
      <c r="Q90">
        <v>0</v>
      </c>
    </row>
    <row r="91" spans="1:17" x14ac:dyDescent="0.3">
      <c r="A91" t="s">
        <v>229</v>
      </c>
      <c r="B91" t="s">
        <v>230</v>
      </c>
      <c r="C91" t="s">
        <v>230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227</v>
      </c>
      <c r="J91">
        <f>IF(Table1[[#This Row],[Team]]="LIV",1,0)</f>
        <v>0</v>
      </c>
      <c r="K91">
        <v>6.2</v>
      </c>
      <c r="L91">
        <v>422</v>
      </c>
      <c r="M91">
        <v>4.5560194322129099</v>
      </c>
      <c r="N91">
        <v>7.7766447672171104</v>
      </c>
      <c r="O91">
        <v>3.8551305328899499</v>
      </c>
      <c r="P91">
        <v>0</v>
      </c>
      <c r="Q91">
        <v>1</v>
      </c>
    </row>
    <row r="92" spans="1:17" hidden="1" x14ac:dyDescent="0.3">
      <c r="A92" t="s">
        <v>62</v>
      </c>
      <c r="B92" t="s">
        <v>201</v>
      </c>
      <c r="C92" t="s">
        <v>201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200</v>
      </c>
      <c r="J92">
        <f>IF(Table1[[#This Row],[Team]]="LIV",1,0)</f>
        <v>0</v>
      </c>
      <c r="K92">
        <v>5.9</v>
      </c>
      <c r="L92">
        <v>364</v>
      </c>
      <c r="M92">
        <v>2.3333333336526398</v>
      </c>
      <c r="N92">
        <v>3.7259159688075201</v>
      </c>
      <c r="O92">
        <v>2.7136557224081601</v>
      </c>
      <c r="P92">
        <v>0</v>
      </c>
      <c r="Q92">
        <v>0</v>
      </c>
    </row>
    <row r="93" spans="1:17" hidden="1" x14ac:dyDescent="0.3">
      <c r="A93" t="s">
        <v>225</v>
      </c>
      <c r="B93" t="s">
        <v>226</v>
      </c>
      <c r="C93" t="s">
        <v>226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216</v>
      </c>
      <c r="J93">
        <f>IF(Table1[[#This Row],[Team]]="LIV",1,0)</f>
        <v>0</v>
      </c>
      <c r="K93">
        <v>5.4</v>
      </c>
      <c r="L93">
        <v>396</v>
      </c>
      <c r="M93">
        <v>2.4756765575884998</v>
      </c>
      <c r="N93">
        <v>4.0757522115103102</v>
      </c>
      <c r="O93">
        <v>3.3662216531724298</v>
      </c>
      <c r="P93">
        <v>0</v>
      </c>
      <c r="Q93">
        <v>0</v>
      </c>
    </row>
    <row r="94" spans="1:17" hidden="1" x14ac:dyDescent="0.3">
      <c r="A94" t="s">
        <v>240</v>
      </c>
      <c r="B94" t="s">
        <v>241</v>
      </c>
      <c r="C94" t="s">
        <v>241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232</v>
      </c>
      <c r="J94">
        <f>IF(Table1[[#This Row],[Team]]="LIV",1,0)</f>
        <v>0</v>
      </c>
      <c r="K94">
        <v>5.0999999999999996</v>
      </c>
      <c r="L94">
        <v>442</v>
      </c>
      <c r="M94">
        <v>2.5425531909032899</v>
      </c>
      <c r="N94">
        <v>3.7977922163104401</v>
      </c>
      <c r="O94">
        <v>3.29585589224786</v>
      </c>
      <c r="P94">
        <v>0</v>
      </c>
      <c r="Q94">
        <v>0</v>
      </c>
    </row>
    <row r="95" spans="1:17" hidden="1" x14ac:dyDescent="0.3">
      <c r="A95" t="s">
        <v>106</v>
      </c>
      <c r="B95" t="s">
        <v>107</v>
      </c>
      <c r="C95" t="s">
        <v>106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101</v>
      </c>
      <c r="J95">
        <f>IF(Table1[[#This Row],[Team]]="LIV",1,0)</f>
        <v>0</v>
      </c>
      <c r="K95">
        <v>7.4</v>
      </c>
      <c r="L95">
        <v>180</v>
      </c>
      <c r="M95">
        <v>3.3478822872387002</v>
      </c>
      <c r="N95">
        <v>4.2123540468805496</v>
      </c>
      <c r="O95">
        <v>3.3498519169668302</v>
      </c>
      <c r="P95">
        <v>0</v>
      </c>
      <c r="Q95">
        <v>0</v>
      </c>
    </row>
    <row r="96" spans="1:17" hidden="1" x14ac:dyDescent="0.3">
      <c r="A96" t="s">
        <v>63</v>
      </c>
      <c r="B96" t="s">
        <v>202</v>
      </c>
      <c r="C96" t="s">
        <v>213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200</v>
      </c>
      <c r="J96">
        <f>IF(Table1[[#This Row],[Team]]="LIV",1,0)</f>
        <v>0</v>
      </c>
      <c r="K96">
        <v>5.7</v>
      </c>
      <c r="L96">
        <v>379</v>
      </c>
      <c r="M96">
        <v>1.1854369704348999</v>
      </c>
      <c r="N96">
        <v>6.0725654818166497</v>
      </c>
      <c r="O96">
        <v>3.3843521648428201</v>
      </c>
      <c r="P96">
        <v>0</v>
      </c>
      <c r="Q96">
        <v>0</v>
      </c>
    </row>
    <row r="97" spans="1:17" hidden="1" x14ac:dyDescent="0.3">
      <c r="A97" t="s">
        <v>126</v>
      </c>
      <c r="B97" t="s">
        <v>174</v>
      </c>
      <c r="C97" t="s">
        <v>126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151</v>
      </c>
      <c r="J97">
        <f>IF(Table1[[#This Row],[Team]]="LIV",1,0)</f>
        <v>0</v>
      </c>
      <c r="K97">
        <v>5.5</v>
      </c>
      <c r="L97">
        <v>289</v>
      </c>
      <c r="M97">
        <v>2.4898265970133902</v>
      </c>
      <c r="N97">
        <v>4.0332469061184897</v>
      </c>
      <c r="O97">
        <v>4.3248140424319601</v>
      </c>
      <c r="P97">
        <v>0</v>
      </c>
      <c r="Q97">
        <v>0</v>
      </c>
    </row>
    <row r="98" spans="1:17" x14ac:dyDescent="0.3">
      <c r="A98" t="s">
        <v>222</v>
      </c>
      <c r="B98" t="s">
        <v>223</v>
      </c>
      <c r="C98" t="s">
        <v>223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216</v>
      </c>
      <c r="J98">
        <f>IF(Table1[[#This Row],[Team]]="LIV",1,0)</f>
        <v>0</v>
      </c>
      <c r="K98">
        <v>4.9000000000000004</v>
      </c>
      <c r="L98">
        <v>391</v>
      </c>
      <c r="M98">
        <v>2.5733930174542401</v>
      </c>
      <c r="N98">
        <v>4.1897407073666901</v>
      </c>
      <c r="O98">
        <v>3.4728258985039</v>
      </c>
      <c r="P98">
        <v>1</v>
      </c>
      <c r="Q98">
        <v>1</v>
      </c>
    </row>
    <row r="99" spans="1:17" hidden="1" x14ac:dyDescent="0.3">
      <c r="A99" t="s">
        <v>104</v>
      </c>
      <c r="B99" t="s">
        <v>193</v>
      </c>
      <c r="C99" t="s">
        <v>193</v>
      </c>
      <c r="D99" t="s">
        <v>7</v>
      </c>
      <c r="E99">
        <v>0</v>
      </c>
      <c r="F99">
        <v>0</v>
      </c>
      <c r="G99">
        <v>0</v>
      </c>
      <c r="H99">
        <v>1</v>
      </c>
      <c r="I99" t="s">
        <v>186</v>
      </c>
      <c r="J99">
        <f>IF(Table1[[#This Row],[Team]]="LIV",1,0)</f>
        <v>0</v>
      </c>
      <c r="K99">
        <v>6.9</v>
      </c>
      <c r="L99">
        <v>332</v>
      </c>
      <c r="M99">
        <v>3.1589065325464101</v>
      </c>
      <c r="N99">
        <v>4.3076701684661698</v>
      </c>
      <c r="O99">
        <v>3.23124078396711</v>
      </c>
      <c r="P99">
        <v>0</v>
      </c>
      <c r="Q99">
        <v>0</v>
      </c>
    </row>
    <row r="100" spans="1:17" hidden="1" x14ac:dyDescent="0.3">
      <c r="A100" t="s">
        <v>208</v>
      </c>
      <c r="B100" t="s">
        <v>253</v>
      </c>
      <c r="C100" t="s">
        <v>253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249</v>
      </c>
      <c r="J100">
        <f>IF(Table1[[#This Row],[Team]]="LIV",1,0)</f>
        <v>0</v>
      </c>
      <c r="K100">
        <v>5</v>
      </c>
      <c r="L100">
        <v>459</v>
      </c>
      <c r="M100">
        <v>2.8227647034282701</v>
      </c>
      <c r="N100">
        <v>4.0919653915721099</v>
      </c>
      <c r="O100">
        <v>2.9410458290200401</v>
      </c>
      <c r="P100">
        <v>0</v>
      </c>
      <c r="Q100">
        <v>0</v>
      </c>
    </row>
    <row r="101" spans="1:17" hidden="1" x14ac:dyDescent="0.3">
      <c r="A101" t="s">
        <v>238</v>
      </c>
      <c r="B101" t="s">
        <v>239</v>
      </c>
      <c r="C101" t="s">
        <v>239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232</v>
      </c>
      <c r="J101">
        <f>IF(Table1[[#This Row],[Team]]="LIV",1,0)</f>
        <v>0</v>
      </c>
      <c r="K101">
        <v>6.9</v>
      </c>
      <c r="L101">
        <v>441</v>
      </c>
      <c r="M101">
        <v>6.5772754288259598</v>
      </c>
      <c r="N101">
        <v>5.1660152976164397</v>
      </c>
      <c r="O101">
        <v>6.3598550643923097</v>
      </c>
      <c r="P101">
        <v>0</v>
      </c>
      <c r="Q101">
        <v>0</v>
      </c>
    </row>
    <row r="102" spans="1:17" hidden="1" x14ac:dyDescent="0.3">
      <c r="A102" t="s">
        <v>224</v>
      </c>
      <c r="B102" t="s">
        <v>72</v>
      </c>
      <c r="C102" t="s">
        <v>72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216</v>
      </c>
      <c r="J102">
        <f>IF(Table1[[#This Row],[Team]]="LIV",1,0)</f>
        <v>0</v>
      </c>
      <c r="K102">
        <v>4.5999999999999996</v>
      </c>
      <c r="L102">
        <v>393</v>
      </c>
      <c r="M102">
        <v>1.76344086021505</v>
      </c>
      <c r="N102">
        <v>3.6711164824199498</v>
      </c>
      <c r="O102">
        <v>2.8279475251411799</v>
      </c>
      <c r="P102">
        <v>0</v>
      </c>
      <c r="Q102">
        <v>0</v>
      </c>
    </row>
    <row r="103" spans="1:17" hidden="1" x14ac:dyDescent="0.3">
      <c r="A103" t="s">
        <v>113</v>
      </c>
      <c r="B103" t="s">
        <v>114</v>
      </c>
      <c r="C103" t="s">
        <v>114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115</v>
      </c>
      <c r="J103">
        <f>IF(Table1[[#This Row],[Team]]="LIV",1,0)</f>
        <v>0</v>
      </c>
      <c r="K103">
        <v>4.8</v>
      </c>
      <c r="L103">
        <v>200</v>
      </c>
      <c r="M103">
        <v>3.6546836953099602</v>
      </c>
      <c r="N103">
        <v>4.7124220695401604</v>
      </c>
      <c r="O103">
        <v>3.12912777903564</v>
      </c>
      <c r="P103">
        <v>0</v>
      </c>
      <c r="Q103">
        <v>0</v>
      </c>
    </row>
    <row r="104" spans="1:17" hidden="1" x14ac:dyDescent="0.3">
      <c r="A104" t="s">
        <v>258</v>
      </c>
      <c r="B104" t="s">
        <v>259</v>
      </c>
      <c r="C104" t="s">
        <v>260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249</v>
      </c>
      <c r="J104">
        <f>IF(Table1[[#This Row],[Team]]="LIV",1,0)</f>
        <v>0</v>
      </c>
      <c r="K104">
        <v>4.8</v>
      </c>
      <c r="L104">
        <v>463</v>
      </c>
      <c r="M104">
        <v>3.0740740755135398</v>
      </c>
      <c r="N104">
        <v>4.07041291314939</v>
      </c>
      <c r="O104">
        <v>3.0575900320847902</v>
      </c>
      <c r="P104">
        <v>0</v>
      </c>
      <c r="Q104">
        <v>0</v>
      </c>
    </row>
    <row r="105" spans="1:17" hidden="1" x14ac:dyDescent="0.3">
      <c r="A105" t="s">
        <v>218</v>
      </c>
      <c r="B105" t="s">
        <v>219</v>
      </c>
      <c r="C105" t="s">
        <v>219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216</v>
      </c>
      <c r="J105">
        <f>IF(Table1[[#This Row],[Team]]="LIV",1,0)</f>
        <v>0</v>
      </c>
      <c r="K105">
        <v>10.7</v>
      </c>
      <c r="L105">
        <v>387</v>
      </c>
      <c r="M105">
        <v>5.2365591397849398</v>
      </c>
      <c r="N105">
        <v>6.1171582629872301</v>
      </c>
      <c r="O105">
        <v>5.7176623025189004</v>
      </c>
      <c r="P105">
        <v>0</v>
      </c>
      <c r="Q105">
        <v>0</v>
      </c>
    </row>
    <row r="106" spans="1:17" hidden="1" x14ac:dyDescent="0.3">
      <c r="A106" t="s">
        <v>242</v>
      </c>
      <c r="B106" t="s">
        <v>243</v>
      </c>
      <c r="C106" t="s">
        <v>243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232</v>
      </c>
      <c r="J106">
        <f>IF(Table1[[#This Row],[Team]]="LIV",1,0)</f>
        <v>0</v>
      </c>
      <c r="K106">
        <v>5.7</v>
      </c>
      <c r="L106">
        <v>443</v>
      </c>
      <c r="M106">
        <v>3.53521126760563</v>
      </c>
      <c r="N106">
        <v>3.95567891515998</v>
      </c>
      <c r="O106">
        <v>3.9665774760596202</v>
      </c>
      <c r="P106">
        <v>0</v>
      </c>
      <c r="Q106">
        <v>0</v>
      </c>
    </row>
    <row r="107" spans="1:17" hidden="1" x14ac:dyDescent="0.3">
      <c r="A107" t="s">
        <v>159</v>
      </c>
      <c r="B107" t="s">
        <v>160</v>
      </c>
      <c r="C107" t="s">
        <v>160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151</v>
      </c>
      <c r="J107">
        <f>IF(Table1[[#This Row],[Team]]="LIV",1,0)</f>
        <v>0</v>
      </c>
      <c r="K107">
        <v>10.8</v>
      </c>
      <c r="L107">
        <v>279</v>
      </c>
      <c r="M107">
        <v>4.1838131336585702</v>
      </c>
      <c r="N107">
        <v>4.8901688046557101</v>
      </c>
      <c r="O107">
        <v>5.7689292548306099</v>
      </c>
      <c r="P107">
        <v>0</v>
      </c>
      <c r="Q107">
        <v>0</v>
      </c>
    </row>
    <row r="108" spans="1:17" hidden="1" x14ac:dyDescent="0.3">
      <c r="A108" t="s">
        <v>187</v>
      </c>
      <c r="B108" t="s">
        <v>188</v>
      </c>
      <c r="C108" t="s">
        <v>188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186</v>
      </c>
      <c r="J108">
        <f>IF(Table1[[#This Row],[Team]]="LIV",1,0)</f>
        <v>0</v>
      </c>
      <c r="K108">
        <v>4.7</v>
      </c>
      <c r="L108">
        <v>320</v>
      </c>
      <c r="M108">
        <v>2.5182302893590802</v>
      </c>
      <c r="N108">
        <v>2.8876800472310502</v>
      </c>
      <c r="O108">
        <v>2.3024960883821102</v>
      </c>
      <c r="P108">
        <v>0</v>
      </c>
      <c r="Q108">
        <v>0</v>
      </c>
    </row>
    <row r="109" spans="1:17" hidden="1" x14ac:dyDescent="0.3">
      <c r="A109" t="s">
        <v>117</v>
      </c>
      <c r="B109" t="s">
        <v>118</v>
      </c>
      <c r="C109" t="s">
        <v>118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115</v>
      </c>
      <c r="J109">
        <f>IF(Table1[[#This Row],[Team]]="LIV",1,0)</f>
        <v>0</v>
      </c>
      <c r="K109">
        <v>6.4</v>
      </c>
      <c r="L109">
        <v>205</v>
      </c>
      <c r="M109">
        <v>3.2391304347826</v>
      </c>
      <c r="N109">
        <v>4.3246737987045396</v>
      </c>
      <c r="O109">
        <v>2.8360911789727901</v>
      </c>
      <c r="P109">
        <v>1</v>
      </c>
      <c r="Q109">
        <v>0</v>
      </c>
    </row>
    <row r="110" spans="1:17" hidden="1" x14ac:dyDescent="0.3">
      <c r="A110" t="s">
        <v>49</v>
      </c>
      <c r="B110" t="s">
        <v>50</v>
      </c>
      <c r="C110" t="s">
        <v>50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46</v>
      </c>
      <c r="J110">
        <f>IF(Table1[[#This Row],[Team]]="LIV",1,0)</f>
        <v>0</v>
      </c>
      <c r="K110">
        <v>6.6</v>
      </c>
      <c r="L110">
        <v>51</v>
      </c>
      <c r="M110">
        <v>3.3636363636363602</v>
      </c>
      <c r="N110">
        <v>7.0364672186297703</v>
      </c>
      <c r="O110">
        <f>2.62236158025479*0.5</f>
        <v>1.3111807901273951</v>
      </c>
      <c r="P110">
        <v>1</v>
      </c>
      <c r="Q110">
        <v>0</v>
      </c>
    </row>
    <row r="111" spans="1:17" hidden="1" x14ac:dyDescent="0.3">
      <c r="A111" t="s">
        <v>108</v>
      </c>
      <c r="B111" t="s">
        <v>109</v>
      </c>
      <c r="C111" t="s">
        <v>109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101</v>
      </c>
      <c r="J111">
        <f>IF(Table1[[#This Row],[Team]]="LIV",1,0)</f>
        <v>0</v>
      </c>
      <c r="K111">
        <v>5.2</v>
      </c>
      <c r="L111">
        <v>184</v>
      </c>
      <c r="M111">
        <v>2.0922320163646999</v>
      </c>
      <c r="N111">
        <v>3.8574192325819201</v>
      </c>
      <c r="O111">
        <v>2.71248479060757</v>
      </c>
      <c r="P111">
        <v>0</v>
      </c>
      <c r="Q111">
        <v>0</v>
      </c>
    </row>
    <row r="112" spans="1:17" hidden="1" x14ac:dyDescent="0.3">
      <c r="A112" t="s">
        <v>138</v>
      </c>
      <c r="B112" t="s">
        <v>139</v>
      </c>
      <c r="C112" t="s">
        <v>139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135</v>
      </c>
      <c r="J112">
        <f>IF(Table1[[#This Row],[Team]]="LIV",1,0)</f>
        <v>1</v>
      </c>
      <c r="K112">
        <v>6.7</v>
      </c>
      <c r="L112">
        <v>254</v>
      </c>
      <c r="M112">
        <v>5.3036632862171098</v>
      </c>
      <c r="N112">
        <v>4.3191337622828803</v>
      </c>
      <c r="O112">
        <v>5.3391766371782001</v>
      </c>
      <c r="P112">
        <v>0</v>
      </c>
      <c r="Q112">
        <v>0</v>
      </c>
    </row>
    <row r="113" spans="1:17" x14ac:dyDescent="0.3">
      <c r="A113" t="s">
        <v>123</v>
      </c>
      <c r="B113" t="s">
        <v>124</v>
      </c>
      <c r="C113" t="s">
        <v>124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115</v>
      </c>
      <c r="J113">
        <f>IF(Table1[[#This Row],[Team]]="LIV",1,0)</f>
        <v>0</v>
      </c>
      <c r="K113">
        <v>7.2</v>
      </c>
      <c r="L113">
        <v>216</v>
      </c>
      <c r="M113">
        <v>0.284522859468407</v>
      </c>
      <c r="N113">
        <v>6.65423373339436</v>
      </c>
      <c r="O113">
        <v>2.9083947509157801</v>
      </c>
      <c r="P113">
        <v>1</v>
      </c>
      <c r="Q113">
        <v>1</v>
      </c>
    </row>
    <row r="114" spans="1:17" hidden="1" x14ac:dyDescent="0.3">
      <c r="A114" t="s">
        <v>152</v>
      </c>
      <c r="B114" t="s">
        <v>153</v>
      </c>
      <c r="C114" t="s">
        <v>153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151</v>
      </c>
      <c r="J114">
        <f>IF(Table1[[#This Row],[Team]]="LIV",1,0)</f>
        <v>0</v>
      </c>
      <c r="K114">
        <v>5.4</v>
      </c>
      <c r="L114">
        <v>274</v>
      </c>
      <c r="M114">
        <v>2.6413043570402501</v>
      </c>
      <c r="N114">
        <v>2.89260557853863</v>
      </c>
      <c r="O114">
        <v>3.4874815313984202</v>
      </c>
      <c r="P114">
        <v>0</v>
      </c>
      <c r="Q114">
        <v>0</v>
      </c>
    </row>
    <row r="115" spans="1:17" hidden="1" x14ac:dyDescent="0.3">
      <c r="A115" t="s">
        <v>95</v>
      </c>
      <c r="B115" t="s">
        <v>96</v>
      </c>
      <c r="C115" t="s">
        <v>96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84</v>
      </c>
      <c r="J115">
        <f>IF(Table1[[#This Row],[Team]]="LIV",1,0)</f>
        <v>0</v>
      </c>
      <c r="K115">
        <v>4.5</v>
      </c>
      <c r="L115">
        <v>161</v>
      </c>
      <c r="M115">
        <v>1.9165824665622899</v>
      </c>
      <c r="N115">
        <v>3.5318287864758302</v>
      </c>
      <c r="O115">
        <v>2.3732115675108001</v>
      </c>
      <c r="P115">
        <v>0</v>
      </c>
      <c r="Q115">
        <v>0</v>
      </c>
    </row>
    <row r="116" spans="1:17" hidden="1" x14ac:dyDescent="0.3">
      <c r="A116" t="s">
        <v>76</v>
      </c>
      <c r="B116" t="s">
        <v>203</v>
      </c>
      <c r="C116" t="s">
        <v>203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200</v>
      </c>
      <c r="J116">
        <f>IF(Table1[[#This Row],[Team]]="LIV",1,0)</f>
        <v>0</v>
      </c>
      <c r="K116">
        <v>6.4</v>
      </c>
      <c r="L116">
        <v>367</v>
      </c>
      <c r="M116">
        <v>5.9065642072716802</v>
      </c>
      <c r="N116">
        <v>4.9673078561794703</v>
      </c>
      <c r="O116">
        <v>4.72695174370181</v>
      </c>
      <c r="P116">
        <v>0</v>
      </c>
      <c r="Q116">
        <v>0</v>
      </c>
    </row>
    <row r="117" spans="1:17" hidden="1" x14ac:dyDescent="0.3">
      <c r="A117" t="s">
        <v>27</v>
      </c>
      <c r="B117" t="s">
        <v>28</v>
      </c>
      <c r="C117" t="s">
        <v>28</v>
      </c>
      <c r="D117" t="s">
        <v>7</v>
      </c>
      <c r="E117">
        <v>0</v>
      </c>
      <c r="F117">
        <v>0</v>
      </c>
      <c r="G117">
        <v>0</v>
      </c>
      <c r="H117">
        <v>1</v>
      </c>
      <c r="I117" t="s">
        <v>20</v>
      </c>
      <c r="J117">
        <f>IF(Table1[[#This Row],[Team]]="LIV",1,0)</f>
        <v>0</v>
      </c>
      <c r="K117">
        <v>7.7</v>
      </c>
      <c r="L117">
        <v>30</v>
      </c>
      <c r="M117">
        <v>4.0185185185185102</v>
      </c>
      <c r="N117">
        <v>4.5104331235108397</v>
      </c>
      <c r="O117">
        <v>3.25847954425033</v>
      </c>
      <c r="P117">
        <v>0</v>
      </c>
      <c r="Q117">
        <v>0</v>
      </c>
    </row>
    <row r="118" spans="1:17" hidden="1" x14ac:dyDescent="0.3">
      <c r="A118" t="s">
        <v>189</v>
      </c>
      <c r="B118" t="s">
        <v>190</v>
      </c>
      <c r="C118" t="s">
        <v>190</v>
      </c>
      <c r="D118" t="s">
        <v>7</v>
      </c>
      <c r="E118">
        <v>0</v>
      </c>
      <c r="F118">
        <v>0</v>
      </c>
      <c r="G118">
        <v>0</v>
      </c>
      <c r="H118">
        <v>1</v>
      </c>
      <c r="I118" t="s">
        <v>186</v>
      </c>
      <c r="J118">
        <f>IF(Table1[[#This Row],[Team]]="LIV",1,0)</f>
        <v>0</v>
      </c>
      <c r="K118">
        <v>6.7</v>
      </c>
      <c r="L118">
        <v>321</v>
      </c>
      <c r="M118">
        <v>3.2096152048566999</v>
      </c>
      <c r="N118">
        <v>4.5155830599711697</v>
      </c>
      <c r="O118">
        <v>3.35255200955655</v>
      </c>
      <c r="P118">
        <v>0</v>
      </c>
      <c r="Q118">
        <v>0</v>
      </c>
    </row>
    <row r="119" spans="1:17" hidden="1" x14ac:dyDescent="0.3">
      <c r="A119" t="s">
        <v>89</v>
      </c>
      <c r="B119" t="s">
        <v>90</v>
      </c>
      <c r="C119" t="s">
        <v>90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84</v>
      </c>
      <c r="J119">
        <f>IF(Table1[[#This Row],[Team]]="LIV",1,0)</f>
        <v>0</v>
      </c>
      <c r="K119">
        <v>6.8</v>
      </c>
      <c r="L119">
        <v>151</v>
      </c>
      <c r="M119">
        <v>3.2978723476894398</v>
      </c>
      <c r="N119">
        <v>4.3273680207406597</v>
      </c>
      <c r="O119">
        <v>3.2554575906055199</v>
      </c>
      <c r="P119">
        <v>0</v>
      </c>
      <c r="Q11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2022-02-11T15:22:50Z</dcterms:created>
  <dcterms:modified xsi:type="dcterms:W3CDTF">2022-02-11T15:38:12Z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dad8f101-8e20-433f-8476-e0fe5ee09217</vt:lpwstr>
  </property>
</Properties>
</file>