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266E83D5-F58A-4C7B-93EB-8813849864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Data.Page'!$Q$2:$Q$166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Data.Page'!$Q$2:$Q$166</definedName>
    <definedName name="solver_lhs2" localSheetId="0" hidden="1">'Transformed by Data.Page'!$T$20</definedName>
    <definedName name="solver_lhs3" localSheetId="0" hidden="1">'Transformed by Data.Page'!$T$22</definedName>
    <definedName name="solver_lhs4" localSheetId="0" hidden="1">'Transformed by Data.Page'!$T$4</definedName>
    <definedName name="solver_lhs5" localSheetId="0" hidden="1">'Transformed by Data.Page'!$T$6:$T$9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Data.Page'!$T$2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Data.Page'!$U$22</definedName>
    <definedName name="solver_rhs4" localSheetId="0" hidden="1">'Transformed by Data.Page'!$U$4</definedName>
    <definedName name="solver_rhs5" localSheetId="0" hidden="1">'Transformed by Data.Page'!$U$6:$U$9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2" l="1"/>
  <c r="J8" i="2"/>
  <c r="J4" i="2"/>
  <c r="J11" i="2"/>
  <c r="J6" i="2"/>
  <c r="J7" i="2"/>
  <c r="J24" i="2"/>
  <c r="J9" i="2"/>
  <c r="J10" i="2"/>
  <c r="J5" i="2"/>
  <c r="J12" i="2"/>
  <c r="J13" i="2"/>
  <c r="J14" i="2"/>
  <c r="J15" i="2"/>
  <c r="J16" i="2"/>
  <c r="J17" i="2"/>
  <c r="J18" i="2"/>
  <c r="J2" i="2"/>
  <c r="J20" i="2"/>
  <c r="J21" i="2"/>
  <c r="J22" i="2"/>
  <c r="J23" i="2"/>
  <c r="J19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T17" i="2" a="1"/>
  <c r="T17" i="2" s="1"/>
  <c r="T14" i="2" a="1"/>
  <c r="T14" i="2" s="1"/>
  <c r="T13" i="2" a="1"/>
  <c r="T13" i="2" s="1"/>
  <c r="T12" i="2" a="1"/>
  <c r="T12" i="2" s="1"/>
  <c r="T11" i="2" a="1"/>
  <c r="T11" i="2" s="1"/>
  <c r="T9" i="2"/>
  <c r="T8" i="2"/>
  <c r="T7" i="2"/>
  <c r="T6" i="2"/>
  <c r="U4" i="2"/>
  <c r="T4" i="2"/>
  <c r="T2" i="2"/>
  <c r="T22" i="2" l="1"/>
  <c r="T16" i="2"/>
  <c r="T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<sst xmlns="http://schemas.openxmlformats.org/spreadsheetml/2006/main" count="857" uniqueCount="370">
  <si>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</si>
  <si>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</si>
  <si>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</si>
  <si>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</si>
  <si>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</si>
  <si>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</si>
  <si>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</si>
  <si>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</si>
  <si>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</si>
  <si>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</si>
  <si>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</si>
  <si>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</si>
  <si>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</si>
  <si>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</si>
  <si>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</si>
  <si>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</si>
  <si>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</si>
  <si>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</si>
  <si>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</si>
  <si>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Kieran</t>
  </si>
  <si>
    <t>Tierney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</si>
  <si>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</si>
  <si>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</si>
  <si>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</si>
  <si>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</si>
  <si>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</si>
  <si>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</si>
  <si>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</si>
  <si>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</si>
  <si>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</si>
  <si>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Tavares</t>
  </si>
  <si>
    <t>Martin</t>
  </si>
  <si>
    <t>Ødegaard</t>
  </si>
  <si>
    <t>Aaron</t>
  </si>
  <si>
    <t>Ramsdale</t>
  </si>
  <si>
    <t>Charlie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</si>
  <si>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</si>
  <si>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</si>
  <si>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</si>
  <si>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</si>
  <si>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</si>
  <si>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</si>
  <si>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</si>
  <si>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</si>
  <si>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</si>
  <si>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Buendía Stati</t>
  </si>
  <si>
    <t>Buendía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</si>
  <si>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</si>
  <si>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</si>
  <si>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</si>
  <si>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</si>
  <si>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</si>
  <si>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</si>
  <si>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</si>
  <si>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</si>
  <si>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</si>
  <si>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Ashley</t>
  </si>
  <si>
    <t>Lucas</t>
  </si>
  <si>
    <t>Digne</t>
  </si>
  <si>
    <t>Danny</t>
  </si>
  <si>
    <t>Ings</t>
  </si>
  <si>
    <t>Tim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</si>
  <si>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</si>
  <si>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</si>
  <si>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</si>
  <si>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</si>
  <si>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</si>
  <si>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</si>
  <si>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</si>
  <si>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</si>
  <si>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</si>
  <si>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</si>
  <si>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</si>
  <si>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</si>
  <si>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</si>
  <si>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</si>
  <si>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</si>
  <si>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</si>
  <si>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</si>
  <si>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</si>
  <si>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Bryan</t>
  </si>
  <si>
    <t>Mbeumo</t>
  </si>
  <si>
    <t>Nathan</t>
  </si>
  <si>
    <t>BHA</t>
  </si>
  <si>
    <t>Lewis</t>
  </si>
  <si>
    <t>Dunk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</si>
  <si>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</si>
  <si>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</si>
  <si>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</si>
  <si>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</si>
  <si>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</si>
  <si>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</si>
  <si>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</si>
  <si>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</si>
  <si>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Jakub</t>
  </si>
  <si>
    <t>Moder</t>
  </si>
  <si>
    <t>Marc</t>
  </si>
  <si>
    <t>James</t>
  </si>
  <si>
    <t>Tarkowski</t>
  </si>
  <si>
    <t>BUR</t>
  </si>
  <si>
    <t>Phil</t>
  </si>
  <si>
    <t>Jack</t>
  </si>
  <si>
    <t>Kevin</t>
  </si>
  <si>
    <t>Barnes</t>
  </si>
  <si>
    <t>Mee</t>
  </si>
  <si>
    <t>Westwood</t>
  </si>
  <si>
    <t>Lowton</t>
  </si>
  <si>
    <t>Nick</t>
  </si>
  <si>
    <t>Pope</t>
  </si>
  <si>
    <t>Taylor</t>
  </si>
  <si>
    <t>Dwight</t>
  </si>
  <si>
    <t>McNeil</t>
  </si>
  <si>
    <t>César</t>
  </si>
  <si>
    <t>Azpilicueta</t>
  </si>
  <si>
    <t>CHE</t>
  </si>
  <si>
    <t>Thiago</t>
  </si>
  <si>
    <t>Emiliano da Silva</t>
  </si>
  <si>
    <t>Thiago Silva</t>
  </si>
  <si>
    <t>Marcos</t>
  </si>
  <si>
    <t>Alonso</t>
  </si>
  <si>
    <t>Jorge Luiz</t>
  </si>
  <si>
    <t>Frello Filho</t>
  </si>
  <si>
    <t>Jorginho</t>
  </si>
  <si>
    <t>Antonio</t>
  </si>
  <si>
    <t>Rüdiger</t>
  </si>
  <si>
    <t>Andreas</t>
  </si>
  <si>
    <t>Christensen</t>
  </si>
  <si>
    <t>Mason</t>
  </si>
  <si>
    <t>Mount</t>
  </si>
  <si>
    <t>Kai</t>
  </si>
  <si>
    <t>Havertz</t>
  </si>
  <si>
    <t>Edouard</t>
  </si>
  <si>
    <t>Sarr</t>
  </si>
  <si>
    <t>Trevoh</t>
  </si>
  <si>
    <t>Chalobah</t>
  </si>
  <si>
    <t>Romelu</t>
  </si>
  <si>
    <t>Lukaku</t>
  </si>
  <si>
    <t>Harvey</t>
  </si>
  <si>
    <t>Conor</t>
  </si>
  <si>
    <t>Gallagher</t>
  </si>
  <si>
    <t>CRY</t>
  </si>
  <si>
    <t>Vicente</t>
  </si>
  <si>
    <t>Guaita</t>
  </si>
  <si>
    <t>Benteke</t>
  </si>
  <si>
    <t>Cheikhou</t>
  </si>
  <si>
    <t>Kouyaté</t>
  </si>
  <si>
    <t>Jordan</t>
  </si>
  <si>
    <t>Ayew</t>
  </si>
  <si>
    <t>Wilfried</t>
  </si>
  <si>
    <t>Zaha</t>
  </si>
  <si>
    <t>Jeffrey</t>
  </si>
  <si>
    <t>Schlupp</t>
  </si>
  <si>
    <t>Tyrick</t>
  </si>
  <si>
    <t>Mitchell</t>
  </si>
  <si>
    <t>Michael</t>
  </si>
  <si>
    <t>Olise</t>
  </si>
  <si>
    <t>Guéhi</t>
  </si>
  <si>
    <t>Joachim</t>
  </si>
  <si>
    <t>Andersen</t>
  </si>
  <si>
    <t>Odsonne</t>
  </si>
  <si>
    <t>EVE</t>
  </si>
  <si>
    <t>Seamus</t>
  </si>
  <si>
    <t>Coleman</t>
  </si>
  <si>
    <t>Keane</t>
  </si>
  <si>
    <t>Pickford</t>
  </si>
  <si>
    <t>Allan</t>
  </si>
  <si>
    <t>Marques Loureiro</t>
  </si>
  <si>
    <t>Abdoulaye</t>
  </si>
  <si>
    <t>Doucouré</t>
  </si>
  <si>
    <t>Richarlison</t>
  </si>
  <si>
    <t>de Andrade</t>
  </si>
  <si>
    <t>Andros</t>
  </si>
  <si>
    <t>Townsend</t>
  </si>
  <si>
    <t>Demarai</t>
  </si>
  <si>
    <t>Gray</t>
  </si>
  <si>
    <t>Anthony</t>
  </si>
  <si>
    <t>Gordon</t>
  </si>
  <si>
    <t>Harry</t>
  </si>
  <si>
    <t>Kasper</t>
  </si>
  <si>
    <t>Schmeichel</t>
  </si>
  <si>
    <t>LEI</t>
  </si>
  <si>
    <t>Daniel</t>
  </si>
  <si>
    <t>Youri</t>
  </si>
  <si>
    <t>Tielemans</t>
  </si>
  <si>
    <t>Maddison</t>
  </si>
  <si>
    <t>Patson</t>
  </si>
  <si>
    <t>Daka</t>
  </si>
  <si>
    <t>Ademola</t>
  </si>
  <si>
    <t>Lookman</t>
  </si>
  <si>
    <t>LEE</t>
  </si>
  <si>
    <t>Rodrigo</t>
  </si>
  <si>
    <t>Stuart</t>
  </si>
  <si>
    <t>Dallas</t>
  </si>
  <si>
    <t>Raphael</t>
  </si>
  <si>
    <t>Dias Belloli</t>
  </si>
  <si>
    <t>Raphinha</t>
  </si>
  <si>
    <t>Illan</t>
  </si>
  <si>
    <t>Meslier</t>
  </si>
  <si>
    <t>Harrison</t>
  </si>
  <si>
    <t>Cresswell</t>
  </si>
  <si>
    <t>LIV</t>
  </si>
  <si>
    <t>Henderson</t>
  </si>
  <si>
    <t>Joel</t>
  </si>
  <si>
    <t>Matip</t>
  </si>
  <si>
    <t>Virgil</t>
  </si>
  <si>
    <t>van Dijk</t>
  </si>
  <si>
    <t>Sadio</t>
  </si>
  <si>
    <t>Mané</t>
  </si>
  <si>
    <t>Alisson</t>
  </si>
  <si>
    <t>Ramses Becker</t>
  </si>
  <si>
    <t>Fabio Henrique</t>
  </si>
  <si>
    <t>Fabinho</t>
  </si>
  <si>
    <t>Mohamed</t>
  </si>
  <si>
    <t>Salah</t>
  </si>
  <si>
    <t>Andrew</t>
  </si>
  <si>
    <t>Robertson</t>
  </si>
  <si>
    <t>Trent</t>
  </si>
  <si>
    <t>Alexander-Arnold</t>
  </si>
  <si>
    <t>Joseph</t>
  </si>
  <si>
    <t>Grealish</t>
  </si>
  <si>
    <t>MCI</t>
  </si>
  <si>
    <t>Kyle</t>
  </si>
  <si>
    <t>Walker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</si>
  <si>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</si>
  <si>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</si>
  <si>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</si>
  <si>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</si>
  <si>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</si>
  <si>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</si>
  <si>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</si>
  <si>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</si>
  <si>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</si>
  <si>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</si>
  <si>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</si>
  <si>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</si>
  <si>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</si>
  <si>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</si>
  <si>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</si>
  <si>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</si>
  <si>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</si>
  <si>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</si>
  <si>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</si>
  <si>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</si>
  <si>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</si>
  <si>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</si>
  <si>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</si>
  <si>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Hernandez</t>
  </si>
  <si>
    <t>Fernando</t>
  </si>
  <si>
    <t>Joshua</t>
  </si>
  <si>
    <t>de Gea</t>
  </si>
  <si>
    <t>MUN</t>
  </si>
  <si>
    <t>Paul</t>
  </si>
  <si>
    <t>Pogba</t>
  </si>
  <si>
    <t>Maguire</t>
  </si>
  <si>
    <t>Frederico</t>
  </si>
  <si>
    <t>Rodrigues de Paula Santos</t>
  </si>
  <si>
    <t>Fred</t>
  </si>
  <si>
    <t>Bruno Miguel</t>
  </si>
  <si>
    <t>Borges Fernandes</t>
  </si>
  <si>
    <t>Fernandes</t>
  </si>
  <si>
    <t>Victor</t>
  </si>
  <si>
    <t>Lindelöf</t>
  </si>
  <si>
    <t>Eric</t>
  </si>
  <si>
    <t>Jadon</t>
  </si>
  <si>
    <t>Sancho</t>
  </si>
  <si>
    <t>Raphaël</t>
  </si>
  <si>
    <t>Varane</t>
  </si>
  <si>
    <t>Cristiano Ronaldo</t>
  </si>
  <si>
    <t>dos Santos Aveiro</t>
  </si>
  <si>
    <t>Ronaldo</t>
  </si>
  <si>
    <t>Willock</t>
  </si>
  <si>
    <t>NEW</t>
  </si>
  <si>
    <t>Matt</t>
  </si>
  <si>
    <t>Targett</t>
  </si>
  <si>
    <t>Chris</t>
  </si>
  <si>
    <t>Wood</t>
  </si>
  <si>
    <t>Ryan</t>
  </si>
  <si>
    <t>Fraser</t>
  </si>
  <si>
    <t>Joelinton Cássio</t>
  </si>
  <si>
    <t>Apolinário de Lira</t>
  </si>
  <si>
    <t>Joelinton</t>
  </si>
  <si>
    <t>NOR</t>
  </si>
  <si>
    <t>Krul</t>
  </si>
  <si>
    <t>Teemu</t>
  </si>
  <si>
    <t>Pukki</t>
  </si>
  <si>
    <t>Max</t>
  </si>
  <si>
    <t>Sargent</t>
  </si>
  <si>
    <t>SOU</t>
  </si>
  <si>
    <t>Oriol</t>
  </si>
  <si>
    <t>Romeu Vidal</t>
  </si>
  <si>
    <t>Romeu</t>
  </si>
  <si>
    <t>Redmond</t>
  </si>
  <si>
    <t>Ward-Prowse</t>
  </si>
  <si>
    <t>Walker-Peters</t>
  </si>
  <si>
    <t>Jan</t>
  </si>
  <si>
    <t>Bednarek</t>
  </si>
  <si>
    <t>Che</t>
  </si>
  <si>
    <t>Adams</t>
  </si>
  <si>
    <t>Moussa</t>
  </si>
  <si>
    <t>Mohammed</t>
  </si>
  <si>
    <t>Salisu</t>
  </si>
  <si>
    <t>Romain</t>
  </si>
  <si>
    <t>Tino</t>
  </si>
  <si>
    <t>Livramento</t>
  </si>
  <si>
    <t>Elyounoussi</t>
  </si>
  <si>
    <t>Armando</t>
  </si>
  <si>
    <t>Broja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</si>
  <si>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</si>
  <si>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</si>
  <si>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</si>
  <si>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</si>
  <si>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</si>
  <si>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</si>
  <si>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</si>
  <si>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</si>
  <si>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</si>
  <si>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</si>
  <si>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</si>
  <si>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</si>
  <si>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</si>
  <si>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</si>
  <si>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Sissoko</t>
  </si>
  <si>
    <t>WAT</t>
  </si>
  <si>
    <t>Foster</t>
  </si>
  <si>
    <t>Craig</t>
  </si>
  <si>
    <t>Ismaila</t>
  </si>
  <si>
    <t>Emmanuel</t>
  </si>
  <si>
    <t>Dennis</t>
  </si>
  <si>
    <t>King</t>
  </si>
  <si>
    <t>WHU</t>
  </si>
  <si>
    <t>Lukasz</t>
  </si>
  <si>
    <t>Fabianski</t>
  </si>
  <si>
    <t>Michail</t>
  </si>
  <si>
    <t>Dawson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</si>
  <si>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</si>
  <si>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</si>
  <si>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</si>
  <si>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</si>
  <si>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</si>
  <si>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</si>
  <si>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</si>
  <si>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</si>
  <si>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</si>
  <si>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</si>
  <si>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</si>
  <si>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</si>
  <si>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</si>
  <si>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</si>
  <si>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</si>
  <si>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</si>
  <si>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</si>
  <si>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Saïss</t>
  </si>
  <si>
    <t>Marçal</t>
  </si>
  <si>
    <t>Rúben Diogo</t>
  </si>
  <si>
    <t>da Silva Neves</t>
  </si>
  <si>
    <t>Neves</t>
  </si>
  <si>
    <t>Kilman</t>
  </si>
  <si>
    <t>Rayan</t>
  </si>
  <si>
    <t>Ait Nouri</t>
  </si>
  <si>
    <t>José</t>
  </si>
  <si>
    <t>Malheiro de Sá</t>
  </si>
  <si>
    <t>Sá</t>
  </si>
  <si>
    <t>Hee-Chan</t>
  </si>
  <si>
    <t>Hwang</t>
  </si>
  <si>
    <t>Total Points</t>
  </si>
  <si>
    <t>Total Cost</t>
  </si>
  <si>
    <t>DPPG</t>
  </si>
  <si>
    <t>Transfers</t>
  </si>
  <si>
    <t>Free</t>
  </si>
  <si>
    <t>FDDPG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</si>
</sst>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4CBA9-A8BA-48E4-AA19-6074C1275D4D}" name="Table1" displayName="Table1" ref="A1:Q166" totalsRowShown="0">
  <autoFilter ref="A1:Q166" xr:uid="{0B84CBA9-A8BA-48E4-AA19-6074C1275D4D}">
    <filterColumn colId="16">
      <filters>
        <filter val="1"/>
      </filters>
    </filterColumn>
  </autoFilter>
  <sortState xmlns:xlrd2="http://schemas.microsoft.com/office/spreadsheetml/2017/richdata2" ref="A2:Q24">
    <sortCondition descending="1" ref="O1:O166"/>
  </sortState>
  <tableColumns count="17">
    <tableColumn id="1" xr3:uid="{92B4DC5B-9801-4000-AA74-8A73025DE678}" name="First Name"/>
    <tableColumn id="2" xr3:uid="{4A9506C0-8071-4FF0-B0C6-2CC37A02336B}" name="Surname"/>
    <tableColumn id="3" xr3:uid="{C039615D-31E3-4763-B20A-AFDA28D72707}" name="Web Name"/>
    <tableColumn id="4" xr3:uid="{6223B8D8-1199-4D9E-9F73-9747BEE1D88F}" name="Position"/>
    <tableColumn id="5" xr3:uid="{AA452A66-46D4-4FCD-A335-3217E06EF02B}" name="GKP"/>
    <tableColumn id="6" xr3:uid="{45CAAE6E-7E59-4FC6-B780-462023A4A36A}" name="DEF"/>
    <tableColumn id="7" xr3:uid="{48A67D9E-5521-44F7-B0A2-1430CDD4173A}" name="MID"/>
    <tableColumn id="8" xr3:uid="{C96D8220-96A2-4DBA-B94C-70DC007078B3}" name="FWD"/>
    <tableColumn id="9" xr3:uid="{6A32E0B0-0DBE-4E6C-9378-3698546B08DB}" name="Team"/>
    <tableColumn id="17" xr3:uid="{0FEB4DB5-D290-4602-B060-C92A97713B22}" name="CHE" dataDxfId="0">
      <calculatedColumnFormula>IF(Table1[[#This Row],[Team]]="CHE",1,0)</calculatedColumnFormula>
    </tableColumn>
    <tableColumn id="10" xr3:uid="{ACA2E8B5-9CAE-4138-98FA-20B2161AC905}" name="Cost"/>
    <tableColumn id="11" xr3:uid="{BF119B69-3ED2-424E-AD30-6216DAEB941E}" name="ID"/>
    <tableColumn id="12" xr3:uid="{B4C232DB-BBC0-4D02-8AF9-E6835D57C7FD}" name="ARIMA"/>
    <tableColumn id="13" xr3:uid="{ACB0CEB9-2A79-45C0-84BD-9D73EF402223}" name="LSTM"/>
    <tableColumn id="14" xr3:uid="{13216CF7-E4CE-4DA4-9D49-BFF132FDF263}" name="PPG"/>
    <tableColumn id="15" xr3:uid="{80874EA6-7CEB-4292-9EC7-B39CA651561E}" name="PREV"/>
    <tableColumn id="16" xr3:uid="{01C69FCA-7332-49CB-87E0-D3098C96398B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6"/>
  <sheetViews>
    <sheetView tabSelected="1" workbookViewId="0">
      <selection activeCell="C18" sqref="C18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7" max="17" width="1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1" x14ac:dyDescent="0.3">
      <c r="A2" t="s">
        <v>359</v>
      </c>
      <c r="B2" t="s">
        <v>360</v>
      </c>
      <c r="C2" t="s">
        <v>361</v>
      </c>
      <c r="D2" t="s">
        <v>4</v>
      </c>
      <c r="E2">
        <v>1</v>
      </c>
      <c r="F2">
        <v>0</v>
      </c>
      <c r="G2">
        <v>0</v>
      </c>
      <c r="H2">
        <v>0</v>
      </c>
      <c r="I2" t="s">
        <v>347</v>
      </c>
      <c r="J2">
        <f>IF(Table1[[#This Row],[Team]]="CHE",1,0)</f>
        <v>0</v>
      </c>
      <c r="K2">
        <v>5.3</v>
      </c>
      <c r="L2">
        <v>506</v>
      </c>
      <c r="M2">
        <v>11.0565808019666</v>
      </c>
      <c r="N2">
        <v>13.7154398317277</v>
      </c>
      <c r="O2">
        <v>10.6490977293442</v>
      </c>
      <c r="P2">
        <v>1</v>
      </c>
      <c r="Q2">
        <v>1</v>
      </c>
      <c r="S2" s="1" t="s">
        <v>364</v>
      </c>
      <c r="T2" s="1">
        <f>SUMPRODUCT(Table1[Selected],Table1[PPG])</f>
        <v>117.70905529581003</v>
      </c>
      <c r="U2" s="1"/>
    </row>
    <row r="3" spans="1:21" x14ac:dyDescent="0.3">
      <c r="A3" t="s">
        <v>115</v>
      </c>
      <c r="B3" t="s">
        <v>116</v>
      </c>
      <c r="C3" t="s">
        <v>117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114</v>
      </c>
      <c r="J3">
        <f>IF(Table1[[#This Row],[Team]]="CHE",1,0)</f>
        <v>1</v>
      </c>
      <c r="K3">
        <v>5.6</v>
      </c>
      <c r="L3">
        <v>131</v>
      </c>
      <c r="M3">
        <v>3.3987037563764102</v>
      </c>
      <c r="N3">
        <v>14.0780066027583</v>
      </c>
      <c r="O3">
        <v>10.281863777792701</v>
      </c>
      <c r="P3">
        <v>0</v>
      </c>
      <c r="Q3">
        <v>1</v>
      </c>
      <c r="S3" s="1"/>
      <c r="T3" s="1"/>
      <c r="U3" s="1"/>
    </row>
    <row r="4" spans="1:21" hidden="1" x14ac:dyDescent="0.3">
      <c r="A4" t="s">
        <v>120</v>
      </c>
      <c r="B4" t="s">
        <v>121</v>
      </c>
      <c r="C4" t="s">
        <v>122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114</v>
      </c>
      <c r="J4">
        <f>IF(Table1[[#This Row],[Team]]="CHE",1,0)</f>
        <v>1</v>
      </c>
      <c r="K4">
        <v>5.8</v>
      </c>
      <c r="L4">
        <v>133</v>
      </c>
      <c r="M4">
        <v>6</v>
      </c>
      <c r="N4">
        <v>8.3294562754728698</v>
      </c>
      <c r="O4">
        <v>7.7827373533093498</v>
      </c>
      <c r="P4">
        <v>0</v>
      </c>
      <c r="Q4">
        <v>0</v>
      </c>
      <c r="S4" s="1" t="s">
        <v>365</v>
      </c>
      <c r="T4" s="1">
        <f>SUMPRODUCT(Table1[Selected],Table1[Cost])</f>
        <v>96.100000000000009</v>
      </c>
      <c r="U4" s="1">
        <f>95.8+2-0.1</f>
        <v>97.7</v>
      </c>
    </row>
    <row r="5" spans="1:21" x14ac:dyDescent="0.3">
      <c r="A5" t="s">
        <v>302</v>
      </c>
      <c r="B5" t="s">
        <v>303</v>
      </c>
      <c r="C5" t="s">
        <v>303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287</v>
      </c>
      <c r="J5">
        <f>IF(Table1[[#This Row],[Team]]="CHE",1,0)</f>
        <v>0</v>
      </c>
      <c r="K5">
        <v>4.4000000000000004</v>
      </c>
      <c r="L5">
        <v>403</v>
      </c>
      <c r="M5">
        <v>10.753348420534101</v>
      </c>
      <c r="N5">
        <v>12.028744990362901</v>
      </c>
      <c r="O5">
        <v>10.0383800969023</v>
      </c>
      <c r="P5">
        <v>1</v>
      </c>
      <c r="Q5">
        <v>1</v>
      </c>
      <c r="S5" s="1"/>
      <c r="T5" s="1"/>
      <c r="U5" s="1"/>
    </row>
    <row r="6" spans="1:21" hidden="1" x14ac:dyDescent="0.3">
      <c r="A6" t="s">
        <v>112</v>
      </c>
      <c r="B6" t="s">
        <v>113</v>
      </c>
      <c r="C6" t="s">
        <v>113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114</v>
      </c>
      <c r="J6">
        <f>IF(Table1[[#This Row],[Team]]="CHE",1,0)</f>
        <v>1</v>
      </c>
      <c r="K6">
        <v>5.6</v>
      </c>
      <c r="L6">
        <v>130</v>
      </c>
      <c r="M6">
        <v>6.0833333333333304</v>
      </c>
      <c r="N6">
        <v>8.0275694745363708</v>
      </c>
      <c r="O6">
        <v>7.6288005426447896</v>
      </c>
      <c r="P6">
        <v>0</v>
      </c>
      <c r="Q6">
        <v>0</v>
      </c>
      <c r="S6" s="1" t="s">
        <v>4</v>
      </c>
      <c r="T6" s="1">
        <f>SUMPRODUCT(Table1[Selected],Table1[GKP])</f>
        <v>2</v>
      </c>
      <c r="U6" s="1">
        <v>2</v>
      </c>
    </row>
    <row r="7" spans="1:21" hidden="1" x14ac:dyDescent="0.3">
      <c r="A7" t="s">
        <v>123</v>
      </c>
      <c r="B7" t="s">
        <v>124</v>
      </c>
      <c r="C7" t="s">
        <v>124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114</v>
      </c>
      <c r="J7">
        <f>IF(Table1[[#This Row],[Team]]="CHE",1,0)</f>
        <v>1</v>
      </c>
      <c r="K7">
        <v>6.1</v>
      </c>
      <c r="L7">
        <v>135</v>
      </c>
      <c r="M7">
        <v>4.8698334952167004</v>
      </c>
      <c r="N7">
        <v>8.7282991211075203</v>
      </c>
      <c r="O7">
        <v>7.5515732705593104</v>
      </c>
      <c r="P7">
        <v>0</v>
      </c>
      <c r="Q7">
        <v>0</v>
      </c>
      <c r="S7" s="1" t="s">
        <v>5</v>
      </c>
      <c r="T7" s="1">
        <f>SUMPRODUCT(Table1[Selected],Table1[DEF])</f>
        <v>5</v>
      </c>
      <c r="U7" s="1">
        <v>5</v>
      </c>
    </row>
    <row r="8" spans="1:21" x14ac:dyDescent="0.3">
      <c r="A8" t="s">
        <v>127</v>
      </c>
      <c r="B8" t="s">
        <v>128</v>
      </c>
      <c r="C8" t="s">
        <v>128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114</v>
      </c>
      <c r="J8">
        <f>IF(Table1[[#This Row],[Team]]="CHE",1,0)</f>
        <v>1</v>
      </c>
      <c r="K8">
        <v>7.5</v>
      </c>
      <c r="L8">
        <v>142</v>
      </c>
      <c r="M8">
        <v>7.7291666782542698</v>
      </c>
      <c r="N8">
        <v>9.7697225815469597</v>
      </c>
      <c r="O8">
        <v>9.4231238347364901</v>
      </c>
      <c r="P8">
        <v>0</v>
      </c>
      <c r="Q8">
        <v>1</v>
      </c>
      <c r="S8" s="1" t="s">
        <v>6</v>
      </c>
      <c r="T8" s="1">
        <f>SUMPRODUCT(Table1[Selected],Table1[MID])</f>
        <v>5</v>
      </c>
      <c r="U8" s="1">
        <v>5</v>
      </c>
    </row>
    <row r="9" spans="1:21" x14ac:dyDescent="0.3">
      <c r="A9" t="s">
        <v>212</v>
      </c>
      <c r="B9" t="s">
        <v>213</v>
      </c>
      <c r="C9" t="s">
        <v>213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200</v>
      </c>
      <c r="J9">
        <f>IF(Table1[[#This Row],[Team]]="CHE",1,0)</f>
        <v>0</v>
      </c>
      <c r="K9">
        <v>13.2</v>
      </c>
      <c r="L9">
        <v>269</v>
      </c>
      <c r="M9">
        <v>6.6979166666666599</v>
      </c>
      <c r="N9">
        <v>7.2358797860859498</v>
      </c>
      <c r="O9">
        <v>8.0122931828081096</v>
      </c>
      <c r="P9">
        <v>0</v>
      </c>
      <c r="Q9">
        <v>1</v>
      </c>
      <c r="S9" s="1" t="s">
        <v>7</v>
      </c>
      <c r="T9" s="1">
        <f>SUMPRODUCT(Table1[Selected],Table1[FWD])</f>
        <v>3</v>
      </c>
      <c r="U9" s="1">
        <v>3</v>
      </c>
    </row>
    <row r="10" spans="1:21" x14ac:dyDescent="0.3">
      <c r="A10" t="s">
        <v>218</v>
      </c>
      <c r="B10" t="s">
        <v>270</v>
      </c>
      <c r="C10" t="s">
        <v>270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271</v>
      </c>
      <c r="J10">
        <f>IF(Table1[[#This Row],[Team]]="CHE",1,0)</f>
        <v>0</v>
      </c>
      <c r="K10">
        <v>5.7</v>
      </c>
      <c r="L10">
        <v>340</v>
      </c>
      <c r="M10">
        <v>12.371320207401901</v>
      </c>
      <c r="N10">
        <v>6.9596235835005897</v>
      </c>
      <c r="O10">
        <v>7.6950302963689303</v>
      </c>
      <c r="P10">
        <v>0</v>
      </c>
      <c r="Q10">
        <v>1</v>
      </c>
      <c r="S10" s="1"/>
      <c r="T10" s="1"/>
      <c r="U10" s="1"/>
    </row>
    <row r="11" spans="1:21" x14ac:dyDescent="0.3">
      <c r="A11" t="s">
        <v>133</v>
      </c>
      <c r="B11" t="s">
        <v>134</v>
      </c>
      <c r="C11" t="s">
        <v>134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114</v>
      </c>
      <c r="J11">
        <f>IF(Table1[[#This Row],[Team]]="CHE",1,0)</f>
        <v>1</v>
      </c>
      <c r="K11">
        <v>4.7</v>
      </c>
      <c r="L11">
        <v>146</v>
      </c>
      <c r="M11">
        <v>2.3088046762361798</v>
      </c>
      <c r="N11">
        <v>10.6027411890217</v>
      </c>
      <c r="O11">
        <v>7.6368234884370496</v>
      </c>
      <c r="P11">
        <v>0</v>
      </c>
      <c r="Q11">
        <v>1</v>
      </c>
      <c r="S11" s="1" t="s">
        <v>4</v>
      </c>
      <c r="T11" s="1" cm="1">
        <f t="array" ref="T11">((SUMPRODUCT(Table1[PREV],Table1[PPG],Table1[Selected],Table1[GKP])-SUMPRODUCT(Table1[PREV],Table1[PPG],Table1[GKP]))+SUMPRODUCT(-- (Table1[PREV] = 0), Table1[Selected],Table1[GKP],Table1[PPG]))</f>
        <v>0.80258856189557992</v>
      </c>
      <c r="U11" s="1"/>
    </row>
    <row r="12" spans="1:21" x14ac:dyDescent="0.3">
      <c r="A12" t="s">
        <v>97</v>
      </c>
      <c r="B12" t="s">
        <v>292</v>
      </c>
      <c r="C12" t="s">
        <v>292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287</v>
      </c>
      <c r="J12">
        <f>IF(Table1[[#This Row],[Team]]="CHE",1,0)</f>
        <v>0</v>
      </c>
      <c r="K12">
        <v>6.6</v>
      </c>
      <c r="L12">
        <v>394</v>
      </c>
      <c r="M12">
        <v>7.1418413975489203</v>
      </c>
      <c r="N12">
        <v>9.7272982481482799</v>
      </c>
      <c r="O12">
        <v>7.5012071402668301</v>
      </c>
      <c r="P12">
        <v>0</v>
      </c>
      <c r="Q12">
        <v>1</v>
      </c>
      <c r="S12" s="1" t="s">
        <v>5</v>
      </c>
      <c r="T12" s="1" cm="1">
        <f t="array" ref="T12">((SUMPRODUCT(Table1[PREV],Table1[PPG],Table1[Selected],Table1[DEF])-SUMPRODUCT(Table1[PREV],Table1[PPG],Table1[DEF]))+SUMPRODUCT(-- (Table1[PREV] = 0), Table1[Selected],Table1[DEF],Table1[PPG]))</f>
        <v>20.777948244439621</v>
      </c>
      <c r="U12" s="1"/>
    </row>
    <row r="13" spans="1:21" hidden="1" x14ac:dyDescent="0.3">
      <c r="A13" t="s">
        <v>129</v>
      </c>
      <c r="B13" t="s">
        <v>130</v>
      </c>
      <c r="C13" t="s">
        <v>130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114</v>
      </c>
      <c r="J13">
        <f>IF(Table1[[#This Row],[Team]]="CHE",1,0)</f>
        <v>1</v>
      </c>
      <c r="K13">
        <v>7.8</v>
      </c>
      <c r="L13">
        <v>143</v>
      </c>
      <c r="M13">
        <v>7.8965517130417497</v>
      </c>
      <c r="N13">
        <v>6.4599859511054696</v>
      </c>
      <c r="O13">
        <v>7.4175456889455997</v>
      </c>
      <c r="P13">
        <v>0</v>
      </c>
      <c r="Q13">
        <v>0</v>
      </c>
      <c r="S13" s="1" t="s">
        <v>6</v>
      </c>
      <c r="T13" s="1" cm="1">
        <f t="array" ref="T13">((SUMPRODUCT(Table1[PREV],Table1[PPG],Table1[Selected],Table1[MID])-SUMPRODUCT(Table1[PREV],Table1[PPG],Table1[MID]))+SUMPRODUCT(-- (Table1[PREV] = 0), Table1[Selected],Table1[MID],Table1[PPG]))</f>
        <v>18.907564616376781</v>
      </c>
      <c r="U13" s="1"/>
    </row>
    <row r="14" spans="1:21" hidden="1" x14ac:dyDescent="0.3">
      <c r="A14" t="s">
        <v>118</v>
      </c>
      <c r="B14" t="s">
        <v>119</v>
      </c>
      <c r="C14" t="s">
        <v>119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114</v>
      </c>
      <c r="J14">
        <f>IF(Table1[[#This Row],[Team]]="CHE",1,0)</f>
        <v>1</v>
      </c>
      <c r="K14">
        <v>5.6</v>
      </c>
      <c r="L14">
        <v>132</v>
      </c>
      <c r="M14">
        <v>5.1212746011917503</v>
      </c>
      <c r="N14">
        <v>7.49525701528911</v>
      </c>
      <c r="O14">
        <v>6.8849424505153802</v>
      </c>
      <c r="P14">
        <v>0</v>
      </c>
      <c r="Q14">
        <v>0</v>
      </c>
      <c r="S14" s="1" t="s">
        <v>7</v>
      </c>
      <c r="T14" s="1" cm="1">
        <f t="array" ref="T14">((SUMPRODUCT(Table1[PREV],Table1[PPG],Table1[Selected],Table1[FWD])-SUMPRODUCT(Table1[PREV],Table1[PPG],Table1[FWD]))+SUMPRODUCT(-- (Table1[PREV] = 0), Table1[Selected],Table1[FWD],Table1[PPG]))</f>
        <v>3.9536076566418608</v>
      </c>
      <c r="U14" s="1"/>
    </row>
    <row r="15" spans="1:21" x14ac:dyDescent="0.3">
      <c r="A15" t="s">
        <v>296</v>
      </c>
      <c r="B15" t="s">
        <v>297</v>
      </c>
      <c r="C15" t="s">
        <v>297</v>
      </c>
      <c r="D15" t="s">
        <v>7</v>
      </c>
      <c r="E15">
        <v>0</v>
      </c>
      <c r="F15">
        <v>0</v>
      </c>
      <c r="G15">
        <v>0</v>
      </c>
      <c r="H15">
        <v>1</v>
      </c>
      <c r="I15" t="s">
        <v>287</v>
      </c>
      <c r="J15">
        <f>IF(Table1[[#This Row],[Team]]="CHE",1,0)</f>
        <v>0</v>
      </c>
      <c r="K15">
        <v>7</v>
      </c>
      <c r="L15">
        <v>397</v>
      </c>
      <c r="M15">
        <v>6.6516460145780103</v>
      </c>
      <c r="N15">
        <v>8.7690413024659897</v>
      </c>
      <c r="O15">
        <v>6.8468932204465798</v>
      </c>
      <c r="P15">
        <v>0</v>
      </c>
      <c r="Q15">
        <v>1</v>
      </c>
      <c r="S15" s="1"/>
      <c r="T15" s="1"/>
      <c r="U15" s="1"/>
    </row>
    <row r="16" spans="1:21" x14ac:dyDescent="0.3">
      <c r="A16" t="s">
        <v>326</v>
      </c>
      <c r="B16" t="s">
        <v>327</v>
      </c>
      <c r="C16" t="s">
        <v>327</v>
      </c>
      <c r="D16" t="s">
        <v>7</v>
      </c>
      <c r="E16">
        <v>0</v>
      </c>
      <c r="F16">
        <v>0</v>
      </c>
      <c r="G16">
        <v>0</v>
      </c>
      <c r="H16">
        <v>1</v>
      </c>
      <c r="I16" t="s">
        <v>322</v>
      </c>
      <c r="J16">
        <f>IF(Table1[[#This Row],[Team]]="CHE",1,0)</f>
        <v>0</v>
      </c>
      <c r="K16">
        <v>6.1</v>
      </c>
      <c r="L16">
        <v>452</v>
      </c>
      <c r="M16">
        <v>8.2579779400653095</v>
      </c>
      <c r="N16">
        <v>13.5749964725536</v>
      </c>
      <c r="O16">
        <v>6.8403499867941902</v>
      </c>
      <c r="P16">
        <v>1</v>
      </c>
      <c r="Q16">
        <v>1</v>
      </c>
      <c r="S16" s="1" t="s">
        <v>366</v>
      </c>
      <c r="T16" s="1">
        <f>SUM(T11:T14)</f>
        <v>44.441709079353842</v>
      </c>
      <c r="U16" s="1"/>
    </row>
    <row r="17" spans="1:21" x14ac:dyDescent="0.3">
      <c r="A17" t="s">
        <v>193</v>
      </c>
      <c r="B17" t="s">
        <v>194</v>
      </c>
      <c r="C17" t="s">
        <v>195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189</v>
      </c>
      <c r="J17">
        <f>IF(Table1[[#This Row],[Team]]="CHE",1,0)</f>
        <v>0</v>
      </c>
      <c r="K17">
        <v>6.5</v>
      </c>
      <c r="L17">
        <v>240</v>
      </c>
      <c r="M17">
        <v>9.8245613902610405</v>
      </c>
      <c r="N17">
        <v>8.9073529354323693</v>
      </c>
      <c r="O17">
        <v>6.6742049722857999</v>
      </c>
      <c r="P17">
        <v>0</v>
      </c>
      <c r="Q17">
        <v>1</v>
      </c>
      <c r="S17" s="1" t="s">
        <v>367</v>
      </c>
      <c r="T17" s="1" cm="1">
        <f t="array" ref="T17">SUMPRODUCT(Table1[Selected], -- (Table1[PREV] = 0))</f>
        <v>12</v>
      </c>
      <c r="U17" s="1"/>
    </row>
    <row r="18" spans="1:21" x14ac:dyDescent="0.3">
      <c r="A18" t="s">
        <v>216</v>
      </c>
      <c r="B18" t="s">
        <v>217</v>
      </c>
      <c r="C18" t="s">
        <v>217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200</v>
      </c>
      <c r="J18">
        <f>IF(Table1[[#This Row],[Team]]="CHE",1,0)</f>
        <v>0</v>
      </c>
      <c r="K18">
        <v>8.5</v>
      </c>
      <c r="L18">
        <v>273</v>
      </c>
      <c r="M18">
        <v>5.2083333295037297</v>
      </c>
      <c r="N18">
        <v>6.2358108874296398</v>
      </c>
      <c r="O18">
        <v>6.6645392450441197</v>
      </c>
      <c r="P18">
        <v>0</v>
      </c>
      <c r="Q18">
        <v>1</v>
      </c>
      <c r="S18" s="1" t="s">
        <v>368</v>
      </c>
      <c r="T18" s="1">
        <v>1</v>
      </c>
      <c r="U18" s="1"/>
    </row>
    <row r="19" spans="1:21" x14ac:dyDescent="0.3">
      <c r="A19" t="s">
        <v>362</v>
      </c>
      <c r="B19" t="s">
        <v>363</v>
      </c>
      <c r="C19" t="s">
        <v>363</v>
      </c>
      <c r="D19" t="s">
        <v>7</v>
      </c>
      <c r="E19">
        <v>0</v>
      </c>
      <c r="F19">
        <v>0</v>
      </c>
      <c r="G19">
        <v>0</v>
      </c>
      <c r="H19">
        <v>1</v>
      </c>
      <c r="I19" t="s">
        <v>347</v>
      </c>
      <c r="J19">
        <f>IF(Table1[[#This Row],[Team]]="CHE",1,0)</f>
        <v>0</v>
      </c>
      <c r="K19">
        <v>5.4</v>
      </c>
      <c r="L19">
        <v>509</v>
      </c>
      <c r="M19">
        <v>4.2168276783347602</v>
      </c>
      <c r="N19">
        <v>12.0919275051856</v>
      </c>
      <c r="O19">
        <v>6.6449606885516896</v>
      </c>
      <c r="P19">
        <v>0</v>
      </c>
      <c r="Q19">
        <v>1</v>
      </c>
      <c r="S19" s="1"/>
      <c r="T19" s="1"/>
      <c r="U19" s="1"/>
    </row>
    <row r="20" spans="1:21" hidden="1" x14ac:dyDescent="0.3">
      <c r="A20" t="s">
        <v>274</v>
      </c>
      <c r="B20" t="s">
        <v>275</v>
      </c>
      <c r="C20" t="s">
        <v>275</v>
      </c>
      <c r="D20" t="s">
        <v>7</v>
      </c>
      <c r="E20">
        <v>0</v>
      </c>
      <c r="F20">
        <v>0</v>
      </c>
      <c r="G20">
        <v>0</v>
      </c>
      <c r="H20">
        <v>1</v>
      </c>
      <c r="I20" t="s">
        <v>271</v>
      </c>
      <c r="J20">
        <f>IF(Table1[[#This Row],[Team]]="CHE",1,0)</f>
        <v>0</v>
      </c>
      <c r="K20">
        <v>6.7</v>
      </c>
      <c r="L20">
        <v>343</v>
      </c>
      <c r="M20">
        <v>6.6480809672743497</v>
      </c>
      <c r="N20">
        <v>8.5926909727308907</v>
      </c>
      <c r="O20">
        <v>6.5635978784796301</v>
      </c>
      <c r="P20">
        <v>0</v>
      </c>
      <c r="Q20">
        <v>0</v>
      </c>
      <c r="S20" s="1" t="s">
        <v>369</v>
      </c>
      <c r="T20" s="1">
        <f>T16-(T17-T18)*4</f>
        <v>0.44170907935384207</v>
      </c>
      <c r="U20" s="1"/>
    </row>
    <row r="21" spans="1:21" hidden="1" x14ac:dyDescent="0.3">
      <c r="A21" t="s">
        <v>37</v>
      </c>
      <c r="B21" t="s">
        <v>45</v>
      </c>
      <c r="C21" t="s">
        <v>46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36</v>
      </c>
      <c r="J21">
        <f>IF(Table1[[#This Row],[Team]]="CHE",1,0)</f>
        <v>0</v>
      </c>
      <c r="K21">
        <v>6.2</v>
      </c>
      <c r="L21">
        <v>33</v>
      </c>
      <c r="M21">
        <v>4.9903061119243999</v>
      </c>
      <c r="N21">
        <v>11.4039527140639</v>
      </c>
      <c r="O21">
        <v>6.4777774974201803</v>
      </c>
      <c r="P21">
        <v>0</v>
      </c>
      <c r="Q21">
        <v>0</v>
      </c>
    </row>
    <row r="22" spans="1:21" x14ac:dyDescent="0.3">
      <c r="A22" t="s">
        <v>138</v>
      </c>
      <c r="B22" t="s">
        <v>348</v>
      </c>
      <c r="C22" t="s">
        <v>348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347</v>
      </c>
      <c r="J22">
        <f>IF(Table1[[#This Row],[Team]]="CHE",1,0)</f>
        <v>0</v>
      </c>
      <c r="K22">
        <v>4.8</v>
      </c>
      <c r="L22">
        <v>490</v>
      </c>
      <c r="M22">
        <v>6.46464646003641</v>
      </c>
      <c r="N22">
        <v>8.6660106912807695</v>
      </c>
      <c r="O22">
        <v>6.4699357333327399</v>
      </c>
      <c r="P22">
        <v>0</v>
      </c>
      <c r="Q22">
        <v>1</v>
      </c>
      <c r="S22" t="s">
        <v>114</v>
      </c>
      <c r="T22" s="1">
        <f>SUMPRODUCT(Table1[Selected],Table1[CHE])</f>
        <v>3</v>
      </c>
      <c r="U22">
        <v>3</v>
      </c>
    </row>
    <row r="23" spans="1:21" hidden="1" x14ac:dyDescent="0.3">
      <c r="A23" t="s">
        <v>43</v>
      </c>
      <c r="B23" t="s">
        <v>44</v>
      </c>
      <c r="C23" t="s">
        <v>44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36</v>
      </c>
      <c r="J23">
        <f>IF(Table1[[#This Row],[Team]]="CHE",1,0)</f>
        <v>0</v>
      </c>
      <c r="K23">
        <v>7.5</v>
      </c>
      <c r="L23">
        <v>32</v>
      </c>
      <c r="M23">
        <v>8.0338983039565797</v>
      </c>
      <c r="N23">
        <v>8.7555628104618393</v>
      </c>
      <c r="O23">
        <v>6.4047303911123397</v>
      </c>
      <c r="P23">
        <v>0</v>
      </c>
      <c r="Q23">
        <v>0</v>
      </c>
    </row>
    <row r="24" spans="1:21" x14ac:dyDescent="0.3">
      <c r="A24" t="s">
        <v>196</v>
      </c>
      <c r="B24" t="s">
        <v>197</v>
      </c>
      <c r="C24" t="s">
        <v>197</v>
      </c>
      <c r="D24" t="s">
        <v>4</v>
      </c>
      <c r="E24">
        <v>1</v>
      </c>
      <c r="F24">
        <v>0</v>
      </c>
      <c r="G24">
        <v>0</v>
      </c>
      <c r="H24">
        <v>0</v>
      </c>
      <c r="I24" t="s">
        <v>189</v>
      </c>
      <c r="J24">
        <f>IF(Table1[[#This Row],[Team]]="CHE",1,0)</f>
        <v>0</v>
      </c>
      <c r="K24">
        <v>4.8</v>
      </c>
      <c r="L24">
        <v>243</v>
      </c>
      <c r="M24">
        <v>10.147540976137</v>
      </c>
      <c r="N24">
        <v>7.8378240941616397</v>
      </c>
      <c r="O24">
        <v>6.3303519026983102</v>
      </c>
      <c r="P24">
        <v>0</v>
      </c>
      <c r="Q24">
        <v>1</v>
      </c>
    </row>
    <row r="25" spans="1:21" hidden="1" x14ac:dyDescent="0.3">
      <c r="A25" t="s">
        <v>221</v>
      </c>
      <c r="B25" t="s">
        <v>293</v>
      </c>
      <c r="C25" t="s">
        <v>293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287</v>
      </c>
      <c r="J25">
        <f>IF(Table1[[#This Row],[Team]]="CHE",1,0)</f>
        <v>0</v>
      </c>
      <c r="K25">
        <v>4.8</v>
      </c>
      <c r="L25">
        <v>395</v>
      </c>
      <c r="M25">
        <v>7.3013240749613102</v>
      </c>
      <c r="N25">
        <v>6.8042598880198701</v>
      </c>
      <c r="O25">
        <v>6.1617900242041701</v>
      </c>
      <c r="P25">
        <v>0</v>
      </c>
      <c r="Q25">
        <v>0</v>
      </c>
    </row>
    <row r="26" spans="1:21" hidden="1" x14ac:dyDescent="0.3">
      <c r="A26" t="s">
        <v>59</v>
      </c>
      <c r="B26" t="s">
        <v>60</v>
      </c>
      <c r="C26" t="s">
        <v>60</v>
      </c>
      <c r="D26" t="s">
        <v>7</v>
      </c>
      <c r="E26">
        <v>0</v>
      </c>
      <c r="F26">
        <v>0</v>
      </c>
      <c r="G26">
        <v>0</v>
      </c>
      <c r="H26">
        <v>1</v>
      </c>
      <c r="I26" t="s">
        <v>36</v>
      </c>
      <c r="J26">
        <f>IF(Table1[[#This Row],[Team]]="CHE",1,0)</f>
        <v>0</v>
      </c>
      <c r="K26">
        <v>7.7</v>
      </c>
      <c r="L26">
        <v>40</v>
      </c>
      <c r="M26">
        <v>7.9141269436563002</v>
      </c>
      <c r="N26">
        <v>8.0142051666511396</v>
      </c>
      <c r="O26">
        <v>6.0533159785857498</v>
      </c>
      <c r="P26">
        <v>0</v>
      </c>
      <c r="Q26">
        <v>0</v>
      </c>
    </row>
    <row r="27" spans="1:21" hidden="1" x14ac:dyDescent="0.3">
      <c r="A27" t="s">
        <v>228</v>
      </c>
      <c r="B27" t="s">
        <v>229</v>
      </c>
      <c r="C27" t="s">
        <v>229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220</v>
      </c>
      <c r="J27">
        <f>IF(Table1[[#This Row],[Team]]="CHE",1,0)</f>
        <v>0</v>
      </c>
      <c r="K27">
        <v>10.7</v>
      </c>
      <c r="L27">
        <v>294</v>
      </c>
      <c r="M27">
        <v>4.4476380684705603</v>
      </c>
      <c r="N27">
        <v>5.0410894911917001</v>
      </c>
      <c r="O27">
        <v>6.0077028422432504</v>
      </c>
      <c r="P27">
        <v>0</v>
      </c>
      <c r="Q27">
        <v>0</v>
      </c>
    </row>
    <row r="28" spans="1:21" hidden="1" x14ac:dyDescent="0.3">
      <c r="A28" t="s">
        <v>37</v>
      </c>
      <c r="B28" t="s">
        <v>38</v>
      </c>
      <c r="C28" t="s">
        <v>38</v>
      </c>
      <c r="D28" t="s">
        <v>4</v>
      </c>
      <c r="E28">
        <v>1</v>
      </c>
      <c r="F28">
        <v>0</v>
      </c>
      <c r="G28">
        <v>0</v>
      </c>
      <c r="H28">
        <v>0</v>
      </c>
      <c r="I28" t="s">
        <v>36</v>
      </c>
      <c r="J28">
        <f>IF(Table1[[#This Row],[Team]]="CHE",1,0)</f>
        <v>0</v>
      </c>
      <c r="K28">
        <v>5.5</v>
      </c>
      <c r="L28">
        <v>27</v>
      </c>
      <c r="M28">
        <v>6.3985502231173603</v>
      </c>
      <c r="N28">
        <v>8.9102836295775294</v>
      </c>
      <c r="O28">
        <v>5.9125809063657302</v>
      </c>
      <c r="P28">
        <v>0</v>
      </c>
      <c r="Q28">
        <v>0</v>
      </c>
    </row>
    <row r="29" spans="1:21" hidden="1" x14ac:dyDescent="0.3">
      <c r="A29" t="s">
        <v>204</v>
      </c>
      <c r="B29" t="s">
        <v>205</v>
      </c>
      <c r="C29" t="s">
        <v>205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200</v>
      </c>
      <c r="J29">
        <f>IF(Table1[[#This Row],[Team]]="CHE",1,0)</f>
        <v>0</v>
      </c>
      <c r="K29">
        <v>6.7</v>
      </c>
      <c r="L29">
        <v>265</v>
      </c>
      <c r="M29">
        <v>6.5853735161864897</v>
      </c>
      <c r="N29">
        <v>4.2435195306781601</v>
      </c>
      <c r="O29">
        <v>5.8316822993970296</v>
      </c>
      <c r="P29">
        <v>0</v>
      </c>
      <c r="Q29">
        <v>0</v>
      </c>
    </row>
    <row r="30" spans="1:21" hidden="1" x14ac:dyDescent="0.3">
      <c r="A30" t="s">
        <v>102</v>
      </c>
      <c r="B30" t="s">
        <v>225</v>
      </c>
      <c r="C30" t="s">
        <v>225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220</v>
      </c>
      <c r="J30">
        <f>IF(Table1[[#This Row],[Team]]="CHE",1,0)</f>
        <v>0</v>
      </c>
      <c r="K30">
        <v>11.8</v>
      </c>
      <c r="L30">
        <v>291</v>
      </c>
      <c r="M30">
        <v>4.5375373840684698</v>
      </c>
      <c r="N30">
        <v>4.7183203817769996</v>
      </c>
      <c r="O30">
        <v>5.7919678904608398</v>
      </c>
      <c r="P30">
        <v>0</v>
      </c>
      <c r="Q30">
        <v>0</v>
      </c>
    </row>
    <row r="31" spans="1:21" hidden="1" x14ac:dyDescent="0.3">
      <c r="A31" t="s">
        <v>272</v>
      </c>
      <c r="B31" t="s">
        <v>273</v>
      </c>
      <c r="C31" t="s">
        <v>273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271</v>
      </c>
      <c r="J31">
        <f>IF(Table1[[#This Row],[Team]]="CHE",1,0)</f>
        <v>0</v>
      </c>
      <c r="K31">
        <v>4.7</v>
      </c>
      <c r="L31">
        <v>341</v>
      </c>
      <c r="M31">
        <v>5.8946648360445097</v>
      </c>
      <c r="N31">
        <v>7.4916963304712798</v>
      </c>
      <c r="O31">
        <v>5.7561019101717203</v>
      </c>
      <c r="P31">
        <v>0</v>
      </c>
      <c r="Q31">
        <v>0</v>
      </c>
    </row>
    <row r="32" spans="1:21" hidden="1" x14ac:dyDescent="0.3">
      <c r="A32" t="s">
        <v>305</v>
      </c>
      <c r="B32" t="s">
        <v>306</v>
      </c>
      <c r="C32" t="s">
        <v>306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287</v>
      </c>
      <c r="J32">
        <f>IF(Table1[[#This Row],[Team]]="CHE",1,0)</f>
        <v>0</v>
      </c>
      <c r="K32">
        <v>5.5</v>
      </c>
      <c r="L32">
        <v>405</v>
      </c>
      <c r="M32">
        <v>3.8268197158018902</v>
      </c>
      <c r="N32">
        <v>8.78179966283796</v>
      </c>
      <c r="O32">
        <v>5.7323400801903697</v>
      </c>
      <c r="P32">
        <v>0</v>
      </c>
      <c r="Q32">
        <v>0</v>
      </c>
    </row>
    <row r="33" spans="1:17" hidden="1" x14ac:dyDescent="0.3">
      <c r="A33" t="s">
        <v>344</v>
      </c>
      <c r="B33" t="s">
        <v>345</v>
      </c>
      <c r="C33" t="s">
        <v>346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347</v>
      </c>
      <c r="J33">
        <f>IF(Table1[[#This Row],[Team]]="CHE",1,0)</f>
        <v>0</v>
      </c>
      <c r="K33">
        <v>4.9000000000000004</v>
      </c>
      <c r="L33">
        <v>488</v>
      </c>
      <c r="M33">
        <v>6.0980863479342302</v>
      </c>
      <c r="N33">
        <v>7.1286012183677698</v>
      </c>
      <c r="O33">
        <v>5.7091921043585803</v>
      </c>
      <c r="P33">
        <v>0</v>
      </c>
      <c r="Q33">
        <v>0</v>
      </c>
    </row>
    <row r="34" spans="1:17" hidden="1" x14ac:dyDescent="0.3">
      <c r="A34" t="s">
        <v>146</v>
      </c>
      <c r="B34" t="s">
        <v>164</v>
      </c>
      <c r="C34" t="s">
        <v>164</v>
      </c>
      <c r="D34" t="s">
        <v>4</v>
      </c>
      <c r="E34">
        <v>1</v>
      </c>
      <c r="F34">
        <v>0</v>
      </c>
      <c r="G34">
        <v>0</v>
      </c>
      <c r="H34">
        <v>0</v>
      </c>
      <c r="I34" t="s">
        <v>160</v>
      </c>
      <c r="J34">
        <f>IF(Table1[[#This Row],[Team]]="CHE",1,0)</f>
        <v>0</v>
      </c>
      <c r="K34">
        <v>4.9000000000000004</v>
      </c>
      <c r="L34">
        <v>184</v>
      </c>
      <c r="M34">
        <v>10.010416666171601</v>
      </c>
      <c r="N34">
        <v>3.9788264321175002</v>
      </c>
      <c r="O34">
        <v>5.6620157242788904</v>
      </c>
      <c r="P34">
        <v>0</v>
      </c>
      <c r="Q34">
        <v>0</v>
      </c>
    </row>
    <row r="35" spans="1:17" hidden="1" x14ac:dyDescent="0.3">
      <c r="A35" t="s">
        <v>214</v>
      </c>
      <c r="B35" t="s">
        <v>215</v>
      </c>
      <c r="C35" t="s">
        <v>215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200</v>
      </c>
      <c r="J35">
        <f>IF(Table1[[#This Row],[Team]]="CHE",1,0)</f>
        <v>0</v>
      </c>
      <c r="K35">
        <v>7.2</v>
      </c>
      <c r="L35">
        <v>270</v>
      </c>
      <c r="M35">
        <v>4.5</v>
      </c>
      <c r="N35">
        <v>5.2090982105519696</v>
      </c>
      <c r="O35">
        <v>5.6308447639679899</v>
      </c>
      <c r="P35">
        <v>0</v>
      </c>
      <c r="Q35">
        <v>0</v>
      </c>
    </row>
    <row r="36" spans="1:17" hidden="1" x14ac:dyDescent="0.3">
      <c r="A36" t="s">
        <v>294</v>
      </c>
      <c r="B36" t="s">
        <v>295</v>
      </c>
      <c r="C36" t="s">
        <v>295</v>
      </c>
      <c r="D36" t="s">
        <v>5</v>
      </c>
      <c r="E36">
        <v>0</v>
      </c>
      <c r="F36">
        <v>1</v>
      </c>
      <c r="G36">
        <v>0</v>
      </c>
      <c r="H36">
        <v>0</v>
      </c>
      <c r="I36" t="s">
        <v>287</v>
      </c>
      <c r="J36">
        <f>IF(Table1[[#This Row],[Team]]="CHE",1,0)</f>
        <v>0</v>
      </c>
      <c r="K36">
        <v>4.4000000000000004</v>
      </c>
      <c r="L36">
        <v>396</v>
      </c>
      <c r="M36">
        <v>5.0204081735571702</v>
      </c>
      <c r="N36">
        <v>7.5282063780284201</v>
      </c>
      <c r="O36">
        <v>5.6042991278197398</v>
      </c>
      <c r="P36">
        <v>0</v>
      </c>
      <c r="Q36">
        <v>0</v>
      </c>
    </row>
    <row r="37" spans="1:17" hidden="1" x14ac:dyDescent="0.3">
      <c r="A37" t="s">
        <v>311</v>
      </c>
      <c r="B37" t="s">
        <v>312</v>
      </c>
      <c r="C37" t="s">
        <v>312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309</v>
      </c>
      <c r="J37">
        <f>IF(Table1[[#This Row],[Team]]="CHE",1,0)</f>
        <v>0</v>
      </c>
      <c r="K37">
        <v>10.8</v>
      </c>
      <c r="L37">
        <v>415</v>
      </c>
      <c r="M37">
        <v>5.2268041236747704</v>
      </c>
      <c r="N37">
        <v>5.8961837738127896</v>
      </c>
      <c r="O37">
        <v>5.5896129387758204</v>
      </c>
      <c r="P37">
        <v>1</v>
      </c>
      <c r="Q37">
        <v>0</v>
      </c>
    </row>
    <row r="38" spans="1:17" hidden="1" x14ac:dyDescent="0.3">
      <c r="A38" t="s">
        <v>239</v>
      </c>
      <c r="B38" t="s">
        <v>240</v>
      </c>
      <c r="C38" t="s">
        <v>241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220</v>
      </c>
      <c r="J38">
        <f>IF(Table1[[#This Row],[Team]]="CHE",1,0)</f>
        <v>0</v>
      </c>
      <c r="K38">
        <v>6.3</v>
      </c>
      <c r="L38">
        <v>301</v>
      </c>
      <c r="M38">
        <v>4.0862068965517198</v>
      </c>
      <c r="N38">
        <v>4.6952993621209798</v>
      </c>
      <c r="O38">
        <v>0</v>
      </c>
      <c r="P38">
        <v>1</v>
      </c>
      <c r="Q38">
        <v>0</v>
      </c>
    </row>
    <row r="39" spans="1:17" hidden="1" x14ac:dyDescent="0.3">
      <c r="A39" t="s">
        <v>125</v>
      </c>
      <c r="B39" t="s">
        <v>126</v>
      </c>
      <c r="C39" t="s">
        <v>126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114</v>
      </c>
      <c r="J39">
        <f>IF(Table1[[#This Row],[Team]]="CHE",1,0)</f>
        <v>1</v>
      </c>
      <c r="K39">
        <v>4.5999999999999996</v>
      </c>
      <c r="L39">
        <v>139</v>
      </c>
      <c r="M39">
        <v>3.3636194926551899</v>
      </c>
      <c r="N39">
        <v>6.5683841291501999</v>
      </c>
      <c r="O39">
        <v>5.5545780818431902</v>
      </c>
      <c r="P39">
        <v>0</v>
      </c>
      <c r="Q39">
        <v>0</v>
      </c>
    </row>
    <row r="40" spans="1:17" hidden="1" x14ac:dyDescent="0.3">
      <c r="A40" t="s">
        <v>226</v>
      </c>
      <c r="B40" t="s">
        <v>227</v>
      </c>
      <c r="C40" t="s">
        <v>227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220</v>
      </c>
      <c r="J40">
        <f>IF(Table1[[#This Row],[Team]]="CHE",1,0)</f>
        <v>0</v>
      </c>
      <c r="K40">
        <v>8.8000000000000007</v>
      </c>
      <c r="L40">
        <v>293</v>
      </c>
      <c r="M40">
        <v>4.0568765377423803</v>
      </c>
      <c r="N40">
        <v>4.6833403090160903</v>
      </c>
      <c r="O40">
        <v>5.5474843450895301</v>
      </c>
      <c r="P40">
        <v>0</v>
      </c>
      <c r="Q40">
        <v>0</v>
      </c>
    </row>
    <row r="41" spans="1:17" hidden="1" x14ac:dyDescent="0.3">
      <c r="A41" t="s">
        <v>232</v>
      </c>
      <c r="B41" t="s">
        <v>233</v>
      </c>
      <c r="C41" t="s">
        <v>232</v>
      </c>
      <c r="D41" t="s">
        <v>4</v>
      </c>
      <c r="E41">
        <v>1</v>
      </c>
      <c r="F41">
        <v>0</v>
      </c>
      <c r="G41">
        <v>0</v>
      </c>
      <c r="H41">
        <v>0</v>
      </c>
      <c r="I41" t="s">
        <v>220</v>
      </c>
      <c r="J41">
        <f>IF(Table1[[#This Row],[Team]]="CHE",1,0)</f>
        <v>0</v>
      </c>
      <c r="K41">
        <v>6.1</v>
      </c>
      <c r="L41">
        <v>296</v>
      </c>
      <c r="M41">
        <v>3.7731958760911901</v>
      </c>
      <c r="N41">
        <v>4.8195923850206297</v>
      </c>
      <c r="O41">
        <v>5.5277633408027302</v>
      </c>
      <c r="P41">
        <v>1</v>
      </c>
      <c r="Q41">
        <v>0</v>
      </c>
    </row>
    <row r="42" spans="1:17" hidden="1" x14ac:dyDescent="0.3">
      <c r="A42" t="s">
        <v>288</v>
      </c>
      <c r="B42" t="s">
        <v>289</v>
      </c>
      <c r="C42" t="s">
        <v>290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287</v>
      </c>
      <c r="J42">
        <f>IF(Table1[[#This Row],[Team]]="CHE",1,0)</f>
        <v>0</v>
      </c>
      <c r="K42">
        <v>4.5</v>
      </c>
      <c r="L42">
        <v>390</v>
      </c>
      <c r="M42">
        <v>6.4332436986297497</v>
      </c>
      <c r="N42">
        <v>6.1872062448258101</v>
      </c>
      <c r="O42">
        <v>5.5212944816293898</v>
      </c>
      <c r="P42">
        <v>0</v>
      </c>
      <c r="Q42">
        <v>0</v>
      </c>
    </row>
    <row r="43" spans="1:17" hidden="1" x14ac:dyDescent="0.3">
      <c r="A43" t="s">
        <v>230</v>
      </c>
      <c r="B43" t="s">
        <v>231</v>
      </c>
      <c r="C43" t="s">
        <v>231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220</v>
      </c>
      <c r="J43">
        <f>IF(Table1[[#This Row],[Team]]="CHE",1,0)</f>
        <v>0</v>
      </c>
      <c r="K43">
        <v>7.1</v>
      </c>
      <c r="L43">
        <v>295</v>
      </c>
      <c r="M43">
        <v>3.1568721614277901</v>
      </c>
      <c r="N43">
        <v>5.1606543619314298</v>
      </c>
      <c r="O43">
        <v>5.5206785797794797</v>
      </c>
      <c r="P43">
        <v>0</v>
      </c>
      <c r="Q43">
        <v>0</v>
      </c>
    </row>
    <row r="44" spans="1:17" hidden="1" x14ac:dyDescent="0.3">
      <c r="A44" t="s">
        <v>101</v>
      </c>
      <c r="B44" t="s">
        <v>198</v>
      </c>
      <c r="C44" t="s">
        <v>198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189</v>
      </c>
      <c r="J44">
        <f>IF(Table1[[#This Row],[Team]]="CHE",1,0)</f>
        <v>0</v>
      </c>
      <c r="K44">
        <v>5.5</v>
      </c>
      <c r="L44">
        <v>244</v>
      </c>
      <c r="M44">
        <v>7.2271587637150496</v>
      </c>
      <c r="N44">
        <v>8.0282172650774601</v>
      </c>
      <c r="O44">
        <v>5.5198484207797396</v>
      </c>
      <c r="P44">
        <v>0</v>
      </c>
      <c r="Q44">
        <v>0</v>
      </c>
    </row>
    <row r="45" spans="1:17" hidden="1" x14ac:dyDescent="0.3">
      <c r="A45" t="s">
        <v>41</v>
      </c>
      <c r="B45" t="s">
        <v>42</v>
      </c>
      <c r="C45" t="s">
        <v>42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36</v>
      </c>
      <c r="J45">
        <f>IF(Table1[[#This Row],[Team]]="CHE",1,0)</f>
        <v>0</v>
      </c>
      <c r="K45">
        <v>5</v>
      </c>
      <c r="L45">
        <v>31</v>
      </c>
      <c r="M45">
        <v>5.8958333333333304</v>
      </c>
      <c r="N45">
        <v>8.3583841943889592</v>
      </c>
      <c r="O45">
        <v>5.5101219839374203</v>
      </c>
      <c r="P45">
        <v>0</v>
      </c>
      <c r="Q45">
        <v>0</v>
      </c>
    </row>
    <row r="46" spans="1:17" hidden="1" x14ac:dyDescent="0.3">
      <c r="A46" t="s">
        <v>336</v>
      </c>
      <c r="B46" t="s">
        <v>337</v>
      </c>
      <c r="C46" t="s">
        <v>337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329</v>
      </c>
      <c r="J46">
        <f>IF(Table1[[#This Row],[Team]]="CHE",1,0)</f>
        <v>0</v>
      </c>
      <c r="K46">
        <v>7.1</v>
      </c>
      <c r="L46">
        <v>472</v>
      </c>
      <c r="M46">
        <v>4.4513941160942601</v>
      </c>
      <c r="N46">
        <v>6.0294079276773198</v>
      </c>
      <c r="O46">
        <v>5.4821330813861602</v>
      </c>
      <c r="P46">
        <v>0</v>
      </c>
      <c r="Q46">
        <v>0</v>
      </c>
    </row>
    <row r="47" spans="1:17" hidden="1" x14ac:dyDescent="0.3">
      <c r="A47" t="s">
        <v>257</v>
      </c>
      <c r="B47" t="s">
        <v>258</v>
      </c>
      <c r="C47" t="s">
        <v>259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250</v>
      </c>
      <c r="J47">
        <f>IF(Table1[[#This Row],[Team]]="CHE",1,0)</f>
        <v>0</v>
      </c>
      <c r="K47">
        <v>11.7</v>
      </c>
      <c r="L47">
        <v>324</v>
      </c>
      <c r="M47">
        <v>6.6477282911602398</v>
      </c>
      <c r="N47">
        <v>6.5374110689576099</v>
      </c>
      <c r="O47">
        <v>5.4146261032538696</v>
      </c>
      <c r="P47">
        <v>0</v>
      </c>
      <c r="Q47">
        <v>0</v>
      </c>
    </row>
    <row r="48" spans="1:17" hidden="1" x14ac:dyDescent="0.3">
      <c r="A48" t="s">
        <v>208</v>
      </c>
      <c r="B48" t="s">
        <v>209</v>
      </c>
      <c r="C48" t="s">
        <v>208</v>
      </c>
      <c r="D48" t="s">
        <v>4</v>
      </c>
      <c r="E48">
        <v>1</v>
      </c>
      <c r="F48">
        <v>0</v>
      </c>
      <c r="G48">
        <v>0</v>
      </c>
      <c r="H48">
        <v>0</v>
      </c>
      <c r="I48" t="s">
        <v>200</v>
      </c>
      <c r="J48">
        <f>IF(Table1[[#This Row],[Team]]="CHE",1,0)</f>
        <v>0</v>
      </c>
      <c r="K48">
        <v>6</v>
      </c>
      <c r="L48">
        <v>267</v>
      </c>
      <c r="M48">
        <v>4.8457478341149001</v>
      </c>
      <c r="N48">
        <v>4.6668579655180302</v>
      </c>
      <c r="O48">
        <v>5.3917869829634304</v>
      </c>
      <c r="P48">
        <v>0</v>
      </c>
      <c r="Q48">
        <v>0</v>
      </c>
    </row>
    <row r="49" spans="1:17" hidden="1" x14ac:dyDescent="0.3">
      <c r="A49" t="s">
        <v>202</v>
      </c>
      <c r="B49" t="s">
        <v>203</v>
      </c>
      <c r="C49" t="s">
        <v>203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200</v>
      </c>
      <c r="J49">
        <f>IF(Table1[[#This Row],[Team]]="CHE",1,0)</f>
        <v>0</v>
      </c>
      <c r="K49">
        <v>4.9000000000000004</v>
      </c>
      <c r="L49">
        <v>262</v>
      </c>
      <c r="M49">
        <v>6.5228687992982604</v>
      </c>
      <c r="N49">
        <v>3.6040718832867502</v>
      </c>
      <c r="O49">
        <v>5.3493067074388403</v>
      </c>
      <c r="P49">
        <v>0</v>
      </c>
      <c r="Q49">
        <v>0</v>
      </c>
    </row>
    <row r="50" spans="1:17" hidden="1" x14ac:dyDescent="0.3">
      <c r="A50" t="s">
        <v>301</v>
      </c>
      <c r="B50" t="s">
        <v>351</v>
      </c>
      <c r="C50" t="s">
        <v>351</v>
      </c>
      <c r="D50" t="s">
        <v>5</v>
      </c>
      <c r="E50">
        <v>0</v>
      </c>
      <c r="F50">
        <v>1</v>
      </c>
      <c r="G50">
        <v>0</v>
      </c>
      <c r="H50">
        <v>0</v>
      </c>
      <c r="I50" t="s">
        <v>347</v>
      </c>
      <c r="J50">
        <f>IF(Table1[[#This Row],[Team]]="CHE",1,0)</f>
        <v>0</v>
      </c>
      <c r="K50">
        <v>5</v>
      </c>
      <c r="L50">
        <v>492</v>
      </c>
      <c r="M50">
        <v>5.6808231110449201</v>
      </c>
      <c r="N50">
        <v>6.5560459639656603</v>
      </c>
      <c r="O50">
        <v>5.2866154507675498</v>
      </c>
      <c r="P50">
        <v>0</v>
      </c>
      <c r="Q50">
        <v>0</v>
      </c>
    </row>
    <row r="51" spans="1:17" hidden="1" x14ac:dyDescent="0.3">
      <c r="A51" t="s">
        <v>349</v>
      </c>
      <c r="B51" t="s">
        <v>350</v>
      </c>
      <c r="C51" t="s">
        <v>350</v>
      </c>
      <c r="D51" t="s">
        <v>7</v>
      </c>
      <c r="E51">
        <v>0</v>
      </c>
      <c r="F51">
        <v>0</v>
      </c>
      <c r="G51">
        <v>0</v>
      </c>
      <c r="H51">
        <v>1</v>
      </c>
      <c r="I51" t="s">
        <v>347</v>
      </c>
      <c r="J51">
        <f>IF(Table1[[#This Row],[Team]]="CHE",1,0)</f>
        <v>0</v>
      </c>
      <c r="K51">
        <v>7.5</v>
      </c>
      <c r="L51">
        <v>491</v>
      </c>
      <c r="M51">
        <v>5.0534158725949601</v>
      </c>
      <c r="N51">
        <v>7.2305578244410302</v>
      </c>
      <c r="O51">
        <v>5.2293843502472503</v>
      </c>
      <c r="P51">
        <v>0</v>
      </c>
      <c r="Q51">
        <v>0</v>
      </c>
    </row>
    <row r="52" spans="1:17" hidden="1" x14ac:dyDescent="0.3">
      <c r="A52" t="s">
        <v>353</v>
      </c>
      <c r="B52" t="s">
        <v>354</v>
      </c>
      <c r="C52" t="s">
        <v>355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347</v>
      </c>
      <c r="J52">
        <f>IF(Table1[[#This Row],[Team]]="CHE",1,0)</f>
        <v>0</v>
      </c>
      <c r="K52">
        <v>5.3</v>
      </c>
      <c r="L52">
        <v>496</v>
      </c>
      <c r="M52">
        <v>5.0303030303030303</v>
      </c>
      <c r="N52">
        <v>7.2476675938270398</v>
      </c>
      <c r="O52">
        <v>5.2243621439407502</v>
      </c>
      <c r="P52">
        <v>0</v>
      </c>
      <c r="Q52">
        <v>0</v>
      </c>
    </row>
    <row r="53" spans="1:17" hidden="1" x14ac:dyDescent="0.3">
      <c r="A53" t="s">
        <v>267</v>
      </c>
      <c r="B53" t="s">
        <v>268</v>
      </c>
      <c r="C53" t="s">
        <v>269</v>
      </c>
      <c r="D53" t="s">
        <v>7</v>
      </c>
      <c r="E53">
        <v>0</v>
      </c>
      <c r="F53">
        <v>0</v>
      </c>
      <c r="G53">
        <v>0</v>
      </c>
      <c r="H53">
        <v>1</v>
      </c>
      <c r="I53" t="s">
        <v>250</v>
      </c>
      <c r="J53">
        <f>IF(Table1[[#This Row],[Team]]="CHE",1,0)</f>
        <v>0</v>
      </c>
      <c r="K53">
        <v>12.4</v>
      </c>
      <c r="L53">
        <v>337</v>
      </c>
      <c r="M53">
        <v>5.2479831578454199</v>
      </c>
      <c r="N53">
        <v>7.2923778305710396</v>
      </c>
      <c r="O53">
        <v>5.2070517082698196</v>
      </c>
      <c r="P53">
        <v>1</v>
      </c>
      <c r="Q53">
        <v>0</v>
      </c>
    </row>
    <row r="54" spans="1:17" hidden="1" x14ac:dyDescent="0.3">
      <c r="A54" t="s">
        <v>57</v>
      </c>
      <c r="B54" t="s">
        <v>58</v>
      </c>
      <c r="C54" t="s">
        <v>58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36</v>
      </c>
      <c r="J54">
        <f>IF(Table1[[#This Row],[Team]]="CHE",1,0)</f>
        <v>0</v>
      </c>
      <c r="K54">
        <v>5.0999999999999996</v>
      </c>
      <c r="L54">
        <v>39</v>
      </c>
      <c r="M54">
        <v>5.7708333418173501</v>
      </c>
      <c r="N54">
        <v>7.6686423889101301</v>
      </c>
      <c r="O54">
        <v>5.1785533342933698</v>
      </c>
      <c r="P54">
        <v>0</v>
      </c>
      <c r="Q54">
        <v>0</v>
      </c>
    </row>
    <row r="55" spans="1:17" hidden="1" x14ac:dyDescent="0.3">
      <c r="A55" t="s">
        <v>181</v>
      </c>
      <c r="B55" t="s">
        <v>97</v>
      </c>
      <c r="C55" t="s">
        <v>97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189</v>
      </c>
      <c r="J55">
        <f>IF(Table1[[#This Row],[Team]]="CHE",1,0)</f>
        <v>0</v>
      </c>
      <c r="K55">
        <v>6</v>
      </c>
      <c r="L55">
        <v>245</v>
      </c>
      <c r="M55">
        <v>7.3798568697031897</v>
      </c>
      <c r="N55">
        <v>6.9407835427117304</v>
      </c>
      <c r="O55">
        <v>5.1167439047557197</v>
      </c>
      <c r="P55">
        <v>0</v>
      </c>
      <c r="Q55">
        <v>0</v>
      </c>
    </row>
    <row r="56" spans="1:17" hidden="1" x14ac:dyDescent="0.3">
      <c r="A56" t="s">
        <v>47</v>
      </c>
      <c r="B56" t="s">
        <v>48</v>
      </c>
      <c r="C56" t="s">
        <v>48</v>
      </c>
      <c r="D56" t="s">
        <v>5</v>
      </c>
      <c r="E56">
        <v>0</v>
      </c>
      <c r="F56">
        <v>1</v>
      </c>
      <c r="G56">
        <v>0</v>
      </c>
      <c r="H56">
        <v>0</v>
      </c>
      <c r="I56" t="s">
        <v>36</v>
      </c>
      <c r="J56">
        <f>IF(Table1[[#This Row],[Team]]="CHE",1,0)</f>
        <v>0</v>
      </c>
      <c r="K56">
        <v>5.0999999999999996</v>
      </c>
      <c r="L56">
        <v>34</v>
      </c>
      <c r="M56">
        <v>5.9322033980711497</v>
      </c>
      <c r="N56">
        <v>7.3448227340446399</v>
      </c>
      <c r="O56">
        <v>5.0978362137551096</v>
      </c>
      <c r="P56">
        <v>0</v>
      </c>
      <c r="Q56">
        <v>0</v>
      </c>
    </row>
    <row r="57" spans="1:17" hidden="1" x14ac:dyDescent="0.3">
      <c r="A57" t="s">
        <v>39</v>
      </c>
      <c r="B57" t="s">
        <v>40</v>
      </c>
      <c r="C57" t="s">
        <v>40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36</v>
      </c>
      <c r="J57">
        <f>IF(Table1[[#This Row],[Team]]="CHE",1,0)</f>
        <v>0</v>
      </c>
      <c r="K57">
        <v>5.7</v>
      </c>
      <c r="L57">
        <v>29</v>
      </c>
      <c r="M57">
        <v>5.5544100842400201</v>
      </c>
      <c r="N57">
        <v>7.5902472026520202</v>
      </c>
      <c r="O57">
        <v>5.0719958206497999</v>
      </c>
      <c r="P57">
        <v>0</v>
      </c>
      <c r="Q57">
        <v>0</v>
      </c>
    </row>
    <row r="58" spans="1:17" hidden="1" x14ac:dyDescent="0.3">
      <c r="A58" t="s">
        <v>236</v>
      </c>
      <c r="B58" t="s">
        <v>237</v>
      </c>
      <c r="C58" t="s">
        <v>238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220</v>
      </c>
      <c r="J58">
        <f>IF(Table1[[#This Row],[Team]]="CHE",1,0)</f>
        <v>0</v>
      </c>
      <c r="K58">
        <v>7.3</v>
      </c>
      <c r="L58">
        <v>300</v>
      </c>
      <c r="M58">
        <v>3.1875166670528099</v>
      </c>
      <c r="N58">
        <v>4.49456730679979</v>
      </c>
      <c r="O58">
        <v>5.0056460523412598</v>
      </c>
      <c r="P58">
        <v>1</v>
      </c>
      <c r="Q58">
        <v>0</v>
      </c>
    </row>
    <row r="59" spans="1:17" hidden="1" x14ac:dyDescent="0.3">
      <c r="A59" t="s">
        <v>276</v>
      </c>
      <c r="B59" t="s">
        <v>277</v>
      </c>
      <c r="C59" t="s">
        <v>277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271</v>
      </c>
      <c r="J59">
        <f>IF(Table1[[#This Row],[Team]]="CHE",1,0)</f>
        <v>0</v>
      </c>
      <c r="K59">
        <v>5.3</v>
      </c>
      <c r="L59">
        <v>347</v>
      </c>
      <c r="M59">
        <v>5.7329130535742401</v>
      </c>
      <c r="N59">
        <v>6.1010169089605801</v>
      </c>
      <c r="O59">
        <v>5.0050909631658502</v>
      </c>
      <c r="P59">
        <v>0</v>
      </c>
      <c r="Q59">
        <v>0</v>
      </c>
    </row>
    <row r="60" spans="1:17" hidden="1" x14ac:dyDescent="0.3">
      <c r="A60" t="s">
        <v>82</v>
      </c>
      <c r="B60" t="s">
        <v>291</v>
      </c>
      <c r="C60" t="s">
        <v>291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287</v>
      </c>
      <c r="J60">
        <f>IF(Table1[[#This Row],[Team]]="CHE",1,0)</f>
        <v>0</v>
      </c>
      <c r="K60">
        <v>5.9</v>
      </c>
      <c r="L60">
        <v>391</v>
      </c>
      <c r="M60">
        <v>4.5714285388322802</v>
      </c>
      <c r="N60">
        <v>6.6123663639226899</v>
      </c>
      <c r="O60">
        <v>4.9866912193210897</v>
      </c>
      <c r="P60">
        <v>0</v>
      </c>
      <c r="Q60">
        <v>0</v>
      </c>
    </row>
    <row r="61" spans="1:17" hidden="1" x14ac:dyDescent="0.3">
      <c r="A61" t="s">
        <v>177</v>
      </c>
      <c r="B61" t="s">
        <v>310</v>
      </c>
      <c r="C61" t="s">
        <v>310</v>
      </c>
      <c r="D61" t="s">
        <v>7</v>
      </c>
      <c r="E61">
        <v>0</v>
      </c>
      <c r="F61">
        <v>0</v>
      </c>
      <c r="G61">
        <v>0</v>
      </c>
      <c r="H61">
        <v>1</v>
      </c>
      <c r="I61" t="s">
        <v>309</v>
      </c>
      <c r="J61">
        <f>IF(Table1[[#This Row],[Team]]="CHE",1,0)</f>
        <v>0</v>
      </c>
      <c r="K61">
        <v>12.3</v>
      </c>
      <c r="L61">
        <v>414</v>
      </c>
      <c r="M61">
        <v>5.5856269468158501</v>
      </c>
      <c r="N61">
        <v>4.4638081683588702</v>
      </c>
      <c r="O61">
        <v>4.9442410386186797</v>
      </c>
      <c r="P61">
        <v>0</v>
      </c>
      <c r="Q61">
        <v>0</v>
      </c>
    </row>
    <row r="62" spans="1:17" hidden="1" x14ac:dyDescent="0.3">
      <c r="A62" t="s">
        <v>223</v>
      </c>
      <c r="B62" t="s">
        <v>224</v>
      </c>
      <c r="C62" t="s">
        <v>224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220</v>
      </c>
      <c r="J62">
        <f>IF(Table1[[#This Row],[Team]]="CHE",1,0)</f>
        <v>0</v>
      </c>
      <c r="K62">
        <v>7.1</v>
      </c>
      <c r="L62">
        <v>290</v>
      </c>
      <c r="M62">
        <v>3.4473131128936001</v>
      </c>
      <c r="N62">
        <v>4.2692760450662703</v>
      </c>
      <c r="O62">
        <v>4.9439047486130301</v>
      </c>
      <c r="P62">
        <v>0</v>
      </c>
      <c r="Q62">
        <v>0</v>
      </c>
    </row>
    <row r="63" spans="1:17" hidden="1" x14ac:dyDescent="0.3">
      <c r="A63" t="s">
        <v>49</v>
      </c>
      <c r="B63" t="s">
        <v>50</v>
      </c>
      <c r="C63" t="s">
        <v>51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36</v>
      </c>
      <c r="J63">
        <f>IF(Table1[[#This Row],[Team]]="CHE",1,0)</f>
        <v>0</v>
      </c>
      <c r="K63">
        <v>4.9000000000000004</v>
      </c>
      <c r="L63">
        <v>35</v>
      </c>
      <c r="M63">
        <v>5.0679985112734496</v>
      </c>
      <c r="N63">
        <v>7.6729733127649</v>
      </c>
      <c r="O63">
        <v>4.94099249804996</v>
      </c>
      <c r="P63">
        <v>0</v>
      </c>
      <c r="Q63">
        <v>0</v>
      </c>
    </row>
    <row r="64" spans="1:17" hidden="1" x14ac:dyDescent="0.3">
      <c r="A64" t="s">
        <v>206</v>
      </c>
      <c r="B64" t="s">
        <v>207</v>
      </c>
      <c r="C64" t="s">
        <v>207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200</v>
      </c>
      <c r="J64">
        <f>IF(Table1[[#This Row],[Team]]="CHE",1,0)</f>
        <v>0</v>
      </c>
      <c r="K64">
        <v>11.7</v>
      </c>
      <c r="L64">
        <v>266</v>
      </c>
      <c r="M64">
        <v>2.8571228277290102</v>
      </c>
      <c r="N64">
        <v>5.2114931595862197</v>
      </c>
      <c r="O64">
        <v>4.9321901302346198</v>
      </c>
      <c r="P64">
        <v>0</v>
      </c>
      <c r="Q64">
        <v>0</v>
      </c>
    </row>
    <row r="65" spans="1:17" hidden="1" x14ac:dyDescent="0.3">
      <c r="A65" t="s">
        <v>191</v>
      </c>
      <c r="B65" t="s">
        <v>192</v>
      </c>
      <c r="C65" t="s">
        <v>192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189</v>
      </c>
      <c r="J65">
        <f>IF(Table1[[#This Row],[Team]]="CHE",1,0)</f>
        <v>0</v>
      </c>
      <c r="K65">
        <v>4.9000000000000004</v>
      </c>
      <c r="L65">
        <v>236</v>
      </c>
      <c r="M65">
        <v>4.8548869146460696</v>
      </c>
      <c r="N65">
        <v>7.9679232862360596</v>
      </c>
      <c r="O65">
        <v>4.7725914434538304</v>
      </c>
      <c r="P65">
        <v>0</v>
      </c>
      <c r="Q65">
        <v>0</v>
      </c>
    </row>
    <row r="66" spans="1:17" hidden="1" x14ac:dyDescent="0.3">
      <c r="A66" t="s">
        <v>100</v>
      </c>
      <c r="B66" t="s">
        <v>245</v>
      </c>
      <c r="C66" t="s">
        <v>245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220</v>
      </c>
      <c r="J66">
        <f>IF(Table1[[#This Row],[Team]]="CHE",1,0)</f>
        <v>0</v>
      </c>
      <c r="K66">
        <v>7.9</v>
      </c>
      <c r="L66">
        <v>304</v>
      </c>
      <c r="M66">
        <v>2.8337095865699302</v>
      </c>
      <c r="N66">
        <v>4.3874213207264896</v>
      </c>
      <c r="O66">
        <v>4.76105865574202</v>
      </c>
      <c r="P66">
        <v>0</v>
      </c>
      <c r="Q66">
        <v>0</v>
      </c>
    </row>
    <row r="67" spans="1:17" hidden="1" x14ac:dyDescent="0.3">
      <c r="A67" t="s">
        <v>278</v>
      </c>
      <c r="B67" t="s">
        <v>279</v>
      </c>
      <c r="C67" t="s">
        <v>280</v>
      </c>
      <c r="D67" t="s">
        <v>7</v>
      </c>
      <c r="E67">
        <v>0</v>
      </c>
      <c r="F67">
        <v>0</v>
      </c>
      <c r="G67">
        <v>0</v>
      </c>
      <c r="H67">
        <v>1</v>
      </c>
      <c r="I67" t="s">
        <v>271</v>
      </c>
      <c r="J67">
        <f>IF(Table1[[#This Row],[Team]]="CHE",1,0)</f>
        <v>0</v>
      </c>
      <c r="K67">
        <v>5.8</v>
      </c>
      <c r="L67">
        <v>356</v>
      </c>
      <c r="M67">
        <v>4.0808080808080804</v>
      </c>
      <c r="N67">
        <v>6.6215338893841702</v>
      </c>
      <c r="O67">
        <v>4.7030588296051397</v>
      </c>
      <c r="P67">
        <v>0</v>
      </c>
      <c r="Q67">
        <v>0</v>
      </c>
    </row>
    <row r="68" spans="1:17" hidden="1" x14ac:dyDescent="0.3">
      <c r="A68" t="s">
        <v>299</v>
      </c>
      <c r="B68" t="s">
        <v>300</v>
      </c>
      <c r="C68" t="s">
        <v>300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287</v>
      </c>
      <c r="J68">
        <f>IF(Table1[[#This Row],[Team]]="CHE",1,0)</f>
        <v>0</v>
      </c>
      <c r="K68">
        <v>4.5</v>
      </c>
      <c r="L68">
        <v>401</v>
      </c>
      <c r="M68">
        <v>5.8744116417128804</v>
      </c>
      <c r="N68">
        <v>4.9386969107172902</v>
      </c>
      <c r="O68">
        <v>4.7004664340031601</v>
      </c>
      <c r="P68">
        <v>0</v>
      </c>
      <c r="Q68">
        <v>0</v>
      </c>
    </row>
    <row r="69" spans="1:17" hidden="1" x14ac:dyDescent="0.3">
      <c r="A69" t="s">
        <v>242</v>
      </c>
      <c r="B69" t="s">
        <v>243</v>
      </c>
      <c r="C69" t="s">
        <v>244</v>
      </c>
      <c r="D69" t="s">
        <v>7</v>
      </c>
      <c r="E69">
        <v>0</v>
      </c>
      <c r="F69">
        <v>0</v>
      </c>
      <c r="G69">
        <v>0</v>
      </c>
      <c r="H69">
        <v>1</v>
      </c>
      <c r="I69" t="s">
        <v>220</v>
      </c>
      <c r="J69">
        <f>IF(Table1[[#This Row],[Team]]="CHE",1,0)</f>
        <v>0</v>
      </c>
      <c r="K69">
        <v>8.4</v>
      </c>
      <c r="L69">
        <v>302</v>
      </c>
      <c r="M69">
        <v>2.9695227586264501</v>
      </c>
      <c r="N69">
        <v>4.0004796066660298</v>
      </c>
      <c r="O69">
        <v>4.5150737000913903</v>
      </c>
      <c r="P69">
        <v>0</v>
      </c>
      <c r="Q69">
        <v>0</v>
      </c>
    </row>
    <row r="70" spans="1:17" hidden="1" x14ac:dyDescent="0.3">
      <c r="A70" t="s">
        <v>325</v>
      </c>
      <c r="B70" t="s">
        <v>132</v>
      </c>
      <c r="C70" t="s">
        <v>132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322</v>
      </c>
      <c r="J70">
        <f>IF(Table1[[#This Row],[Team]]="CHE",1,0)</f>
        <v>0</v>
      </c>
      <c r="K70">
        <v>5.7</v>
      </c>
      <c r="L70">
        <v>448</v>
      </c>
      <c r="M70">
        <v>3.3376440675734398</v>
      </c>
      <c r="N70">
        <v>11.127440122436401</v>
      </c>
      <c r="O70">
        <v>4.3603259049845002</v>
      </c>
      <c r="P70">
        <v>0</v>
      </c>
      <c r="Q70">
        <v>0</v>
      </c>
    </row>
    <row r="71" spans="1:17" hidden="1" x14ac:dyDescent="0.3">
      <c r="A71" t="s">
        <v>298</v>
      </c>
      <c r="B71" t="s">
        <v>321</v>
      </c>
      <c r="C71" t="s">
        <v>321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322</v>
      </c>
      <c r="J71">
        <f>IF(Table1[[#This Row],[Team]]="CHE",1,0)</f>
        <v>0</v>
      </c>
      <c r="K71">
        <v>4.4000000000000004</v>
      </c>
      <c r="L71">
        <v>436</v>
      </c>
      <c r="M71">
        <v>7.0314941269672104</v>
      </c>
      <c r="N71">
        <v>6.3497376285825302</v>
      </c>
      <c r="O71">
        <v>4.3508894768036797</v>
      </c>
      <c r="P71">
        <v>0</v>
      </c>
      <c r="Q71">
        <v>0</v>
      </c>
    </row>
    <row r="72" spans="1:17" hidden="1" x14ac:dyDescent="0.3">
      <c r="A72" t="s">
        <v>159</v>
      </c>
      <c r="B72" t="s">
        <v>131</v>
      </c>
      <c r="C72" t="s">
        <v>131</v>
      </c>
      <c r="D72" t="s">
        <v>7</v>
      </c>
      <c r="E72">
        <v>0</v>
      </c>
      <c r="F72">
        <v>0</v>
      </c>
      <c r="G72">
        <v>0</v>
      </c>
      <c r="H72">
        <v>1</v>
      </c>
      <c r="I72" t="s">
        <v>140</v>
      </c>
      <c r="J72">
        <f>IF(Table1[[#This Row],[Team]]="CHE",1,0)</f>
        <v>0</v>
      </c>
      <c r="K72">
        <v>6.4</v>
      </c>
      <c r="L72">
        <v>179</v>
      </c>
      <c r="M72">
        <v>3.6144801266794202</v>
      </c>
      <c r="N72">
        <v>6.3554637954967097</v>
      </c>
      <c r="O72">
        <v>4.33119454408659</v>
      </c>
      <c r="P72">
        <v>1</v>
      </c>
      <c r="Q72">
        <v>0</v>
      </c>
    </row>
    <row r="73" spans="1:17" hidden="1" x14ac:dyDescent="0.3">
      <c r="A73" t="s">
        <v>357</v>
      </c>
      <c r="B73" t="s">
        <v>358</v>
      </c>
      <c r="C73" t="s">
        <v>358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347</v>
      </c>
      <c r="J73">
        <f>IF(Table1[[#This Row],[Team]]="CHE",1,0)</f>
        <v>0</v>
      </c>
      <c r="K73">
        <v>4.4000000000000004</v>
      </c>
      <c r="L73">
        <v>505</v>
      </c>
      <c r="M73">
        <v>4</v>
      </c>
      <c r="N73">
        <v>6.2001940726652496</v>
      </c>
      <c r="O73">
        <v>4.3188609816840602</v>
      </c>
      <c r="P73">
        <v>0</v>
      </c>
      <c r="Q73">
        <v>0</v>
      </c>
    </row>
    <row r="74" spans="1:17" hidden="1" x14ac:dyDescent="0.3">
      <c r="A74" t="s">
        <v>338</v>
      </c>
      <c r="B74" t="s">
        <v>339</v>
      </c>
      <c r="C74" t="s">
        <v>339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329</v>
      </c>
      <c r="J74">
        <f>IF(Table1[[#This Row],[Team]]="CHE",1,0)</f>
        <v>0</v>
      </c>
      <c r="K74">
        <v>5.0999999999999996</v>
      </c>
      <c r="L74">
        <v>473</v>
      </c>
      <c r="M74">
        <v>4.4949495009220204</v>
      </c>
      <c r="N74">
        <v>3.4556839345227499</v>
      </c>
      <c r="O74">
        <v>4.3115808386118202</v>
      </c>
      <c r="P74">
        <v>0</v>
      </c>
      <c r="Q74">
        <v>0</v>
      </c>
    </row>
    <row r="75" spans="1:17" hidden="1" x14ac:dyDescent="0.3">
      <c r="A75" t="s">
        <v>330</v>
      </c>
      <c r="B75" t="s">
        <v>331</v>
      </c>
      <c r="C75" t="s">
        <v>331</v>
      </c>
      <c r="D75" t="s">
        <v>4</v>
      </c>
      <c r="E75">
        <v>1</v>
      </c>
      <c r="F75">
        <v>0</v>
      </c>
      <c r="G75">
        <v>0</v>
      </c>
      <c r="H75">
        <v>0</v>
      </c>
      <c r="I75" t="s">
        <v>329</v>
      </c>
      <c r="J75">
        <f>IF(Table1[[#This Row],[Team]]="CHE",1,0)</f>
        <v>0</v>
      </c>
      <c r="K75">
        <v>5</v>
      </c>
      <c r="L75">
        <v>465</v>
      </c>
      <c r="M75">
        <v>3.9011569380718898</v>
      </c>
      <c r="N75">
        <v>4.1941042648171702</v>
      </c>
      <c r="O75">
        <v>4.2976413696041904</v>
      </c>
      <c r="P75">
        <v>0</v>
      </c>
      <c r="Q75">
        <v>0</v>
      </c>
    </row>
    <row r="76" spans="1:17" hidden="1" x14ac:dyDescent="0.3">
      <c r="A76" t="s">
        <v>52</v>
      </c>
      <c r="B76" t="s">
        <v>53</v>
      </c>
      <c r="C76" t="s">
        <v>52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36</v>
      </c>
      <c r="J76">
        <f>IF(Table1[[#This Row],[Team]]="CHE",1,0)</f>
        <v>0</v>
      </c>
      <c r="K76">
        <v>4.4000000000000004</v>
      </c>
      <c r="L76">
        <v>36</v>
      </c>
      <c r="M76">
        <v>4.3685066494687899</v>
      </c>
      <c r="N76">
        <v>6.6770838170407396</v>
      </c>
      <c r="O76">
        <v>4.2854871097482796</v>
      </c>
      <c r="P76">
        <v>0</v>
      </c>
      <c r="Q76">
        <v>0</v>
      </c>
    </row>
    <row r="77" spans="1:17" hidden="1" x14ac:dyDescent="0.3">
      <c r="A77" t="s">
        <v>33</v>
      </c>
      <c r="B77" t="s">
        <v>34</v>
      </c>
      <c r="C77" t="s">
        <v>34</v>
      </c>
      <c r="D77" t="s">
        <v>4</v>
      </c>
      <c r="E77">
        <v>1</v>
      </c>
      <c r="F77">
        <v>0</v>
      </c>
      <c r="G77">
        <v>0</v>
      </c>
      <c r="H77">
        <v>0</v>
      </c>
      <c r="I77" t="s">
        <v>16</v>
      </c>
      <c r="J77">
        <f>IF(Table1[[#This Row],[Team]]="CHE",1,0)</f>
        <v>0</v>
      </c>
      <c r="K77">
        <v>5.0999999999999996</v>
      </c>
      <c r="L77">
        <v>18</v>
      </c>
      <c r="M77">
        <v>3.5664828539312801</v>
      </c>
      <c r="N77">
        <v>4.8626696129879603</v>
      </c>
      <c r="O77">
        <v>4.1979155743974399</v>
      </c>
      <c r="P77">
        <v>0</v>
      </c>
      <c r="Q77">
        <v>0</v>
      </c>
    </row>
    <row r="78" spans="1:17" hidden="1" x14ac:dyDescent="0.3">
      <c r="A78" t="s">
        <v>307</v>
      </c>
      <c r="B78" t="s">
        <v>308</v>
      </c>
      <c r="C78" t="s">
        <v>308</v>
      </c>
      <c r="D78" t="s">
        <v>4</v>
      </c>
      <c r="E78">
        <v>1</v>
      </c>
      <c r="F78">
        <v>0</v>
      </c>
      <c r="G78">
        <v>0</v>
      </c>
      <c r="H78">
        <v>0</v>
      </c>
      <c r="I78" t="s">
        <v>309</v>
      </c>
      <c r="J78">
        <f>IF(Table1[[#This Row],[Team]]="CHE",1,0)</f>
        <v>0</v>
      </c>
      <c r="K78">
        <v>5.4</v>
      </c>
      <c r="L78">
        <v>413</v>
      </c>
      <c r="M78">
        <v>3.72895718911826</v>
      </c>
      <c r="N78">
        <v>4.5773077976421703</v>
      </c>
      <c r="O78">
        <v>4.1955010351747797</v>
      </c>
      <c r="P78">
        <v>0</v>
      </c>
      <c r="Q78">
        <v>0</v>
      </c>
    </row>
    <row r="79" spans="1:17" hidden="1" x14ac:dyDescent="0.3">
      <c r="A79" t="s">
        <v>28</v>
      </c>
      <c r="B79" t="s">
        <v>323</v>
      </c>
      <c r="C79" t="s">
        <v>323</v>
      </c>
      <c r="D79" t="s">
        <v>4</v>
      </c>
      <c r="E79">
        <v>1</v>
      </c>
      <c r="F79">
        <v>0</v>
      </c>
      <c r="G79">
        <v>0</v>
      </c>
      <c r="H79">
        <v>0</v>
      </c>
      <c r="I79" t="s">
        <v>322</v>
      </c>
      <c r="J79">
        <f>IF(Table1[[#This Row],[Team]]="CHE",1,0)</f>
        <v>0</v>
      </c>
      <c r="K79">
        <v>4.0999999999999996</v>
      </c>
      <c r="L79">
        <v>437</v>
      </c>
      <c r="M79">
        <v>6.0322580731910103</v>
      </c>
      <c r="N79">
        <v>7.0534070590073803</v>
      </c>
      <c r="O79">
        <v>4.1868952721172699</v>
      </c>
      <c r="P79">
        <v>0</v>
      </c>
      <c r="Q79">
        <v>0</v>
      </c>
    </row>
    <row r="80" spans="1:17" hidden="1" x14ac:dyDescent="0.3">
      <c r="A80" t="s">
        <v>221</v>
      </c>
      <c r="B80" t="s">
        <v>222</v>
      </c>
      <c r="C80" t="s">
        <v>222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220</v>
      </c>
      <c r="J80">
        <f>IF(Table1[[#This Row],[Team]]="CHE",1,0)</f>
        <v>0</v>
      </c>
      <c r="K80">
        <v>5.4</v>
      </c>
      <c r="L80">
        <v>289</v>
      </c>
      <c r="M80">
        <v>2.8264117370597801</v>
      </c>
      <c r="N80">
        <v>3.66035641004289</v>
      </c>
      <c r="O80">
        <v>4.1805052466257697</v>
      </c>
      <c r="P80">
        <v>0</v>
      </c>
      <c r="Q80">
        <v>0</v>
      </c>
    </row>
    <row r="81" spans="1:17" hidden="1" x14ac:dyDescent="0.3">
      <c r="A81" t="s">
        <v>61</v>
      </c>
      <c r="B81" t="s">
        <v>282</v>
      </c>
      <c r="C81" t="s">
        <v>282</v>
      </c>
      <c r="D81" t="s">
        <v>4</v>
      </c>
      <c r="E81">
        <v>1</v>
      </c>
      <c r="F81">
        <v>0</v>
      </c>
      <c r="G81">
        <v>0</v>
      </c>
      <c r="H81">
        <v>0</v>
      </c>
      <c r="I81" t="s">
        <v>281</v>
      </c>
      <c r="J81">
        <f>IF(Table1[[#This Row],[Team]]="CHE",1,0)</f>
        <v>0</v>
      </c>
      <c r="K81">
        <v>4.5</v>
      </c>
      <c r="L81">
        <v>364</v>
      </c>
      <c r="M81">
        <v>8.09375</v>
      </c>
      <c r="N81">
        <v>6.18075079728278</v>
      </c>
      <c r="O81">
        <v>4.1626180089539204</v>
      </c>
      <c r="P81">
        <v>0</v>
      </c>
      <c r="Q81">
        <v>0</v>
      </c>
    </row>
    <row r="82" spans="1:17" hidden="1" x14ac:dyDescent="0.3">
      <c r="A82" t="s">
        <v>190</v>
      </c>
      <c r="B82" t="s">
        <v>246</v>
      </c>
      <c r="C82" t="s">
        <v>190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220</v>
      </c>
      <c r="J82">
        <f>IF(Table1[[#This Row],[Team]]="CHE",1,0)</f>
        <v>0</v>
      </c>
      <c r="K82">
        <v>5.5</v>
      </c>
      <c r="L82">
        <v>305</v>
      </c>
      <c r="M82">
        <v>2.4762422815878198</v>
      </c>
      <c r="N82">
        <v>3.7852006014381598</v>
      </c>
      <c r="O82">
        <v>4.12174967434831</v>
      </c>
      <c r="P82">
        <v>0</v>
      </c>
      <c r="Q82">
        <v>0</v>
      </c>
    </row>
    <row r="83" spans="1:17" hidden="1" x14ac:dyDescent="0.3">
      <c r="A83" t="s">
        <v>248</v>
      </c>
      <c r="B83" t="s">
        <v>286</v>
      </c>
      <c r="C83" t="s">
        <v>286</v>
      </c>
      <c r="D83" t="s">
        <v>7</v>
      </c>
      <c r="E83">
        <v>0</v>
      </c>
      <c r="F83">
        <v>0</v>
      </c>
      <c r="G83">
        <v>0</v>
      </c>
      <c r="H83">
        <v>1</v>
      </c>
      <c r="I83" t="s">
        <v>281</v>
      </c>
      <c r="J83">
        <f>IF(Table1[[#This Row],[Team]]="CHE",1,0)</f>
        <v>0</v>
      </c>
      <c r="K83">
        <v>5.4</v>
      </c>
      <c r="L83">
        <v>380</v>
      </c>
      <c r="M83">
        <v>3.3655758011012198</v>
      </c>
      <c r="N83">
        <v>10.9759516725399</v>
      </c>
      <c r="O83">
        <v>4.1207113329203402</v>
      </c>
      <c r="P83">
        <v>0</v>
      </c>
      <c r="Q83">
        <v>0</v>
      </c>
    </row>
    <row r="84" spans="1:17" hidden="1" x14ac:dyDescent="0.3">
      <c r="A84" t="s">
        <v>234</v>
      </c>
      <c r="B84" t="s">
        <v>235</v>
      </c>
      <c r="C84" t="s">
        <v>235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220</v>
      </c>
      <c r="J84">
        <f>IF(Table1[[#This Row],[Team]]="CHE",1,0)</f>
        <v>0</v>
      </c>
      <c r="K84">
        <v>5.8</v>
      </c>
      <c r="L84">
        <v>298</v>
      </c>
      <c r="M84">
        <v>3.3439932512502102</v>
      </c>
      <c r="N84">
        <v>3.10694134863247</v>
      </c>
      <c r="O84">
        <v>3.9744704939287399</v>
      </c>
      <c r="P84">
        <v>0</v>
      </c>
      <c r="Q84">
        <v>0</v>
      </c>
    </row>
    <row r="85" spans="1:17" hidden="1" x14ac:dyDescent="0.3">
      <c r="A85" t="s">
        <v>31</v>
      </c>
      <c r="B85" t="s">
        <v>32</v>
      </c>
      <c r="C85" t="s">
        <v>32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16</v>
      </c>
      <c r="J85">
        <f>IF(Table1[[#This Row],[Team]]="CHE",1,0)</f>
        <v>0</v>
      </c>
      <c r="K85">
        <v>5.5</v>
      </c>
      <c r="L85">
        <v>17</v>
      </c>
      <c r="M85">
        <v>3.0769230722707199</v>
      </c>
      <c r="N85">
        <v>4.80811639719259</v>
      </c>
      <c r="O85">
        <v>3.9600749183889898</v>
      </c>
      <c r="P85">
        <v>0</v>
      </c>
      <c r="Q85">
        <v>0</v>
      </c>
    </row>
    <row r="86" spans="1:17" hidden="1" x14ac:dyDescent="0.3">
      <c r="A86" t="s">
        <v>248</v>
      </c>
      <c r="B86" t="s">
        <v>328</v>
      </c>
      <c r="C86" t="s">
        <v>328</v>
      </c>
      <c r="D86" t="s">
        <v>7</v>
      </c>
      <c r="E86">
        <v>0</v>
      </c>
      <c r="F86">
        <v>0</v>
      </c>
      <c r="G86">
        <v>0</v>
      </c>
      <c r="H86">
        <v>1</v>
      </c>
      <c r="I86" t="s">
        <v>322</v>
      </c>
      <c r="J86">
        <f>IF(Table1[[#This Row],[Team]]="CHE",1,0)</f>
        <v>0</v>
      </c>
      <c r="K86">
        <v>5.8</v>
      </c>
      <c r="L86">
        <v>453</v>
      </c>
      <c r="M86">
        <v>4.6753246753246698</v>
      </c>
      <c r="N86">
        <v>7.93589444594922</v>
      </c>
      <c r="O86">
        <v>3.9435247325740699</v>
      </c>
      <c r="P86">
        <v>0</v>
      </c>
      <c r="Q86">
        <v>0</v>
      </c>
    </row>
    <row r="87" spans="1:17" hidden="1" x14ac:dyDescent="0.3">
      <c r="A87" t="s">
        <v>340</v>
      </c>
      <c r="B87" t="s">
        <v>341</v>
      </c>
      <c r="C87" t="s">
        <v>341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329</v>
      </c>
      <c r="J87">
        <f>IF(Table1[[#This Row],[Team]]="CHE",1,0)</f>
        <v>0</v>
      </c>
      <c r="K87">
        <v>5.7</v>
      </c>
      <c r="L87">
        <v>474</v>
      </c>
      <c r="M87">
        <v>3.5394736841727199</v>
      </c>
      <c r="N87">
        <v>3.82571987311302</v>
      </c>
      <c r="O87">
        <v>3.9087123836723201</v>
      </c>
      <c r="P87">
        <v>0</v>
      </c>
      <c r="Q87">
        <v>0</v>
      </c>
    </row>
    <row r="88" spans="1:17" hidden="1" x14ac:dyDescent="0.3">
      <c r="A88" t="s">
        <v>107</v>
      </c>
      <c r="B88" t="s">
        <v>108</v>
      </c>
      <c r="C88" t="s">
        <v>108</v>
      </c>
      <c r="D88" t="s">
        <v>4</v>
      </c>
      <c r="E88">
        <v>1</v>
      </c>
      <c r="F88">
        <v>0</v>
      </c>
      <c r="G88">
        <v>0</v>
      </c>
      <c r="H88">
        <v>0</v>
      </c>
      <c r="I88" t="s">
        <v>99</v>
      </c>
      <c r="J88">
        <f>IF(Table1[[#This Row],[Team]]="CHE",1,0)</f>
        <v>0</v>
      </c>
      <c r="K88">
        <v>5.4</v>
      </c>
      <c r="L88">
        <v>116</v>
      </c>
      <c r="M88">
        <v>3.9680851032767799</v>
      </c>
      <c r="N88">
        <v>4.4775624119923503</v>
      </c>
      <c r="O88">
        <v>3.89851663504807</v>
      </c>
      <c r="P88">
        <v>0</v>
      </c>
      <c r="Q88">
        <v>0</v>
      </c>
    </row>
    <row r="89" spans="1:17" hidden="1" x14ac:dyDescent="0.3">
      <c r="A89" t="s">
        <v>332</v>
      </c>
      <c r="B89" t="s">
        <v>123</v>
      </c>
      <c r="C89" t="s">
        <v>123</v>
      </c>
      <c r="D89" t="s">
        <v>7</v>
      </c>
      <c r="E89">
        <v>0</v>
      </c>
      <c r="F89">
        <v>0</v>
      </c>
      <c r="G89">
        <v>0</v>
      </c>
      <c r="H89">
        <v>1</v>
      </c>
      <c r="I89" t="s">
        <v>329</v>
      </c>
      <c r="J89">
        <f>IF(Table1[[#This Row],[Team]]="CHE",1,0)</f>
        <v>0</v>
      </c>
      <c r="K89">
        <v>7.6</v>
      </c>
      <c r="L89">
        <v>468</v>
      </c>
      <c r="M89">
        <v>3.1012272681109598</v>
      </c>
      <c r="N89">
        <v>4.2925134807595002</v>
      </c>
      <c r="O89">
        <v>3.86206446956353</v>
      </c>
      <c r="P89">
        <v>0</v>
      </c>
      <c r="Q89">
        <v>0</v>
      </c>
    </row>
    <row r="90" spans="1:17" hidden="1" x14ac:dyDescent="0.3">
      <c r="A90" t="s">
        <v>54</v>
      </c>
      <c r="B90" t="s">
        <v>55</v>
      </c>
      <c r="C90" t="s">
        <v>55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36</v>
      </c>
      <c r="J90">
        <f>IF(Table1[[#This Row],[Team]]="CHE",1,0)</f>
        <v>0</v>
      </c>
      <c r="K90">
        <v>4.8</v>
      </c>
      <c r="L90">
        <v>37</v>
      </c>
      <c r="M90">
        <v>3.2493049864050998</v>
      </c>
      <c r="N90">
        <v>6.2907993426601001</v>
      </c>
      <c r="O90">
        <v>3.7424534630321902</v>
      </c>
      <c r="P90">
        <v>0</v>
      </c>
      <c r="Q90">
        <v>0</v>
      </c>
    </row>
    <row r="91" spans="1:17" hidden="1" x14ac:dyDescent="0.3">
      <c r="A91" t="s">
        <v>324</v>
      </c>
      <c r="B91" t="s">
        <v>333</v>
      </c>
      <c r="C91" t="s">
        <v>333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329</v>
      </c>
      <c r="J91">
        <f>IF(Table1[[#This Row],[Team]]="CHE",1,0)</f>
        <v>0</v>
      </c>
      <c r="K91">
        <v>4.9000000000000004</v>
      </c>
      <c r="L91">
        <v>469</v>
      </c>
      <c r="M91">
        <v>4.2077620520180998</v>
      </c>
      <c r="N91">
        <v>2.5851241838232601</v>
      </c>
      <c r="O91">
        <v>3.7339702987402399</v>
      </c>
      <c r="P91">
        <v>0</v>
      </c>
      <c r="Q91">
        <v>0</v>
      </c>
    </row>
    <row r="92" spans="1:17" hidden="1" x14ac:dyDescent="0.3">
      <c r="A92" t="s">
        <v>146</v>
      </c>
      <c r="B92" t="s">
        <v>201</v>
      </c>
      <c r="C92" t="s">
        <v>201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200</v>
      </c>
      <c r="J92">
        <f>IF(Table1[[#This Row],[Team]]="CHE",1,0)</f>
        <v>0</v>
      </c>
      <c r="K92">
        <v>5</v>
      </c>
      <c r="L92">
        <v>260</v>
      </c>
      <c r="M92">
        <v>2.8094473721673898</v>
      </c>
      <c r="N92">
        <v>3.5555143705012999</v>
      </c>
      <c r="O92">
        <v>3.7316618783248301</v>
      </c>
      <c r="P92">
        <v>0</v>
      </c>
      <c r="Q92">
        <v>0</v>
      </c>
    </row>
    <row r="93" spans="1:17" hidden="1" x14ac:dyDescent="0.3">
      <c r="A93" t="s">
        <v>101</v>
      </c>
      <c r="B93" t="s">
        <v>219</v>
      </c>
      <c r="C93" t="s">
        <v>219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220</v>
      </c>
      <c r="J93">
        <f>IF(Table1[[#This Row],[Team]]="CHE",1,0)</f>
        <v>0</v>
      </c>
      <c r="K93">
        <v>7.5</v>
      </c>
      <c r="L93">
        <v>288</v>
      </c>
      <c r="M93">
        <v>1.76646413331442</v>
      </c>
      <c r="N93">
        <v>3.69667000205897</v>
      </c>
      <c r="O93">
        <v>3.7314491835071699</v>
      </c>
      <c r="P93">
        <v>0</v>
      </c>
      <c r="Q93">
        <v>0</v>
      </c>
    </row>
    <row r="94" spans="1:17" hidden="1" x14ac:dyDescent="0.3">
      <c r="A94" t="s">
        <v>96</v>
      </c>
      <c r="B94" t="s">
        <v>156</v>
      </c>
      <c r="C94" t="s">
        <v>156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140</v>
      </c>
      <c r="J94">
        <f>IF(Table1[[#This Row],[Team]]="CHE",1,0)</f>
        <v>0</v>
      </c>
      <c r="K94">
        <v>4.5</v>
      </c>
      <c r="L94">
        <v>172</v>
      </c>
      <c r="M94">
        <v>2.9181326800222598</v>
      </c>
      <c r="N94">
        <v>5.5978187949033202</v>
      </c>
      <c r="O94">
        <v>3.71766960798027</v>
      </c>
      <c r="P94">
        <v>1</v>
      </c>
      <c r="Q94">
        <v>0</v>
      </c>
    </row>
    <row r="95" spans="1:17" hidden="1" x14ac:dyDescent="0.3">
      <c r="A95" t="s">
        <v>135</v>
      </c>
      <c r="B95" t="s">
        <v>136</v>
      </c>
      <c r="C95" t="s">
        <v>136</v>
      </c>
      <c r="D95" t="s">
        <v>7</v>
      </c>
      <c r="E95">
        <v>0</v>
      </c>
      <c r="F95">
        <v>0</v>
      </c>
      <c r="G95">
        <v>0</v>
      </c>
      <c r="H95">
        <v>1</v>
      </c>
      <c r="I95" t="s">
        <v>114</v>
      </c>
      <c r="J95">
        <f>IF(Table1[[#This Row],[Team]]="CHE",1,0)</f>
        <v>1</v>
      </c>
      <c r="K95">
        <v>11.5</v>
      </c>
      <c r="L95">
        <v>147</v>
      </c>
      <c r="M95">
        <v>1.8020520957055399</v>
      </c>
      <c r="N95">
        <v>4.6887439208860497</v>
      </c>
      <c r="O95">
        <v>3.70987721474182</v>
      </c>
      <c r="P95">
        <v>0</v>
      </c>
      <c r="Q95">
        <v>0</v>
      </c>
    </row>
    <row r="96" spans="1:17" hidden="1" x14ac:dyDescent="0.3">
      <c r="A96" t="s">
        <v>262</v>
      </c>
      <c r="B96" t="s">
        <v>313</v>
      </c>
      <c r="C96" t="s">
        <v>313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309</v>
      </c>
      <c r="J96">
        <f>IF(Table1[[#This Row],[Team]]="CHE",1,0)</f>
        <v>0</v>
      </c>
      <c r="K96">
        <v>4.5999999999999996</v>
      </c>
      <c r="L96">
        <v>417</v>
      </c>
      <c r="M96">
        <v>3.61690903023639</v>
      </c>
      <c r="N96">
        <v>3.65667020588424</v>
      </c>
      <c r="O96">
        <v>3.6307726702296801</v>
      </c>
      <c r="P96">
        <v>0</v>
      </c>
      <c r="Q96">
        <v>0</v>
      </c>
    </row>
    <row r="97" spans="1:17" hidden="1" x14ac:dyDescent="0.3">
      <c r="A97" t="s">
        <v>154</v>
      </c>
      <c r="B97" t="s">
        <v>155</v>
      </c>
      <c r="C97" t="s">
        <v>155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140</v>
      </c>
      <c r="J97">
        <f>IF(Table1[[#This Row],[Team]]="CHE",1,0)</f>
        <v>0</v>
      </c>
      <c r="K97">
        <v>5.4</v>
      </c>
      <c r="L97">
        <v>171</v>
      </c>
      <c r="M97">
        <v>2.61863703589886</v>
      </c>
      <c r="N97">
        <v>5.5173308475854697</v>
      </c>
      <c r="O97">
        <v>3.5699195933596699</v>
      </c>
      <c r="P97">
        <v>0</v>
      </c>
      <c r="Q97">
        <v>0</v>
      </c>
    </row>
    <row r="98" spans="1:17" hidden="1" x14ac:dyDescent="0.3">
      <c r="A98" t="s">
        <v>17</v>
      </c>
      <c r="B98" t="s">
        <v>18</v>
      </c>
      <c r="C98" t="s">
        <v>18</v>
      </c>
      <c r="D98" t="s">
        <v>7</v>
      </c>
      <c r="E98">
        <v>0</v>
      </c>
      <c r="F98">
        <v>0</v>
      </c>
      <c r="G98">
        <v>0</v>
      </c>
      <c r="H98">
        <v>1</v>
      </c>
      <c r="I98" t="s">
        <v>16</v>
      </c>
      <c r="J98">
        <f>IF(Table1[[#This Row],[Team]]="CHE",1,0)</f>
        <v>0</v>
      </c>
      <c r="K98">
        <v>8.3000000000000007</v>
      </c>
      <c r="L98">
        <v>3</v>
      </c>
      <c r="M98">
        <v>3.0729166745895</v>
      </c>
      <c r="N98">
        <v>4.0594575924308698</v>
      </c>
      <c r="O98">
        <v>3.54504628310423</v>
      </c>
      <c r="P98">
        <v>0</v>
      </c>
      <c r="Q98">
        <v>0</v>
      </c>
    </row>
    <row r="99" spans="1:17" hidden="1" x14ac:dyDescent="0.3">
      <c r="A99" t="s">
        <v>21</v>
      </c>
      <c r="B99" t="s">
        <v>22</v>
      </c>
      <c r="C99" t="s">
        <v>22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16</v>
      </c>
      <c r="J99">
        <f>IF(Table1[[#This Row],[Team]]="CHE",1,0)</f>
        <v>0</v>
      </c>
      <c r="K99">
        <v>6.5</v>
      </c>
      <c r="L99">
        <v>11</v>
      </c>
      <c r="M99">
        <v>2.4275100627275901</v>
      </c>
      <c r="N99">
        <v>4.5529451182620404</v>
      </c>
      <c r="O99">
        <v>3.5436482009600101</v>
      </c>
      <c r="P99">
        <v>0</v>
      </c>
      <c r="Q99">
        <v>0</v>
      </c>
    </row>
    <row r="100" spans="1:17" hidden="1" x14ac:dyDescent="0.3">
      <c r="A100" t="s">
        <v>28</v>
      </c>
      <c r="B100" t="s">
        <v>29</v>
      </c>
      <c r="C100" t="s">
        <v>29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16</v>
      </c>
      <c r="J100">
        <f>IF(Table1[[#This Row],[Team]]="CHE",1,0)</f>
        <v>0</v>
      </c>
      <c r="K100">
        <v>4.5</v>
      </c>
      <c r="L100">
        <v>14</v>
      </c>
      <c r="M100">
        <v>3.1333333333333302</v>
      </c>
      <c r="N100">
        <v>3.9615092831244101</v>
      </c>
      <c r="O100">
        <v>3.51660482261605</v>
      </c>
      <c r="P100">
        <v>0</v>
      </c>
      <c r="Q100">
        <v>0</v>
      </c>
    </row>
    <row r="101" spans="1:17" hidden="1" x14ac:dyDescent="0.3">
      <c r="A101" t="s">
        <v>283</v>
      </c>
      <c r="B101" t="s">
        <v>284</v>
      </c>
      <c r="C101" t="s">
        <v>284</v>
      </c>
      <c r="D101" t="s">
        <v>7</v>
      </c>
      <c r="E101">
        <v>0</v>
      </c>
      <c r="F101">
        <v>0</v>
      </c>
      <c r="G101">
        <v>0</v>
      </c>
      <c r="H101">
        <v>1</v>
      </c>
      <c r="I101" t="s">
        <v>281</v>
      </c>
      <c r="J101">
        <f>IF(Table1[[#This Row],[Team]]="CHE",1,0)</f>
        <v>0</v>
      </c>
      <c r="K101">
        <v>5.8</v>
      </c>
      <c r="L101">
        <v>365</v>
      </c>
      <c r="M101">
        <v>2.54101222712944</v>
      </c>
      <c r="N101">
        <v>9.5931623965613309</v>
      </c>
      <c r="O101">
        <v>3.4825261884128702</v>
      </c>
      <c r="P101">
        <v>0</v>
      </c>
      <c r="Q101">
        <v>0</v>
      </c>
    </row>
    <row r="102" spans="1:17" hidden="1" x14ac:dyDescent="0.3">
      <c r="A102" t="s">
        <v>334</v>
      </c>
      <c r="B102" t="s">
        <v>335</v>
      </c>
      <c r="C102" t="s">
        <v>335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329</v>
      </c>
      <c r="J102">
        <f>IF(Table1[[#This Row],[Team]]="CHE",1,0)</f>
        <v>0</v>
      </c>
      <c r="K102">
        <v>5.9</v>
      </c>
      <c r="L102">
        <v>471</v>
      </c>
      <c r="M102">
        <v>1.84872496033642</v>
      </c>
      <c r="N102">
        <v>5.09499267914196</v>
      </c>
      <c r="O102">
        <v>3.48155080005361</v>
      </c>
      <c r="P102">
        <v>0</v>
      </c>
      <c r="Q102">
        <v>0</v>
      </c>
    </row>
    <row r="103" spans="1:17" hidden="1" x14ac:dyDescent="0.3">
      <c r="A103" t="s">
        <v>342</v>
      </c>
      <c r="B103" t="s">
        <v>343</v>
      </c>
      <c r="C103" t="s">
        <v>343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329</v>
      </c>
      <c r="J103">
        <f>IF(Table1[[#This Row],[Team]]="CHE",1,0)</f>
        <v>0</v>
      </c>
      <c r="K103">
        <v>6</v>
      </c>
      <c r="L103">
        <v>475</v>
      </c>
      <c r="M103">
        <v>2.6819333462297501</v>
      </c>
      <c r="N103">
        <v>3.9833186383417298</v>
      </c>
      <c r="O103">
        <v>3.4659924529509301</v>
      </c>
      <c r="P103">
        <v>0</v>
      </c>
      <c r="Q103">
        <v>0</v>
      </c>
    </row>
    <row r="104" spans="1:17" hidden="1" x14ac:dyDescent="0.3">
      <c r="A104" t="s">
        <v>316</v>
      </c>
      <c r="B104" t="s">
        <v>317</v>
      </c>
      <c r="C104" t="s">
        <v>317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309</v>
      </c>
      <c r="J104">
        <f>IF(Table1[[#This Row],[Team]]="CHE",1,0)</f>
        <v>0</v>
      </c>
      <c r="K104">
        <v>4.9000000000000004</v>
      </c>
      <c r="L104">
        <v>420</v>
      </c>
      <c r="M104">
        <v>2.5721351249542801</v>
      </c>
      <c r="N104">
        <v>4.0651495798725801</v>
      </c>
      <c r="O104">
        <v>3.4024843944925198</v>
      </c>
      <c r="P104">
        <v>1</v>
      </c>
      <c r="Q104">
        <v>0</v>
      </c>
    </row>
    <row r="105" spans="1:17" hidden="1" x14ac:dyDescent="0.3">
      <c r="A105" t="s">
        <v>169</v>
      </c>
      <c r="B105" t="s">
        <v>170</v>
      </c>
      <c r="C105" t="s">
        <v>169</v>
      </c>
      <c r="D105" t="s">
        <v>7</v>
      </c>
      <c r="E105">
        <v>0</v>
      </c>
      <c r="F105">
        <v>0</v>
      </c>
      <c r="G105">
        <v>0</v>
      </c>
      <c r="H105">
        <v>1</v>
      </c>
      <c r="I105" t="s">
        <v>160</v>
      </c>
      <c r="J105">
        <f>IF(Table1[[#This Row],[Team]]="CHE",1,0)</f>
        <v>0</v>
      </c>
      <c r="K105">
        <v>7.5</v>
      </c>
      <c r="L105">
        <v>191</v>
      </c>
      <c r="M105">
        <v>3.4920753037908798</v>
      </c>
      <c r="N105">
        <v>4.1015228365128804</v>
      </c>
      <c r="O105">
        <v>3.3464383945387599</v>
      </c>
      <c r="P105">
        <v>0</v>
      </c>
      <c r="Q105">
        <v>0</v>
      </c>
    </row>
    <row r="106" spans="1:17" hidden="1" x14ac:dyDescent="0.3">
      <c r="A106" t="s">
        <v>285</v>
      </c>
      <c r="B106" t="s">
        <v>356</v>
      </c>
      <c r="C106" t="s">
        <v>356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347</v>
      </c>
      <c r="J106">
        <f>IF(Table1[[#This Row],[Team]]="CHE",1,0)</f>
        <v>0</v>
      </c>
      <c r="K106">
        <v>4.5999999999999996</v>
      </c>
      <c r="L106">
        <v>498</v>
      </c>
      <c r="M106">
        <v>3.1199276195730499</v>
      </c>
      <c r="N106">
        <v>4.7487867166212103</v>
      </c>
      <c r="O106">
        <v>3.3357783214196099</v>
      </c>
      <c r="P106">
        <v>0</v>
      </c>
      <c r="Q106">
        <v>0</v>
      </c>
    </row>
    <row r="107" spans="1:17" hidden="1" x14ac:dyDescent="0.3">
      <c r="A107" t="s">
        <v>97</v>
      </c>
      <c r="B107" t="s">
        <v>98</v>
      </c>
      <c r="C107" t="s">
        <v>98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99</v>
      </c>
      <c r="J107">
        <f>IF(Table1[[#This Row],[Team]]="CHE",1,0)</f>
        <v>0</v>
      </c>
      <c r="K107">
        <v>4.9000000000000004</v>
      </c>
      <c r="L107">
        <v>105</v>
      </c>
      <c r="M107">
        <v>3.17021276997583</v>
      </c>
      <c r="N107">
        <v>3.9910034961027301</v>
      </c>
      <c r="O107">
        <v>3.3343794701710601</v>
      </c>
      <c r="P107">
        <v>1</v>
      </c>
      <c r="Q107">
        <v>0</v>
      </c>
    </row>
    <row r="108" spans="1:17" hidden="1" x14ac:dyDescent="0.3">
      <c r="A108" t="s">
        <v>185</v>
      </c>
      <c r="B108" t="s">
        <v>186</v>
      </c>
      <c r="C108" t="s">
        <v>186</v>
      </c>
      <c r="D108" t="s">
        <v>7</v>
      </c>
      <c r="E108">
        <v>0</v>
      </c>
      <c r="F108">
        <v>0</v>
      </c>
      <c r="G108">
        <v>0</v>
      </c>
      <c r="H108">
        <v>1</v>
      </c>
      <c r="I108" t="s">
        <v>180</v>
      </c>
      <c r="J108">
        <f>IF(Table1[[#This Row],[Team]]="CHE",1,0)</f>
        <v>0</v>
      </c>
      <c r="K108">
        <v>7.2</v>
      </c>
      <c r="L108">
        <v>226</v>
      </c>
      <c r="M108">
        <v>2.1559227594266201</v>
      </c>
      <c r="N108">
        <v>6.2181016141894299</v>
      </c>
      <c r="O108">
        <v>3.3031185161217498</v>
      </c>
      <c r="P108">
        <v>0</v>
      </c>
      <c r="Q108">
        <v>0</v>
      </c>
    </row>
    <row r="109" spans="1:17" hidden="1" x14ac:dyDescent="0.3">
      <c r="A109" t="s">
        <v>88</v>
      </c>
      <c r="B109" t="s">
        <v>89</v>
      </c>
      <c r="C109" t="s">
        <v>89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83</v>
      </c>
      <c r="J109">
        <f>IF(Table1[[#This Row],[Team]]="CHE",1,0)</f>
        <v>0</v>
      </c>
      <c r="K109">
        <v>5.9</v>
      </c>
      <c r="L109">
        <v>89</v>
      </c>
      <c r="M109">
        <v>3.1414141414141401</v>
      </c>
      <c r="N109">
        <v>4.1798637146216899</v>
      </c>
      <c r="O109">
        <v>3.29253426330816</v>
      </c>
      <c r="P109">
        <v>0</v>
      </c>
      <c r="Q109">
        <v>0</v>
      </c>
    </row>
    <row r="110" spans="1:17" hidden="1" x14ac:dyDescent="0.3">
      <c r="A110" t="s">
        <v>263</v>
      </c>
      <c r="B110" t="s">
        <v>264</v>
      </c>
      <c r="C110" t="s">
        <v>264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250</v>
      </c>
      <c r="J110">
        <f>IF(Table1[[#This Row],[Team]]="CHE",1,0)</f>
        <v>0</v>
      </c>
      <c r="K110">
        <v>9</v>
      </c>
      <c r="L110">
        <v>332</v>
      </c>
      <c r="M110">
        <v>1.8840744899962001</v>
      </c>
      <c r="N110">
        <v>5.7770415130244999</v>
      </c>
      <c r="O110">
        <v>3.2514539054398099</v>
      </c>
      <c r="P110">
        <v>0</v>
      </c>
      <c r="Q110">
        <v>0</v>
      </c>
    </row>
    <row r="111" spans="1:17" hidden="1" x14ac:dyDescent="0.3">
      <c r="A111" t="s">
        <v>110</v>
      </c>
      <c r="B111" t="s">
        <v>111</v>
      </c>
      <c r="C111" t="s">
        <v>111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99</v>
      </c>
      <c r="J111">
        <f>IF(Table1[[#This Row],[Team]]="CHE",1,0)</f>
        <v>0</v>
      </c>
      <c r="K111">
        <v>5.7</v>
      </c>
      <c r="L111">
        <v>120</v>
      </c>
      <c r="M111">
        <v>2.9361701924658199</v>
      </c>
      <c r="N111">
        <v>3.9929721024163598</v>
      </c>
      <c r="O111">
        <v>3.2457459534608901</v>
      </c>
      <c r="P111">
        <v>1</v>
      </c>
      <c r="Q111">
        <v>0</v>
      </c>
    </row>
    <row r="112" spans="1:17" hidden="1" x14ac:dyDescent="0.3">
      <c r="A112" t="s">
        <v>148</v>
      </c>
      <c r="B112" t="s">
        <v>149</v>
      </c>
      <c r="C112" t="s">
        <v>149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140</v>
      </c>
      <c r="J112">
        <f>IF(Table1[[#This Row],[Team]]="CHE",1,0)</f>
        <v>0</v>
      </c>
      <c r="K112">
        <v>6.8</v>
      </c>
      <c r="L112">
        <v>162</v>
      </c>
      <c r="M112">
        <v>3.4141414141414099</v>
      </c>
      <c r="N112">
        <v>4.1701261347100296</v>
      </c>
      <c r="O112">
        <v>3.2236127548303499</v>
      </c>
      <c r="P112">
        <v>0</v>
      </c>
      <c r="Q112">
        <v>0</v>
      </c>
    </row>
    <row r="113" spans="1:17" hidden="1" x14ac:dyDescent="0.3">
      <c r="A113" t="s">
        <v>33</v>
      </c>
      <c r="B113" t="s">
        <v>199</v>
      </c>
      <c r="C113" t="s">
        <v>199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329</v>
      </c>
      <c r="J113">
        <f>IF(Table1[[#This Row],[Team]]="CHE",1,0)</f>
        <v>0</v>
      </c>
      <c r="K113">
        <v>5.4</v>
      </c>
      <c r="L113">
        <v>466</v>
      </c>
      <c r="M113">
        <v>2.68785679039238</v>
      </c>
      <c r="N113">
        <v>3.4534344358134001</v>
      </c>
      <c r="O113">
        <v>3.22316492201566</v>
      </c>
      <c r="P113">
        <v>1</v>
      </c>
      <c r="Q113">
        <v>0</v>
      </c>
    </row>
    <row r="114" spans="1:17" hidden="1" x14ac:dyDescent="0.3">
      <c r="A114" t="s">
        <v>86</v>
      </c>
      <c r="B114" t="s">
        <v>87</v>
      </c>
      <c r="C114" t="s">
        <v>87</v>
      </c>
      <c r="D114" t="s">
        <v>7</v>
      </c>
      <c r="E114">
        <v>0</v>
      </c>
      <c r="F114">
        <v>0</v>
      </c>
      <c r="G114">
        <v>0</v>
      </c>
      <c r="H114">
        <v>1</v>
      </c>
      <c r="I114" t="s">
        <v>83</v>
      </c>
      <c r="J114">
        <f>IF(Table1[[#This Row],[Team]]="CHE",1,0)</f>
        <v>0</v>
      </c>
      <c r="K114">
        <v>6.6</v>
      </c>
      <c r="L114">
        <v>88</v>
      </c>
      <c r="M114">
        <v>3.1919191919191898</v>
      </c>
      <c r="N114">
        <v>4.0009913807529998</v>
      </c>
      <c r="O114">
        <v>3.2192507854651602</v>
      </c>
      <c r="P114">
        <v>0</v>
      </c>
      <c r="Q114">
        <v>0</v>
      </c>
    </row>
    <row r="115" spans="1:17" hidden="1" x14ac:dyDescent="0.3">
      <c r="A115" t="s">
        <v>97</v>
      </c>
      <c r="B115" t="s">
        <v>184</v>
      </c>
      <c r="C115" t="s">
        <v>184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180</v>
      </c>
      <c r="J115">
        <f>IF(Table1[[#This Row],[Team]]="CHE",1,0)</f>
        <v>0</v>
      </c>
      <c r="K115">
        <v>6.8</v>
      </c>
      <c r="L115">
        <v>218</v>
      </c>
      <c r="M115">
        <v>3.78726503165614</v>
      </c>
      <c r="N115">
        <v>4.80866284033306</v>
      </c>
      <c r="O115">
        <v>3.21097801461381</v>
      </c>
      <c r="P115">
        <v>0</v>
      </c>
      <c r="Q115">
        <v>0</v>
      </c>
    </row>
    <row r="116" spans="1:17" hidden="1" x14ac:dyDescent="0.3">
      <c r="A116" t="s">
        <v>319</v>
      </c>
      <c r="B116" t="s">
        <v>320</v>
      </c>
      <c r="C116" t="s">
        <v>320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309</v>
      </c>
      <c r="J116">
        <f>IF(Table1[[#This Row],[Team]]="CHE",1,0)</f>
        <v>0</v>
      </c>
      <c r="K116">
        <v>5.2</v>
      </c>
      <c r="L116">
        <v>425</v>
      </c>
      <c r="M116">
        <v>2.7192982456140302</v>
      </c>
      <c r="N116">
        <v>3.6037283391239301</v>
      </c>
      <c r="O116">
        <v>3.2083998130755602</v>
      </c>
      <c r="P116">
        <v>0</v>
      </c>
      <c r="Q116">
        <v>0</v>
      </c>
    </row>
    <row r="117" spans="1:17" hidden="1" x14ac:dyDescent="0.3">
      <c r="A117" t="s">
        <v>19</v>
      </c>
      <c r="B117" t="s">
        <v>20</v>
      </c>
      <c r="C117" t="s">
        <v>20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16</v>
      </c>
      <c r="J117">
        <f>IF(Table1[[#This Row],[Team]]="CHE",1,0)</f>
        <v>0</v>
      </c>
      <c r="K117">
        <v>5.0999999999999996</v>
      </c>
      <c r="L117">
        <v>8</v>
      </c>
      <c r="M117">
        <v>2.1233128754378598</v>
      </c>
      <c r="N117">
        <v>4.1238710102054599</v>
      </c>
      <c r="O117">
        <v>3.1776875919246801</v>
      </c>
      <c r="P117">
        <v>0</v>
      </c>
      <c r="Q117">
        <v>0</v>
      </c>
    </row>
    <row r="118" spans="1:17" hidden="1" x14ac:dyDescent="0.3">
      <c r="A118" t="s">
        <v>56</v>
      </c>
      <c r="B118" t="s">
        <v>105</v>
      </c>
      <c r="C118" t="s">
        <v>105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99</v>
      </c>
      <c r="J118">
        <f>IF(Table1[[#This Row],[Team]]="CHE",1,0)</f>
        <v>0</v>
      </c>
      <c r="K118">
        <v>5.3</v>
      </c>
      <c r="L118">
        <v>114</v>
      </c>
      <c r="M118">
        <v>2.8829787215723699</v>
      </c>
      <c r="N118">
        <v>3.8601187439298701</v>
      </c>
      <c r="O118">
        <v>3.1548054710188902</v>
      </c>
      <c r="P118">
        <v>1</v>
      </c>
      <c r="Q118">
        <v>0</v>
      </c>
    </row>
    <row r="119" spans="1:17" hidden="1" x14ac:dyDescent="0.3">
      <c r="A119" t="s">
        <v>57</v>
      </c>
      <c r="B119" t="s">
        <v>314</v>
      </c>
      <c r="C119" t="s">
        <v>315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309</v>
      </c>
      <c r="J119">
        <f>IF(Table1[[#This Row],[Team]]="CHE",1,0)</f>
        <v>0</v>
      </c>
      <c r="K119">
        <v>6.3</v>
      </c>
      <c r="L119">
        <v>418</v>
      </c>
      <c r="M119">
        <v>2.4536082593148199</v>
      </c>
      <c r="N119">
        <v>3.7116638910519302</v>
      </c>
      <c r="O119">
        <v>3.1526181964534001</v>
      </c>
      <c r="P119">
        <v>0</v>
      </c>
      <c r="Q119">
        <v>0</v>
      </c>
    </row>
    <row r="120" spans="1:17" hidden="1" x14ac:dyDescent="0.3">
      <c r="A120" t="s">
        <v>265</v>
      </c>
      <c r="B120" t="s">
        <v>266</v>
      </c>
      <c r="C120" t="s">
        <v>266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250</v>
      </c>
      <c r="J120">
        <f>IF(Table1[[#This Row],[Team]]="CHE",1,0)</f>
        <v>0</v>
      </c>
      <c r="K120">
        <v>5.5</v>
      </c>
      <c r="L120">
        <v>336</v>
      </c>
      <c r="M120">
        <v>1.8932224753262501</v>
      </c>
      <c r="N120">
        <v>5.4128998512033801</v>
      </c>
      <c r="O120">
        <v>3.0956563644709001</v>
      </c>
      <c r="P120">
        <v>0</v>
      </c>
      <c r="Q120">
        <v>0</v>
      </c>
    </row>
    <row r="121" spans="1:17" hidden="1" x14ac:dyDescent="0.3">
      <c r="A121" t="s">
        <v>90</v>
      </c>
      <c r="B121" t="s">
        <v>91</v>
      </c>
      <c r="C121" t="s">
        <v>91</v>
      </c>
      <c r="D121" t="s">
        <v>4</v>
      </c>
      <c r="E121">
        <v>1</v>
      </c>
      <c r="F121">
        <v>0</v>
      </c>
      <c r="G121">
        <v>0</v>
      </c>
      <c r="H121">
        <v>0</v>
      </c>
      <c r="I121" t="s">
        <v>83</v>
      </c>
      <c r="J121">
        <f>IF(Table1[[#This Row],[Team]]="CHE",1,0)</f>
        <v>0</v>
      </c>
      <c r="K121">
        <v>4.5999999999999996</v>
      </c>
      <c r="L121">
        <v>90</v>
      </c>
      <c r="M121">
        <v>2.8116163750929402</v>
      </c>
      <c r="N121">
        <v>3.9965942739675602</v>
      </c>
      <c r="O121">
        <v>3.07794998790764</v>
      </c>
      <c r="P121">
        <v>0</v>
      </c>
      <c r="Q121">
        <v>0</v>
      </c>
    </row>
    <row r="122" spans="1:17" hidden="1" x14ac:dyDescent="0.3">
      <c r="A122" t="s">
        <v>154</v>
      </c>
      <c r="B122" t="s">
        <v>163</v>
      </c>
      <c r="C122" t="s">
        <v>163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160</v>
      </c>
      <c r="J122">
        <f>IF(Table1[[#This Row],[Team]]="CHE",1,0)</f>
        <v>0</v>
      </c>
      <c r="K122">
        <v>4.7</v>
      </c>
      <c r="L122">
        <v>183</v>
      </c>
      <c r="M122">
        <v>2.84375</v>
      </c>
      <c r="N122">
        <v>3.99504575865845</v>
      </c>
      <c r="O122">
        <v>3.0561521399463398</v>
      </c>
      <c r="P122">
        <v>0</v>
      </c>
      <c r="Q122">
        <v>0</v>
      </c>
    </row>
    <row r="123" spans="1:17" hidden="1" x14ac:dyDescent="0.3">
      <c r="A123" t="s">
        <v>187</v>
      </c>
      <c r="B123" t="s">
        <v>188</v>
      </c>
      <c r="C123" t="s">
        <v>188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180</v>
      </c>
      <c r="J123">
        <f>IF(Table1[[#This Row],[Team]]="CHE",1,0)</f>
        <v>0</v>
      </c>
      <c r="K123">
        <v>6</v>
      </c>
      <c r="L123">
        <v>230</v>
      </c>
      <c r="M123">
        <v>5.0486315640277697</v>
      </c>
      <c r="N123">
        <v>3.51130291357339</v>
      </c>
      <c r="O123">
        <v>3.05175903518826</v>
      </c>
      <c r="P123">
        <v>0</v>
      </c>
      <c r="Q123">
        <v>0</v>
      </c>
    </row>
    <row r="124" spans="1:17" hidden="1" x14ac:dyDescent="0.3">
      <c r="A124" t="s">
        <v>69</v>
      </c>
      <c r="B124" t="s">
        <v>249</v>
      </c>
      <c r="C124" t="s">
        <v>249</v>
      </c>
      <c r="D124" t="s">
        <v>4</v>
      </c>
      <c r="E124">
        <v>1</v>
      </c>
      <c r="F124">
        <v>0</v>
      </c>
      <c r="G124">
        <v>0</v>
      </c>
      <c r="H124">
        <v>0</v>
      </c>
      <c r="I124" t="s">
        <v>250</v>
      </c>
      <c r="J124">
        <f>IF(Table1[[#This Row],[Team]]="CHE",1,0)</f>
        <v>0</v>
      </c>
      <c r="K124">
        <v>5.3</v>
      </c>
      <c r="L124">
        <v>317</v>
      </c>
      <c r="M124">
        <v>2.9945224731865299</v>
      </c>
      <c r="N124">
        <v>4.3258973689997804</v>
      </c>
      <c r="O124">
        <v>3.0432821516830901</v>
      </c>
      <c r="P124">
        <v>0</v>
      </c>
      <c r="Q124">
        <v>0</v>
      </c>
    </row>
    <row r="125" spans="1:17" hidden="1" x14ac:dyDescent="0.3">
      <c r="A125" t="s">
        <v>247</v>
      </c>
      <c r="B125" t="s">
        <v>352</v>
      </c>
      <c r="C125" t="s">
        <v>352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347</v>
      </c>
      <c r="J125">
        <f>IF(Table1[[#This Row],[Team]]="CHE",1,0)</f>
        <v>0</v>
      </c>
      <c r="K125">
        <v>4.2</v>
      </c>
      <c r="L125">
        <v>493</v>
      </c>
      <c r="M125">
        <v>2.42769922991612</v>
      </c>
      <c r="N125">
        <v>4.8590672498406704</v>
      </c>
      <c r="O125">
        <v>3.0339307964781499</v>
      </c>
      <c r="P125">
        <v>0</v>
      </c>
      <c r="Q125">
        <v>0</v>
      </c>
    </row>
    <row r="126" spans="1:17" hidden="1" x14ac:dyDescent="0.3">
      <c r="A126" t="s">
        <v>137</v>
      </c>
      <c r="B126" t="s">
        <v>103</v>
      </c>
      <c r="C126" t="s">
        <v>103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180</v>
      </c>
      <c r="J126">
        <f>IF(Table1[[#This Row],[Team]]="CHE",1,0)</f>
        <v>0</v>
      </c>
      <c r="K126">
        <v>6.5</v>
      </c>
      <c r="L126">
        <v>221</v>
      </c>
      <c r="M126">
        <v>3.9593782729244902</v>
      </c>
      <c r="N126">
        <v>4.1885458300378398</v>
      </c>
      <c r="O126">
        <v>3.0014557672155102</v>
      </c>
      <c r="P126">
        <v>0</v>
      </c>
      <c r="Q126">
        <v>0</v>
      </c>
    </row>
    <row r="127" spans="1:17" hidden="1" x14ac:dyDescent="0.3">
      <c r="A127" t="s">
        <v>84</v>
      </c>
      <c r="B127" t="s">
        <v>85</v>
      </c>
      <c r="C127" t="s">
        <v>85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83</v>
      </c>
      <c r="J127">
        <f>IF(Table1[[#This Row],[Team]]="CHE",1,0)</f>
        <v>0</v>
      </c>
      <c r="K127">
        <v>4.8</v>
      </c>
      <c r="L127">
        <v>85</v>
      </c>
      <c r="M127">
        <v>2.8184872722846999</v>
      </c>
      <c r="N127">
        <v>3.8156416279205998</v>
      </c>
      <c r="O127">
        <v>2.9876460424644198</v>
      </c>
      <c r="P127">
        <v>0</v>
      </c>
      <c r="Q127">
        <v>0</v>
      </c>
    </row>
    <row r="128" spans="1:17" hidden="1" x14ac:dyDescent="0.3">
      <c r="A128" t="s">
        <v>210</v>
      </c>
      <c r="B128" t="s">
        <v>30</v>
      </c>
      <c r="C128" t="s">
        <v>211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200</v>
      </c>
      <c r="J128">
        <f>IF(Table1[[#This Row],[Team]]="CHE",1,0)</f>
        <v>0</v>
      </c>
      <c r="K128">
        <v>5.4</v>
      </c>
      <c r="L128">
        <v>268</v>
      </c>
      <c r="M128">
        <v>2.3745560432217099</v>
      </c>
      <c r="N128">
        <v>2.68549160209384</v>
      </c>
      <c r="O128">
        <v>2.9262079801907701</v>
      </c>
      <c r="P128">
        <v>0</v>
      </c>
      <c r="Q128">
        <v>0</v>
      </c>
    </row>
    <row r="129" spans="1:17" hidden="1" x14ac:dyDescent="0.3">
      <c r="A129" t="s">
        <v>212</v>
      </c>
      <c r="B129" t="s">
        <v>304</v>
      </c>
      <c r="C129" t="s">
        <v>304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287</v>
      </c>
      <c r="J129">
        <f>IF(Table1[[#This Row],[Team]]="CHE",1,0)</f>
        <v>0</v>
      </c>
      <c r="K129">
        <v>5.4</v>
      </c>
      <c r="L129">
        <v>404</v>
      </c>
      <c r="M129">
        <v>1.7440912797943</v>
      </c>
      <c r="N129">
        <v>4.5720996803766596</v>
      </c>
      <c r="O129">
        <v>2.8859502929565499</v>
      </c>
      <c r="P129">
        <v>0</v>
      </c>
      <c r="Q129">
        <v>0</v>
      </c>
    </row>
    <row r="130" spans="1:17" hidden="1" x14ac:dyDescent="0.3">
      <c r="A130" t="s">
        <v>177</v>
      </c>
      <c r="B130" t="s">
        <v>253</v>
      </c>
      <c r="C130" t="s">
        <v>253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250</v>
      </c>
      <c r="J130">
        <f>IF(Table1[[#This Row],[Team]]="CHE",1,0)</f>
        <v>0</v>
      </c>
      <c r="K130">
        <v>5.4</v>
      </c>
      <c r="L130">
        <v>320</v>
      </c>
      <c r="M130">
        <v>3.0729166666666599</v>
      </c>
      <c r="N130">
        <v>3.8557474258323898</v>
      </c>
      <c r="O130">
        <v>2.8677146918543999</v>
      </c>
      <c r="P130">
        <v>0</v>
      </c>
      <c r="Q130">
        <v>0</v>
      </c>
    </row>
    <row r="131" spans="1:17" hidden="1" x14ac:dyDescent="0.3">
      <c r="A131" t="s">
        <v>23</v>
      </c>
      <c r="B131" t="s">
        <v>24</v>
      </c>
      <c r="C131" t="s">
        <v>23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16</v>
      </c>
      <c r="J131">
        <f>IF(Table1[[#This Row],[Team]]="CHE",1,0)</f>
        <v>0</v>
      </c>
      <c r="K131">
        <v>5.3</v>
      </c>
      <c r="L131">
        <v>12</v>
      </c>
      <c r="M131">
        <v>1.69429205106045</v>
      </c>
      <c r="N131">
        <v>3.8681669682825599</v>
      </c>
      <c r="O131">
        <v>2.8544800602328499</v>
      </c>
      <c r="P131">
        <v>0</v>
      </c>
      <c r="Q131">
        <v>0</v>
      </c>
    </row>
    <row r="132" spans="1:17" hidden="1" x14ac:dyDescent="0.3">
      <c r="A132" t="s">
        <v>178</v>
      </c>
      <c r="B132" t="s">
        <v>179</v>
      </c>
      <c r="C132" t="s">
        <v>179</v>
      </c>
      <c r="D132" t="s">
        <v>4</v>
      </c>
      <c r="E132">
        <v>1</v>
      </c>
      <c r="F132">
        <v>0</v>
      </c>
      <c r="G132">
        <v>0</v>
      </c>
      <c r="H132">
        <v>0</v>
      </c>
      <c r="I132" t="s">
        <v>180</v>
      </c>
      <c r="J132">
        <f>IF(Table1[[#This Row],[Team]]="CHE",1,0)</f>
        <v>0</v>
      </c>
      <c r="K132">
        <v>4.8</v>
      </c>
      <c r="L132">
        <v>210</v>
      </c>
      <c r="M132">
        <v>3.1988351578401102</v>
      </c>
      <c r="N132">
        <v>4.3967123609532397</v>
      </c>
      <c r="O132">
        <v>2.8541440340652402</v>
      </c>
      <c r="P132">
        <v>0</v>
      </c>
      <c r="Q132">
        <v>0</v>
      </c>
    </row>
    <row r="133" spans="1:17" hidden="1" x14ac:dyDescent="0.3">
      <c r="A133" t="s">
        <v>141</v>
      </c>
      <c r="B133" t="s">
        <v>142</v>
      </c>
      <c r="C133" t="s">
        <v>142</v>
      </c>
      <c r="D133" t="s">
        <v>4</v>
      </c>
      <c r="E133">
        <v>1</v>
      </c>
      <c r="F133">
        <v>0</v>
      </c>
      <c r="G133">
        <v>0</v>
      </c>
      <c r="H133">
        <v>0</v>
      </c>
      <c r="I133" t="s">
        <v>140</v>
      </c>
      <c r="J133">
        <f>IF(Table1[[#This Row],[Team]]="CHE",1,0)</f>
        <v>0</v>
      </c>
      <c r="K133">
        <v>4.5999999999999996</v>
      </c>
      <c r="L133">
        <v>154</v>
      </c>
      <c r="M133">
        <v>2.6131648290486198</v>
      </c>
      <c r="N133">
        <v>3.81940130239074</v>
      </c>
      <c r="O133">
        <v>2.7643568430284602</v>
      </c>
      <c r="P133">
        <v>0</v>
      </c>
      <c r="Q133">
        <v>0</v>
      </c>
    </row>
    <row r="134" spans="1:17" hidden="1" x14ac:dyDescent="0.3">
      <c r="A134" t="s">
        <v>167</v>
      </c>
      <c r="B134" t="s">
        <v>168</v>
      </c>
      <c r="C134" t="s">
        <v>168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160</v>
      </c>
      <c r="J134">
        <f>IF(Table1[[#This Row],[Team]]="CHE",1,0)</f>
        <v>0</v>
      </c>
      <c r="K134">
        <v>5.3</v>
      </c>
      <c r="L134">
        <v>187</v>
      </c>
      <c r="M134">
        <v>2.4864070153353599</v>
      </c>
      <c r="N134">
        <v>3.6495940464543599</v>
      </c>
      <c r="O134">
        <v>2.7512371556748501</v>
      </c>
      <c r="P134">
        <v>0</v>
      </c>
      <c r="Q134">
        <v>0</v>
      </c>
    </row>
    <row r="135" spans="1:17" hidden="1" x14ac:dyDescent="0.3">
      <c r="A135" t="s">
        <v>138</v>
      </c>
      <c r="B135" t="s">
        <v>139</v>
      </c>
      <c r="C135" t="s">
        <v>139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140</v>
      </c>
      <c r="J135">
        <f>IF(Table1[[#This Row],[Team]]="CHE",1,0)</f>
        <v>0</v>
      </c>
      <c r="K135">
        <v>6.2</v>
      </c>
      <c r="L135">
        <v>153</v>
      </c>
      <c r="M135">
        <v>2.0690662370111301</v>
      </c>
      <c r="N135">
        <v>4.1265541221515001</v>
      </c>
      <c r="O135">
        <v>2.7105011946506599</v>
      </c>
      <c r="P135">
        <v>0</v>
      </c>
      <c r="Q135">
        <v>0</v>
      </c>
    </row>
    <row r="136" spans="1:17" hidden="1" x14ac:dyDescent="0.3">
      <c r="A136" t="s">
        <v>35</v>
      </c>
      <c r="B136" t="s">
        <v>109</v>
      </c>
      <c r="C136" t="s">
        <v>109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99</v>
      </c>
      <c r="J136">
        <f>IF(Table1[[#This Row],[Team]]="CHE",1,0)</f>
        <v>0</v>
      </c>
      <c r="K136">
        <v>4.4000000000000004</v>
      </c>
      <c r="L136">
        <v>117</v>
      </c>
      <c r="M136">
        <v>2.0930133569237799</v>
      </c>
      <c r="N136">
        <v>3.5797335272156898</v>
      </c>
      <c r="O136">
        <v>2.7031976335076902</v>
      </c>
      <c r="P136">
        <v>0</v>
      </c>
      <c r="Q136">
        <v>0</v>
      </c>
    </row>
    <row r="137" spans="1:17" hidden="1" x14ac:dyDescent="0.3">
      <c r="A137" t="s">
        <v>182</v>
      </c>
      <c r="B137" t="s">
        <v>183</v>
      </c>
      <c r="C137" t="s">
        <v>183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180</v>
      </c>
      <c r="J137">
        <f>IF(Table1[[#This Row],[Team]]="CHE",1,0)</f>
        <v>0</v>
      </c>
      <c r="K137">
        <v>6.4</v>
      </c>
      <c r="L137">
        <v>216</v>
      </c>
      <c r="M137">
        <v>2.8275440970543801</v>
      </c>
      <c r="N137">
        <v>4.2751225903619003</v>
      </c>
      <c r="O137">
        <v>2.6876219254568299</v>
      </c>
      <c r="P137">
        <v>0</v>
      </c>
      <c r="Q137">
        <v>0</v>
      </c>
    </row>
    <row r="138" spans="1:17" hidden="1" x14ac:dyDescent="0.3">
      <c r="A138" t="s">
        <v>28</v>
      </c>
      <c r="B138" t="s">
        <v>104</v>
      </c>
      <c r="C138" t="s">
        <v>104</v>
      </c>
      <c r="D138" t="s">
        <v>5</v>
      </c>
      <c r="E138">
        <v>0</v>
      </c>
      <c r="F138">
        <v>1</v>
      </c>
      <c r="G138">
        <v>0</v>
      </c>
      <c r="H138">
        <v>0</v>
      </c>
      <c r="I138" t="s">
        <v>99</v>
      </c>
      <c r="J138">
        <f>IF(Table1[[#This Row],[Team]]="CHE",1,0)</f>
        <v>0</v>
      </c>
      <c r="K138">
        <v>4.8</v>
      </c>
      <c r="L138">
        <v>113</v>
      </c>
      <c r="M138">
        <v>2.80851063395236</v>
      </c>
      <c r="N138">
        <v>3.0220492197498801</v>
      </c>
      <c r="O138">
        <v>2.6811695369964901</v>
      </c>
      <c r="P138">
        <v>0</v>
      </c>
      <c r="Q138">
        <v>0</v>
      </c>
    </row>
    <row r="139" spans="1:17" hidden="1" x14ac:dyDescent="0.3">
      <c r="A139" t="s">
        <v>92</v>
      </c>
      <c r="B139" t="s">
        <v>93</v>
      </c>
      <c r="C139" t="s">
        <v>93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83</v>
      </c>
      <c r="J139">
        <f>IF(Table1[[#This Row],[Team]]="CHE",1,0)</f>
        <v>0</v>
      </c>
      <c r="K139">
        <v>5.3</v>
      </c>
      <c r="L139">
        <v>94</v>
      </c>
      <c r="M139">
        <v>1.6808213396949201</v>
      </c>
      <c r="N139">
        <v>3.91055356946163</v>
      </c>
      <c r="O139">
        <v>2.6203785925730698</v>
      </c>
      <c r="P139">
        <v>0</v>
      </c>
      <c r="Q139">
        <v>0</v>
      </c>
    </row>
    <row r="140" spans="1:17" hidden="1" x14ac:dyDescent="0.3">
      <c r="A140" t="s">
        <v>260</v>
      </c>
      <c r="B140" t="s">
        <v>261</v>
      </c>
      <c r="C140" t="s">
        <v>261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250</v>
      </c>
      <c r="J140">
        <f>IF(Table1[[#This Row],[Team]]="CHE",1,0)</f>
        <v>0</v>
      </c>
      <c r="K140">
        <v>4.8</v>
      </c>
      <c r="L140">
        <v>328</v>
      </c>
      <c r="M140">
        <v>2.6666666694606298</v>
      </c>
      <c r="N140">
        <v>3.6328075094891399</v>
      </c>
      <c r="O140">
        <v>2.6140700328288702</v>
      </c>
      <c r="P140">
        <v>0</v>
      </c>
      <c r="Q140">
        <v>0</v>
      </c>
    </row>
    <row r="141" spans="1:17" hidden="1" x14ac:dyDescent="0.3">
      <c r="A141" t="s">
        <v>146</v>
      </c>
      <c r="B141" t="s">
        <v>147</v>
      </c>
      <c r="C141" t="s">
        <v>147</v>
      </c>
      <c r="D141" t="s">
        <v>7</v>
      </c>
      <c r="E141">
        <v>0</v>
      </c>
      <c r="F141">
        <v>0</v>
      </c>
      <c r="G141">
        <v>0</v>
      </c>
      <c r="H141">
        <v>1</v>
      </c>
      <c r="I141" t="s">
        <v>140</v>
      </c>
      <c r="J141">
        <f>IF(Table1[[#This Row],[Team]]="CHE",1,0)</f>
        <v>0</v>
      </c>
      <c r="K141">
        <v>5.8</v>
      </c>
      <c r="L141">
        <v>161</v>
      </c>
      <c r="M141">
        <v>2.5575240293478201</v>
      </c>
      <c r="N141">
        <v>3.49694855347831</v>
      </c>
      <c r="O141">
        <v>2.5913808988463498</v>
      </c>
      <c r="P141">
        <v>0</v>
      </c>
      <c r="Q141">
        <v>0</v>
      </c>
    </row>
    <row r="142" spans="1:17" hidden="1" x14ac:dyDescent="0.3">
      <c r="A142" t="s">
        <v>150</v>
      </c>
      <c r="B142" t="s">
        <v>151</v>
      </c>
      <c r="C142" t="s">
        <v>151</v>
      </c>
      <c r="D142" t="s">
        <v>6</v>
      </c>
      <c r="E142">
        <v>0</v>
      </c>
      <c r="F142">
        <v>0</v>
      </c>
      <c r="G142">
        <v>1</v>
      </c>
      <c r="H142">
        <v>0</v>
      </c>
      <c r="I142" t="s">
        <v>140</v>
      </c>
      <c r="J142">
        <f>IF(Table1[[#This Row],[Team]]="CHE",1,0)</f>
        <v>0</v>
      </c>
      <c r="K142">
        <v>5.4</v>
      </c>
      <c r="L142">
        <v>163</v>
      </c>
      <c r="M142">
        <v>2.8512279734792498</v>
      </c>
      <c r="N142">
        <v>3.2672774055653</v>
      </c>
      <c r="O142">
        <v>2.590224973852</v>
      </c>
      <c r="P142">
        <v>0</v>
      </c>
      <c r="Q142">
        <v>0</v>
      </c>
    </row>
    <row r="143" spans="1:17" hidden="1" x14ac:dyDescent="0.3">
      <c r="A143" t="s">
        <v>157</v>
      </c>
      <c r="B143" t="s">
        <v>158</v>
      </c>
      <c r="C143" t="s">
        <v>158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140</v>
      </c>
      <c r="J143">
        <f>IF(Table1[[#This Row],[Team]]="CHE",1,0)</f>
        <v>0</v>
      </c>
      <c r="K143">
        <v>4.5</v>
      </c>
      <c r="L143">
        <v>173</v>
      </c>
      <c r="M143">
        <v>2.5714285657540099</v>
      </c>
      <c r="N143">
        <v>3.38982508322397</v>
      </c>
      <c r="O143">
        <v>2.54577489242129</v>
      </c>
      <c r="P143">
        <v>0</v>
      </c>
      <c r="Q143">
        <v>0</v>
      </c>
    </row>
    <row r="144" spans="1:17" hidden="1" x14ac:dyDescent="0.3">
      <c r="A144" t="s">
        <v>318</v>
      </c>
      <c r="B144" t="s">
        <v>91</v>
      </c>
      <c r="C144" t="s">
        <v>91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309</v>
      </c>
      <c r="J144">
        <f>IF(Table1[[#This Row],[Team]]="CHE",1,0)</f>
        <v>0</v>
      </c>
      <c r="K144">
        <v>4.5</v>
      </c>
      <c r="L144">
        <v>422</v>
      </c>
      <c r="M144">
        <v>1.7010309278350499</v>
      </c>
      <c r="N144">
        <v>3.2058935212463799</v>
      </c>
      <c r="O144">
        <v>2.5400423208046599</v>
      </c>
      <c r="P144">
        <v>0</v>
      </c>
      <c r="Q144">
        <v>0</v>
      </c>
    </row>
    <row r="145" spans="1:17" hidden="1" x14ac:dyDescent="0.3">
      <c r="A145" t="s">
        <v>25</v>
      </c>
      <c r="B145" t="s">
        <v>26</v>
      </c>
      <c r="C145" t="s">
        <v>27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16</v>
      </c>
      <c r="J145">
        <f>IF(Table1[[#This Row],[Team]]="CHE",1,0)</f>
        <v>0</v>
      </c>
      <c r="K145">
        <v>5.3</v>
      </c>
      <c r="L145">
        <v>13</v>
      </c>
      <c r="M145">
        <v>1.62108889477019</v>
      </c>
      <c r="N145">
        <v>3.2288504035884902</v>
      </c>
      <c r="O145">
        <v>2.4704579531436601</v>
      </c>
      <c r="P145">
        <v>0</v>
      </c>
      <c r="Q145">
        <v>0</v>
      </c>
    </row>
    <row r="146" spans="1:17" hidden="1" x14ac:dyDescent="0.3">
      <c r="A146" t="s">
        <v>161</v>
      </c>
      <c r="B146" t="s">
        <v>162</v>
      </c>
      <c r="C146" t="s">
        <v>162</v>
      </c>
      <c r="D146" t="s">
        <v>5</v>
      </c>
      <c r="E146">
        <v>0</v>
      </c>
      <c r="F146">
        <v>1</v>
      </c>
      <c r="G146">
        <v>0</v>
      </c>
      <c r="H146">
        <v>0</v>
      </c>
      <c r="I146" t="s">
        <v>160</v>
      </c>
      <c r="J146">
        <f>IF(Table1[[#This Row],[Team]]="CHE",1,0)</f>
        <v>0</v>
      </c>
      <c r="K146">
        <v>4.9000000000000004</v>
      </c>
      <c r="L146">
        <v>182</v>
      </c>
      <c r="M146">
        <v>1.8758423783142699</v>
      </c>
      <c r="N146">
        <v>3.36504324902084</v>
      </c>
      <c r="O146">
        <v>2.3847350618013201</v>
      </c>
      <c r="P146">
        <v>0</v>
      </c>
      <c r="Q146">
        <v>0</v>
      </c>
    </row>
    <row r="147" spans="1:17" hidden="1" x14ac:dyDescent="0.3">
      <c r="A147" t="s">
        <v>94</v>
      </c>
      <c r="B147" t="s">
        <v>95</v>
      </c>
      <c r="C147" t="s">
        <v>95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83</v>
      </c>
      <c r="J147">
        <f>IF(Table1[[#This Row],[Team]]="CHE",1,0)</f>
        <v>0</v>
      </c>
      <c r="K147">
        <v>4.5</v>
      </c>
      <c r="L147">
        <v>95</v>
      </c>
      <c r="M147">
        <v>1.54119264840554</v>
      </c>
      <c r="N147">
        <v>3.5022855239830699</v>
      </c>
      <c r="O147">
        <v>2.3599149049333099</v>
      </c>
      <c r="P147">
        <v>0</v>
      </c>
      <c r="Q147">
        <v>0</v>
      </c>
    </row>
    <row r="148" spans="1:17" hidden="1" x14ac:dyDescent="0.3">
      <c r="A148" t="s">
        <v>251</v>
      </c>
      <c r="B148" t="s">
        <v>252</v>
      </c>
      <c r="C148" t="s">
        <v>252</v>
      </c>
      <c r="D148" t="s">
        <v>6</v>
      </c>
      <c r="E148">
        <v>0</v>
      </c>
      <c r="F148">
        <v>0</v>
      </c>
      <c r="G148">
        <v>1</v>
      </c>
      <c r="H148">
        <v>0</v>
      </c>
      <c r="I148" t="s">
        <v>250</v>
      </c>
      <c r="J148">
        <f>IF(Table1[[#This Row],[Team]]="CHE",1,0)</f>
        <v>0</v>
      </c>
      <c r="K148">
        <v>7.4</v>
      </c>
      <c r="L148">
        <v>319</v>
      </c>
      <c r="M148">
        <v>2.2808313038158898</v>
      </c>
      <c r="N148">
        <v>3.3380293645265602</v>
      </c>
      <c r="O148">
        <v>2.3368406296773698</v>
      </c>
      <c r="P148">
        <v>0</v>
      </c>
      <c r="Q148">
        <v>0</v>
      </c>
    </row>
    <row r="149" spans="1:17" hidden="1" x14ac:dyDescent="0.3">
      <c r="A149" t="s">
        <v>144</v>
      </c>
      <c r="B149" t="s">
        <v>145</v>
      </c>
      <c r="C149" t="s">
        <v>145</v>
      </c>
      <c r="D149" t="s">
        <v>5</v>
      </c>
      <c r="E149">
        <v>0</v>
      </c>
      <c r="F149">
        <v>1</v>
      </c>
      <c r="G149">
        <v>0</v>
      </c>
      <c r="H149">
        <v>0</v>
      </c>
      <c r="I149" t="s">
        <v>140</v>
      </c>
      <c r="J149">
        <f>IF(Table1[[#This Row],[Team]]="CHE",1,0)</f>
        <v>0</v>
      </c>
      <c r="K149">
        <v>4.5</v>
      </c>
      <c r="L149">
        <v>158</v>
      </c>
      <c r="M149">
        <v>2.16161616161616</v>
      </c>
      <c r="N149">
        <v>3.2632734919306698</v>
      </c>
      <c r="O149">
        <v>2.33583309692126</v>
      </c>
      <c r="P149">
        <v>0</v>
      </c>
      <c r="Q149">
        <v>0</v>
      </c>
    </row>
    <row r="150" spans="1:17" hidden="1" x14ac:dyDescent="0.3">
      <c r="A150" t="s">
        <v>254</v>
      </c>
      <c r="B150" t="s">
        <v>255</v>
      </c>
      <c r="C150" t="s">
        <v>256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250</v>
      </c>
      <c r="J150">
        <f>IF(Table1[[#This Row],[Team]]="CHE",1,0)</f>
        <v>0</v>
      </c>
      <c r="K150">
        <v>4.9000000000000004</v>
      </c>
      <c r="L150">
        <v>321</v>
      </c>
      <c r="M150">
        <v>2.0814272528033602</v>
      </c>
      <c r="N150">
        <v>3.4197832906175498</v>
      </c>
      <c r="O150">
        <v>2.29598401772996</v>
      </c>
      <c r="P150">
        <v>0</v>
      </c>
      <c r="Q150">
        <v>0</v>
      </c>
    </row>
    <row r="151" spans="1:17" hidden="1" x14ac:dyDescent="0.3">
      <c r="A151" t="s">
        <v>152</v>
      </c>
      <c r="B151" t="s">
        <v>153</v>
      </c>
      <c r="C151" t="s">
        <v>153</v>
      </c>
      <c r="D151" t="s">
        <v>5</v>
      </c>
      <c r="E151">
        <v>0</v>
      </c>
      <c r="F151">
        <v>1</v>
      </c>
      <c r="G151">
        <v>0</v>
      </c>
      <c r="H151">
        <v>0</v>
      </c>
      <c r="I151" t="s">
        <v>140</v>
      </c>
      <c r="J151">
        <f>IF(Table1[[#This Row],[Team]]="CHE",1,0)</f>
        <v>0</v>
      </c>
      <c r="K151">
        <v>4.5</v>
      </c>
      <c r="L151">
        <v>169</v>
      </c>
      <c r="M151">
        <v>1.5011711342313601</v>
      </c>
      <c r="N151">
        <v>3.6844183523514298</v>
      </c>
      <c r="O151">
        <v>2.29332561078609</v>
      </c>
      <c r="P151">
        <v>0</v>
      </c>
      <c r="Q151">
        <v>0</v>
      </c>
    </row>
    <row r="152" spans="1:17" hidden="1" x14ac:dyDescent="0.3">
      <c r="A152" t="s">
        <v>67</v>
      </c>
      <c r="B152" t="s">
        <v>68</v>
      </c>
      <c r="C152" t="s">
        <v>68</v>
      </c>
      <c r="D152" t="s">
        <v>7</v>
      </c>
      <c r="E152">
        <v>0</v>
      </c>
      <c r="F152">
        <v>0</v>
      </c>
      <c r="G152">
        <v>0</v>
      </c>
      <c r="H152">
        <v>1</v>
      </c>
      <c r="I152" t="s">
        <v>64</v>
      </c>
      <c r="J152">
        <f>IF(Table1[[#This Row],[Team]]="CHE",1,0)</f>
        <v>0</v>
      </c>
      <c r="K152">
        <v>6.5</v>
      </c>
      <c r="L152">
        <v>54</v>
      </c>
      <c r="M152">
        <v>3</v>
      </c>
      <c r="N152">
        <v>5.9533718985862603</v>
      </c>
      <c r="O152">
        <v>2.21871192670194</v>
      </c>
      <c r="P152">
        <v>0</v>
      </c>
      <c r="Q152">
        <v>0</v>
      </c>
    </row>
    <row r="153" spans="1:17" hidden="1" x14ac:dyDescent="0.3">
      <c r="A153" t="s">
        <v>65</v>
      </c>
      <c r="B153" t="s">
        <v>66</v>
      </c>
      <c r="C153" t="s">
        <v>66</v>
      </c>
      <c r="D153" t="s">
        <v>6</v>
      </c>
      <c r="E153">
        <v>0</v>
      </c>
      <c r="F153">
        <v>0</v>
      </c>
      <c r="G153">
        <v>1</v>
      </c>
      <c r="H153">
        <v>0</v>
      </c>
      <c r="I153" t="s">
        <v>64</v>
      </c>
      <c r="J153">
        <f>IF(Table1[[#This Row],[Team]]="CHE",1,0)</f>
        <v>0</v>
      </c>
      <c r="K153">
        <v>5</v>
      </c>
      <c r="L153">
        <v>53</v>
      </c>
      <c r="M153">
        <v>-0.13931751759849201</v>
      </c>
      <c r="N153">
        <v>5.7903843422106602</v>
      </c>
      <c r="O153">
        <v>2.15796946992372</v>
      </c>
      <c r="P153">
        <v>0</v>
      </c>
      <c r="Q153">
        <v>0</v>
      </c>
    </row>
    <row r="154" spans="1:17" hidden="1" x14ac:dyDescent="0.3">
      <c r="A154" t="s">
        <v>62</v>
      </c>
      <c r="B154" t="s">
        <v>63</v>
      </c>
      <c r="C154" t="s">
        <v>63</v>
      </c>
      <c r="D154" t="s">
        <v>5</v>
      </c>
      <c r="E154">
        <v>0</v>
      </c>
      <c r="F154">
        <v>1</v>
      </c>
      <c r="G154">
        <v>0</v>
      </c>
      <c r="H154">
        <v>0</v>
      </c>
      <c r="I154" t="s">
        <v>64</v>
      </c>
      <c r="J154">
        <f>IF(Table1[[#This Row],[Team]]="CHE",1,0)</f>
        <v>0</v>
      </c>
      <c r="K154">
        <v>4.5</v>
      </c>
      <c r="L154">
        <v>52</v>
      </c>
      <c r="M154">
        <v>2.30879874746062</v>
      </c>
      <c r="N154">
        <v>5.6879313189739698</v>
      </c>
      <c r="O154">
        <v>2.1197871173923999</v>
      </c>
      <c r="P154">
        <v>0</v>
      </c>
      <c r="Q154">
        <v>0</v>
      </c>
    </row>
    <row r="155" spans="1:17" hidden="1" x14ac:dyDescent="0.3">
      <c r="A155" t="s">
        <v>80</v>
      </c>
      <c r="B155" t="s">
        <v>81</v>
      </c>
      <c r="C155" t="s">
        <v>81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64</v>
      </c>
      <c r="J155">
        <f>IF(Table1[[#This Row],[Team]]="CHE",1,0)</f>
        <v>0</v>
      </c>
      <c r="K155">
        <v>5.2</v>
      </c>
      <c r="L155">
        <v>66</v>
      </c>
      <c r="M155">
        <v>3.90237312316152</v>
      </c>
      <c r="N155">
        <v>5.6779690611932896</v>
      </c>
      <c r="O155">
        <v>2.1160743676211098</v>
      </c>
      <c r="P155">
        <v>0</v>
      </c>
      <c r="Q155">
        <v>0</v>
      </c>
    </row>
    <row r="156" spans="1:17" hidden="1" x14ac:dyDescent="0.3">
      <c r="A156" t="s">
        <v>78</v>
      </c>
      <c r="B156" t="s">
        <v>79</v>
      </c>
      <c r="C156" t="s">
        <v>79</v>
      </c>
      <c r="D156" t="s">
        <v>5</v>
      </c>
      <c r="E156">
        <v>0</v>
      </c>
      <c r="F156">
        <v>1</v>
      </c>
      <c r="G156">
        <v>0</v>
      </c>
      <c r="H156">
        <v>0</v>
      </c>
      <c r="I156" t="s">
        <v>64</v>
      </c>
      <c r="J156">
        <f>IF(Table1[[#This Row],[Team]]="CHE",1,0)</f>
        <v>0</v>
      </c>
      <c r="K156">
        <v>4.5</v>
      </c>
      <c r="L156">
        <v>65</v>
      </c>
      <c r="M156">
        <v>2.6296111678935299</v>
      </c>
      <c r="N156">
        <v>5.5863714905983404</v>
      </c>
      <c r="O156">
        <v>2.08193764211532</v>
      </c>
      <c r="P156">
        <v>0</v>
      </c>
      <c r="Q156">
        <v>0</v>
      </c>
    </row>
    <row r="157" spans="1:17" hidden="1" x14ac:dyDescent="0.3">
      <c r="A157" t="s">
        <v>69</v>
      </c>
      <c r="B157" t="s">
        <v>70</v>
      </c>
      <c r="C157" t="s">
        <v>71</v>
      </c>
      <c r="D157" t="s">
        <v>4</v>
      </c>
      <c r="E157">
        <v>1</v>
      </c>
      <c r="F157">
        <v>0</v>
      </c>
      <c r="G157">
        <v>0</v>
      </c>
      <c r="H157">
        <v>0</v>
      </c>
      <c r="I157" t="s">
        <v>64</v>
      </c>
      <c r="J157">
        <f>IF(Table1[[#This Row],[Team]]="CHE",1,0)</f>
        <v>0</v>
      </c>
      <c r="K157">
        <v>4.3</v>
      </c>
      <c r="L157">
        <v>56</v>
      </c>
      <c r="M157">
        <v>3.0667731002246499</v>
      </c>
      <c r="N157">
        <v>5.5668586673911102</v>
      </c>
      <c r="O157">
        <v>2.0746655727215302</v>
      </c>
      <c r="P157">
        <v>0</v>
      </c>
      <c r="Q157">
        <v>0</v>
      </c>
    </row>
    <row r="158" spans="1:17" hidden="1" x14ac:dyDescent="0.3">
      <c r="A158" t="s">
        <v>171</v>
      </c>
      <c r="B158" t="s">
        <v>172</v>
      </c>
      <c r="C158" t="s">
        <v>172</v>
      </c>
      <c r="D158" t="s">
        <v>6</v>
      </c>
      <c r="E158">
        <v>0</v>
      </c>
      <c r="F158">
        <v>0</v>
      </c>
      <c r="G158">
        <v>1</v>
      </c>
      <c r="H158">
        <v>0</v>
      </c>
      <c r="I158" t="s">
        <v>160</v>
      </c>
      <c r="J158">
        <f>IF(Table1[[#This Row],[Team]]="CHE",1,0)</f>
        <v>0</v>
      </c>
      <c r="K158">
        <v>5.2</v>
      </c>
      <c r="L158">
        <v>195</v>
      </c>
      <c r="M158">
        <v>0.74877644321846204</v>
      </c>
      <c r="N158">
        <v>3.5574023035951501</v>
      </c>
      <c r="O158">
        <v>2.0708430811266001</v>
      </c>
      <c r="P158">
        <v>0</v>
      </c>
      <c r="Q158">
        <v>0</v>
      </c>
    </row>
    <row r="159" spans="1:17" hidden="1" x14ac:dyDescent="0.3">
      <c r="A159" t="s">
        <v>72</v>
      </c>
      <c r="B159" t="s">
        <v>73</v>
      </c>
      <c r="C159" t="s">
        <v>73</v>
      </c>
      <c r="D159" t="s">
        <v>6</v>
      </c>
      <c r="E159">
        <v>0</v>
      </c>
      <c r="F159">
        <v>0</v>
      </c>
      <c r="G159">
        <v>1</v>
      </c>
      <c r="H159">
        <v>0</v>
      </c>
      <c r="I159" t="s">
        <v>64</v>
      </c>
      <c r="J159">
        <f>IF(Table1[[#This Row],[Team]]="CHE",1,0)</f>
        <v>0</v>
      </c>
      <c r="K159">
        <v>5.5</v>
      </c>
      <c r="L159">
        <v>57</v>
      </c>
      <c r="M159">
        <v>2.8745176451690102</v>
      </c>
      <c r="N159">
        <v>5.3830818801739797</v>
      </c>
      <c r="O159">
        <v>2.0061753529611202</v>
      </c>
      <c r="P159">
        <v>0</v>
      </c>
      <c r="Q159">
        <v>0</v>
      </c>
    </row>
    <row r="160" spans="1:17" hidden="1" x14ac:dyDescent="0.3">
      <c r="A160" t="s">
        <v>65</v>
      </c>
      <c r="B160" t="s">
        <v>143</v>
      </c>
      <c r="C160" t="s">
        <v>143</v>
      </c>
      <c r="D160" t="s">
        <v>7</v>
      </c>
      <c r="E160">
        <v>0</v>
      </c>
      <c r="F160">
        <v>0</v>
      </c>
      <c r="G160">
        <v>0</v>
      </c>
      <c r="H160">
        <v>1</v>
      </c>
      <c r="I160" t="s">
        <v>140</v>
      </c>
      <c r="J160">
        <f>IF(Table1[[#This Row],[Team]]="CHE",1,0)</f>
        <v>0</v>
      </c>
      <c r="K160">
        <v>6</v>
      </c>
      <c r="L160">
        <v>157</v>
      </c>
      <c r="M160">
        <v>1.09909914891769</v>
      </c>
      <c r="N160">
        <v>3.3360336824002901</v>
      </c>
      <c r="O160">
        <v>1.98123358970411</v>
      </c>
      <c r="P160">
        <v>0</v>
      </c>
      <c r="Q160">
        <v>0</v>
      </c>
    </row>
    <row r="161" spans="1:17" hidden="1" x14ac:dyDescent="0.3">
      <c r="A161" t="s">
        <v>76</v>
      </c>
      <c r="B161" t="s">
        <v>77</v>
      </c>
      <c r="C161" t="s">
        <v>77</v>
      </c>
      <c r="D161" t="s">
        <v>6</v>
      </c>
      <c r="E161">
        <v>0</v>
      </c>
      <c r="F161">
        <v>0</v>
      </c>
      <c r="G161">
        <v>1</v>
      </c>
      <c r="H161">
        <v>0</v>
      </c>
      <c r="I161" t="s">
        <v>64</v>
      </c>
      <c r="J161">
        <f>IF(Table1[[#This Row],[Team]]="CHE",1,0)</f>
        <v>0</v>
      </c>
      <c r="K161">
        <v>5</v>
      </c>
      <c r="L161">
        <v>60</v>
      </c>
      <c r="M161">
        <v>2.6125078220352602</v>
      </c>
      <c r="N161">
        <v>5.2318987932447003</v>
      </c>
      <c r="O161">
        <v>1.94983220427168</v>
      </c>
      <c r="P161">
        <v>0</v>
      </c>
      <c r="Q161">
        <v>0</v>
      </c>
    </row>
    <row r="162" spans="1:17" hidden="1" x14ac:dyDescent="0.3">
      <c r="A162" t="s">
        <v>47</v>
      </c>
      <c r="B162" t="s">
        <v>106</v>
      </c>
      <c r="C162" t="s">
        <v>106</v>
      </c>
      <c r="D162" t="s">
        <v>5</v>
      </c>
      <c r="E162">
        <v>0</v>
      </c>
      <c r="F162">
        <v>1</v>
      </c>
      <c r="G162">
        <v>0</v>
      </c>
      <c r="H162">
        <v>0</v>
      </c>
      <c r="I162" t="s">
        <v>99</v>
      </c>
      <c r="J162">
        <f>IF(Table1[[#This Row],[Team]]="CHE",1,0)</f>
        <v>0</v>
      </c>
      <c r="K162">
        <v>4.4000000000000004</v>
      </c>
      <c r="L162">
        <v>115</v>
      </c>
      <c r="M162">
        <v>1.63548663134066</v>
      </c>
      <c r="N162">
        <v>2.4743280713478</v>
      </c>
      <c r="O162">
        <v>1.94080049616259</v>
      </c>
      <c r="P162">
        <v>0</v>
      </c>
      <c r="Q162">
        <v>0</v>
      </c>
    </row>
    <row r="163" spans="1:17" hidden="1" x14ac:dyDescent="0.3">
      <c r="A163" t="s">
        <v>74</v>
      </c>
      <c r="B163" t="s">
        <v>75</v>
      </c>
      <c r="C163" t="s">
        <v>75</v>
      </c>
      <c r="D163" t="s">
        <v>5</v>
      </c>
      <c r="E163">
        <v>0</v>
      </c>
      <c r="F163">
        <v>1</v>
      </c>
      <c r="G163">
        <v>0</v>
      </c>
      <c r="H163">
        <v>0</v>
      </c>
      <c r="I163" t="s">
        <v>64</v>
      </c>
      <c r="J163">
        <f>IF(Table1[[#This Row],[Team]]="CHE",1,0)</f>
        <v>0</v>
      </c>
      <c r="K163">
        <v>4.5</v>
      </c>
      <c r="L163">
        <v>59</v>
      </c>
      <c r="M163">
        <v>2.08552133328002</v>
      </c>
      <c r="N163">
        <v>5.1415737493929603</v>
      </c>
      <c r="O163">
        <v>1.9161697260177499</v>
      </c>
      <c r="P163">
        <v>0</v>
      </c>
      <c r="Q163">
        <v>0</v>
      </c>
    </row>
    <row r="164" spans="1:17" hidden="1" x14ac:dyDescent="0.3">
      <c r="A164" t="s">
        <v>165</v>
      </c>
      <c r="B164" t="s">
        <v>166</v>
      </c>
      <c r="C164" t="s">
        <v>165</v>
      </c>
      <c r="D164" t="s">
        <v>6</v>
      </c>
      <c r="E164">
        <v>0</v>
      </c>
      <c r="F164">
        <v>0</v>
      </c>
      <c r="G164">
        <v>1</v>
      </c>
      <c r="H164">
        <v>0</v>
      </c>
      <c r="I164" t="s">
        <v>160</v>
      </c>
      <c r="J164">
        <f>IF(Table1[[#This Row],[Team]]="CHE",1,0)</f>
        <v>0</v>
      </c>
      <c r="K164">
        <v>4.3</v>
      </c>
      <c r="L164">
        <v>185</v>
      </c>
      <c r="M164">
        <v>1.27810210032824</v>
      </c>
      <c r="N164">
        <v>2.7693979167669101</v>
      </c>
      <c r="O164">
        <v>1.8656997878352599</v>
      </c>
      <c r="P164">
        <v>0</v>
      </c>
      <c r="Q164">
        <v>0</v>
      </c>
    </row>
    <row r="165" spans="1:17" hidden="1" x14ac:dyDescent="0.3">
      <c r="A165" t="s">
        <v>173</v>
      </c>
      <c r="B165" t="s">
        <v>174</v>
      </c>
      <c r="C165" t="s">
        <v>174</v>
      </c>
      <c r="D165" t="s">
        <v>6</v>
      </c>
      <c r="E165">
        <v>0</v>
      </c>
      <c r="F165">
        <v>0</v>
      </c>
      <c r="G165">
        <v>1</v>
      </c>
      <c r="H165">
        <v>0</v>
      </c>
      <c r="I165" t="s">
        <v>160</v>
      </c>
      <c r="J165">
        <f>IF(Table1[[#This Row],[Team]]="CHE",1,0)</f>
        <v>0</v>
      </c>
      <c r="K165">
        <v>5.5</v>
      </c>
      <c r="L165">
        <v>196</v>
      </c>
      <c r="M165">
        <v>0.92910737785263398</v>
      </c>
      <c r="N165">
        <v>2.9421921827672199</v>
      </c>
      <c r="O165">
        <v>1.8257242502834801</v>
      </c>
      <c r="P165">
        <v>0</v>
      </c>
      <c r="Q165">
        <v>0</v>
      </c>
    </row>
    <row r="166" spans="1:17" hidden="1" x14ac:dyDescent="0.3">
      <c r="A166" t="s">
        <v>175</v>
      </c>
      <c r="B166" t="s">
        <v>176</v>
      </c>
      <c r="C166" t="s">
        <v>176</v>
      </c>
      <c r="D166" t="s">
        <v>6</v>
      </c>
      <c r="E166">
        <v>0</v>
      </c>
      <c r="F166">
        <v>0</v>
      </c>
      <c r="G166">
        <v>1</v>
      </c>
      <c r="H166">
        <v>0</v>
      </c>
      <c r="I166" t="s">
        <v>160</v>
      </c>
      <c r="J166">
        <f>IF(Table1[[#This Row],[Team]]="CHE",1,0)</f>
        <v>0</v>
      </c>
      <c r="K166">
        <v>4.5</v>
      </c>
      <c r="L166">
        <v>198</v>
      </c>
      <c r="M166">
        <v>1.89356577364172</v>
      </c>
      <c r="N166">
        <v>1.9466426673375199</v>
      </c>
      <c r="O166">
        <v>1.6744142887165201</v>
      </c>
      <c r="P166">
        <v>0</v>
      </c>
      <c r="Q166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2022-03-04T14:26:48Z</dcterms:created>
  <dcterms:modified xsi:type="dcterms:W3CDTF">2022-03-04T14:41:47Z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3bdde470-8fbe-4712-8363-b10c8f5cfa14</vt:lpwstr>
  </property>
</Properties>
</file>