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A066F80B-5531-4612-834E-0B42BD3E7B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Data.Page'!$Q$2:$Q$161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Data.Page'!$Q$2:$Q$161</definedName>
    <definedName name="solver_lhs2" localSheetId="0" hidden="1">'Transformed by Data.Page'!$T$18</definedName>
    <definedName name="solver_lhs3" localSheetId="0" hidden="1">'Transformed by Data.Page'!$T$4</definedName>
    <definedName name="solver_lhs4" localSheetId="0" hidden="1">'Transformed by Data.Page'!$T$6:$T$9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'Transformed by Data.Page'!$T$16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'Transformed by Data.Page'!$U$18</definedName>
    <definedName name="solver_rhs3" localSheetId="0" hidden="1">'Transformed by Data.Page'!$U$4</definedName>
    <definedName name="solver_rhs4" localSheetId="0" hidden="1">'Transformed by Data.Page'!$U$6:$U$9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9" i="2"/>
  <c r="J6" i="2"/>
  <c r="J7" i="2"/>
  <c r="J8" i="2"/>
  <c r="J9" i="2"/>
  <c r="J10" i="2"/>
  <c r="J11" i="2"/>
  <c r="J12" i="2"/>
  <c r="J13" i="2"/>
  <c r="J149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62" i="2"/>
  <c r="J36" i="2"/>
  <c r="J37" i="2"/>
  <c r="J38" i="2"/>
  <c r="J39" i="2"/>
  <c r="J40" i="2"/>
  <c r="J105" i="2"/>
  <c r="J42" i="2"/>
  <c r="J43" i="2"/>
  <c r="J44" i="2"/>
  <c r="J45" i="2"/>
  <c r="J46" i="2"/>
  <c r="J47" i="2"/>
  <c r="J48" i="2"/>
  <c r="J5" i="2"/>
  <c r="J50" i="2"/>
  <c r="J51" i="2"/>
  <c r="J52" i="2"/>
  <c r="J53" i="2"/>
  <c r="J54" i="2"/>
  <c r="J55" i="2"/>
  <c r="J56" i="2"/>
  <c r="J57" i="2"/>
  <c r="J58" i="2"/>
  <c r="J14" i="2"/>
  <c r="J60" i="2"/>
  <c r="J61" i="2"/>
  <c r="J49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59" i="2"/>
  <c r="J106" i="2"/>
  <c r="J107" i="2"/>
  <c r="J108" i="2"/>
  <c r="J109" i="2"/>
  <c r="J110" i="2"/>
  <c r="J111" i="2"/>
  <c r="J158" i="2"/>
  <c r="J113" i="2"/>
  <c r="J35" i="2"/>
  <c r="J115" i="2"/>
  <c r="J116" i="2"/>
  <c r="J117" i="2"/>
  <c r="J118" i="2"/>
  <c r="J119" i="2"/>
  <c r="J120" i="2"/>
  <c r="J121" i="2"/>
  <c r="J122" i="2"/>
  <c r="J123" i="2"/>
  <c r="J124" i="2"/>
  <c r="J41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25" i="2"/>
  <c r="J150" i="2"/>
  <c r="J151" i="2"/>
  <c r="J152" i="2"/>
  <c r="J153" i="2"/>
  <c r="J154" i="2"/>
  <c r="J112" i="2"/>
  <c r="J156" i="2"/>
  <c r="J157" i="2"/>
  <c r="J114" i="2"/>
  <c r="J155" i="2"/>
  <c r="J160" i="2"/>
  <c r="J161" i="2"/>
  <c r="O126" i="2"/>
  <c r="T11" i="2" a="1"/>
  <c r="T11" i="2" s="1"/>
  <c r="T14" i="2" s="1"/>
  <c r="T9" i="2"/>
  <c r="T8" i="2"/>
  <c r="T7" i="2"/>
  <c r="T6" i="2"/>
  <c r="U4" i="2"/>
  <c r="T4" i="2"/>
  <c r="T2" i="2"/>
  <c r="T18" i="2" l="1"/>
  <c r="T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<sst xmlns="http://schemas.openxmlformats.org/spreadsheetml/2006/main" count="828" uniqueCount="359">
  <si>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</si>
  <si>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</si>
  <si>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</si>
  <si>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</si>
  <si>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</si>
  <si>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</si>
  <si>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</si>
  <si>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</si>
  <si>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</si>
  <si>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</si>
  <si>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</si>
  <si>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</si>
  <si>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</si>
  <si>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</si>
  <si>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</si>
  <si>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</si>
  <si>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ARS</t>
  </si>
  <si>
    <t>Emile</t>
  </si>
  <si>
    <t>Smith Rowe</t>
  </si>
  <si>
    <t>Bukayo</t>
  </si>
  <si>
    <t>Saka</t>
  </si>
  <si>
    <t>Gabriel</t>
  </si>
  <si>
    <t>Magalhães</t>
  </si>
  <si>
    <t>Gabriel Teodoro</t>
  </si>
  <si>
    <t>Martinelli Silva</t>
  </si>
  <si>
    <t>Martinelli</t>
  </si>
  <si>
    <t>Ben</t>
  </si>
  <si>
    <t>White</t>
  </si>
  <si>
    <t>Tavares</t>
  </si>
  <si>
    <t>Martin</t>
  </si>
  <si>
    <t>Ødegaard</t>
  </si>
  <si>
    <t>Aaron</t>
  </si>
  <si>
    <t>Ramsdale</t>
  </si>
  <si>
    <t>Charlie</t>
  </si>
  <si>
    <t>AVL</t>
  </si>
  <si>
    <t>Emiliano</t>
  </si>
  <si>
    <t>Martínez</t>
  </si>
  <si>
    <t>John</t>
  </si>
  <si>
    <t>McGinn</t>
  </si>
  <si>
    <t>Tyrone</t>
  </si>
  <si>
    <t>Mings</t>
  </si>
  <si>
    <t>Ollie</t>
  </si>
  <si>
    <t>Watkins</t>
  </si>
  <si>
    <t>Buendía Stati</t>
  </si>
  <si>
    <t>Buendía</t>
  </si>
  <si>
    <t>Matthew</t>
  </si>
  <si>
    <t>Cash</t>
  </si>
  <si>
    <t>Ezri</t>
  </si>
  <si>
    <t>Konsa Ngoyo</t>
  </si>
  <si>
    <t>Konsa</t>
  </si>
  <si>
    <t>Douglas Luiz</t>
  </si>
  <si>
    <t>Soares de Paulo</t>
  </si>
  <si>
    <t>Jacob</t>
  </si>
  <si>
    <t>Ramsey</t>
  </si>
  <si>
    <t>Ashley</t>
  </si>
  <si>
    <t>Danny</t>
  </si>
  <si>
    <t>Ings</t>
  </si>
  <si>
    <t>Tim</t>
  </si>
  <si>
    <t>Josh</t>
  </si>
  <si>
    <t>Pontus</t>
  </si>
  <si>
    <t>Jansson</t>
  </si>
  <si>
    <t>BRE</t>
  </si>
  <si>
    <t>Christian</t>
  </si>
  <si>
    <t>Nørgaard</t>
  </si>
  <si>
    <t>Ivan</t>
  </si>
  <si>
    <t>Toney</t>
  </si>
  <si>
    <t>David</t>
  </si>
  <si>
    <t>Raya Martin</t>
  </si>
  <si>
    <t>Raya</t>
  </si>
  <si>
    <t>Sergi</t>
  </si>
  <si>
    <t>Canós</t>
  </si>
  <si>
    <t>Rico</t>
  </si>
  <si>
    <t>Henry</t>
  </si>
  <si>
    <t>Vitaly</t>
  </si>
  <si>
    <t>Janelt</t>
  </si>
  <si>
    <t>Ethan</t>
  </si>
  <si>
    <t>Pinnock</t>
  </si>
  <si>
    <t>Bryan</t>
  </si>
  <si>
    <t>Mbeumo</t>
  </si>
  <si>
    <t>Kristoffer</t>
  </si>
  <si>
    <t>Ajer</t>
  </si>
  <si>
    <t>BHA</t>
  </si>
  <si>
    <t>Lewis</t>
  </si>
  <si>
    <t>Dunk</t>
  </si>
  <si>
    <t>Neal</t>
  </si>
  <si>
    <t>Maupay</t>
  </si>
  <si>
    <t>Leandro</t>
  </si>
  <si>
    <t>Trossard</t>
  </si>
  <si>
    <t>Robert</t>
  </si>
  <si>
    <t>Sánchez</t>
  </si>
  <si>
    <t>Alexis</t>
  </si>
  <si>
    <t>Mac Allister</t>
  </si>
  <si>
    <t>Marc</t>
  </si>
  <si>
    <t>James</t>
  </si>
  <si>
    <t>Tarkowski</t>
  </si>
  <si>
    <t>BUR</t>
  </si>
  <si>
    <t>Phil</t>
  </si>
  <si>
    <t>Jack</t>
  </si>
  <si>
    <t>Barnes</t>
  </si>
  <si>
    <t>Westwood</t>
  </si>
  <si>
    <t>Lowton</t>
  </si>
  <si>
    <t>Nick</t>
  </si>
  <si>
    <t>Pope</t>
  </si>
  <si>
    <t>Taylor</t>
  </si>
  <si>
    <t>Brownhill</t>
  </si>
  <si>
    <t>Dwight</t>
  </si>
  <si>
    <t>McNeil</t>
  </si>
  <si>
    <t>César</t>
  </si>
  <si>
    <t>Azpilicueta</t>
  </si>
  <si>
    <t>CHE</t>
  </si>
  <si>
    <t>Thiago</t>
  </si>
  <si>
    <t>Emiliano da Silva</t>
  </si>
  <si>
    <t>Thiago Silva</t>
  </si>
  <si>
    <t>Marcos</t>
  </si>
  <si>
    <t>Alonso</t>
  </si>
  <si>
    <t>Jorge Luiz</t>
  </si>
  <si>
    <t>Frello Filho</t>
  </si>
  <si>
    <t>Jorginho</t>
  </si>
  <si>
    <t>Mateo</t>
  </si>
  <si>
    <t>Kovacic</t>
  </si>
  <si>
    <t>Antonio</t>
  </si>
  <si>
    <t>Rüdiger</t>
  </si>
  <si>
    <t>N'Golo</t>
  </si>
  <si>
    <t>Kanté</t>
  </si>
  <si>
    <t>Hakim</t>
  </si>
  <si>
    <t>Ziyech</t>
  </si>
  <si>
    <t>Andreas</t>
  </si>
  <si>
    <t>Christensen</t>
  </si>
  <si>
    <t>Mason</t>
  </si>
  <si>
    <t>Mount</t>
  </si>
  <si>
    <t>Kai</t>
  </si>
  <si>
    <t>Havertz</t>
  </si>
  <si>
    <t>Reece</t>
  </si>
  <si>
    <t>Edouard</t>
  </si>
  <si>
    <t>Mendy</t>
  </si>
  <si>
    <t>Sarr</t>
  </si>
  <si>
    <t>Trevoh</t>
  </si>
  <si>
    <t>Chalobah</t>
  </si>
  <si>
    <t>Harvey</t>
  </si>
  <si>
    <t>Conor</t>
  </si>
  <si>
    <t>Gallagher</t>
  </si>
  <si>
    <t>CRY</t>
  </si>
  <si>
    <t>Vicente</t>
  </si>
  <si>
    <t>Guaita</t>
  </si>
  <si>
    <t>Cheikhou</t>
  </si>
  <si>
    <t>Kouyaté</t>
  </si>
  <si>
    <t>Jordan</t>
  </si>
  <si>
    <t>Ayew</t>
  </si>
  <si>
    <t>Wilfried</t>
  </si>
  <si>
    <t>Zaha</t>
  </si>
  <si>
    <t>Jeffrey</t>
  </si>
  <si>
    <t>Schlupp</t>
  </si>
  <si>
    <t>Joel</t>
  </si>
  <si>
    <t>Guéhi</t>
  </si>
  <si>
    <t>Joachim</t>
  </si>
  <si>
    <t>Andersen</t>
  </si>
  <si>
    <t>Odsonne</t>
  </si>
  <si>
    <t>EVE</t>
  </si>
  <si>
    <t>Fabian</t>
  </si>
  <si>
    <t>Seamus</t>
  </si>
  <si>
    <t>Coleman</t>
  </si>
  <si>
    <t>Michael</t>
  </si>
  <si>
    <t>Keane</t>
  </si>
  <si>
    <t>Pickford</t>
  </si>
  <si>
    <t>Allan</t>
  </si>
  <si>
    <t>Abdoulaye</t>
  </si>
  <si>
    <t>Doucouré</t>
  </si>
  <si>
    <t>Richarlison</t>
  </si>
  <si>
    <t>de Andrade</t>
  </si>
  <si>
    <t>Demarai</t>
  </si>
  <si>
    <t>Gray</t>
  </si>
  <si>
    <t>Kenny</t>
  </si>
  <si>
    <t>Anthony</t>
  </si>
  <si>
    <t>Gordon</t>
  </si>
  <si>
    <t>Harry</t>
  </si>
  <si>
    <t>Kasper</t>
  </si>
  <si>
    <t>Schmeichel</t>
  </si>
  <si>
    <t>LEI</t>
  </si>
  <si>
    <t>Daniel</t>
  </si>
  <si>
    <t>Youri</t>
  </si>
  <si>
    <t>Tielemans</t>
  </si>
  <si>
    <t>Maddison</t>
  </si>
  <si>
    <t>Kelechi</t>
  </si>
  <si>
    <t>Iheanacho</t>
  </si>
  <si>
    <t>Ademola</t>
  </si>
  <si>
    <t>Lookman</t>
  </si>
  <si>
    <t>LEE</t>
  </si>
  <si>
    <t>Rodrigo</t>
  </si>
  <si>
    <t>Moreno</t>
  </si>
  <si>
    <t>Stuart</t>
  </si>
  <si>
    <t>Dallas</t>
  </si>
  <si>
    <t>Raphael</t>
  </si>
  <si>
    <t>Dias Belloli</t>
  </si>
  <si>
    <t>Raphinha</t>
  </si>
  <si>
    <t>Illan</t>
  </si>
  <si>
    <t>Meslier</t>
  </si>
  <si>
    <t>Harrison</t>
  </si>
  <si>
    <t>Cresswell</t>
  </si>
  <si>
    <t>LIV</t>
  </si>
  <si>
    <t>Henderson</t>
  </si>
  <si>
    <t>Matip</t>
  </si>
  <si>
    <t>Virgil</t>
  </si>
  <si>
    <t>van Dijk</t>
  </si>
  <si>
    <t>Sadio</t>
  </si>
  <si>
    <t>Mané</t>
  </si>
  <si>
    <t>Alisson</t>
  </si>
  <si>
    <t>Ramses Becker</t>
  </si>
  <si>
    <t>Fabio Henrique</t>
  </si>
  <si>
    <t>Fabinho</t>
  </si>
  <si>
    <t>Mohamed</t>
  </si>
  <si>
    <t>Salah</t>
  </si>
  <si>
    <t>Andrew</t>
  </si>
  <si>
    <t>Robertson</t>
  </si>
  <si>
    <t>Trent</t>
  </si>
  <si>
    <t>Alexander-Arnold</t>
  </si>
  <si>
    <t>Grealish</t>
  </si>
  <si>
    <t>MCI</t>
  </si>
  <si>
    <t>Ilkay</t>
  </si>
  <si>
    <t>Gündogan</t>
  </si>
  <si>
    <t>Stones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</si>
  <si>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</si>
  <si>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</si>
  <si>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</si>
  <si>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</si>
  <si>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</si>
  <si>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</si>
  <si>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</si>
  <si>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</si>
  <si>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</si>
  <si>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</si>
  <si>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</si>
  <si>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</si>
  <si>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</si>
  <si>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</si>
  <si>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</si>
  <si>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</si>
  <si>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</si>
  <si>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</si>
  <si>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</si>
  <si>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Foden</t>
  </si>
  <si>
    <t>Hernandez</t>
  </si>
  <si>
    <t>Fernando</t>
  </si>
  <si>
    <t>Joshua</t>
  </si>
  <si>
    <t>de Gea</t>
  </si>
  <si>
    <t>MUN</t>
  </si>
  <si>
    <t>Paul</t>
  </si>
  <si>
    <t>Pogba</t>
  </si>
  <si>
    <t>Maguire</t>
  </si>
  <si>
    <t>Bruno Miguel</t>
  </si>
  <si>
    <t>Borges Fernandes</t>
  </si>
  <si>
    <t>Fernandes</t>
  </si>
  <si>
    <t>Eric</t>
  </si>
  <si>
    <t>Jadon</t>
  </si>
  <si>
    <t>Sancho</t>
  </si>
  <si>
    <t>Cristiano Ronaldo</t>
  </si>
  <si>
    <t>dos Santos Aveiro</t>
  </si>
  <si>
    <t>Ronaldo</t>
  </si>
  <si>
    <t>Matt</t>
  </si>
  <si>
    <t>Targett</t>
  </si>
  <si>
    <t>NEW</t>
  </si>
  <si>
    <t>Dan</t>
  </si>
  <si>
    <t>Burn</t>
  </si>
  <si>
    <t>Chris</t>
  </si>
  <si>
    <t>Wood</t>
  </si>
  <si>
    <t>Dubravka</t>
  </si>
  <si>
    <t>Schär</t>
  </si>
  <si>
    <t>Saint-Maximin</t>
  </si>
  <si>
    <t>Lucas</t>
  </si>
  <si>
    <t>NOR</t>
  </si>
  <si>
    <t>Krul</t>
  </si>
  <si>
    <t>Teemu</t>
  </si>
  <si>
    <t>Pukki</t>
  </si>
  <si>
    <t>McLean</t>
  </si>
  <si>
    <t>Grant</t>
  </si>
  <si>
    <t>Hanley</t>
  </si>
  <si>
    <t>Max</t>
  </si>
  <si>
    <t>SOU</t>
  </si>
  <si>
    <t>Oriol</t>
  </si>
  <si>
    <t>Romeu Vidal</t>
  </si>
  <si>
    <t>Romeu</t>
  </si>
  <si>
    <t>Ward-Prowse</t>
  </si>
  <si>
    <t>Kyle</t>
  </si>
  <si>
    <t>Walker-Peters</t>
  </si>
  <si>
    <t>Jan</t>
  </si>
  <si>
    <t>Bednarek</t>
  </si>
  <si>
    <t>Che</t>
  </si>
  <si>
    <t>Adams</t>
  </si>
  <si>
    <t>Moussa</t>
  </si>
  <si>
    <t>Romain</t>
  </si>
  <si>
    <t>Tino</t>
  </si>
  <si>
    <t>Livramento</t>
  </si>
  <si>
    <t>Elyounoussi</t>
  </si>
  <si>
    <t>Armando</t>
  </si>
  <si>
    <t>Broja</t>
  </si>
  <si>
    <t>Hugo</t>
  </si>
  <si>
    <t>Lloris</t>
  </si>
  <si>
    <t>TOT</t>
  </si>
  <si>
    <t>Kane</t>
  </si>
  <si>
    <t>Heung-Min</t>
  </si>
  <si>
    <t>Son</t>
  </si>
  <si>
    <t>Dier</t>
  </si>
  <si>
    <t>Rodrigues Moura da Silva</t>
  </si>
  <si>
    <t>Lucas Moura</t>
  </si>
  <si>
    <t>Davies</t>
  </si>
  <si>
    <t>Pierre-Emile</t>
  </si>
  <si>
    <t>Højbjerg</t>
  </si>
  <si>
    <t>Davinson</t>
  </si>
  <si>
    <t>Sergio</t>
  </si>
  <si>
    <t>Reguilón</t>
  </si>
  <si>
    <t>Emerson Aparecido</t>
  </si>
  <si>
    <t>Leite de Souza Junior</t>
  </si>
  <si>
    <t>Emerson Royal</t>
  </si>
  <si>
    <t>Sissoko</t>
  </si>
  <si>
    <t>WAT</t>
  </si>
  <si>
    <t>Craig</t>
  </si>
  <si>
    <t>Ismaila</t>
  </si>
  <si>
    <t>Emmanuel</t>
  </si>
  <si>
    <t>Dennis</t>
  </si>
  <si>
    <t>King</t>
  </si>
  <si>
    <t>WHU</t>
  </si>
  <si>
    <t>Lukasz</t>
  </si>
  <si>
    <t>Fabianski</t>
  </si>
  <si>
    <t>Michail</t>
  </si>
  <si>
    <t>Dawson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</si>
  <si>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</si>
  <si>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</si>
  <si>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</si>
  <si>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</si>
  <si>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</si>
  <si>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</si>
  <si>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</si>
  <si>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</si>
  <si>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Pablo</t>
  </si>
  <si>
    <t>Fornals</t>
  </si>
  <si>
    <t>João Filipe Iria</t>
  </si>
  <si>
    <t>Santos Moutinho</t>
  </si>
  <si>
    <t>Moutinho</t>
  </si>
  <si>
    <t>WOL</t>
  </si>
  <si>
    <t>Coady</t>
  </si>
  <si>
    <t>Raúl</t>
  </si>
  <si>
    <t>Jiménez</t>
  </si>
  <si>
    <t>Saïss</t>
  </si>
  <si>
    <t>Marçal</t>
  </si>
  <si>
    <t>Nélson</t>
  </si>
  <si>
    <t>Cabral Semedo</t>
  </si>
  <si>
    <t>Semedo</t>
  </si>
  <si>
    <t>Kilman</t>
  </si>
  <si>
    <t>Rayan</t>
  </si>
  <si>
    <t>Ait Nouri</t>
  </si>
  <si>
    <t>José</t>
  </si>
  <si>
    <t>Malheiro de Sá</t>
  </si>
  <si>
    <t>Sá</t>
  </si>
  <si>
    <t>Hee-Chan</t>
  </si>
  <si>
    <t>Hwang</t>
  </si>
  <si>
    <t>Total Points</t>
  </si>
  <si>
    <t>Total Cost</t>
  </si>
  <si>
    <t>Transfers</t>
  </si>
  <si>
    <t>Free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</si>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</sst>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20210-13F1-4DEC-A9EE-253830447BD3}" name="Table1" displayName="Table1" ref="A1:Q161" totalsRowShown="0">
  <autoFilter ref="A1:Q161" xr:uid="{E0120210-13F1-4DEC-A9EE-253830447BD3}">
    <filterColumn colId="16">
      <filters>
        <filter val="1"/>
      </filters>
    </filterColumn>
  </autoFilter>
  <sortState xmlns:xlrd2="http://schemas.microsoft.com/office/spreadsheetml/2017/richdata2" ref="A5:Q159">
    <sortCondition descending="1" ref="O1:O161"/>
  </sortState>
  <tableColumns count="17">
    <tableColumn id="1" xr3:uid="{63052A8A-13F6-40C6-BB9C-89FDA2D57EEA}" name="First Name"/>
    <tableColumn id="2" xr3:uid="{A58A5260-C888-4B37-9681-793F6ECAC095}" name="Surname"/>
    <tableColumn id="3" xr3:uid="{51B89731-A812-491B-8837-93F571EDF6F7}" name="Web Name"/>
    <tableColumn id="4" xr3:uid="{812AC6B4-B60C-4A91-915D-213862BBB332}" name="Position"/>
    <tableColumn id="5" xr3:uid="{B337C195-08EC-4594-8760-BBBF243F32FB}" name="GKP"/>
    <tableColumn id="6" xr3:uid="{604D2510-5C0C-4574-8DAC-3CFA92A18C5B}" name="DEF"/>
    <tableColumn id="7" xr3:uid="{ADA5FD0C-D7FD-42F4-B4E7-957F26012976}" name="MID"/>
    <tableColumn id="8" xr3:uid="{B8D29648-7959-4891-AB93-8A748283EA92}" name="FWD"/>
    <tableColumn id="9" xr3:uid="{78690034-A608-4C88-9B6F-EF44C7B6EAB6}" name="Team"/>
    <tableColumn id="17" xr3:uid="{71998D5B-64BC-443E-8105-A5E91638764C}" name="CHE" dataDxfId="0">
      <calculatedColumnFormula>IF(Table1[[#This Row],[Team]]="CHE",1,0)</calculatedColumnFormula>
    </tableColumn>
    <tableColumn id="10" xr3:uid="{89567B9E-D055-4D4C-90ED-83C776319DF9}" name="Cost"/>
    <tableColumn id="11" xr3:uid="{F747864C-F215-4F55-9EB8-2B99B9123172}" name="ID"/>
    <tableColumn id="12" xr3:uid="{9B5750C4-095B-4905-8FFF-C2E97FE75BA7}" name="ARIMA"/>
    <tableColumn id="13" xr3:uid="{156DD4FB-B845-488C-86C2-16DBE610F6C8}" name="LSTM"/>
    <tableColumn id="14" xr3:uid="{F49850FE-D3D3-4AEC-AFB2-12C01286E3D8}" name="PPG"/>
    <tableColumn id="15" xr3:uid="{6011F137-190C-43F5-BB19-8E0DEB3761F7}" name="PREV"/>
    <tableColumn id="16" xr3:uid="{D9A9F755-223B-4E75-A650-615522BD624C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1"/>
  <sheetViews>
    <sheetView tabSelected="1" workbookViewId="0">
      <selection activeCell="C14" sqref="C14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7" max="17" width="10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1" hidden="1" x14ac:dyDescent="0.3">
      <c r="A2" t="s">
        <v>285</v>
      </c>
      <c r="B2" t="s">
        <v>286</v>
      </c>
      <c r="C2" t="s">
        <v>286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276</v>
      </c>
      <c r="J2">
        <f>IF(Table1[[#This Row],[Team]]="CHE",1,0)</f>
        <v>0</v>
      </c>
      <c r="K2">
        <v>6.8</v>
      </c>
      <c r="L2">
        <v>399</v>
      </c>
      <c r="M2">
        <v>5.3333333294218797</v>
      </c>
      <c r="N2">
        <v>4.4909350772543997</v>
      </c>
      <c r="O2">
        <v>4.2709389562737998</v>
      </c>
      <c r="P2">
        <v>0</v>
      </c>
      <c r="Q2">
        <v>0</v>
      </c>
      <c r="S2" t="s">
        <v>354</v>
      </c>
      <c r="T2">
        <f>SUMPRODUCT(Table1[Selected],Table1[PPG])</f>
        <v>86.923995132010418</v>
      </c>
    </row>
    <row r="3" spans="1:21" hidden="1" x14ac:dyDescent="0.3">
      <c r="A3" t="s">
        <v>347</v>
      </c>
      <c r="B3" t="s">
        <v>348</v>
      </c>
      <c r="C3" t="s">
        <v>348</v>
      </c>
      <c r="D3" t="s">
        <v>5</v>
      </c>
      <c r="E3">
        <v>0</v>
      </c>
      <c r="F3">
        <v>1</v>
      </c>
      <c r="G3">
        <v>0</v>
      </c>
      <c r="H3">
        <v>0</v>
      </c>
      <c r="I3" t="s">
        <v>337</v>
      </c>
      <c r="J3">
        <f>IF(Table1[[#This Row],[Team]]="CHE",1,0)</f>
        <v>0</v>
      </c>
      <c r="K3">
        <v>4.2</v>
      </c>
      <c r="L3">
        <v>513</v>
      </c>
      <c r="M3">
        <v>2.3333333333333299</v>
      </c>
      <c r="N3">
        <v>4.1044792989258303</v>
      </c>
      <c r="O3">
        <v>2.7029797833694702</v>
      </c>
      <c r="P3">
        <v>0</v>
      </c>
      <c r="Q3">
        <v>0</v>
      </c>
    </row>
    <row r="4" spans="1:21" hidden="1" x14ac:dyDescent="0.3">
      <c r="A4" t="s">
        <v>79</v>
      </c>
      <c r="B4" t="s">
        <v>80</v>
      </c>
      <c r="C4" t="s">
        <v>80</v>
      </c>
      <c r="D4" t="s">
        <v>5</v>
      </c>
      <c r="E4">
        <v>0</v>
      </c>
      <c r="F4">
        <v>1</v>
      </c>
      <c r="G4">
        <v>0</v>
      </c>
      <c r="H4">
        <v>0</v>
      </c>
      <c r="I4" t="s">
        <v>61</v>
      </c>
      <c r="J4">
        <f>IF(Table1[[#This Row],[Team]]="CHE",1,0)</f>
        <v>0</v>
      </c>
      <c r="K4">
        <v>4.4000000000000004</v>
      </c>
      <c r="L4">
        <v>69</v>
      </c>
      <c r="M4">
        <v>3.3129336864626202</v>
      </c>
      <c r="N4">
        <v>4.0480550774780903</v>
      </c>
      <c r="O4">
        <v>1.5086354814285701</v>
      </c>
      <c r="P4">
        <v>0</v>
      </c>
      <c r="Q4">
        <v>0</v>
      </c>
      <c r="S4" t="s">
        <v>355</v>
      </c>
      <c r="T4">
        <f>SUMPRODUCT(Table1[Selected],Table1[Cost])</f>
        <v>94.7</v>
      </c>
      <c r="U4">
        <f>94+3.6-0.1</f>
        <v>97.5</v>
      </c>
    </row>
    <row r="5" spans="1:21" x14ac:dyDescent="0.3">
      <c r="A5" t="s">
        <v>110</v>
      </c>
      <c r="B5" t="s">
        <v>111</v>
      </c>
      <c r="C5" t="s">
        <v>112</v>
      </c>
      <c r="D5" t="s">
        <v>5</v>
      </c>
      <c r="E5">
        <v>0</v>
      </c>
      <c r="F5">
        <v>1</v>
      </c>
      <c r="G5">
        <v>0</v>
      </c>
      <c r="H5">
        <v>0</v>
      </c>
      <c r="I5" t="s">
        <v>109</v>
      </c>
      <c r="J5">
        <f>IF(Table1[[#This Row],[Team]]="CHE",1,0)</f>
        <v>1</v>
      </c>
      <c r="K5">
        <v>5.6</v>
      </c>
      <c r="L5">
        <v>134</v>
      </c>
      <c r="M5">
        <v>11.204112845614899</v>
      </c>
      <c r="N5">
        <v>9.9985178162269293</v>
      </c>
      <c r="O5">
        <v>11.0469901339295</v>
      </c>
      <c r="P5">
        <v>0</v>
      </c>
      <c r="Q5">
        <v>1</v>
      </c>
    </row>
    <row r="6" spans="1:21" hidden="1" x14ac:dyDescent="0.3">
      <c r="A6" t="s">
        <v>205</v>
      </c>
      <c r="B6" t="s">
        <v>206</v>
      </c>
      <c r="C6" t="s">
        <v>205</v>
      </c>
      <c r="D6" t="s">
        <v>4</v>
      </c>
      <c r="E6">
        <v>1</v>
      </c>
      <c r="F6">
        <v>0</v>
      </c>
      <c r="G6">
        <v>0</v>
      </c>
      <c r="H6">
        <v>0</v>
      </c>
      <c r="I6" t="s">
        <v>198</v>
      </c>
      <c r="J6">
        <f>IF(Table1[[#This Row],[Team]]="CHE",1,0)</f>
        <v>0</v>
      </c>
      <c r="K6">
        <v>6</v>
      </c>
      <c r="L6">
        <v>274</v>
      </c>
      <c r="M6">
        <v>4.5555555552645401</v>
      </c>
      <c r="N6">
        <v>5.1194403529160404</v>
      </c>
      <c r="O6">
        <v>5.5906296898034098</v>
      </c>
      <c r="P6">
        <v>0</v>
      </c>
      <c r="Q6">
        <v>0</v>
      </c>
      <c r="S6" t="s">
        <v>4</v>
      </c>
      <c r="T6">
        <f>SUMPRODUCT(Table1[Selected],Table1[GKP])</f>
        <v>2</v>
      </c>
      <c r="U6" s="1">
        <v>2</v>
      </c>
    </row>
    <row r="7" spans="1:21" hidden="1" x14ac:dyDescent="0.3">
      <c r="A7" t="s">
        <v>113</v>
      </c>
      <c r="B7" t="s">
        <v>114</v>
      </c>
      <c r="C7" t="s">
        <v>114</v>
      </c>
      <c r="D7" t="s">
        <v>5</v>
      </c>
      <c r="E7">
        <v>0</v>
      </c>
      <c r="F7">
        <v>1</v>
      </c>
      <c r="G7">
        <v>0</v>
      </c>
      <c r="H7">
        <v>0</v>
      </c>
      <c r="I7" t="s">
        <v>109</v>
      </c>
      <c r="J7">
        <f>IF(Table1[[#This Row],[Team]]="CHE",1,0)</f>
        <v>1</v>
      </c>
      <c r="K7">
        <v>5.5</v>
      </c>
      <c r="L7">
        <v>135</v>
      </c>
      <c r="M7">
        <v>5.3160984963395501</v>
      </c>
      <c r="N7">
        <v>7.2308803571218903</v>
      </c>
      <c r="O7">
        <v>6.8020374873385103</v>
      </c>
      <c r="P7">
        <v>0</v>
      </c>
      <c r="Q7">
        <v>0</v>
      </c>
      <c r="S7" t="s">
        <v>5</v>
      </c>
      <c r="T7">
        <f>SUMPRODUCT(Table1[Selected],Table1[DEF])</f>
        <v>5</v>
      </c>
      <c r="U7" s="1">
        <v>5</v>
      </c>
    </row>
    <row r="8" spans="1:21" hidden="1" x14ac:dyDescent="0.3">
      <c r="A8" t="s">
        <v>154</v>
      </c>
      <c r="B8" t="s">
        <v>155</v>
      </c>
      <c r="C8" t="s">
        <v>155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141</v>
      </c>
      <c r="J8">
        <f>IF(Table1[[#This Row],[Team]]="CHE",1,0)</f>
        <v>0</v>
      </c>
      <c r="K8">
        <v>4.5999999999999996</v>
      </c>
      <c r="L8">
        <v>176</v>
      </c>
      <c r="M8">
        <v>2.75</v>
      </c>
      <c r="N8">
        <v>4.0594244535103696</v>
      </c>
      <c r="O8">
        <v>2.9280511055545202</v>
      </c>
      <c r="P8">
        <v>0</v>
      </c>
      <c r="Q8">
        <v>0</v>
      </c>
      <c r="S8" t="s">
        <v>6</v>
      </c>
      <c r="T8">
        <f>SUMPRODUCT(Table1[Selected],Table1[MID])</f>
        <v>5</v>
      </c>
      <c r="U8" s="1">
        <v>5</v>
      </c>
    </row>
    <row r="9" spans="1:21" hidden="1" x14ac:dyDescent="0.3">
      <c r="A9" t="s">
        <v>322</v>
      </c>
      <c r="B9" t="s">
        <v>120</v>
      </c>
      <c r="C9" t="s">
        <v>120</v>
      </c>
      <c r="D9" t="s">
        <v>7</v>
      </c>
      <c r="E9">
        <v>0</v>
      </c>
      <c r="F9">
        <v>0</v>
      </c>
      <c r="G9">
        <v>0</v>
      </c>
      <c r="H9">
        <v>1</v>
      </c>
      <c r="I9" t="s">
        <v>319</v>
      </c>
      <c r="J9">
        <f>IF(Table1[[#This Row],[Team]]="CHE",1,0)</f>
        <v>0</v>
      </c>
      <c r="K9">
        <v>7.5</v>
      </c>
      <c r="L9">
        <v>474</v>
      </c>
      <c r="M9">
        <v>2.8889955196774002</v>
      </c>
      <c r="N9">
        <v>3.8749452289475199</v>
      </c>
      <c r="O9">
        <v>3.5401938560295698</v>
      </c>
      <c r="P9">
        <v>0</v>
      </c>
      <c r="Q9">
        <v>0</v>
      </c>
      <c r="S9" t="s">
        <v>7</v>
      </c>
      <c r="T9">
        <f>SUMPRODUCT(Table1[Selected],Table1[FWD])</f>
        <v>3</v>
      </c>
      <c r="U9" s="1">
        <v>3</v>
      </c>
    </row>
    <row r="10" spans="1:21" hidden="1" x14ac:dyDescent="0.3">
      <c r="A10" t="s">
        <v>146</v>
      </c>
      <c r="B10" t="s">
        <v>147</v>
      </c>
      <c r="C10" t="s">
        <v>147</v>
      </c>
      <c r="D10" t="s">
        <v>7</v>
      </c>
      <c r="E10">
        <v>0</v>
      </c>
      <c r="F10">
        <v>0</v>
      </c>
      <c r="G10">
        <v>0</v>
      </c>
      <c r="H10">
        <v>1</v>
      </c>
      <c r="I10" t="s">
        <v>141</v>
      </c>
      <c r="J10">
        <f>IF(Table1[[#This Row],[Team]]="CHE",1,0)</f>
        <v>0</v>
      </c>
      <c r="K10">
        <v>5.8</v>
      </c>
      <c r="L10">
        <v>166</v>
      </c>
      <c r="M10">
        <v>2.19313339806817</v>
      </c>
      <c r="N10">
        <v>3.6221888609934698</v>
      </c>
      <c r="O10">
        <v>2.5172325865826801</v>
      </c>
      <c r="P10">
        <v>0</v>
      </c>
      <c r="Q10">
        <v>0</v>
      </c>
    </row>
    <row r="11" spans="1:21" hidden="1" x14ac:dyDescent="0.3">
      <c r="A11" t="s">
        <v>107</v>
      </c>
      <c r="B11" t="s">
        <v>108</v>
      </c>
      <c r="C11" t="s">
        <v>108</v>
      </c>
      <c r="D11" t="s">
        <v>5</v>
      </c>
      <c r="E11">
        <v>0</v>
      </c>
      <c r="F11">
        <v>1</v>
      </c>
      <c r="G11">
        <v>0</v>
      </c>
      <c r="H11">
        <v>0</v>
      </c>
      <c r="I11" t="s">
        <v>109</v>
      </c>
      <c r="J11">
        <f>IF(Table1[[#This Row],[Team]]="CHE",1,0)</f>
        <v>1</v>
      </c>
      <c r="K11">
        <v>5.6</v>
      </c>
      <c r="L11">
        <v>133</v>
      </c>
      <c r="M11">
        <v>4.55555555555555</v>
      </c>
      <c r="N11">
        <v>7.4486072645506702</v>
      </c>
      <c r="O11">
        <v>6.6146782011820404</v>
      </c>
      <c r="P11">
        <v>0</v>
      </c>
      <c r="Q11">
        <v>0</v>
      </c>
      <c r="S11" t="s">
        <v>356</v>
      </c>
      <c r="T11" cm="1">
        <f t="array" ref="T11">SUMPRODUCT(Table1[Selected], -- (Table1[PREV] = 0))</f>
        <v>3</v>
      </c>
    </row>
    <row r="12" spans="1:21" hidden="1" x14ac:dyDescent="0.3">
      <c r="A12" t="s">
        <v>138</v>
      </c>
      <c r="B12" t="s">
        <v>98</v>
      </c>
      <c r="C12" t="s">
        <v>98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177</v>
      </c>
      <c r="J12">
        <f>IF(Table1[[#This Row],[Team]]="CHE",1,0)</f>
        <v>0</v>
      </c>
      <c r="K12">
        <v>6.6</v>
      </c>
      <c r="L12">
        <v>226</v>
      </c>
      <c r="M12">
        <v>2.4293007671017701</v>
      </c>
      <c r="N12">
        <v>4.4145014685800703</v>
      </c>
      <c r="O12">
        <v>2.6233596359336202</v>
      </c>
      <c r="P12">
        <v>0</v>
      </c>
      <c r="Q12">
        <v>0</v>
      </c>
      <c r="S12" t="s">
        <v>357</v>
      </c>
      <c r="T12">
        <v>1</v>
      </c>
    </row>
    <row r="13" spans="1:21" hidden="1" x14ac:dyDescent="0.3">
      <c r="A13" t="s">
        <v>283</v>
      </c>
      <c r="B13" t="s">
        <v>284</v>
      </c>
      <c r="C13" t="s">
        <v>284</v>
      </c>
      <c r="D13" t="s">
        <v>5</v>
      </c>
      <c r="E13">
        <v>0</v>
      </c>
      <c r="F13">
        <v>1</v>
      </c>
      <c r="G13">
        <v>0</v>
      </c>
      <c r="H13">
        <v>0</v>
      </c>
      <c r="I13" t="s">
        <v>276</v>
      </c>
      <c r="J13">
        <f>IF(Table1[[#This Row],[Team]]="CHE",1,0)</f>
        <v>0</v>
      </c>
      <c r="K13">
        <v>4.4000000000000004</v>
      </c>
      <c r="L13">
        <v>398</v>
      </c>
      <c r="M13">
        <v>3.2222222165704499</v>
      </c>
      <c r="N13">
        <v>3.74457876772972</v>
      </c>
      <c r="O13">
        <v>3.0752547834350001</v>
      </c>
      <c r="P13">
        <v>0</v>
      </c>
      <c r="Q13">
        <v>0</v>
      </c>
    </row>
    <row r="14" spans="1:21" x14ac:dyDescent="0.3">
      <c r="A14" t="s">
        <v>128</v>
      </c>
      <c r="B14" t="s">
        <v>129</v>
      </c>
      <c r="C14" t="s">
        <v>129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109</v>
      </c>
      <c r="J14">
        <f>IF(Table1[[#This Row],[Team]]="CHE",1,0)</f>
        <v>1</v>
      </c>
      <c r="K14">
        <v>7.7</v>
      </c>
      <c r="L14">
        <v>147</v>
      </c>
      <c r="M14">
        <v>9.55555555181191</v>
      </c>
      <c r="N14">
        <v>10.864359622960601</v>
      </c>
      <c r="O14">
        <v>10.888041336385401</v>
      </c>
      <c r="P14">
        <v>0</v>
      </c>
      <c r="Q14">
        <v>1</v>
      </c>
      <c r="S14" t="s">
        <v>9</v>
      </c>
      <c r="T14">
        <f>(T11-T12)*4</f>
        <v>8</v>
      </c>
    </row>
    <row r="15" spans="1:21" hidden="1" x14ac:dyDescent="0.3">
      <c r="A15" t="s">
        <v>230</v>
      </c>
      <c r="B15" t="s">
        <v>231</v>
      </c>
      <c r="C15" t="s">
        <v>232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216</v>
      </c>
      <c r="J15">
        <f>IF(Table1[[#This Row],[Team]]="CHE",1,0)</f>
        <v>0</v>
      </c>
      <c r="K15">
        <v>7</v>
      </c>
      <c r="L15">
        <v>305</v>
      </c>
      <c r="M15">
        <v>5.9216311663987096</v>
      </c>
      <c r="N15">
        <v>5.6327266603613504</v>
      </c>
      <c r="O15">
        <v>7.1420054339287402</v>
      </c>
      <c r="P15">
        <v>0</v>
      </c>
      <c r="Q15">
        <v>0</v>
      </c>
    </row>
    <row r="16" spans="1:21" hidden="1" x14ac:dyDescent="0.3">
      <c r="A16" t="s">
        <v>326</v>
      </c>
      <c r="B16" t="s">
        <v>327</v>
      </c>
      <c r="C16" t="s">
        <v>327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319</v>
      </c>
      <c r="J16">
        <f>IF(Table1[[#This Row],[Team]]="CHE",1,0)</f>
        <v>0</v>
      </c>
      <c r="K16">
        <v>6.9</v>
      </c>
      <c r="L16">
        <v>481</v>
      </c>
      <c r="M16">
        <v>4.57313265923898</v>
      </c>
      <c r="N16">
        <v>5.9708607450730096</v>
      </c>
      <c r="O16">
        <v>5.5281620485441501</v>
      </c>
      <c r="P16">
        <v>0</v>
      </c>
      <c r="Q16">
        <v>0</v>
      </c>
      <c r="S16" t="s">
        <v>358</v>
      </c>
      <c r="T16">
        <f>T2-T14</f>
        <v>78.923995132010418</v>
      </c>
    </row>
    <row r="17" spans="1:21" hidden="1" x14ac:dyDescent="0.3">
      <c r="A17" t="s">
        <v>292</v>
      </c>
      <c r="B17" t="s">
        <v>293</v>
      </c>
      <c r="C17" t="s">
        <v>293</v>
      </c>
      <c r="D17" t="s">
        <v>7</v>
      </c>
      <c r="E17">
        <v>0</v>
      </c>
      <c r="F17">
        <v>0</v>
      </c>
      <c r="G17">
        <v>0</v>
      </c>
      <c r="H17">
        <v>1</v>
      </c>
      <c r="I17" t="s">
        <v>276</v>
      </c>
      <c r="J17">
        <f>IF(Table1[[#This Row],[Team]]="CHE",1,0)</f>
        <v>0</v>
      </c>
      <c r="K17">
        <v>5.5</v>
      </c>
      <c r="L17">
        <v>408</v>
      </c>
      <c r="M17">
        <v>2.4193977582679</v>
      </c>
      <c r="N17">
        <v>4.6119792498223102</v>
      </c>
      <c r="O17">
        <v>3.1729975115490099</v>
      </c>
      <c r="P17">
        <v>0</v>
      </c>
      <c r="Q17">
        <v>0</v>
      </c>
    </row>
    <row r="18" spans="1:21" hidden="1" x14ac:dyDescent="0.3">
      <c r="A18" t="s">
        <v>58</v>
      </c>
      <c r="B18" t="s">
        <v>104</v>
      </c>
      <c r="C18" t="s">
        <v>104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95</v>
      </c>
      <c r="J18">
        <f>IF(Table1[[#This Row],[Team]]="CHE",1,0)</f>
        <v>0</v>
      </c>
      <c r="K18">
        <v>4.3</v>
      </c>
      <c r="L18">
        <v>120</v>
      </c>
      <c r="M18">
        <v>2.1666666597891999</v>
      </c>
      <c r="N18">
        <v>3.7545731717784099</v>
      </c>
      <c r="O18">
        <v>2.8242776249416601</v>
      </c>
      <c r="P18">
        <v>0</v>
      </c>
      <c r="Q18">
        <v>0</v>
      </c>
      <c r="S18" t="s">
        <v>109</v>
      </c>
      <c r="T18">
        <f>SUMPRODUCT(Table1[Selected],Table1[CHE])</f>
        <v>3</v>
      </c>
      <c r="U18">
        <v>3</v>
      </c>
    </row>
    <row r="19" spans="1:21" hidden="1" x14ac:dyDescent="0.3">
      <c r="A19" t="s">
        <v>35</v>
      </c>
      <c r="B19" t="s">
        <v>43</v>
      </c>
      <c r="C19" t="s">
        <v>44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34</v>
      </c>
      <c r="J19">
        <f>IF(Table1[[#This Row],[Team]]="CHE",1,0)</f>
        <v>0</v>
      </c>
      <c r="K19">
        <v>6.1</v>
      </c>
      <c r="L19">
        <v>36</v>
      </c>
      <c r="M19">
        <v>3.3848531825792101</v>
      </c>
      <c r="N19">
        <v>4.42850538216054</v>
      </c>
      <c r="O19">
        <v>3.0083352607067999</v>
      </c>
      <c r="P19">
        <v>0</v>
      </c>
      <c r="Q19">
        <v>0</v>
      </c>
    </row>
    <row r="20" spans="1:21" hidden="1" x14ac:dyDescent="0.3">
      <c r="A20" t="s">
        <v>260</v>
      </c>
      <c r="B20" t="s">
        <v>261</v>
      </c>
      <c r="C20" t="s">
        <v>261</v>
      </c>
      <c r="D20" t="s">
        <v>5</v>
      </c>
      <c r="E20">
        <v>0</v>
      </c>
      <c r="F20">
        <v>1</v>
      </c>
      <c r="G20">
        <v>0</v>
      </c>
      <c r="H20">
        <v>0</v>
      </c>
      <c r="I20" t="s">
        <v>259</v>
      </c>
      <c r="J20">
        <f>IF(Table1[[#This Row],[Team]]="CHE",1,0)</f>
        <v>0</v>
      </c>
      <c r="K20">
        <v>4.4000000000000004</v>
      </c>
      <c r="L20">
        <v>344</v>
      </c>
      <c r="M20">
        <v>2.5277777722599599</v>
      </c>
      <c r="N20">
        <v>4.2321586234586697</v>
      </c>
      <c r="O20">
        <v>2.97856373411586</v>
      </c>
      <c r="P20">
        <v>0</v>
      </c>
      <c r="Q20">
        <v>0</v>
      </c>
    </row>
    <row r="21" spans="1:21" hidden="1" x14ac:dyDescent="0.3">
      <c r="A21" t="s">
        <v>224</v>
      </c>
      <c r="B21" t="s">
        <v>225</v>
      </c>
      <c r="C21" t="s">
        <v>225</v>
      </c>
      <c r="D21" t="s">
        <v>5</v>
      </c>
      <c r="E21">
        <v>0</v>
      </c>
      <c r="F21">
        <v>1</v>
      </c>
      <c r="G21">
        <v>0</v>
      </c>
      <c r="H21">
        <v>0</v>
      </c>
      <c r="I21" t="s">
        <v>216</v>
      </c>
      <c r="J21">
        <f>IF(Table1[[#This Row],[Team]]="CHE",1,0)</f>
        <v>0</v>
      </c>
      <c r="K21">
        <v>7.1</v>
      </c>
      <c r="L21">
        <v>300</v>
      </c>
      <c r="M21">
        <v>5.2743675352638402</v>
      </c>
      <c r="N21">
        <v>5.4690144752313499</v>
      </c>
      <c r="O21">
        <v>6.7201987786048898</v>
      </c>
      <c r="P21">
        <v>0</v>
      </c>
      <c r="Q21">
        <v>0</v>
      </c>
    </row>
    <row r="22" spans="1:21" hidden="1" x14ac:dyDescent="0.3">
      <c r="A22" t="s">
        <v>69</v>
      </c>
      <c r="B22" t="s">
        <v>70</v>
      </c>
      <c r="C22" t="s">
        <v>70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61</v>
      </c>
      <c r="J22">
        <f>IF(Table1[[#This Row],[Team]]="CHE",1,0)</f>
        <v>0</v>
      </c>
      <c r="K22">
        <v>5.5</v>
      </c>
      <c r="L22">
        <v>59</v>
      </c>
      <c r="M22">
        <v>1.5106009882309801</v>
      </c>
      <c r="N22">
        <v>3.8381799073305598</v>
      </c>
      <c r="O22">
        <v>1.4304188756029701</v>
      </c>
      <c r="P22">
        <v>0</v>
      </c>
      <c r="Q22">
        <v>0</v>
      </c>
    </row>
    <row r="23" spans="1:21" hidden="1" x14ac:dyDescent="0.3">
      <c r="A23" t="s">
        <v>45</v>
      </c>
      <c r="B23" t="s">
        <v>46</v>
      </c>
      <c r="C23" t="s">
        <v>46</v>
      </c>
      <c r="D23" t="s">
        <v>5</v>
      </c>
      <c r="E23">
        <v>0</v>
      </c>
      <c r="F23">
        <v>1</v>
      </c>
      <c r="G23">
        <v>0</v>
      </c>
      <c r="H23">
        <v>0</v>
      </c>
      <c r="I23" t="s">
        <v>34</v>
      </c>
      <c r="J23">
        <f>IF(Table1[[#This Row],[Team]]="CHE",1,0)</f>
        <v>0</v>
      </c>
      <c r="K23">
        <v>5.2</v>
      </c>
      <c r="L23">
        <v>37</v>
      </c>
      <c r="M23">
        <v>2.2762383219151499</v>
      </c>
      <c r="N23">
        <v>4.8647368105600997</v>
      </c>
      <c r="O23">
        <v>2.8135338946046602</v>
      </c>
      <c r="P23">
        <v>0</v>
      </c>
      <c r="Q23">
        <v>0</v>
      </c>
    </row>
    <row r="24" spans="1:21" hidden="1" x14ac:dyDescent="0.3">
      <c r="A24" t="s">
        <v>136</v>
      </c>
      <c r="B24" t="s">
        <v>137</v>
      </c>
      <c r="C24" t="s">
        <v>137</v>
      </c>
      <c r="D24" t="s">
        <v>5</v>
      </c>
      <c r="E24">
        <v>0</v>
      </c>
      <c r="F24">
        <v>1</v>
      </c>
      <c r="G24">
        <v>0</v>
      </c>
      <c r="H24">
        <v>0</v>
      </c>
      <c r="I24" t="s">
        <v>109</v>
      </c>
      <c r="J24">
        <f>IF(Table1[[#This Row],[Team]]="CHE",1,0)</f>
        <v>1</v>
      </c>
      <c r="K24">
        <v>4.7</v>
      </c>
      <c r="L24">
        <v>152</v>
      </c>
      <c r="M24">
        <v>4.5968488257653002</v>
      </c>
      <c r="N24">
        <v>8.7288961512713197</v>
      </c>
      <c r="O24">
        <v>7.4356589057157203</v>
      </c>
      <c r="P24">
        <v>0</v>
      </c>
      <c r="Q24">
        <v>0</v>
      </c>
    </row>
    <row r="25" spans="1:21" hidden="1" x14ac:dyDescent="0.3">
      <c r="A25" t="s">
        <v>126</v>
      </c>
      <c r="B25" t="s">
        <v>127</v>
      </c>
      <c r="C25" t="s">
        <v>127</v>
      </c>
      <c r="D25" t="s">
        <v>5</v>
      </c>
      <c r="E25">
        <v>0</v>
      </c>
      <c r="F25">
        <v>1</v>
      </c>
      <c r="G25">
        <v>0</v>
      </c>
      <c r="H25">
        <v>0</v>
      </c>
      <c r="I25" t="s">
        <v>109</v>
      </c>
      <c r="J25">
        <f>IF(Table1[[#This Row],[Team]]="CHE",1,0)</f>
        <v>1</v>
      </c>
      <c r="K25">
        <v>4.5999999999999996</v>
      </c>
      <c r="L25">
        <v>144</v>
      </c>
      <c r="M25">
        <v>4.55555555555555</v>
      </c>
      <c r="N25">
        <v>7.4321127672916498</v>
      </c>
      <c r="O25">
        <v>6.6043277899058097</v>
      </c>
      <c r="P25">
        <v>0</v>
      </c>
      <c r="Q25">
        <v>0</v>
      </c>
    </row>
    <row r="26" spans="1:21" hidden="1" x14ac:dyDescent="0.3">
      <c r="A26" t="s">
        <v>139</v>
      </c>
      <c r="B26" t="s">
        <v>338</v>
      </c>
      <c r="C26" t="s">
        <v>338</v>
      </c>
      <c r="D26" t="s">
        <v>5</v>
      </c>
      <c r="E26">
        <v>0</v>
      </c>
      <c r="F26">
        <v>1</v>
      </c>
      <c r="G26">
        <v>0</v>
      </c>
      <c r="H26">
        <v>0</v>
      </c>
      <c r="I26" t="s">
        <v>337</v>
      </c>
      <c r="J26">
        <f>IF(Table1[[#This Row],[Team]]="CHE",1,0)</f>
        <v>0</v>
      </c>
      <c r="K26">
        <v>4.8</v>
      </c>
      <c r="L26">
        <v>499</v>
      </c>
      <c r="M26">
        <v>3.7777777743188801</v>
      </c>
      <c r="N26">
        <v>5.2114060540730298</v>
      </c>
      <c r="O26">
        <v>3.83629943400617</v>
      </c>
      <c r="P26">
        <v>0</v>
      </c>
      <c r="Q26">
        <v>0</v>
      </c>
    </row>
    <row r="27" spans="1:21" hidden="1" x14ac:dyDescent="0.3">
      <c r="A27" t="s">
        <v>159</v>
      </c>
      <c r="B27" t="s">
        <v>160</v>
      </c>
      <c r="C27" t="s">
        <v>160</v>
      </c>
      <c r="D27" t="s">
        <v>5</v>
      </c>
      <c r="E27">
        <v>0</v>
      </c>
      <c r="F27">
        <v>1</v>
      </c>
      <c r="G27">
        <v>0</v>
      </c>
      <c r="H27">
        <v>0</v>
      </c>
      <c r="I27" t="s">
        <v>157</v>
      </c>
      <c r="J27">
        <f>IF(Table1[[#This Row],[Team]]="CHE",1,0)</f>
        <v>0</v>
      </c>
      <c r="K27">
        <v>4.9000000000000004</v>
      </c>
      <c r="L27">
        <v>186</v>
      </c>
      <c r="M27">
        <v>2.2814215327503899</v>
      </c>
      <c r="N27">
        <v>3.8003577848323702</v>
      </c>
      <c r="O27">
        <v>2.7526562806668</v>
      </c>
      <c r="P27">
        <v>0</v>
      </c>
      <c r="Q27">
        <v>0</v>
      </c>
    </row>
    <row r="28" spans="1:21" hidden="1" x14ac:dyDescent="0.3">
      <c r="A28" t="s">
        <v>31</v>
      </c>
      <c r="B28" t="s">
        <v>197</v>
      </c>
      <c r="C28" t="s">
        <v>197</v>
      </c>
      <c r="D28" t="s">
        <v>5</v>
      </c>
      <c r="E28">
        <v>0</v>
      </c>
      <c r="F28">
        <v>1</v>
      </c>
      <c r="G28">
        <v>0</v>
      </c>
      <c r="H28">
        <v>0</v>
      </c>
      <c r="I28" t="s">
        <v>319</v>
      </c>
      <c r="J28">
        <f>IF(Table1[[#This Row],[Team]]="CHE",1,0)</f>
        <v>0</v>
      </c>
      <c r="K28">
        <v>5.5</v>
      </c>
      <c r="L28">
        <v>472</v>
      </c>
      <c r="M28">
        <v>3.2222222221822499</v>
      </c>
      <c r="N28">
        <v>4.2506526098476902</v>
      </c>
      <c r="O28">
        <v>3.9154049997995801</v>
      </c>
      <c r="P28">
        <v>0</v>
      </c>
      <c r="Q28">
        <v>0</v>
      </c>
    </row>
    <row r="29" spans="1:21" hidden="1" x14ac:dyDescent="0.3">
      <c r="A29" t="s">
        <v>189</v>
      </c>
      <c r="B29" t="s">
        <v>190</v>
      </c>
      <c r="C29" t="s">
        <v>190</v>
      </c>
      <c r="D29" t="s">
        <v>6</v>
      </c>
      <c r="E29">
        <v>0</v>
      </c>
      <c r="F29">
        <v>0</v>
      </c>
      <c r="G29">
        <v>1</v>
      </c>
      <c r="H29">
        <v>0</v>
      </c>
      <c r="I29" t="s">
        <v>186</v>
      </c>
      <c r="J29">
        <f>IF(Table1[[#This Row],[Team]]="CHE",1,0)</f>
        <v>0</v>
      </c>
      <c r="K29">
        <v>4.9000000000000004</v>
      </c>
      <c r="L29">
        <v>242</v>
      </c>
      <c r="M29">
        <v>2.7777777777777701</v>
      </c>
      <c r="N29">
        <v>3.8906780153893901</v>
      </c>
      <c r="O29">
        <v>2.4544002397356599</v>
      </c>
      <c r="P29">
        <v>0</v>
      </c>
      <c r="Q29">
        <v>0</v>
      </c>
    </row>
    <row r="30" spans="1:21" hidden="1" x14ac:dyDescent="0.3">
      <c r="A30" t="s">
        <v>26</v>
      </c>
      <c r="B30" t="s">
        <v>303</v>
      </c>
      <c r="C30" t="s">
        <v>303</v>
      </c>
      <c r="D30" t="s">
        <v>5</v>
      </c>
      <c r="E30">
        <v>0</v>
      </c>
      <c r="F30">
        <v>1</v>
      </c>
      <c r="G30">
        <v>0</v>
      </c>
      <c r="H30">
        <v>0</v>
      </c>
      <c r="I30" t="s">
        <v>296</v>
      </c>
      <c r="J30">
        <f>IF(Table1[[#This Row],[Team]]="CHE",1,0)</f>
        <v>0</v>
      </c>
      <c r="K30">
        <v>4.4000000000000004</v>
      </c>
      <c r="L30">
        <v>422</v>
      </c>
      <c r="M30">
        <v>1.71560503309343</v>
      </c>
      <c r="N30">
        <v>3.8916821468501102</v>
      </c>
      <c r="O30">
        <v>2.93057110811481</v>
      </c>
      <c r="P30">
        <v>0</v>
      </c>
      <c r="Q30">
        <v>0</v>
      </c>
    </row>
    <row r="31" spans="1:21" hidden="1" x14ac:dyDescent="0.3">
      <c r="A31" t="s">
        <v>314</v>
      </c>
      <c r="B31" t="s">
        <v>323</v>
      </c>
      <c r="C31" t="s">
        <v>323</v>
      </c>
      <c r="D31" t="s">
        <v>5</v>
      </c>
      <c r="E31">
        <v>0</v>
      </c>
      <c r="F31">
        <v>1</v>
      </c>
      <c r="G31">
        <v>0</v>
      </c>
      <c r="H31">
        <v>0</v>
      </c>
      <c r="I31" t="s">
        <v>319</v>
      </c>
      <c r="J31">
        <f>IF(Table1[[#This Row],[Team]]="CHE",1,0)</f>
        <v>0</v>
      </c>
      <c r="K31">
        <v>4.9000000000000004</v>
      </c>
      <c r="L31">
        <v>475</v>
      </c>
      <c r="M31">
        <v>2.64027360495446</v>
      </c>
      <c r="N31">
        <v>4.1485931441336499</v>
      </c>
      <c r="O31">
        <v>3.51777610186274</v>
      </c>
      <c r="P31">
        <v>0</v>
      </c>
      <c r="Q31">
        <v>0</v>
      </c>
    </row>
    <row r="32" spans="1:21" hidden="1" x14ac:dyDescent="0.3">
      <c r="A32" t="s">
        <v>66</v>
      </c>
      <c r="B32" t="s">
        <v>243</v>
      </c>
      <c r="C32" t="s">
        <v>243</v>
      </c>
      <c r="D32" t="s">
        <v>4</v>
      </c>
      <c r="E32">
        <v>1</v>
      </c>
      <c r="F32">
        <v>0</v>
      </c>
      <c r="G32">
        <v>0</v>
      </c>
      <c r="H32">
        <v>0</v>
      </c>
      <c r="I32" t="s">
        <v>244</v>
      </c>
      <c r="J32">
        <f>IF(Table1[[#This Row],[Team]]="CHE",1,0)</f>
        <v>0</v>
      </c>
      <c r="K32">
        <v>5.0999999999999996</v>
      </c>
      <c r="L32">
        <v>322</v>
      </c>
      <c r="M32">
        <v>4.6045753356210204</v>
      </c>
      <c r="N32">
        <v>8.8995823582596607</v>
      </c>
      <c r="O32">
        <v>5.6629677500645101</v>
      </c>
      <c r="P32">
        <v>0</v>
      </c>
      <c r="Q32">
        <v>0</v>
      </c>
    </row>
    <row r="33" spans="1:17" hidden="1" x14ac:dyDescent="0.3">
      <c r="A33" t="s">
        <v>316</v>
      </c>
      <c r="B33" t="s">
        <v>317</v>
      </c>
      <c r="C33" t="s">
        <v>317</v>
      </c>
      <c r="D33" t="s">
        <v>7</v>
      </c>
      <c r="E33">
        <v>0</v>
      </c>
      <c r="F33">
        <v>0</v>
      </c>
      <c r="G33">
        <v>0</v>
      </c>
      <c r="H33">
        <v>1</v>
      </c>
      <c r="I33" t="s">
        <v>313</v>
      </c>
      <c r="J33">
        <f>IF(Table1[[#This Row],[Team]]="CHE",1,0)</f>
        <v>0</v>
      </c>
      <c r="K33">
        <v>5.8</v>
      </c>
      <c r="L33">
        <v>457</v>
      </c>
      <c r="M33">
        <v>4.9383051627048298</v>
      </c>
      <c r="N33">
        <v>5.0958057808833104</v>
      </c>
      <c r="O33">
        <v>3.2356791644015002</v>
      </c>
      <c r="P33">
        <v>0</v>
      </c>
      <c r="Q33">
        <v>0</v>
      </c>
    </row>
    <row r="34" spans="1:17" hidden="1" x14ac:dyDescent="0.3">
      <c r="A34" t="s">
        <v>233</v>
      </c>
      <c r="B34" t="s">
        <v>234</v>
      </c>
      <c r="C34" t="s">
        <v>235</v>
      </c>
      <c r="D34" t="s">
        <v>5</v>
      </c>
      <c r="E34">
        <v>0</v>
      </c>
      <c r="F34">
        <v>1</v>
      </c>
      <c r="G34">
        <v>0</v>
      </c>
      <c r="H34">
        <v>0</v>
      </c>
      <c r="I34" t="s">
        <v>216</v>
      </c>
      <c r="J34">
        <f>IF(Table1[[#This Row],[Team]]="CHE",1,0)</f>
        <v>0</v>
      </c>
      <c r="K34">
        <v>6.1</v>
      </c>
      <c r="L34">
        <v>306</v>
      </c>
      <c r="M34">
        <v>3.4722222187902498</v>
      </c>
      <c r="N34">
        <v>4.5816029594255001</v>
      </c>
      <c r="O34">
        <v>5.2031114759290604</v>
      </c>
      <c r="P34">
        <v>0</v>
      </c>
      <c r="Q34">
        <v>0</v>
      </c>
    </row>
    <row r="35" spans="1:17" x14ac:dyDescent="0.3">
      <c r="A35" t="s">
        <v>213</v>
      </c>
      <c r="B35" t="s">
        <v>214</v>
      </c>
      <c r="C35" t="s">
        <v>214</v>
      </c>
      <c r="D35" t="s">
        <v>5</v>
      </c>
      <c r="E35">
        <v>0</v>
      </c>
      <c r="F35">
        <v>1</v>
      </c>
      <c r="G35">
        <v>0</v>
      </c>
      <c r="H35">
        <v>0</v>
      </c>
      <c r="I35" t="s">
        <v>198</v>
      </c>
      <c r="J35">
        <f>IF(Table1[[#This Row],[Team]]="CHE",1,0)</f>
        <v>0</v>
      </c>
      <c r="K35">
        <v>8.4</v>
      </c>
      <c r="L35">
        <v>280</v>
      </c>
      <c r="M35">
        <v>6.4722222205603703</v>
      </c>
      <c r="N35">
        <v>9.3176129931282397</v>
      </c>
      <c r="O35">
        <v>9.3997154512384604</v>
      </c>
      <c r="P35">
        <v>1</v>
      </c>
      <c r="Q35">
        <v>1</v>
      </c>
    </row>
    <row r="36" spans="1:17" hidden="1" x14ac:dyDescent="0.3">
      <c r="A36" t="s">
        <v>165</v>
      </c>
      <c r="B36" t="s">
        <v>166</v>
      </c>
      <c r="C36" t="s">
        <v>166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157</v>
      </c>
      <c r="J36">
        <f>IF(Table1[[#This Row],[Team]]="CHE",1,0)</f>
        <v>0</v>
      </c>
      <c r="K36">
        <v>5.3</v>
      </c>
      <c r="L36">
        <v>191</v>
      </c>
      <c r="M36">
        <v>1.8184731197367401</v>
      </c>
      <c r="N36">
        <v>3.5504184955019999</v>
      </c>
      <c r="O36">
        <v>2.4574884267003698</v>
      </c>
      <c r="P36">
        <v>0</v>
      </c>
      <c r="Q36">
        <v>0</v>
      </c>
    </row>
    <row r="37" spans="1:17" hidden="1" x14ac:dyDescent="0.3">
      <c r="A37" t="s">
        <v>50</v>
      </c>
      <c r="B37" t="s">
        <v>51</v>
      </c>
      <c r="C37" t="s">
        <v>50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34</v>
      </c>
      <c r="J37">
        <f>IF(Table1[[#This Row],[Team]]="CHE",1,0)</f>
        <v>0</v>
      </c>
      <c r="K37">
        <v>4.4000000000000004</v>
      </c>
      <c r="L37">
        <v>39</v>
      </c>
      <c r="M37">
        <v>2.1473917455182199</v>
      </c>
      <c r="N37">
        <v>3.5231225164355902</v>
      </c>
      <c r="O37">
        <v>2.2075266003779301</v>
      </c>
      <c r="P37">
        <v>0</v>
      </c>
      <c r="Q37">
        <v>0</v>
      </c>
    </row>
    <row r="38" spans="1:17" hidden="1" x14ac:dyDescent="0.3">
      <c r="A38" t="s">
        <v>29</v>
      </c>
      <c r="B38" t="s">
        <v>264</v>
      </c>
      <c r="C38" t="s">
        <v>264</v>
      </c>
      <c r="D38" t="s">
        <v>4</v>
      </c>
      <c r="E38">
        <v>1</v>
      </c>
      <c r="F38">
        <v>0</v>
      </c>
      <c r="G38">
        <v>0</v>
      </c>
      <c r="H38">
        <v>0</v>
      </c>
      <c r="I38" t="s">
        <v>259</v>
      </c>
      <c r="J38">
        <f>IF(Table1[[#This Row],[Team]]="CHE",1,0)</f>
        <v>0</v>
      </c>
      <c r="K38">
        <v>4.5</v>
      </c>
      <c r="L38">
        <v>349</v>
      </c>
      <c r="M38">
        <v>6.6673511149043199</v>
      </c>
      <c r="N38">
        <v>3.8883490888406</v>
      </c>
      <c r="O38">
        <v>4.2159670785777204</v>
      </c>
      <c r="P38">
        <v>0</v>
      </c>
      <c r="Q38">
        <v>0</v>
      </c>
    </row>
    <row r="39" spans="1:17" hidden="1" x14ac:dyDescent="0.3">
      <c r="A39" t="s">
        <v>82</v>
      </c>
      <c r="B39" t="s">
        <v>83</v>
      </c>
      <c r="C39" t="s">
        <v>83</v>
      </c>
      <c r="D39" t="s">
        <v>5</v>
      </c>
      <c r="E39">
        <v>0</v>
      </c>
      <c r="F39">
        <v>1</v>
      </c>
      <c r="G39">
        <v>0</v>
      </c>
      <c r="H39">
        <v>0</v>
      </c>
      <c r="I39" t="s">
        <v>81</v>
      </c>
      <c r="J39">
        <f>IF(Table1[[#This Row],[Team]]="CHE",1,0)</f>
        <v>0</v>
      </c>
      <c r="K39">
        <v>4.8</v>
      </c>
      <c r="L39">
        <v>86</v>
      </c>
      <c r="M39">
        <v>1.91294509431219</v>
      </c>
      <c r="N39">
        <v>3.4351455960534301</v>
      </c>
      <c r="O39">
        <v>2.4613960354611399</v>
      </c>
      <c r="P39">
        <v>0</v>
      </c>
      <c r="Q39">
        <v>0</v>
      </c>
    </row>
    <row r="40" spans="1:17" hidden="1" x14ac:dyDescent="0.3">
      <c r="A40" t="s">
        <v>226</v>
      </c>
      <c r="B40" t="s">
        <v>227</v>
      </c>
      <c r="C40" t="s">
        <v>226</v>
      </c>
      <c r="D40" t="s">
        <v>4</v>
      </c>
      <c r="E40">
        <v>1</v>
      </c>
      <c r="F40">
        <v>0</v>
      </c>
      <c r="G40">
        <v>0</v>
      </c>
      <c r="H40">
        <v>0</v>
      </c>
      <c r="I40" t="s">
        <v>216</v>
      </c>
      <c r="J40">
        <f>IF(Table1[[#This Row],[Team]]="CHE",1,0)</f>
        <v>0</v>
      </c>
      <c r="K40">
        <v>6.1</v>
      </c>
      <c r="L40">
        <v>301</v>
      </c>
      <c r="M40">
        <v>4.0833333278594299</v>
      </c>
      <c r="N40">
        <v>5.1667689256555498</v>
      </c>
      <c r="O40">
        <v>5.9432373911593501</v>
      </c>
      <c r="P40">
        <v>0</v>
      </c>
      <c r="Q40">
        <v>0</v>
      </c>
    </row>
    <row r="41" spans="1:17" x14ac:dyDescent="0.3">
      <c r="A41" t="s">
        <v>254</v>
      </c>
      <c r="B41" t="s">
        <v>255</v>
      </c>
      <c r="C41" t="s">
        <v>256</v>
      </c>
      <c r="D41" t="s">
        <v>7</v>
      </c>
      <c r="E41">
        <v>0</v>
      </c>
      <c r="F41">
        <v>0</v>
      </c>
      <c r="G41">
        <v>0</v>
      </c>
      <c r="H41">
        <v>1</v>
      </c>
      <c r="I41" t="s">
        <v>244</v>
      </c>
      <c r="J41">
        <f>IF(Table1[[#This Row],[Team]]="CHE",1,0)</f>
        <v>0</v>
      </c>
      <c r="K41">
        <v>12.2</v>
      </c>
      <c r="L41">
        <v>339</v>
      </c>
      <c r="M41">
        <v>9.5134895810509299</v>
      </c>
      <c r="N41">
        <v>11.081916742836199</v>
      </c>
      <c r="O41">
        <v>8.5040713738692695</v>
      </c>
      <c r="P41">
        <v>1</v>
      </c>
      <c r="Q41">
        <v>1</v>
      </c>
    </row>
    <row r="42" spans="1:17" hidden="1" x14ac:dyDescent="0.3">
      <c r="A42" t="s">
        <v>209</v>
      </c>
      <c r="B42" t="s">
        <v>291</v>
      </c>
      <c r="C42" t="s">
        <v>291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276</v>
      </c>
      <c r="J42">
        <f>IF(Table1[[#This Row],[Team]]="CHE",1,0)</f>
        <v>0</v>
      </c>
      <c r="K42">
        <v>5.4</v>
      </c>
      <c r="L42">
        <v>407</v>
      </c>
      <c r="M42">
        <v>2.4838709677419302</v>
      </c>
      <c r="N42">
        <v>4.0344738009115604</v>
      </c>
      <c r="O42">
        <v>2.92144619320135</v>
      </c>
      <c r="P42">
        <v>0</v>
      </c>
      <c r="Q42">
        <v>0</v>
      </c>
    </row>
    <row r="43" spans="1:17" hidden="1" x14ac:dyDescent="0.3">
      <c r="A43" t="s">
        <v>309</v>
      </c>
      <c r="B43" t="s">
        <v>310</v>
      </c>
      <c r="C43" t="s">
        <v>311</v>
      </c>
      <c r="D43" t="s">
        <v>5</v>
      </c>
      <c r="E43">
        <v>0</v>
      </c>
      <c r="F43">
        <v>1</v>
      </c>
      <c r="G43">
        <v>0</v>
      </c>
      <c r="H43">
        <v>0</v>
      </c>
      <c r="I43" t="s">
        <v>296</v>
      </c>
      <c r="J43">
        <f>IF(Table1[[#This Row],[Team]]="CHE",1,0)</f>
        <v>0</v>
      </c>
      <c r="K43">
        <v>4.5</v>
      </c>
      <c r="L43">
        <v>433</v>
      </c>
      <c r="M43">
        <v>2.4788598635206101</v>
      </c>
      <c r="N43">
        <v>4.6785888583361004</v>
      </c>
      <c r="O43">
        <v>3.7053003027445599</v>
      </c>
      <c r="P43">
        <v>0</v>
      </c>
      <c r="Q43">
        <v>0</v>
      </c>
    </row>
    <row r="44" spans="1:17" hidden="1" x14ac:dyDescent="0.3">
      <c r="A44" t="s">
        <v>320</v>
      </c>
      <c r="B44" t="s">
        <v>321</v>
      </c>
      <c r="C44" t="s">
        <v>321</v>
      </c>
      <c r="D44" t="s">
        <v>4</v>
      </c>
      <c r="E44">
        <v>1</v>
      </c>
      <c r="F44">
        <v>0</v>
      </c>
      <c r="G44">
        <v>0</v>
      </c>
      <c r="H44">
        <v>0</v>
      </c>
      <c r="I44" t="s">
        <v>319</v>
      </c>
      <c r="J44">
        <f>IF(Table1[[#This Row],[Team]]="CHE",1,0)</f>
        <v>0</v>
      </c>
      <c r="K44">
        <v>5</v>
      </c>
      <c r="L44">
        <v>471</v>
      </c>
      <c r="M44">
        <v>3.0833333330916899</v>
      </c>
      <c r="N44">
        <v>4.1910450670285799</v>
      </c>
      <c r="O44">
        <v>3.8041152909635199</v>
      </c>
      <c r="P44">
        <v>0</v>
      </c>
      <c r="Q44">
        <v>0</v>
      </c>
    </row>
    <row r="45" spans="1:17" hidden="1" x14ac:dyDescent="0.3">
      <c r="A45" t="s">
        <v>207</v>
      </c>
      <c r="B45" t="s">
        <v>28</v>
      </c>
      <c r="C45" t="s">
        <v>208</v>
      </c>
      <c r="D45" t="s">
        <v>6</v>
      </c>
      <c r="E45">
        <v>0</v>
      </c>
      <c r="F45">
        <v>0</v>
      </c>
      <c r="G45">
        <v>1</v>
      </c>
      <c r="H45">
        <v>0</v>
      </c>
      <c r="I45" t="s">
        <v>198</v>
      </c>
      <c r="J45">
        <f>IF(Table1[[#This Row],[Team]]="CHE",1,0)</f>
        <v>0</v>
      </c>
      <c r="K45">
        <v>5.4</v>
      </c>
      <c r="L45">
        <v>275</v>
      </c>
      <c r="M45">
        <v>2.9866747917046998</v>
      </c>
      <c r="N45">
        <v>4.1547745223462096</v>
      </c>
      <c r="O45">
        <v>4.2343026272438804</v>
      </c>
      <c r="P45">
        <v>0</v>
      </c>
      <c r="Q45">
        <v>0</v>
      </c>
    </row>
    <row r="46" spans="1:17" hidden="1" x14ac:dyDescent="0.3">
      <c r="A46" t="s">
        <v>248</v>
      </c>
      <c r="B46" t="s">
        <v>249</v>
      </c>
      <c r="C46" t="s">
        <v>250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244</v>
      </c>
      <c r="J46">
        <f>IF(Table1[[#This Row],[Team]]="CHE",1,0)</f>
        <v>0</v>
      </c>
      <c r="K46">
        <v>11.6</v>
      </c>
      <c r="L46">
        <v>327</v>
      </c>
      <c r="M46">
        <v>9.5449167444739906</v>
      </c>
      <c r="N46">
        <v>10.5103021071291</v>
      </c>
      <c r="O46">
        <v>8.2660650632149899</v>
      </c>
      <c r="P46">
        <v>0</v>
      </c>
      <c r="Q46">
        <v>0</v>
      </c>
    </row>
    <row r="47" spans="1:17" hidden="1" x14ac:dyDescent="0.3">
      <c r="A47" t="s">
        <v>96</v>
      </c>
      <c r="B47" t="s">
        <v>239</v>
      </c>
      <c r="C47" t="s">
        <v>239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216</v>
      </c>
      <c r="J47">
        <f>IF(Table1[[#This Row],[Team]]="CHE",1,0)</f>
        <v>0</v>
      </c>
      <c r="K47">
        <v>7.8</v>
      </c>
      <c r="L47">
        <v>309</v>
      </c>
      <c r="M47">
        <v>2.4541703915379398</v>
      </c>
      <c r="N47">
        <v>5.0330333039021404</v>
      </c>
      <c r="O47">
        <v>5.1025321404776998</v>
      </c>
      <c r="P47">
        <v>0</v>
      </c>
      <c r="Q47">
        <v>0</v>
      </c>
    </row>
    <row r="48" spans="1:17" hidden="1" x14ac:dyDescent="0.3">
      <c r="A48" t="s">
        <v>332</v>
      </c>
      <c r="B48" t="s">
        <v>333</v>
      </c>
      <c r="C48" t="s">
        <v>333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319</v>
      </c>
      <c r="J48">
        <f>IF(Table1[[#This Row],[Team]]="CHE",1,0)</f>
        <v>0</v>
      </c>
      <c r="K48">
        <v>6</v>
      </c>
      <c r="L48">
        <v>484</v>
      </c>
      <c r="M48">
        <v>3.0833333285005202</v>
      </c>
      <c r="N48">
        <v>4.0194927784820296</v>
      </c>
      <c r="O48">
        <v>3.7243448818557399</v>
      </c>
      <c r="P48">
        <v>0</v>
      </c>
      <c r="Q48">
        <v>0</v>
      </c>
    </row>
    <row r="49" spans="1:17" x14ac:dyDescent="0.3">
      <c r="A49" t="s">
        <v>115</v>
      </c>
      <c r="B49" t="s">
        <v>116</v>
      </c>
      <c r="C49" t="s">
        <v>117</v>
      </c>
      <c r="D49" t="s">
        <v>6</v>
      </c>
      <c r="E49">
        <v>0</v>
      </c>
      <c r="F49">
        <v>0</v>
      </c>
      <c r="G49">
        <v>1</v>
      </c>
      <c r="H49">
        <v>0</v>
      </c>
      <c r="I49" t="s">
        <v>109</v>
      </c>
      <c r="J49">
        <f>IF(Table1[[#This Row],[Team]]="CHE",1,0)</f>
        <v>1</v>
      </c>
      <c r="K49">
        <v>5.7</v>
      </c>
      <c r="L49">
        <v>136</v>
      </c>
      <c r="M49">
        <v>6.5</v>
      </c>
      <c r="N49">
        <v>9.0081320667341096</v>
      </c>
      <c r="O49">
        <v>8.4216066003823293</v>
      </c>
      <c r="P49">
        <v>0</v>
      </c>
      <c r="Q49">
        <v>1</v>
      </c>
    </row>
    <row r="50" spans="1:17" hidden="1" x14ac:dyDescent="0.3">
      <c r="A50" t="s">
        <v>139</v>
      </c>
      <c r="B50" t="s">
        <v>140</v>
      </c>
      <c r="C50" t="s">
        <v>140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141</v>
      </c>
      <c r="J50">
        <f>IF(Table1[[#This Row],[Team]]="CHE",1,0)</f>
        <v>0</v>
      </c>
      <c r="K50">
        <v>6.1</v>
      </c>
      <c r="L50">
        <v>158</v>
      </c>
      <c r="M50">
        <v>3.75</v>
      </c>
      <c r="N50">
        <v>4.7226996596942099</v>
      </c>
      <c r="O50">
        <v>3.6080952163372002</v>
      </c>
      <c r="P50">
        <v>0</v>
      </c>
      <c r="Q50">
        <v>0</v>
      </c>
    </row>
    <row r="51" spans="1:17" hidden="1" x14ac:dyDescent="0.3">
      <c r="A51" t="s">
        <v>172</v>
      </c>
      <c r="B51" t="s">
        <v>173</v>
      </c>
      <c r="C51" t="s">
        <v>173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157</v>
      </c>
      <c r="J51">
        <f>IF(Table1[[#This Row],[Team]]="CHE",1,0)</f>
        <v>0</v>
      </c>
      <c r="K51">
        <v>4.5999999999999996</v>
      </c>
      <c r="L51">
        <v>202</v>
      </c>
      <c r="M51">
        <v>1.8744029822107</v>
      </c>
      <c r="N51">
        <v>4.5571667900293997</v>
      </c>
      <c r="O51">
        <v>2.98664689030175</v>
      </c>
      <c r="P51">
        <v>0</v>
      </c>
      <c r="Q51">
        <v>0</v>
      </c>
    </row>
    <row r="52" spans="1:17" hidden="1" x14ac:dyDescent="0.3">
      <c r="A52" t="s">
        <v>169</v>
      </c>
      <c r="B52" t="s">
        <v>170</v>
      </c>
      <c r="C52" t="s">
        <v>170</v>
      </c>
      <c r="D52" t="s">
        <v>6</v>
      </c>
      <c r="E52">
        <v>0</v>
      </c>
      <c r="F52">
        <v>0</v>
      </c>
      <c r="G52">
        <v>1</v>
      </c>
      <c r="H52">
        <v>0</v>
      </c>
      <c r="I52" t="s">
        <v>157</v>
      </c>
      <c r="J52">
        <f>IF(Table1[[#This Row],[Team]]="CHE",1,0)</f>
        <v>0</v>
      </c>
      <c r="K52">
        <v>5.5</v>
      </c>
      <c r="L52">
        <v>200</v>
      </c>
      <c r="M52">
        <v>2.0353575649995199</v>
      </c>
      <c r="N52">
        <v>3.5273700218772399</v>
      </c>
      <c r="O52">
        <v>2.5249500900204498</v>
      </c>
      <c r="P52">
        <v>0</v>
      </c>
      <c r="Q52">
        <v>0</v>
      </c>
    </row>
    <row r="53" spans="1:17" hidden="1" x14ac:dyDescent="0.3">
      <c r="A53" t="s">
        <v>97</v>
      </c>
      <c r="B53" t="s">
        <v>215</v>
      </c>
      <c r="C53" t="s">
        <v>215</v>
      </c>
      <c r="D53" t="s">
        <v>6</v>
      </c>
      <c r="E53">
        <v>0</v>
      </c>
      <c r="F53">
        <v>0</v>
      </c>
      <c r="G53">
        <v>1</v>
      </c>
      <c r="H53">
        <v>0</v>
      </c>
      <c r="I53" t="s">
        <v>216</v>
      </c>
      <c r="J53">
        <f>IF(Table1[[#This Row],[Team]]="CHE",1,0)</f>
        <v>0</v>
      </c>
      <c r="K53">
        <v>7.5</v>
      </c>
      <c r="L53">
        <v>295</v>
      </c>
      <c r="M53">
        <v>1.9444444252858</v>
      </c>
      <c r="N53">
        <v>3.3224338179353601</v>
      </c>
      <c r="O53">
        <v>3.5145634147058198</v>
      </c>
      <c r="P53">
        <v>0</v>
      </c>
      <c r="Q53">
        <v>0</v>
      </c>
    </row>
    <row r="54" spans="1:17" hidden="1" x14ac:dyDescent="0.3">
      <c r="A54" t="s">
        <v>142</v>
      </c>
      <c r="B54" t="s">
        <v>143</v>
      </c>
      <c r="C54" t="s">
        <v>143</v>
      </c>
      <c r="D54" t="s">
        <v>4</v>
      </c>
      <c r="E54">
        <v>1</v>
      </c>
      <c r="F54">
        <v>0</v>
      </c>
      <c r="G54">
        <v>0</v>
      </c>
      <c r="H54">
        <v>0</v>
      </c>
      <c r="I54" t="s">
        <v>141</v>
      </c>
      <c r="J54">
        <f>IF(Table1[[#This Row],[Team]]="CHE",1,0)</f>
        <v>0</v>
      </c>
      <c r="K54">
        <v>4.5999999999999996</v>
      </c>
      <c r="L54">
        <v>159</v>
      </c>
      <c r="M54">
        <v>2.9166666666666599</v>
      </c>
      <c r="N54">
        <v>3.9447610289511199</v>
      </c>
      <c r="O54">
        <v>2.9348096389529901</v>
      </c>
      <c r="P54">
        <v>0</v>
      </c>
      <c r="Q54">
        <v>0</v>
      </c>
    </row>
    <row r="55" spans="1:17" hidden="1" x14ac:dyDescent="0.3">
      <c r="A55" t="s">
        <v>92</v>
      </c>
      <c r="B55" t="s">
        <v>153</v>
      </c>
      <c r="C55" t="s">
        <v>153</v>
      </c>
      <c r="D55" t="s">
        <v>5</v>
      </c>
      <c r="E55">
        <v>0</v>
      </c>
      <c r="F55">
        <v>1</v>
      </c>
      <c r="G55">
        <v>0</v>
      </c>
      <c r="H55">
        <v>0</v>
      </c>
      <c r="I55" t="s">
        <v>141</v>
      </c>
      <c r="J55">
        <f>IF(Table1[[#This Row],[Team]]="CHE",1,0)</f>
        <v>0</v>
      </c>
      <c r="K55">
        <v>4.5</v>
      </c>
      <c r="L55">
        <v>175</v>
      </c>
      <c r="M55">
        <v>4.1290322533022898</v>
      </c>
      <c r="N55">
        <v>4.5898333254347099</v>
      </c>
      <c r="O55">
        <v>3.6839953857140602</v>
      </c>
      <c r="P55">
        <v>0</v>
      </c>
      <c r="Q55">
        <v>0</v>
      </c>
    </row>
    <row r="56" spans="1:17" hidden="1" x14ac:dyDescent="0.3">
      <c r="A56" t="s">
        <v>217</v>
      </c>
      <c r="B56" t="s">
        <v>218</v>
      </c>
      <c r="C56" t="s">
        <v>218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216</v>
      </c>
      <c r="J56">
        <f>IF(Table1[[#This Row],[Team]]="CHE",1,0)</f>
        <v>0</v>
      </c>
      <c r="K56">
        <v>7.1</v>
      </c>
      <c r="L56">
        <v>296</v>
      </c>
      <c r="M56">
        <v>3.2412145437640301</v>
      </c>
      <c r="N56">
        <v>4.3330796799317497</v>
      </c>
      <c r="O56">
        <v>4.9016409608850298</v>
      </c>
      <c r="P56">
        <v>0</v>
      </c>
      <c r="Q56">
        <v>0</v>
      </c>
    </row>
    <row r="57" spans="1:17" hidden="1" x14ac:dyDescent="0.3">
      <c r="A57" t="s">
        <v>273</v>
      </c>
      <c r="B57" t="s">
        <v>274</v>
      </c>
      <c r="C57" t="s">
        <v>274</v>
      </c>
      <c r="D57" t="s">
        <v>5</v>
      </c>
      <c r="E57">
        <v>0</v>
      </c>
      <c r="F57">
        <v>1</v>
      </c>
      <c r="G57">
        <v>0</v>
      </c>
      <c r="H57">
        <v>0</v>
      </c>
      <c r="I57" t="s">
        <v>268</v>
      </c>
      <c r="J57">
        <f>IF(Table1[[#This Row],[Team]]="CHE",1,0)</f>
        <v>0</v>
      </c>
      <c r="K57">
        <v>4.4000000000000004</v>
      </c>
      <c r="L57">
        <v>370</v>
      </c>
      <c r="M57">
        <v>1.0440698872563601</v>
      </c>
      <c r="N57">
        <v>4.1223133716572802</v>
      </c>
      <c r="O57">
        <v>1.4822720571117101</v>
      </c>
      <c r="P57">
        <v>0</v>
      </c>
      <c r="Q57">
        <v>0</v>
      </c>
    </row>
    <row r="58" spans="1:17" hidden="1" x14ac:dyDescent="0.3">
      <c r="A58" t="s">
        <v>97</v>
      </c>
      <c r="B58" t="s">
        <v>196</v>
      </c>
      <c r="C58" t="s">
        <v>196</v>
      </c>
      <c r="D58" t="s">
        <v>6</v>
      </c>
      <c r="E58">
        <v>0</v>
      </c>
      <c r="F58">
        <v>0</v>
      </c>
      <c r="G58">
        <v>1</v>
      </c>
      <c r="H58">
        <v>0</v>
      </c>
      <c r="I58" t="s">
        <v>186</v>
      </c>
      <c r="J58">
        <f>IF(Table1[[#This Row],[Team]]="CHE",1,0)</f>
        <v>0</v>
      </c>
      <c r="K58">
        <v>5.5</v>
      </c>
      <c r="L58">
        <v>249</v>
      </c>
      <c r="M58">
        <v>4.7588490397188199</v>
      </c>
      <c r="N58">
        <v>3.9934674409270001</v>
      </c>
      <c r="O58">
        <v>3.1001110451869498</v>
      </c>
      <c r="P58">
        <v>0</v>
      </c>
      <c r="Q58">
        <v>0</v>
      </c>
    </row>
    <row r="59" spans="1:17" x14ac:dyDescent="0.3">
      <c r="A59" t="s">
        <v>31</v>
      </c>
      <c r="B59" t="s">
        <v>32</v>
      </c>
      <c r="C59" t="s">
        <v>32</v>
      </c>
      <c r="D59" t="s">
        <v>4</v>
      </c>
      <c r="E59">
        <v>1</v>
      </c>
      <c r="F59">
        <v>0</v>
      </c>
      <c r="G59">
        <v>0</v>
      </c>
      <c r="H59">
        <v>0</v>
      </c>
      <c r="I59" t="s">
        <v>16</v>
      </c>
      <c r="J59">
        <f>IF(Table1[[#This Row],[Team]]="CHE",1,0)</f>
        <v>0</v>
      </c>
      <c r="K59">
        <v>5.0999999999999996</v>
      </c>
      <c r="L59">
        <v>16</v>
      </c>
      <c r="M59">
        <v>4.1388888885923798</v>
      </c>
      <c r="N59">
        <v>4.8018167931639404</v>
      </c>
      <c r="O59">
        <v>4.4071934650348803</v>
      </c>
      <c r="P59">
        <v>1</v>
      </c>
      <c r="Q59">
        <v>1</v>
      </c>
    </row>
    <row r="60" spans="1:17" hidden="1" x14ac:dyDescent="0.3">
      <c r="A60" t="s">
        <v>146</v>
      </c>
      <c r="B60" t="s">
        <v>199</v>
      </c>
      <c r="C60" t="s">
        <v>199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198</v>
      </c>
      <c r="J60">
        <f>IF(Table1[[#This Row],[Team]]="CHE",1,0)</f>
        <v>0</v>
      </c>
      <c r="K60">
        <v>4.9000000000000004</v>
      </c>
      <c r="L60">
        <v>266</v>
      </c>
      <c r="M60">
        <v>2.6529546470562999</v>
      </c>
      <c r="N60">
        <v>4.1384934566049898</v>
      </c>
      <c r="O60">
        <v>4.08043373077206</v>
      </c>
      <c r="P60">
        <v>0</v>
      </c>
      <c r="Q60">
        <v>0</v>
      </c>
    </row>
    <row r="61" spans="1:17" hidden="1" x14ac:dyDescent="0.3">
      <c r="A61" t="s">
        <v>71</v>
      </c>
      <c r="B61" t="s">
        <v>72</v>
      </c>
      <c r="C61" t="s">
        <v>72</v>
      </c>
      <c r="D61" t="s">
        <v>5</v>
      </c>
      <c r="E61">
        <v>0</v>
      </c>
      <c r="F61">
        <v>1</v>
      </c>
      <c r="G61">
        <v>0</v>
      </c>
      <c r="H61">
        <v>0</v>
      </c>
      <c r="I61" t="s">
        <v>61</v>
      </c>
      <c r="J61">
        <f>IF(Table1[[#This Row],[Team]]="CHE",1,0)</f>
        <v>0</v>
      </c>
      <c r="K61">
        <v>4.5</v>
      </c>
      <c r="L61">
        <v>61</v>
      </c>
      <c r="M61">
        <v>2.5913871430517799</v>
      </c>
      <c r="N61">
        <v>3.99972807049366</v>
      </c>
      <c r="O61">
        <v>1.4906248970732401</v>
      </c>
      <c r="P61">
        <v>0</v>
      </c>
      <c r="Q61">
        <v>0</v>
      </c>
    </row>
    <row r="62" spans="1:17" x14ac:dyDescent="0.3">
      <c r="A62" t="s">
        <v>21</v>
      </c>
      <c r="B62" t="s">
        <v>22</v>
      </c>
      <c r="C62" t="s">
        <v>21</v>
      </c>
      <c r="D62" t="s">
        <v>5</v>
      </c>
      <c r="E62">
        <v>0</v>
      </c>
      <c r="F62">
        <v>1</v>
      </c>
      <c r="G62">
        <v>0</v>
      </c>
      <c r="H62">
        <v>0</v>
      </c>
      <c r="I62" t="s">
        <v>16</v>
      </c>
      <c r="J62">
        <f>IF(Table1[[#This Row],[Team]]="CHE",1,0)</f>
        <v>0</v>
      </c>
      <c r="K62">
        <v>5.4</v>
      </c>
      <c r="L62">
        <v>10</v>
      </c>
      <c r="M62">
        <v>4.8171436540349601</v>
      </c>
      <c r="N62">
        <v>4.1706899508194901</v>
      </c>
      <c r="O62">
        <v>4.3465395589663398</v>
      </c>
      <c r="P62">
        <v>1</v>
      </c>
      <c r="Q62">
        <v>1</v>
      </c>
    </row>
    <row r="63" spans="1:17" hidden="1" x14ac:dyDescent="0.3">
      <c r="A63" t="s">
        <v>352</v>
      </c>
      <c r="B63" t="s">
        <v>353</v>
      </c>
      <c r="C63" t="s">
        <v>353</v>
      </c>
      <c r="D63" t="s">
        <v>7</v>
      </c>
      <c r="E63">
        <v>0</v>
      </c>
      <c r="F63">
        <v>0</v>
      </c>
      <c r="G63">
        <v>0</v>
      </c>
      <c r="H63">
        <v>1</v>
      </c>
      <c r="I63" t="s">
        <v>337</v>
      </c>
      <c r="J63">
        <f>IF(Table1[[#This Row],[Team]]="CHE",1,0)</f>
        <v>0</v>
      </c>
      <c r="K63">
        <v>5.4</v>
      </c>
      <c r="L63">
        <v>517</v>
      </c>
      <c r="M63">
        <v>0.96084414382754502</v>
      </c>
      <c r="N63">
        <v>4.6370786728360196</v>
      </c>
      <c r="O63">
        <v>2.22271981249455</v>
      </c>
      <c r="P63">
        <v>0</v>
      </c>
      <c r="Q63">
        <v>0</v>
      </c>
    </row>
    <row r="64" spans="1:17" hidden="1" x14ac:dyDescent="0.3">
      <c r="A64" t="s">
        <v>182</v>
      </c>
      <c r="B64" t="s">
        <v>183</v>
      </c>
      <c r="C64" t="s">
        <v>183</v>
      </c>
      <c r="D64" t="s">
        <v>7</v>
      </c>
      <c r="E64">
        <v>0</v>
      </c>
      <c r="F64">
        <v>0</v>
      </c>
      <c r="G64">
        <v>0</v>
      </c>
      <c r="H64">
        <v>1</v>
      </c>
      <c r="I64" t="s">
        <v>177</v>
      </c>
      <c r="J64">
        <f>IF(Table1[[#This Row],[Team]]="CHE",1,0)</f>
        <v>0</v>
      </c>
      <c r="K64">
        <v>7.1</v>
      </c>
      <c r="L64">
        <v>224</v>
      </c>
      <c r="M64">
        <v>3.5960215033466199</v>
      </c>
      <c r="N64">
        <v>3.8873761228635999</v>
      </c>
      <c r="O64">
        <v>2.7612791461575998</v>
      </c>
      <c r="P64">
        <v>0</v>
      </c>
      <c r="Q64">
        <v>0</v>
      </c>
    </row>
    <row r="65" spans="1:17" hidden="1" x14ac:dyDescent="0.3">
      <c r="A65" t="s">
        <v>55</v>
      </c>
      <c r="B65" t="s">
        <v>56</v>
      </c>
      <c r="C65" t="s">
        <v>56</v>
      </c>
      <c r="D65" t="s">
        <v>7</v>
      </c>
      <c r="E65">
        <v>0</v>
      </c>
      <c r="F65">
        <v>0</v>
      </c>
      <c r="G65">
        <v>0</v>
      </c>
      <c r="H65">
        <v>1</v>
      </c>
      <c r="I65" t="s">
        <v>34</v>
      </c>
      <c r="J65">
        <f>IF(Table1[[#This Row],[Team]]="CHE",1,0)</f>
        <v>0</v>
      </c>
      <c r="K65">
        <v>7.7</v>
      </c>
      <c r="L65">
        <v>42</v>
      </c>
      <c r="M65">
        <v>2.6120406160555798</v>
      </c>
      <c r="N65">
        <v>3.7428295263951199</v>
      </c>
      <c r="O65">
        <v>2.4578345434338802</v>
      </c>
      <c r="P65">
        <v>0</v>
      </c>
      <c r="Q65">
        <v>0</v>
      </c>
    </row>
    <row r="66" spans="1:17" hidden="1" x14ac:dyDescent="0.3">
      <c r="A66" t="s">
        <v>132</v>
      </c>
      <c r="B66" t="s">
        <v>93</v>
      </c>
      <c r="C66" t="s">
        <v>93</v>
      </c>
      <c r="D66" t="s">
        <v>5</v>
      </c>
      <c r="E66">
        <v>0</v>
      </c>
      <c r="F66">
        <v>1</v>
      </c>
      <c r="G66">
        <v>0</v>
      </c>
      <c r="H66">
        <v>0</v>
      </c>
      <c r="I66" t="s">
        <v>109</v>
      </c>
      <c r="J66">
        <f>IF(Table1[[#This Row],[Team]]="CHE",1,0)</f>
        <v>1</v>
      </c>
      <c r="K66">
        <v>6.3</v>
      </c>
      <c r="L66">
        <v>149</v>
      </c>
      <c r="M66">
        <v>5.5379314432456299</v>
      </c>
      <c r="N66">
        <v>8.1057266202137903</v>
      </c>
      <c r="O66">
        <v>7.4455084101595403</v>
      </c>
      <c r="P66">
        <v>0</v>
      </c>
      <c r="Q66">
        <v>0</v>
      </c>
    </row>
    <row r="67" spans="1:17" hidden="1" x14ac:dyDescent="0.3">
      <c r="A67" t="s">
        <v>178</v>
      </c>
      <c r="B67" t="s">
        <v>93</v>
      </c>
      <c r="C67" t="s">
        <v>93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186</v>
      </c>
      <c r="J67">
        <f>IF(Table1[[#This Row],[Team]]="CHE",1,0)</f>
        <v>0</v>
      </c>
      <c r="K67">
        <v>6</v>
      </c>
      <c r="L67">
        <v>250</v>
      </c>
      <c r="M67">
        <v>2.3008900980984701</v>
      </c>
      <c r="N67">
        <v>4.1763781087188301</v>
      </c>
      <c r="O67">
        <v>2.4273162864796598</v>
      </c>
      <c r="P67">
        <v>0</v>
      </c>
      <c r="Q67">
        <v>0</v>
      </c>
    </row>
    <row r="68" spans="1:17" hidden="1" x14ac:dyDescent="0.3">
      <c r="A68" t="s">
        <v>73</v>
      </c>
      <c r="B68" t="s">
        <v>74</v>
      </c>
      <c r="C68" t="s">
        <v>74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61</v>
      </c>
      <c r="J68">
        <f>IF(Table1[[#This Row],[Team]]="CHE",1,0)</f>
        <v>0</v>
      </c>
      <c r="K68">
        <v>4.9000000000000004</v>
      </c>
      <c r="L68">
        <v>62</v>
      </c>
      <c r="M68">
        <v>1.00629463337109</v>
      </c>
      <c r="N68">
        <v>4.69468912040763</v>
      </c>
      <c r="O68">
        <v>1.7496240653267101</v>
      </c>
      <c r="P68">
        <v>0</v>
      </c>
      <c r="Q68">
        <v>0</v>
      </c>
    </row>
    <row r="69" spans="1:17" hidden="1" x14ac:dyDescent="0.3">
      <c r="A69" t="s">
        <v>59</v>
      </c>
      <c r="B69" t="s">
        <v>60</v>
      </c>
      <c r="C69" t="s">
        <v>60</v>
      </c>
      <c r="D69" t="s">
        <v>5</v>
      </c>
      <c r="E69">
        <v>0</v>
      </c>
      <c r="F69">
        <v>1</v>
      </c>
      <c r="G69">
        <v>0</v>
      </c>
      <c r="H69">
        <v>0</v>
      </c>
      <c r="I69" t="s">
        <v>61</v>
      </c>
      <c r="J69">
        <f>IF(Table1[[#This Row],[Team]]="CHE",1,0)</f>
        <v>0</v>
      </c>
      <c r="K69">
        <v>4.4000000000000004</v>
      </c>
      <c r="L69">
        <v>54</v>
      </c>
      <c r="M69">
        <v>3.6262376021381</v>
      </c>
      <c r="N69">
        <v>4.8185730284962496</v>
      </c>
      <c r="O69">
        <v>1.7957933134578301</v>
      </c>
      <c r="P69">
        <v>0</v>
      </c>
      <c r="Q69">
        <v>0</v>
      </c>
    </row>
    <row r="70" spans="1:17" hidden="1" x14ac:dyDescent="0.3">
      <c r="A70" t="s">
        <v>236</v>
      </c>
      <c r="B70" t="s">
        <v>237</v>
      </c>
      <c r="C70" t="s">
        <v>238</v>
      </c>
      <c r="D70" t="s">
        <v>7</v>
      </c>
      <c r="E70">
        <v>0</v>
      </c>
      <c r="F70">
        <v>0</v>
      </c>
      <c r="G70">
        <v>0</v>
      </c>
      <c r="H70">
        <v>1</v>
      </c>
      <c r="I70" t="s">
        <v>216</v>
      </c>
      <c r="J70">
        <f>IF(Table1[[#This Row],[Team]]="CHE",1,0)</f>
        <v>0</v>
      </c>
      <c r="K70">
        <v>8.4</v>
      </c>
      <c r="L70">
        <v>307</v>
      </c>
      <c r="M70">
        <v>2.5555555607163098</v>
      </c>
      <c r="N70">
        <v>3.5428435452217499</v>
      </c>
      <c r="O70">
        <v>3.9650861509637698</v>
      </c>
      <c r="P70">
        <v>0</v>
      </c>
      <c r="Q70">
        <v>0</v>
      </c>
    </row>
    <row r="71" spans="1:17" hidden="1" x14ac:dyDescent="0.3">
      <c r="A71" t="s">
        <v>339</v>
      </c>
      <c r="B71" t="s">
        <v>340</v>
      </c>
      <c r="C71" t="s">
        <v>340</v>
      </c>
      <c r="D71" t="s">
        <v>7</v>
      </c>
      <c r="E71">
        <v>0</v>
      </c>
      <c r="F71">
        <v>0</v>
      </c>
      <c r="G71">
        <v>0</v>
      </c>
      <c r="H71">
        <v>1</v>
      </c>
      <c r="I71" t="s">
        <v>337</v>
      </c>
      <c r="J71">
        <f>IF(Table1[[#This Row],[Team]]="CHE",1,0)</f>
        <v>0</v>
      </c>
      <c r="K71">
        <v>7.5</v>
      </c>
      <c r="L71">
        <v>500</v>
      </c>
      <c r="M71">
        <v>1.62640333411136</v>
      </c>
      <c r="N71">
        <v>3.6957884094146198</v>
      </c>
      <c r="O71">
        <v>2.19841990680208</v>
      </c>
      <c r="P71">
        <v>0</v>
      </c>
      <c r="Q71">
        <v>0</v>
      </c>
    </row>
    <row r="72" spans="1:17" hidden="1" x14ac:dyDescent="0.3">
      <c r="A72" t="s">
        <v>130</v>
      </c>
      <c r="B72" t="s">
        <v>131</v>
      </c>
      <c r="C72" t="s">
        <v>131</v>
      </c>
      <c r="D72" t="s">
        <v>6</v>
      </c>
      <c r="E72">
        <v>0</v>
      </c>
      <c r="F72">
        <v>0</v>
      </c>
      <c r="G72">
        <v>1</v>
      </c>
      <c r="H72">
        <v>0</v>
      </c>
      <c r="I72" t="s">
        <v>109</v>
      </c>
      <c r="J72">
        <f>IF(Table1[[#This Row],[Team]]="CHE",1,0)</f>
        <v>1</v>
      </c>
      <c r="K72">
        <v>7.9</v>
      </c>
      <c r="L72">
        <v>148</v>
      </c>
      <c r="M72">
        <v>6.2222222295513001</v>
      </c>
      <c r="N72">
        <v>9.1930660210117701</v>
      </c>
      <c r="O72">
        <v>8.4193231144315899</v>
      </c>
      <c r="P72">
        <v>0</v>
      </c>
      <c r="Q72">
        <v>0</v>
      </c>
    </row>
    <row r="73" spans="1:17" hidden="1" x14ac:dyDescent="0.3">
      <c r="A73" t="s">
        <v>174</v>
      </c>
      <c r="B73" t="s">
        <v>297</v>
      </c>
      <c r="C73" t="s">
        <v>297</v>
      </c>
      <c r="D73" t="s">
        <v>7</v>
      </c>
      <c r="E73">
        <v>0</v>
      </c>
      <c r="F73">
        <v>0</v>
      </c>
      <c r="G73">
        <v>0</v>
      </c>
      <c r="H73">
        <v>1</v>
      </c>
      <c r="I73" t="s">
        <v>296</v>
      </c>
      <c r="J73">
        <f>IF(Table1[[#This Row],[Team]]="CHE",1,0)</f>
        <v>0</v>
      </c>
      <c r="K73">
        <v>12.6</v>
      </c>
      <c r="L73">
        <v>418</v>
      </c>
      <c r="M73">
        <v>3.7504754069132402</v>
      </c>
      <c r="N73">
        <v>6.32142946362909</v>
      </c>
      <c r="O73">
        <v>5.1819054414125096</v>
      </c>
      <c r="P73">
        <v>0</v>
      </c>
      <c r="Q73">
        <v>0</v>
      </c>
    </row>
    <row r="74" spans="1:17" hidden="1" x14ac:dyDescent="0.3">
      <c r="A74" t="s">
        <v>122</v>
      </c>
      <c r="B74" t="s">
        <v>123</v>
      </c>
      <c r="C74" t="s">
        <v>123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109</v>
      </c>
      <c r="J74">
        <f>IF(Table1[[#This Row],[Team]]="CHE",1,0)</f>
        <v>1</v>
      </c>
      <c r="K74">
        <v>4.9000000000000004</v>
      </c>
      <c r="L74">
        <v>141</v>
      </c>
      <c r="M74">
        <v>3.6659159333127298</v>
      </c>
      <c r="N74">
        <v>6.8766804570877396</v>
      </c>
      <c r="O74">
        <v>5.8768117183752899</v>
      </c>
      <c r="P74">
        <v>0</v>
      </c>
      <c r="Q74">
        <v>0</v>
      </c>
    </row>
    <row r="75" spans="1:17" hidden="1" x14ac:dyDescent="0.3">
      <c r="A75" t="s">
        <v>161</v>
      </c>
      <c r="B75" t="s">
        <v>162</v>
      </c>
      <c r="C75" t="s">
        <v>162</v>
      </c>
      <c r="D75" t="s">
        <v>5</v>
      </c>
      <c r="E75">
        <v>0</v>
      </c>
      <c r="F75">
        <v>1</v>
      </c>
      <c r="G75">
        <v>0</v>
      </c>
      <c r="H75">
        <v>0</v>
      </c>
      <c r="I75" t="s">
        <v>157</v>
      </c>
      <c r="J75">
        <f>IF(Table1[[#This Row],[Team]]="CHE",1,0)</f>
        <v>0</v>
      </c>
      <c r="K75">
        <v>4.7</v>
      </c>
      <c r="L75">
        <v>187</v>
      </c>
      <c r="M75">
        <v>2.6944444439706299</v>
      </c>
      <c r="N75">
        <v>3.7840460019126998</v>
      </c>
      <c r="O75">
        <v>2.8950643216797598</v>
      </c>
      <c r="P75">
        <v>0</v>
      </c>
      <c r="Q75">
        <v>0</v>
      </c>
    </row>
    <row r="76" spans="1:17" hidden="1" x14ac:dyDescent="0.3">
      <c r="A76" t="s">
        <v>275</v>
      </c>
      <c r="B76" t="s">
        <v>346</v>
      </c>
      <c r="C76" t="s">
        <v>346</v>
      </c>
      <c r="D76" t="s">
        <v>5</v>
      </c>
      <c r="E76">
        <v>0</v>
      </c>
      <c r="F76">
        <v>1</v>
      </c>
      <c r="G76">
        <v>0</v>
      </c>
      <c r="H76">
        <v>0</v>
      </c>
      <c r="I76" t="s">
        <v>337</v>
      </c>
      <c r="J76">
        <f>IF(Table1[[#This Row],[Team]]="CHE",1,0)</f>
        <v>0</v>
      </c>
      <c r="K76">
        <v>4.5</v>
      </c>
      <c r="L76">
        <v>507</v>
      </c>
      <c r="M76">
        <v>2.6351684433874198</v>
      </c>
      <c r="N76">
        <v>4.5419411908732901</v>
      </c>
      <c r="O76">
        <v>3.0174296358729902</v>
      </c>
      <c r="P76">
        <v>0</v>
      </c>
      <c r="Q76">
        <v>0</v>
      </c>
    </row>
    <row r="77" spans="1:17" hidden="1" x14ac:dyDescent="0.3">
      <c r="A77" t="s">
        <v>242</v>
      </c>
      <c r="B77" t="s">
        <v>318</v>
      </c>
      <c r="C77" t="s">
        <v>318</v>
      </c>
      <c r="D77" t="s">
        <v>7</v>
      </c>
      <c r="E77">
        <v>0</v>
      </c>
      <c r="F77">
        <v>0</v>
      </c>
      <c r="G77">
        <v>0</v>
      </c>
      <c r="H77">
        <v>1</v>
      </c>
      <c r="I77" t="s">
        <v>313</v>
      </c>
      <c r="J77">
        <f>IF(Table1[[#This Row],[Team]]="CHE",1,0)</f>
        <v>0</v>
      </c>
      <c r="K77">
        <v>5.6</v>
      </c>
      <c r="L77">
        <v>459</v>
      </c>
      <c r="M77">
        <v>2.2222222216327299</v>
      </c>
      <c r="N77">
        <v>3.6615372445021901</v>
      </c>
      <c r="O77">
        <v>1.8431443665071201</v>
      </c>
      <c r="P77">
        <v>0</v>
      </c>
      <c r="Q77">
        <v>0</v>
      </c>
    </row>
    <row r="78" spans="1:17" hidden="1" x14ac:dyDescent="0.3">
      <c r="A78" t="s">
        <v>47</v>
      </c>
      <c r="B78" t="s">
        <v>48</v>
      </c>
      <c r="C78" t="s">
        <v>49</v>
      </c>
      <c r="D78" t="s">
        <v>5</v>
      </c>
      <c r="E78">
        <v>0</v>
      </c>
      <c r="F78">
        <v>1</v>
      </c>
      <c r="G78">
        <v>0</v>
      </c>
      <c r="H78">
        <v>0</v>
      </c>
      <c r="I78" t="s">
        <v>34</v>
      </c>
      <c r="J78">
        <f>IF(Table1[[#This Row],[Team]]="CHE",1,0)</f>
        <v>0</v>
      </c>
      <c r="K78">
        <v>4.9000000000000004</v>
      </c>
      <c r="L78">
        <v>38</v>
      </c>
      <c r="M78">
        <v>3.9032131908120098</v>
      </c>
      <c r="N78">
        <v>3.7377948896734399</v>
      </c>
      <c r="O78">
        <v>2.89547991995151</v>
      </c>
      <c r="P78">
        <v>0</v>
      </c>
      <c r="Q78">
        <v>0</v>
      </c>
    </row>
    <row r="79" spans="1:17" hidden="1" x14ac:dyDescent="0.3">
      <c r="A79" t="s">
        <v>144</v>
      </c>
      <c r="B79" t="s">
        <v>145</v>
      </c>
      <c r="C79" t="s">
        <v>145</v>
      </c>
      <c r="D79" t="s">
        <v>5</v>
      </c>
      <c r="E79">
        <v>0</v>
      </c>
      <c r="F79">
        <v>1</v>
      </c>
      <c r="G79">
        <v>0</v>
      </c>
      <c r="H79">
        <v>0</v>
      </c>
      <c r="I79" t="s">
        <v>141</v>
      </c>
      <c r="J79">
        <f>IF(Table1[[#This Row],[Team]]="CHE",1,0)</f>
        <v>0</v>
      </c>
      <c r="K79">
        <v>4.5</v>
      </c>
      <c r="L79">
        <v>163</v>
      </c>
      <c r="M79">
        <v>4.2222222218869403</v>
      </c>
      <c r="N79">
        <v>3.5823878127731801</v>
      </c>
      <c r="O79">
        <v>3.2413344184895099</v>
      </c>
      <c r="P79">
        <v>0</v>
      </c>
      <c r="Q79">
        <v>0</v>
      </c>
    </row>
    <row r="80" spans="1:17" hidden="1" x14ac:dyDescent="0.3">
      <c r="A80" t="s">
        <v>118</v>
      </c>
      <c r="B80" t="s">
        <v>119</v>
      </c>
      <c r="C80" t="s">
        <v>119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109</v>
      </c>
      <c r="J80">
        <f>IF(Table1[[#This Row],[Team]]="CHE",1,0)</f>
        <v>1</v>
      </c>
      <c r="K80">
        <v>4.9000000000000004</v>
      </c>
      <c r="L80">
        <v>138</v>
      </c>
      <c r="M80">
        <v>4.1111111111111098</v>
      </c>
      <c r="N80">
        <v>7.4965814931164996</v>
      </c>
      <c r="O80">
        <v>6.4554530398213297</v>
      </c>
      <c r="P80">
        <v>0</v>
      </c>
      <c r="Q80">
        <v>0</v>
      </c>
    </row>
    <row r="81" spans="1:17" hidden="1" x14ac:dyDescent="0.3">
      <c r="A81" t="s">
        <v>57</v>
      </c>
      <c r="B81" t="s">
        <v>269</v>
      </c>
      <c r="C81" t="s">
        <v>269</v>
      </c>
      <c r="D81" t="s">
        <v>4</v>
      </c>
      <c r="E81">
        <v>1</v>
      </c>
      <c r="F81">
        <v>0</v>
      </c>
      <c r="G81">
        <v>0</v>
      </c>
      <c r="H81">
        <v>0</v>
      </c>
      <c r="I81" t="s">
        <v>268</v>
      </c>
      <c r="J81">
        <f>IF(Table1[[#This Row],[Team]]="CHE",1,0)</f>
        <v>0</v>
      </c>
      <c r="K81">
        <v>4.5</v>
      </c>
      <c r="L81">
        <v>366</v>
      </c>
      <c r="M81">
        <v>2.0318133622919001</v>
      </c>
      <c r="N81">
        <v>4.5228191591917604</v>
      </c>
      <c r="O81">
        <v>1.88968879205587</v>
      </c>
      <c r="P81">
        <v>0</v>
      </c>
      <c r="Q81">
        <v>0</v>
      </c>
    </row>
    <row r="82" spans="1:17" hidden="1" x14ac:dyDescent="0.3">
      <c r="A82" t="s">
        <v>228</v>
      </c>
      <c r="B82" t="s">
        <v>229</v>
      </c>
      <c r="C82" t="s">
        <v>229</v>
      </c>
      <c r="D82" t="s">
        <v>5</v>
      </c>
      <c r="E82">
        <v>0</v>
      </c>
      <c r="F82">
        <v>1</v>
      </c>
      <c r="G82">
        <v>0</v>
      </c>
      <c r="H82">
        <v>0</v>
      </c>
      <c r="I82" t="s">
        <v>216</v>
      </c>
      <c r="J82">
        <f>IF(Table1[[#This Row],[Team]]="CHE",1,0)</f>
        <v>0</v>
      </c>
      <c r="K82">
        <v>5.9</v>
      </c>
      <c r="L82">
        <v>303</v>
      </c>
      <c r="M82">
        <v>3.9722222222222201</v>
      </c>
      <c r="N82">
        <v>5.0163362639040603</v>
      </c>
      <c r="O82">
        <v>5.7737037998587999</v>
      </c>
      <c r="P82">
        <v>0</v>
      </c>
      <c r="Q82">
        <v>0</v>
      </c>
    </row>
    <row r="83" spans="1:17" hidden="1" x14ac:dyDescent="0.3">
      <c r="A83" t="s">
        <v>289</v>
      </c>
      <c r="B83" t="s">
        <v>290</v>
      </c>
      <c r="C83" t="s">
        <v>290</v>
      </c>
      <c r="D83" t="s">
        <v>5</v>
      </c>
      <c r="E83">
        <v>0</v>
      </c>
      <c r="F83">
        <v>1</v>
      </c>
      <c r="G83">
        <v>0</v>
      </c>
      <c r="H83">
        <v>0</v>
      </c>
      <c r="I83" t="s">
        <v>276</v>
      </c>
      <c r="J83">
        <f>IF(Table1[[#This Row],[Team]]="CHE",1,0)</f>
        <v>0</v>
      </c>
      <c r="K83">
        <v>4.3</v>
      </c>
      <c r="L83">
        <v>406</v>
      </c>
      <c r="M83">
        <v>2.7893598327514502</v>
      </c>
      <c r="N83">
        <v>4.3016363609880699</v>
      </c>
      <c r="O83">
        <v>3.17084500904754</v>
      </c>
      <c r="P83">
        <v>0</v>
      </c>
      <c r="Q83">
        <v>0</v>
      </c>
    </row>
    <row r="84" spans="1:17" hidden="1" x14ac:dyDescent="0.3">
      <c r="A84" t="s">
        <v>294</v>
      </c>
      <c r="B84" t="s">
        <v>295</v>
      </c>
      <c r="C84" t="s">
        <v>295</v>
      </c>
      <c r="D84" t="s">
        <v>4</v>
      </c>
      <c r="E84">
        <v>1</v>
      </c>
      <c r="F84">
        <v>0</v>
      </c>
      <c r="G84">
        <v>0</v>
      </c>
      <c r="H84">
        <v>0</v>
      </c>
      <c r="I84" t="s">
        <v>296</v>
      </c>
      <c r="J84">
        <f>IF(Table1[[#This Row],[Team]]="CHE",1,0)</f>
        <v>0</v>
      </c>
      <c r="K84">
        <v>5.4</v>
      </c>
      <c r="L84">
        <v>417</v>
      </c>
      <c r="M84">
        <v>4.1666666631736797</v>
      </c>
      <c r="N84">
        <v>4.9831604722373797</v>
      </c>
      <c r="O84">
        <v>4.6143479134397598</v>
      </c>
      <c r="P84">
        <v>0</v>
      </c>
      <c r="Q84">
        <v>0</v>
      </c>
    </row>
    <row r="85" spans="1:17" hidden="1" x14ac:dyDescent="0.3">
      <c r="A85" t="s">
        <v>184</v>
      </c>
      <c r="B85" t="s">
        <v>185</v>
      </c>
      <c r="C85" t="s">
        <v>185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177</v>
      </c>
      <c r="J85">
        <f>IF(Table1[[#This Row],[Team]]="CHE",1,0)</f>
        <v>0</v>
      </c>
      <c r="K85">
        <v>5.9</v>
      </c>
      <c r="L85">
        <v>235</v>
      </c>
      <c r="M85">
        <v>2.16666667698285</v>
      </c>
      <c r="N85">
        <v>3.9657579258369502</v>
      </c>
      <c r="O85">
        <v>2.3518301842396898</v>
      </c>
      <c r="P85">
        <v>0</v>
      </c>
      <c r="Q85">
        <v>0</v>
      </c>
    </row>
    <row r="86" spans="1:17" hidden="1" x14ac:dyDescent="0.3">
      <c r="A86" t="s">
        <v>45</v>
      </c>
      <c r="B86" t="s">
        <v>100</v>
      </c>
      <c r="C86" t="s">
        <v>100</v>
      </c>
      <c r="D86" t="s">
        <v>5</v>
      </c>
      <c r="E86">
        <v>0</v>
      </c>
      <c r="F86">
        <v>1</v>
      </c>
      <c r="G86">
        <v>0</v>
      </c>
      <c r="H86">
        <v>0</v>
      </c>
      <c r="I86" t="s">
        <v>95</v>
      </c>
      <c r="J86">
        <f>IF(Table1[[#This Row],[Team]]="CHE",1,0)</f>
        <v>0</v>
      </c>
      <c r="K86">
        <v>4.4000000000000004</v>
      </c>
      <c r="L86">
        <v>115</v>
      </c>
      <c r="M86">
        <v>2.1388888759517402</v>
      </c>
      <c r="N86">
        <v>3.6268360723942501</v>
      </c>
      <c r="O86">
        <v>2.74579227211537</v>
      </c>
      <c r="P86">
        <v>0</v>
      </c>
      <c r="Q86">
        <v>0</v>
      </c>
    </row>
    <row r="87" spans="1:17" hidden="1" x14ac:dyDescent="0.3">
      <c r="A87" t="s">
        <v>267</v>
      </c>
      <c r="B87" t="s">
        <v>301</v>
      </c>
      <c r="C87" t="s">
        <v>302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296</v>
      </c>
      <c r="J87">
        <f>IF(Table1[[#This Row],[Team]]="CHE",1,0)</f>
        <v>0</v>
      </c>
      <c r="K87">
        <v>6</v>
      </c>
      <c r="L87">
        <v>421</v>
      </c>
      <c r="M87">
        <v>2.38888888888888</v>
      </c>
      <c r="N87">
        <v>3.8638657193661401</v>
      </c>
      <c r="O87">
        <v>3.2095602085033201</v>
      </c>
      <c r="P87">
        <v>0</v>
      </c>
      <c r="Q87">
        <v>0</v>
      </c>
    </row>
    <row r="88" spans="1:17" hidden="1" x14ac:dyDescent="0.3">
      <c r="A88" t="s">
        <v>90</v>
      </c>
      <c r="B88" t="s">
        <v>91</v>
      </c>
      <c r="C88" t="s">
        <v>91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81</v>
      </c>
      <c r="J88">
        <f>IF(Table1[[#This Row],[Team]]="CHE",1,0)</f>
        <v>0</v>
      </c>
      <c r="K88">
        <v>5.0999999999999996</v>
      </c>
      <c r="L88">
        <v>95</v>
      </c>
      <c r="M88">
        <v>2.13888888888888</v>
      </c>
      <c r="N88">
        <v>3.52488555304926</v>
      </c>
      <c r="O88">
        <v>2.59003538366421</v>
      </c>
      <c r="P88">
        <v>0</v>
      </c>
      <c r="Q88">
        <v>0</v>
      </c>
    </row>
    <row r="89" spans="1:17" hidden="1" x14ac:dyDescent="0.3">
      <c r="A89" t="s">
        <v>93</v>
      </c>
      <c r="B89" t="s">
        <v>181</v>
      </c>
      <c r="C89" t="s">
        <v>181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177</v>
      </c>
      <c r="J89">
        <f>IF(Table1[[#This Row],[Team]]="CHE",1,0)</f>
        <v>0</v>
      </c>
      <c r="K89">
        <v>7</v>
      </c>
      <c r="L89">
        <v>223</v>
      </c>
      <c r="M89">
        <v>3.9166666666666599</v>
      </c>
      <c r="N89">
        <v>6.2484202242623601</v>
      </c>
      <c r="O89">
        <v>3.8612690609223401</v>
      </c>
      <c r="P89">
        <v>0</v>
      </c>
      <c r="Q89">
        <v>0</v>
      </c>
    </row>
    <row r="90" spans="1:17" hidden="1" x14ac:dyDescent="0.3">
      <c r="A90" t="s">
        <v>174</v>
      </c>
      <c r="B90" t="s">
        <v>247</v>
      </c>
      <c r="C90" t="s">
        <v>247</v>
      </c>
      <c r="D90" t="s">
        <v>5</v>
      </c>
      <c r="E90">
        <v>0</v>
      </c>
      <c r="F90">
        <v>1</v>
      </c>
      <c r="G90">
        <v>0</v>
      </c>
      <c r="H90">
        <v>0</v>
      </c>
      <c r="I90" t="s">
        <v>244</v>
      </c>
      <c r="J90">
        <f>IF(Table1[[#This Row],[Team]]="CHE",1,0)</f>
        <v>0</v>
      </c>
      <c r="K90">
        <v>5.4</v>
      </c>
      <c r="L90">
        <v>325</v>
      </c>
      <c r="M90">
        <v>3.9142973960191401</v>
      </c>
      <c r="N90">
        <v>6.6833051380767499</v>
      </c>
      <c r="O90">
        <v>4.4280913279650598</v>
      </c>
      <c r="P90">
        <v>0</v>
      </c>
      <c r="Q90">
        <v>0</v>
      </c>
    </row>
    <row r="91" spans="1:17" hidden="1" x14ac:dyDescent="0.3">
      <c r="A91" t="s">
        <v>220</v>
      </c>
      <c r="B91" t="s">
        <v>221</v>
      </c>
      <c r="C91" t="s">
        <v>221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216</v>
      </c>
      <c r="J91">
        <f>IF(Table1[[#This Row],[Team]]="CHE",1,0)</f>
        <v>0</v>
      </c>
      <c r="K91">
        <v>8.6</v>
      </c>
      <c r="L91">
        <v>298</v>
      </c>
      <c r="M91">
        <v>4.0301091646312903</v>
      </c>
      <c r="N91">
        <v>5.1780059985672304</v>
      </c>
      <c r="O91">
        <v>5.9281625843718899</v>
      </c>
      <c r="P91">
        <v>0</v>
      </c>
      <c r="Q91">
        <v>0</v>
      </c>
    </row>
    <row r="92" spans="1:17" hidden="1" x14ac:dyDescent="0.3">
      <c r="A92" t="s">
        <v>203</v>
      </c>
      <c r="B92" t="s">
        <v>204</v>
      </c>
      <c r="C92" t="s">
        <v>204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198</v>
      </c>
      <c r="J92">
        <f>IF(Table1[[#This Row],[Team]]="CHE",1,0)</f>
        <v>0</v>
      </c>
      <c r="K92">
        <v>11.7</v>
      </c>
      <c r="L92">
        <v>273</v>
      </c>
      <c r="M92">
        <v>5.1086141216105396</v>
      </c>
      <c r="N92">
        <v>5.7355937628906002</v>
      </c>
      <c r="O92">
        <v>6.2655276363302796</v>
      </c>
      <c r="P92">
        <v>0</v>
      </c>
      <c r="Q92">
        <v>0</v>
      </c>
    </row>
    <row r="93" spans="1:17" hidden="1" x14ac:dyDescent="0.3">
      <c r="A93" t="s">
        <v>241</v>
      </c>
      <c r="B93" t="s">
        <v>342</v>
      </c>
      <c r="C93" t="s">
        <v>342</v>
      </c>
      <c r="D93" t="s">
        <v>5</v>
      </c>
      <c r="E93">
        <v>0</v>
      </c>
      <c r="F93">
        <v>1</v>
      </c>
      <c r="G93">
        <v>0</v>
      </c>
      <c r="H93">
        <v>0</v>
      </c>
      <c r="I93" t="s">
        <v>337</v>
      </c>
      <c r="J93">
        <f>IF(Table1[[#This Row],[Team]]="CHE",1,0)</f>
        <v>0</v>
      </c>
      <c r="K93">
        <v>4.2</v>
      </c>
      <c r="L93">
        <v>502</v>
      </c>
      <c r="M93">
        <v>1.8055555322609</v>
      </c>
      <c r="N93">
        <v>3.2187811551002601</v>
      </c>
      <c r="O93">
        <v>2.1076687469223199</v>
      </c>
      <c r="P93">
        <v>0</v>
      </c>
      <c r="Q93">
        <v>0</v>
      </c>
    </row>
    <row r="94" spans="1:17" hidden="1" x14ac:dyDescent="0.3">
      <c r="A94" t="s">
        <v>23</v>
      </c>
      <c r="B94" t="s">
        <v>24</v>
      </c>
      <c r="C94" t="s">
        <v>25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16</v>
      </c>
      <c r="J94">
        <f>IF(Table1[[#This Row],[Team]]="CHE",1,0)</f>
        <v>0</v>
      </c>
      <c r="K94">
        <v>5.3</v>
      </c>
      <c r="L94">
        <v>11</v>
      </c>
      <c r="M94">
        <v>2.75</v>
      </c>
      <c r="N94">
        <v>4.5007696047230903</v>
      </c>
      <c r="O94">
        <v>3.6516763262277201</v>
      </c>
      <c r="P94">
        <v>0</v>
      </c>
      <c r="Q94">
        <v>0</v>
      </c>
    </row>
    <row r="95" spans="1:17" hidden="1" x14ac:dyDescent="0.3">
      <c r="A95" t="s">
        <v>35</v>
      </c>
      <c r="B95" t="s">
        <v>36</v>
      </c>
      <c r="C95" t="s">
        <v>36</v>
      </c>
      <c r="D95" t="s">
        <v>4</v>
      </c>
      <c r="E95">
        <v>1</v>
      </c>
      <c r="F95">
        <v>0</v>
      </c>
      <c r="G95">
        <v>0</v>
      </c>
      <c r="H95">
        <v>0</v>
      </c>
      <c r="I95" t="s">
        <v>34</v>
      </c>
      <c r="J95">
        <f>IF(Table1[[#This Row],[Team]]="CHE",1,0)</f>
        <v>0</v>
      </c>
      <c r="K95">
        <v>5.5</v>
      </c>
      <c r="L95">
        <v>28</v>
      </c>
      <c r="M95">
        <v>4.30555555555555</v>
      </c>
      <c r="N95">
        <v>4.30558676388263</v>
      </c>
      <c r="O95">
        <v>3.2704115053238398</v>
      </c>
      <c r="P95">
        <v>0</v>
      </c>
      <c r="Q95">
        <v>0</v>
      </c>
    </row>
    <row r="96" spans="1:17" hidden="1" x14ac:dyDescent="0.3">
      <c r="A96" t="s">
        <v>152</v>
      </c>
      <c r="B96" t="s">
        <v>200</v>
      </c>
      <c r="C96" t="s">
        <v>200</v>
      </c>
      <c r="D96" t="s">
        <v>5</v>
      </c>
      <c r="E96">
        <v>0</v>
      </c>
      <c r="F96">
        <v>1</v>
      </c>
      <c r="G96">
        <v>0</v>
      </c>
      <c r="H96">
        <v>0</v>
      </c>
      <c r="I96" t="s">
        <v>198</v>
      </c>
      <c r="J96">
        <f>IF(Table1[[#This Row],[Team]]="CHE",1,0)</f>
        <v>0</v>
      </c>
      <c r="K96">
        <v>5.0999999999999996</v>
      </c>
      <c r="L96">
        <v>268</v>
      </c>
      <c r="M96">
        <v>2.6868404490756799</v>
      </c>
      <c r="N96">
        <v>5.3878465774343098</v>
      </c>
      <c r="O96">
        <v>4.9852842524492802</v>
      </c>
      <c r="P96">
        <v>0</v>
      </c>
      <c r="Q96">
        <v>0</v>
      </c>
    </row>
    <row r="97" spans="1:17" hidden="1" x14ac:dyDescent="0.3">
      <c r="A97" t="s">
        <v>84</v>
      </c>
      <c r="B97" t="s">
        <v>85</v>
      </c>
      <c r="C97" t="s">
        <v>85</v>
      </c>
      <c r="D97" t="s">
        <v>7</v>
      </c>
      <c r="E97">
        <v>0</v>
      </c>
      <c r="F97">
        <v>0</v>
      </c>
      <c r="G97">
        <v>0</v>
      </c>
      <c r="H97">
        <v>1</v>
      </c>
      <c r="I97" t="s">
        <v>81</v>
      </c>
      <c r="J97">
        <f>IF(Table1[[#This Row],[Team]]="CHE",1,0)</f>
        <v>0</v>
      </c>
      <c r="K97">
        <v>6.4</v>
      </c>
      <c r="L97">
        <v>90</v>
      </c>
      <c r="M97">
        <v>2.47222222523594</v>
      </c>
      <c r="N97">
        <v>3.8733411962761801</v>
      </c>
      <c r="O97">
        <v>2.8906413076243398</v>
      </c>
      <c r="P97">
        <v>0</v>
      </c>
      <c r="Q97">
        <v>0</v>
      </c>
    </row>
    <row r="98" spans="1:17" hidden="1" x14ac:dyDescent="0.3">
      <c r="A98" t="s">
        <v>77</v>
      </c>
      <c r="B98" t="s">
        <v>78</v>
      </c>
      <c r="C98" t="s">
        <v>78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61</v>
      </c>
      <c r="J98">
        <f>IF(Table1[[#This Row],[Team]]="CHE",1,0)</f>
        <v>0</v>
      </c>
      <c r="K98">
        <v>5.2</v>
      </c>
      <c r="L98">
        <v>68</v>
      </c>
      <c r="M98">
        <v>3.38709677419354</v>
      </c>
      <c r="N98">
        <v>5.6365159055035399</v>
      </c>
      <c r="O98">
        <v>2.1006255408898</v>
      </c>
      <c r="P98">
        <v>0</v>
      </c>
      <c r="Q98">
        <v>0</v>
      </c>
    </row>
    <row r="99" spans="1:17" hidden="1" x14ac:dyDescent="0.3">
      <c r="A99" t="s">
        <v>37</v>
      </c>
      <c r="B99" t="s">
        <v>38</v>
      </c>
      <c r="C99" t="s">
        <v>38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34</v>
      </c>
      <c r="J99">
        <f>IF(Table1[[#This Row],[Team]]="CHE",1,0)</f>
        <v>0</v>
      </c>
      <c r="K99">
        <v>5.6</v>
      </c>
      <c r="L99">
        <v>31</v>
      </c>
      <c r="M99">
        <v>9.80555555555555</v>
      </c>
      <c r="N99">
        <v>4.3371581554274599</v>
      </c>
      <c r="O99">
        <v>5.1568606685049598</v>
      </c>
      <c r="P99">
        <v>0</v>
      </c>
      <c r="Q99">
        <v>0</v>
      </c>
    </row>
    <row r="100" spans="1:17" hidden="1" x14ac:dyDescent="0.3">
      <c r="A100" t="s">
        <v>171</v>
      </c>
      <c r="B100" t="s">
        <v>272</v>
      </c>
      <c r="C100" t="s">
        <v>272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268</v>
      </c>
      <c r="J100">
        <f>IF(Table1[[#This Row],[Team]]="CHE",1,0)</f>
        <v>0</v>
      </c>
      <c r="K100">
        <v>4.9000000000000004</v>
      </c>
      <c r="L100">
        <v>369</v>
      </c>
      <c r="M100">
        <v>2.0855890899334102</v>
      </c>
      <c r="N100">
        <v>4.1214977520453298</v>
      </c>
      <c r="O100">
        <v>1.79157439602071</v>
      </c>
      <c r="P100">
        <v>0</v>
      </c>
      <c r="Q100">
        <v>0</v>
      </c>
    </row>
    <row r="101" spans="1:17" hidden="1" x14ac:dyDescent="0.3">
      <c r="A101" t="s">
        <v>105</v>
      </c>
      <c r="B101" t="s">
        <v>106</v>
      </c>
      <c r="C101" t="s">
        <v>106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95</v>
      </c>
      <c r="J101">
        <f>IF(Table1[[#This Row],[Team]]="CHE",1,0)</f>
        <v>0</v>
      </c>
      <c r="K101">
        <v>5.5</v>
      </c>
      <c r="L101">
        <v>121</v>
      </c>
      <c r="M101">
        <v>2.14380196849087</v>
      </c>
      <c r="N101">
        <v>3.7764062612095901</v>
      </c>
      <c r="O101">
        <v>2.8271120989022802</v>
      </c>
      <c r="P101">
        <v>0</v>
      </c>
      <c r="Q101">
        <v>0</v>
      </c>
    </row>
    <row r="102" spans="1:17" hidden="1" x14ac:dyDescent="0.3">
      <c r="A102" t="s">
        <v>133</v>
      </c>
      <c r="B102" t="s">
        <v>134</v>
      </c>
      <c r="C102" t="s">
        <v>134</v>
      </c>
      <c r="D102" t="s">
        <v>4</v>
      </c>
      <c r="E102">
        <v>1</v>
      </c>
      <c r="F102">
        <v>0</v>
      </c>
      <c r="G102">
        <v>0</v>
      </c>
      <c r="H102">
        <v>0</v>
      </c>
      <c r="I102" t="s">
        <v>109</v>
      </c>
      <c r="J102">
        <f>IF(Table1[[#This Row],[Team]]="CHE",1,0)</f>
        <v>1</v>
      </c>
      <c r="K102">
        <v>6.1</v>
      </c>
      <c r="L102">
        <v>150</v>
      </c>
      <c r="M102">
        <v>6.5</v>
      </c>
      <c r="N102">
        <v>8.5895397469590904</v>
      </c>
      <c r="O102">
        <v>8.1589370204183496</v>
      </c>
      <c r="P102">
        <v>0</v>
      </c>
      <c r="Q102">
        <v>0</v>
      </c>
    </row>
    <row r="103" spans="1:17" hidden="1" x14ac:dyDescent="0.3">
      <c r="A103" t="s">
        <v>194</v>
      </c>
      <c r="B103" t="s">
        <v>195</v>
      </c>
      <c r="C103" t="s">
        <v>195</v>
      </c>
      <c r="D103" t="s">
        <v>4</v>
      </c>
      <c r="E103">
        <v>1</v>
      </c>
      <c r="F103">
        <v>0</v>
      </c>
      <c r="G103">
        <v>0</v>
      </c>
      <c r="H103">
        <v>0</v>
      </c>
      <c r="I103" t="s">
        <v>186</v>
      </c>
      <c r="J103">
        <f>IF(Table1[[#This Row],[Team]]="CHE",1,0)</f>
        <v>0</v>
      </c>
      <c r="K103">
        <v>4.8</v>
      </c>
      <c r="L103">
        <v>248</v>
      </c>
      <c r="M103">
        <v>3.1083815887290398</v>
      </c>
      <c r="N103">
        <v>3.9501594151985602</v>
      </c>
      <c r="O103">
        <v>2.5796577248114998</v>
      </c>
      <c r="P103">
        <v>0</v>
      </c>
      <c r="Q103">
        <v>0</v>
      </c>
    </row>
    <row r="104" spans="1:17" hidden="1" x14ac:dyDescent="0.3">
      <c r="A104" t="s">
        <v>39</v>
      </c>
      <c r="B104" t="s">
        <v>40</v>
      </c>
      <c r="C104" t="s">
        <v>40</v>
      </c>
      <c r="D104" t="s">
        <v>5</v>
      </c>
      <c r="E104">
        <v>0</v>
      </c>
      <c r="F104">
        <v>1</v>
      </c>
      <c r="G104">
        <v>0</v>
      </c>
      <c r="H104">
        <v>0</v>
      </c>
      <c r="I104" t="s">
        <v>34</v>
      </c>
      <c r="J104">
        <f>IF(Table1[[#This Row],[Team]]="CHE",1,0)</f>
        <v>0</v>
      </c>
      <c r="K104">
        <v>5</v>
      </c>
      <c r="L104">
        <v>33</v>
      </c>
      <c r="M104">
        <v>3.7640890887248002</v>
      </c>
      <c r="N104">
        <v>4.11137773092495</v>
      </c>
      <c r="O104">
        <v>3.0046240086698202</v>
      </c>
      <c r="P104">
        <v>0</v>
      </c>
      <c r="Q104">
        <v>0</v>
      </c>
    </row>
    <row r="105" spans="1:17" x14ac:dyDescent="0.3">
      <c r="A105" t="s">
        <v>26</v>
      </c>
      <c r="B105" t="s">
        <v>27</v>
      </c>
      <c r="C105" t="s">
        <v>27</v>
      </c>
      <c r="D105" t="s">
        <v>5</v>
      </c>
      <c r="E105">
        <v>0</v>
      </c>
      <c r="F105">
        <v>1</v>
      </c>
      <c r="G105">
        <v>0</v>
      </c>
      <c r="H105">
        <v>0</v>
      </c>
      <c r="I105" t="s">
        <v>16</v>
      </c>
      <c r="J105">
        <f>IF(Table1[[#This Row],[Team]]="CHE",1,0)</f>
        <v>0</v>
      </c>
      <c r="K105">
        <v>4.5999999999999996</v>
      </c>
      <c r="L105">
        <v>12</v>
      </c>
      <c r="M105">
        <v>3.6052582334563401</v>
      </c>
      <c r="N105">
        <v>4.7688911127938702</v>
      </c>
      <c r="O105">
        <v>4.16259374838687</v>
      </c>
      <c r="P105">
        <v>1</v>
      </c>
      <c r="Q105">
        <v>1</v>
      </c>
    </row>
    <row r="106" spans="1:17" hidden="1" x14ac:dyDescent="0.3">
      <c r="A106" t="s">
        <v>334</v>
      </c>
      <c r="B106" t="s">
        <v>335</v>
      </c>
      <c r="C106" t="s">
        <v>336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337</v>
      </c>
      <c r="J106">
        <f>IF(Table1[[#This Row],[Team]]="CHE",1,0)</f>
        <v>0</v>
      </c>
      <c r="K106">
        <v>4.9000000000000004</v>
      </c>
      <c r="L106">
        <v>497</v>
      </c>
      <c r="M106">
        <v>2.5</v>
      </c>
      <c r="N106">
        <v>4.3727468116262704</v>
      </c>
      <c r="O106">
        <v>2.88667001480305</v>
      </c>
      <c r="P106">
        <v>0</v>
      </c>
      <c r="Q106">
        <v>0</v>
      </c>
    </row>
    <row r="107" spans="1:17" hidden="1" x14ac:dyDescent="0.3">
      <c r="A107" t="s">
        <v>62</v>
      </c>
      <c r="B107" t="s">
        <v>63</v>
      </c>
      <c r="C107" t="s">
        <v>63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61</v>
      </c>
      <c r="J107">
        <f>IF(Table1[[#This Row],[Team]]="CHE",1,0)</f>
        <v>0</v>
      </c>
      <c r="K107">
        <v>5</v>
      </c>
      <c r="L107">
        <v>55</v>
      </c>
      <c r="M107">
        <v>3.2330445624777</v>
      </c>
      <c r="N107">
        <v>4.5092714299176402</v>
      </c>
      <c r="O107">
        <v>1.6805223111746801</v>
      </c>
      <c r="P107">
        <v>0</v>
      </c>
      <c r="Q107">
        <v>0</v>
      </c>
    </row>
    <row r="108" spans="1:17" hidden="1" x14ac:dyDescent="0.3">
      <c r="A108" t="s">
        <v>29</v>
      </c>
      <c r="B108" t="s">
        <v>30</v>
      </c>
      <c r="C108" t="s">
        <v>30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16</v>
      </c>
      <c r="J108">
        <f>IF(Table1[[#This Row],[Team]]="CHE",1,0)</f>
        <v>0</v>
      </c>
      <c r="K108">
        <v>5.6</v>
      </c>
      <c r="L108">
        <v>15</v>
      </c>
      <c r="M108">
        <v>3.5</v>
      </c>
      <c r="N108">
        <v>4.8760062976853504</v>
      </c>
      <c r="O108">
        <v>4.1770697031013997</v>
      </c>
      <c r="P108">
        <v>0</v>
      </c>
      <c r="Q108">
        <v>0</v>
      </c>
    </row>
    <row r="109" spans="1:17" hidden="1" x14ac:dyDescent="0.3">
      <c r="A109" t="s">
        <v>146</v>
      </c>
      <c r="B109" t="s">
        <v>163</v>
      </c>
      <c r="C109" t="s">
        <v>163</v>
      </c>
      <c r="D109" t="s">
        <v>4</v>
      </c>
      <c r="E109">
        <v>1</v>
      </c>
      <c r="F109">
        <v>0</v>
      </c>
      <c r="G109">
        <v>0</v>
      </c>
      <c r="H109">
        <v>0</v>
      </c>
      <c r="I109" t="s">
        <v>157</v>
      </c>
      <c r="J109">
        <f>IF(Table1[[#This Row],[Team]]="CHE",1,0)</f>
        <v>0</v>
      </c>
      <c r="K109">
        <v>4.8</v>
      </c>
      <c r="L109">
        <v>188</v>
      </c>
      <c r="M109">
        <v>2.7405154750150702</v>
      </c>
      <c r="N109">
        <v>4.4184038372197101</v>
      </c>
      <c r="O109">
        <v>3.2324401010138399</v>
      </c>
      <c r="P109">
        <v>0</v>
      </c>
      <c r="Q109">
        <v>0</v>
      </c>
    </row>
    <row r="110" spans="1:17" hidden="1" x14ac:dyDescent="0.3">
      <c r="A110" t="s">
        <v>75</v>
      </c>
      <c r="B110" t="s">
        <v>76</v>
      </c>
      <c r="C110" t="s">
        <v>76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61</v>
      </c>
      <c r="J110">
        <f>IF(Table1[[#This Row],[Team]]="CHE",1,0)</f>
        <v>0</v>
      </c>
      <c r="K110">
        <v>4.4000000000000004</v>
      </c>
      <c r="L110">
        <v>67</v>
      </c>
      <c r="M110">
        <v>2.9126944342430501</v>
      </c>
      <c r="N110">
        <v>4.0867432453341701</v>
      </c>
      <c r="O110">
        <v>1.52305384818051</v>
      </c>
      <c r="P110">
        <v>0</v>
      </c>
      <c r="Q110">
        <v>0</v>
      </c>
    </row>
    <row r="111" spans="1:17" hidden="1" x14ac:dyDescent="0.3">
      <c r="A111" t="s">
        <v>245</v>
      </c>
      <c r="B111" t="s">
        <v>246</v>
      </c>
      <c r="C111" t="s">
        <v>246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244</v>
      </c>
      <c r="J111">
        <f>IF(Table1[[#This Row],[Team]]="CHE",1,0)</f>
        <v>0</v>
      </c>
      <c r="K111">
        <v>7.4</v>
      </c>
      <c r="L111">
        <v>324</v>
      </c>
      <c r="M111">
        <v>2.27942771700683</v>
      </c>
      <c r="N111">
        <v>7.3799605640093802</v>
      </c>
      <c r="O111">
        <v>4.1046552920235104</v>
      </c>
      <c r="P111">
        <v>0</v>
      </c>
      <c r="Q111">
        <v>0</v>
      </c>
    </row>
    <row r="112" spans="1:17" x14ac:dyDescent="0.3">
      <c r="A112" t="s">
        <v>93</v>
      </c>
      <c r="B112" t="s">
        <v>280</v>
      </c>
      <c r="C112" t="s">
        <v>280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276</v>
      </c>
      <c r="J112">
        <f>IF(Table1[[#This Row],[Team]]="CHE",1,0)</f>
        <v>0</v>
      </c>
      <c r="K112">
        <v>6.4</v>
      </c>
      <c r="L112">
        <v>396</v>
      </c>
      <c r="M112">
        <v>4.1111111080671199</v>
      </c>
      <c r="N112">
        <v>5.2159528554080303</v>
      </c>
      <c r="O112">
        <v>4.1339710139680399</v>
      </c>
      <c r="P112">
        <v>1</v>
      </c>
      <c r="Q112">
        <v>1</v>
      </c>
    </row>
    <row r="113" spans="1:17" hidden="1" x14ac:dyDescent="0.3">
      <c r="A113" t="s">
        <v>270</v>
      </c>
      <c r="B113" t="s">
        <v>271</v>
      </c>
      <c r="C113" t="s">
        <v>271</v>
      </c>
      <c r="D113" t="s">
        <v>7</v>
      </c>
      <c r="E113">
        <v>0</v>
      </c>
      <c r="F113">
        <v>0</v>
      </c>
      <c r="G113">
        <v>0</v>
      </c>
      <c r="H113">
        <v>1</v>
      </c>
      <c r="I113" t="s">
        <v>268</v>
      </c>
      <c r="J113">
        <f>IF(Table1[[#This Row],[Team]]="CHE",1,0)</f>
        <v>0</v>
      </c>
      <c r="K113">
        <v>6</v>
      </c>
      <c r="L113">
        <v>367</v>
      </c>
      <c r="M113">
        <v>3.74193548387096</v>
      </c>
      <c r="N113">
        <v>5.7608104810644596</v>
      </c>
      <c r="O113">
        <v>2.7498911698145401</v>
      </c>
      <c r="P113">
        <v>0</v>
      </c>
      <c r="Q113">
        <v>0</v>
      </c>
    </row>
    <row r="114" spans="1:17" x14ac:dyDescent="0.3">
      <c r="A114" t="s">
        <v>251</v>
      </c>
      <c r="B114" t="s">
        <v>300</v>
      </c>
      <c r="C114" t="s">
        <v>300</v>
      </c>
      <c r="D114" t="s">
        <v>5</v>
      </c>
      <c r="E114">
        <v>0</v>
      </c>
      <c r="F114">
        <v>1</v>
      </c>
      <c r="G114">
        <v>0</v>
      </c>
      <c r="H114">
        <v>0</v>
      </c>
      <c r="I114" t="s">
        <v>296</v>
      </c>
      <c r="J114">
        <f>IF(Table1[[#This Row],[Team]]="CHE",1,0)</f>
        <v>0</v>
      </c>
      <c r="K114">
        <v>4.5999999999999996</v>
      </c>
      <c r="L114">
        <v>420</v>
      </c>
      <c r="M114">
        <v>3.2777777777777701</v>
      </c>
      <c r="N114">
        <v>4.62245669034718</v>
      </c>
      <c r="O114">
        <v>4.0233946139157704</v>
      </c>
      <c r="P114">
        <v>1</v>
      </c>
      <c r="Q114">
        <v>1</v>
      </c>
    </row>
    <row r="115" spans="1:17" hidden="1" x14ac:dyDescent="0.3">
      <c r="A115" t="s">
        <v>52</v>
      </c>
      <c r="B115" t="s">
        <v>53</v>
      </c>
      <c r="C115" t="s">
        <v>53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34</v>
      </c>
      <c r="J115">
        <f>IF(Table1[[#This Row],[Team]]="CHE",1,0)</f>
        <v>0</v>
      </c>
      <c r="K115">
        <v>4.7</v>
      </c>
      <c r="L115">
        <v>40</v>
      </c>
      <c r="M115">
        <v>2.6200343715410201</v>
      </c>
      <c r="N115">
        <v>4.9541817207071199</v>
      </c>
      <c r="O115">
        <v>2.96810248491879</v>
      </c>
      <c r="P115">
        <v>0</v>
      </c>
      <c r="Q115">
        <v>0</v>
      </c>
    </row>
    <row r="116" spans="1:17" hidden="1" x14ac:dyDescent="0.3">
      <c r="A116" t="s">
        <v>191</v>
      </c>
      <c r="B116" t="s">
        <v>192</v>
      </c>
      <c r="C116" t="s">
        <v>193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186</v>
      </c>
      <c r="J116">
        <f>IF(Table1[[#This Row],[Team]]="CHE",1,0)</f>
        <v>0</v>
      </c>
      <c r="K116">
        <v>6.4</v>
      </c>
      <c r="L116">
        <v>246</v>
      </c>
      <c r="M116">
        <v>3.6944444444444402</v>
      </c>
      <c r="N116">
        <v>4.6614733864638902</v>
      </c>
      <c r="O116">
        <v>3.0521994903243401</v>
      </c>
      <c r="P116">
        <v>0</v>
      </c>
      <c r="Q116">
        <v>0</v>
      </c>
    </row>
    <row r="117" spans="1:17" hidden="1" x14ac:dyDescent="0.3">
      <c r="A117" t="s">
        <v>66</v>
      </c>
      <c r="B117" t="s">
        <v>67</v>
      </c>
      <c r="C117" t="s">
        <v>68</v>
      </c>
      <c r="D117" t="s">
        <v>4</v>
      </c>
      <c r="E117">
        <v>1</v>
      </c>
      <c r="F117">
        <v>0</v>
      </c>
      <c r="G117">
        <v>0</v>
      </c>
      <c r="H117">
        <v>0</v>
      </c>
      <c r="I117" t="s">
        <v>61</v>
      </c>
      <c r="J117">
        <f>IF(Table1[[#This Row],[Team]]="CHE",1,0)</f>
        <v>0</v>
      </c>
      <c r="K117">
        <v>4.3</v>
      </c>
      <c r="L117">
        <v>58</v>
      </c>
      <c r="M117">
        <v>2.8040109579541501</v>
      </c>
      <c r="N117">
        <v>4.3294614210563802</v>
      </c>
      <c r="O117">
        <v>1.6135104365602999</v>
      </c>
      <c r="P117">
        <v>0</v>
      </c>
      <c r="Q117">
        <v>0</v>
      </c>
    </row>
    <row r="118" spans="1:17" hidden="1" x14ac:dyDescent="0.3">
      <c r="A118" t="s">
        <v>307</v>
      </c>
      <c r="B118" t="s">
        <v>308</v>
      </c>
      <c r="C118" t="s">
        <v>308</v>
      </c>
      <c r="D118" t="s">
        <v>5</v>
      </c>
      <c r="E118">
        <v>0</v>
      </c>
      <c r="F118">
        <v>1</v>
      </c>
      <c r="G118">
        <v>0</v>
      </c>
      <c r="H118">
        <v>0</v>
      </c>
      <c r="I118" t="s">
        <v>296</v>
      </c>
      <c r="J118">
        <f>IF(Table1[[#This Row],[Team]]="CHE",1,0)</f>
        <v>0</v>
      </c>
      <c r="K118">
        <v>5.0999999999999996</v>
      </c>
      <c r="L118">
        <v>428</v>
      </c>
      <c r="M118">
        <v>3.3333333256228901</v>
      </c>
      <c r="N118">
        <v>4.55073718965944</v>
      </c>
      <c r="O118">
        <v>4.0075264108892998</v>
      </c>
      <c r="P118">
        <v>0</v>
      </c>
      <c r="Q118">
        <v>0</v>
      </c>
    </row>
    <row r="119" spans="1:17" hidden="1" x14ac:dyDescent="0.3">
      <c r="A119" t="s">
        <v>328</v>
      </c>
      <c r="B119" t="s">
        <v>329</v>
      </c>
      <c r="C119" t="s">
        <v>329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319</v>
      </c>
      <c r="J119">
        <f>IF(Table1[[#This Row],[Team]]="CHE",1,0)</f>
        <v>0</v>
      </c>
      <c r="K119">
        <v>5</v>
      </c>
      <c r="L119">
        <v>482</v>
      </c>
      <c r="M119">
        <v>2.2777777771235801</v>
      </c>
      <c r="N119">
        <v>4.2577613200602</v>
      </c>
      <c r="O119">
        <v>3.3504161961597401</v>
      </c>
      <c r="P119">
        <v>0</v>
      </c>
      <c r="Q119">
        <v>0</v>
      </c>
    </row>
    <row r="120" spans="1:17" hidden="1" x14ac:dyDescent="0.3">
      <c r="A120" t="s">
        <v>167</v>
      </c>
      <c r="B120" t="s">
        <v>168</v>
      </c>
      <c r="C120" t="s">
        <v>167</v>
      </c>
      <c r="D120" t="s">
        <v>7</v>
      </c>
      <c r="E120">
        <v>0</v>
      </c>
      <c r="F120">
        <v>0</v>
      </c>
      <c r="G120">
        <v>0</v>
      </c>
      <c r="H120">
        <v>1</v>
      </c>
      <c r="I120" t="s">
        <v>157</v>
      </c>
      <c r="J120">
        <f>IF(Table1[[#This Row],[Team]]="CHE",1,0)</f>
        <v>0</v>
      </c>
      <c r="K120">
        <v>7.5</v>
      </c>
      <c r="L120">
        <v>196</v>
      </c>
      <c r="M120">
        <v>3</v>
      </c>
      <c r="N120">
        <v>4.36989345494767</v>
      </c>
      <c r="O120">
        <v>3.3025731361224002</v>
      </c>
      <c r="P120">
        <v>0</v>
      </c>
      <c r="Q120">
        <v>0</v>
      </c>
    </row>
    <row r="121" spans="1:17" hidden="1" x14ac:dyDescent="0.3">
      <c r="A121" t="s">
        <v>211</v>
      </c>
      <c r="B121" t="s">
        <v>212</v>
      </c>
      <c r="C121" t="s">
        <v>212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198</v>
      </c>
      <c r="J121">
        <f>IF(Table1[[#This Row],[Team]]="CHE",1,0)</f>
        <v>0</v>
      </c>
      <c r="K121">
        <v>7.3</v>
      </c>
      <c r="L121">
        <v>277</v>
      </c>
      <c r="M121">
        <v>4.7393143375609101</v>
      </c>
      <c r="N121">
        <v>6.0701908508248801</v>
      </c>
      <c r="O121">
        <v>6.3465594007244297</v>
      </c>
      <c r="P121">
        <v>0</v>
      </c>
      <c r="Q121">
        <v>0</v>
      </c>
    </row>
    <row r="122" spans="1:17" hidden="1" x14ac:dyDescent="0.3">
      <c r="A122" t="s">
        <v>187</v>
      </c>
      <c r="B122" t="s">
        <v>188</v>
      </c>
      <c r="C122" t="s">
        <v>187</v>
      </c>
      <c r="D122" t="s">
        <v>7</v>
      </c>
      <c r="E122">
        <v>0</v>
      </c>
      <c r="F122">
        <v>0</v>
      </c>
      <c r="G122">
        <v>0</v>
      </c>
      <c r="H122">
        <v>1</v>
      </c>
      <c r="I122" t="s">
        <v>186</v>
      </c>
      <c r="J122">
        <f>IF(Table1[[#This Row],[Team]]="CHE",1,0)</f>
        <v>0</v>
      </c>
      <c r="K122">
        <v>6.3</v>
      </c>
      <c r="L122">
        <v>241</v>
      </c>
      <c r="M122">
        <v>6.5814936296145401</v>
      </c>
      <c r="N122">
        <v>3.6421123063536398</v>
      </c>
      <c r="O122">
        <v>3.50981683937195</v>
      </c>
      <c r="P122">
        <v>0</v>
      </c>
      <c r="Q122">
        <v>0</v>
      </c>
    </row>
    <row r="123" spans="1:17" hidden="1" x14ac:dyDescent="0.3">
      <c r="A123" t="s">
        <v>187</v>
      </c>
      <c r="B123" t="s">
        <v>240</v>
      </c>
      <c r="C123" t="s">
        <v>187</v>
      </c>
      <c r="D123" t="s">
        <v>6</v>
      </c>
      <c r="E123">
        <v>0</v>
      </c>
      <c r="F123">
        <v>0</v>
      </c>
      <c r="G123">
        <v>1</v>
      </c>
      <c r="H123">
        <v>0</v>
      </c>
      <c r="I123" t="s">
        <v>216</v>
      </c>
      <c r="J123">
        <f>IF(Table1[[#This Row],[Team]]="CHE",1,0)</f>
        <v>0</v>
      </c>
      <c r="K123">
        <v>5.5</v>
      </c>
      <c r="L123">
        <v>310</v>
      </c>
      <c r="M123">
        <v>3.2510854196489598</v>
      </c>
      <c r="N123">
        <v>4.0644484270360497</v>
      </c>
      <c r="O123">
        <v>4.6928078946082099</v>
      </c>
      <c r="P123">
        <v>0</v>
      </c>
      <c r="Q123">
        <v>0</v>
      </c>
    </row>
    <row r="124" spans="1:17" hidden="1" x14ac:dyDescent="0.3">
      <c r="A124" t="s">
        <v>277</v>
      </c>
      <c r="B124" t="s">
        <v>278</v>
      </c>
      <c r="C124" t="s">
        <v>279</v>
      </c>
      <c r="D124" t="s">
        <v>6</v>
      </c>
      <c r="E124">
        <v>0</v>
      </c>
      <c r="F124">
        <v>0</v>
      </c>
      <c r="G124">
        <v>1</v>
      </c>
      <c r="H124">
        <v>0</v>
      </c>
      <c r="I124" t="s">
        <v>276</v>
      </c>
      <c r="J124">
        <f>IF(Table1[[#This Row],[Team]]="CHE",1,0)</f>
        <v>0</v>
      </c>
      <c r="K124">
        <v>4.5</v>
      </c>
      <c r="L124">
        <v>392</v>
      </c>
      <c r="M124">
        <v>1.7975615015878601</v>
      </c>
      <c r="N124">
        <v>3.54774507871615</v>
      </c>
      <c r="O124">
        <v>2.4156029107841799</v>
      </c>
      <c r="P124">
        <v>0</v>
      </c>
      <c r="Q124">
        <v>0</v>
      </c>
    </row>
    <row r="125" spans="1:17" x14ac:dyDescent="0.3">
      <c r="A125" t="s">
        <v>262</v>
      </c>
      <c r="B125" t="s">
        <v>263</v>
      </c>
      <c r="C125" t="s">
        <v>263</v>
      </c>
      <c r="D125" t="s">
        <v>7</v>
      </c>
      <c r="E125">
        <v>0</v>
      </c>
      <c r="F125">
        <v>0</v>
      </c>
      <c r="G125">
        <v>0</v>
      </c>
      <c r="H125">
        <v>1</v>
      </c>
      <c r="I125" t="s">
        <v>259</v>
      </c>
      <c r="J125">
        <f>IF(Table1[[#This Row],[Team]]="CHE",1,0)</f>
        <v>0</v>
      </c>
      <c r="K125">
        <v>6.8</v>
      </c>
      <c r="L125">
        <v>345</v>
      </c>
      <c r="M125">
        <v>3.81683459140298</v>
      </c>
      <c r="N125">
        <v>4.86484724637823</v>
      </c>
      <c r="O125">
        <v>3.7340822426470601</v>
      </c>
      <c r="P125">
        <v>1</v>
      </c>
      <c r="Q125">
        <v>1</v>
      </c>
    </row>
    <row r="126" spans="1:17" hidden="1" x14ac:dyDescent="0.3">
      <c r="A126" t="s">
        <v>120</v>
      </c>
      <c r="B126" t="s">
        <v>121</v>
      </c>
      <c r="C126" t="s">
        <v>121</v>
      </c>
      <c r="D126" t="s">
        <v>5</v>
      </c>
      <c r="E126">
        <v>0</v>
      </c>
      <c r="F126">
        <v>1</v>
      </c>
      <c r="G126">
        <v>0</v>
      </c>
      <c r="H126">
        <v>0</v>
      </c>
      <c r="I126" t="s">
        <v>109</v>
      </c>
      <c r="J126">
        <f>IF(Table1[[#This Row],[Team]]="CHE",1,0)</f>
        <v>1</v>
      </c>
      <c r="K126">
        <v>6.2</v>
      </c>
      <c r="L126">
        <v>139</v>
      </c>
      <c r="M126">
        <v>8.2777777777777697</v>
      </c>
      <c r="N126">
        <v>9.1522391058693309</v>
      </c>
      <c r="O126">
        <f>9.26935205385428*0.25</f>
        <v>2.3173380134635702</v>
      </c>
      <c r="P126">
        <v>1</v>
      </c>
      <c r="Q126">
        <v>0</v>
      </c>
    </row>
    <row r="127" spans="1:17" hidden="1" x14ac:dyDescent="0.3">
      <c r="A127" t="s">
        <v>349</v>
      </c>
      <c r="B127" t="s">
        <v>350</v>
      </c>
      <c r="C127" t="s">
        <v>351</v>
      </c>
      <c r="D127" t="s">
        <v>4</v>
      </c>
      <c r="E127">
        <v>1</v>
      </c>
      <c r="F127">
        <v>0</v>
      </c>
      <c r="G127">
        <v>0</v>
      </c>
      <c r="H127">
        <v>0</v>
      </c>
      <c r="I127" t="s">
        <v>337</v>
      </c>
      <c r="J127">
        <f>IF(Table1[[#This Row],[Team]]="CHE",1,0)</f>
        <v>0</v>
      </c>
      <c r="K127">
        <v>5.3</v>
      </c>
      <c r="L127">
        <v>514</v>
      </c>
      <c r="M127">
        <v>6.1480233134237103</v>
      </c>
      <c r="N127">
        <v>6.1858786877734904</v>
      </c>
      <c r="O127">
        <v>5.3789788144491704</v>
      </c>
      <c r="P127">
        <v>0</v>
      </c>
      <c r="Q127">
        <v>0</v>
      </c>
    </row>
    <row r="128" spans="1:17" hidden="1" x14ac:dyDescent="0.3">
      <c r="A128" t="s">
        <v>164</v>
      </c>
      <c r="B128" t="s">
        <v>266</v>
      </c>
      <c r="C128" t="s">
        <v>266</v>
      </c>
      <c r="D128" t="s">
        <v>7</v>
      </c>
      <c r="E128">
        <v>0</v>
      </c>
      <c r="F128">
        <v>0</v>
      </c>
      <c r="G128">
        <v>0</v>
      </c>
      <c r="H128">
        <v>1</v>
      </c>
      <c r="I128" t="s">
        <v>259</v>
      </c>
      <c r="J128">
        <f>IF(Table1[[#This Row],[Team]]="CHE",1,0)</f>
        <v>0</v>
      </c>
      <c r="K128">
        <v>6.8</v>
      </c>
      <c r="L128">
        <v>357</v>
      </c>
      <c r="M128">
        <v>2.8557783494376698</v>
      </c>
      <c r="N128">
        <v>4.00174000030046</v>
      </c>
      <c r="O128">
        <v>2.9749341694458198</v>
      </c>
      <c r="P128">
        <v>0</v>
      </c>
      <c r="Q128">
        <v>0</v>
      </c>
    </row>
    <row r="129" spans="1:17" hidden="1" x14ac:dyDescent="0.3">
      <c r="A129" t="s">
        <v>288</v>
      </c>
      <c r="B129" t="s">
        <v>341</v>
      </c>
      <c r="C129" t="s">
        <v>341</v>
      </c>
      <c r="D129" t="s">
        <v>5</v>
      </c>
      <c r="E129">
        <v>0</v>
      </c>
      <c r="F129">
        <v>1</v>
      </c>
      <c r="G129">
        <v>0</v>
      </c>
      <c r="H129">
        <v>0</v>
      </c>
      <c r="I129" t="s">
        <v>337</v>
      </c>
      <c r="J129">
        <f>IF(Table1[[#This Row],[Team]]="CHE",1,0)</f>
        <v>0</v>
      </c>
      <c r="K129">
        <v>4.9000000000000004</v>
      </c>
      <c r="L129">
        <v>501</v>
      </c>
      <c r="M129">
        <v>11.166666662778299</v>
      </c>
      <c r="N129">
        <v>4.8271618730368697</v>
      </c>
      <c r="O129">
        <v>7.3568057039792203</v>
      </c>
      <c r="P129">
        <v>0</v>
      </c>
      <c r="Q129">
        <v>0</v>
      </c>
    </row>
    <row r="130" spans="1:17" hidden="1" x14ac:dyDescent="0.3">
      <c r="A130" t="s">
        <v>19</v>
      </c>
      <c r="B130" t="s">
        <v>20</v>
      </c>
      <c r="C130" t="s">
        <v>20</v>
      </c>
      <c r="D130" t="s">
        <v>6</v>
      </c>
      <c r="E130">
        <v>0</v>
      </c>
      <c r="F130">
        <v>0</v>
      </c>
      <c r="G130">
        <v>1</v>
      </c>
      <c r="H130">
        <v>0</v>
      </c>
      <c r="I130" t="s">
        <v>16</v>
      </c>
      <c r="J130">
        <f>IF(Table1[[#This Row],[Team]]="CHE",1,0)</f>
        <v>0</v>
      </c>
      <c r="K130">
        <v>6.8</v>
      </c>
      <c r="L130">
        <v>9</v>
      </c>
      <c r="M130">
        <v>3.5608464770782602</v>
      </c>
      <c r="N130">
        <v>5.6939844749442798</v>
      </c>
      <c r="O130">
        <v>4.6544865067703798</v>
      </c>
      <c r="P130">
        <v>0</v>
      </c>
      <c r="Q130">
        <v>0</v>
      </c>
    </row>
    <row r="131" spans="1:17" hidden="1" x14ac:dyDescent="0.3">
      <c r="A131" t="s">
        <v>209</v>
      </c>
      <c r="B131" t="s">
        <v>210</v>
      </c>
      <c r="C131" t="s">
        <v>210</v>
      </c>
      <c r="D131" t="s">
        <v>6</v>
      </c>
      <c r="E131">
        <v>0</v>
      </c>
      <c r="F131">
        <v>0</v>
      </c>
      <c r="G131">
        <v>1</v>
      </c>
      <c r="H131">
        <v>0</v>
      </c>
      <c r="I131" t="s">
        <v>198</v>
      </c>
      <c r="J131">
        <f>IF(Table1[[#This Row],[Team]]="CHE",1,0)</f>
        <v>0</v>
      </c>
      <c r="K131">
        <v>13.2</v>
      </c>
      <c r="L131">
        <v>276</v>
      </c>
      <c r="M131">
        <v>7.4166666666666599</v>
      </c>
      <c r="N131">
        <v>7.3163775382152902</v>
      </c>
      <c r="O131">
        <v>8.3760677683339608</v>
      </c>
      <c r="P131">
        <v>0</v>
      </c>
      <c r="Q131">
        <v>0</v>
      </c>
    </row>
    <row r="132" spans="1:17" hidden="1" x14ac:dyDescent="0.3">
      <c r="A132" t="s">
        <v>88</v>
      </c>
      <c r="B132" t="s">
        <v>89</v>
      </c>
      <c r="C132" t="s">
        <v>89</v>
      </c>
      <c r="D132" t="s">
        <v>4</v>
      </c>
      <c r="E132">
        <v>1</v>
      </c>
      <c r="F132">
        <v>0</v>
      </c>
      <c r="G132">
        <v>0</v>
      </c>
      <c r="H132">
        <v>0</v>
      </c>
      <c r="I132" t="s">
        <v>81</v>
      </c>
      <c r="J132">
        <f>IF(Table1[[#This Row],[Team]]="CHE",1,0)</f>
        <v>0</v>
      </c>
      <c r="K132">
        <v>4.5999999999999996</v>
      </c>
      <c r="L132">
        <v>92</v>
      </c>
      <c r="M132">
        <v>4.2080847066391502</v>
      </c>
      <c r="N132">
        <v>4.5540153487389601</v>
      </c>
      <c r="O132">
        <v>3.8744414057043901</v>
      </c>
      <c r="P132">
        <v>0</v>
      </c>
      <c r="Q132">
        <v>0</v>
      </c>
    </row>
    <row r="133" spans="1:17" hidden="1" x14ac:dyDescent="0.3">
      <c r="A133" t="s">
        <v>306</v>
      </c>
      <c r="B133" t="s">
        <v>89</v>
      </c>
      <c r="C133" t="s">
        <v>89</v>
      </c>
      <c r="D133" t="s">
        <v>5</v>
      </c>
      <c r="E133">
        <v>0</v>
      </c>
      <c r="F133">
        <v>1</v>
      </c>
      <c r="G133">
        <v>0</v>
      </c>
      <c r="H133">
        <v>0</v>
      </c>
      <c r="I133" t="s">
        <v>296</v>
      </c>
      <c r="J133">
        <f>IF(Table1[[#This Row],[Team]]="CHE",1,0)</f>
        <v>0</v>
      </c>
      <c r="K133">
        <v>4.3</v>
      </c>
      <c r="L133">
        <v>425</v>
      </c>
      <c r="M133">
        <v>1.8333333204039599</v>
      </c>
      <c r="N133">
        <v>3.3847182747313198</v>
      </c>
      <c r="O133">
        <v>2.6980971580266599</v>
      </c>
      <c r="P133">
        <v>0</v>
      </c>
      <c r="Q133">
        <v>0</v>
      </c>
    </row>
    <row r="134" spans="1:17" hidden="1" x14ac:dyDescent="0.3">
      <c r="A134" t="s">
        <v>252</v>
      </c>
      <c r="B134" t="s">
        <v>253</v>
      </c>
      <c r="C134" t="s">
        <v>253</v>
      </c>
      <c r="D134" t="s">
        <v>6</v>
      </c>
      <c r="E134">
        <v>0</v>
      </c>
      <c r="F134">
        <v>0</v>
      </c>
      <c r="G134">
        <v>1</v>
      </c>
      <c r="H134">
        <v>0</v>
      </c>
      <c r="I134" t="s">
        <v>244</v>
      </c>
      <c r="J134">
        <f>IF(Table1[[#This Row],[Team]]="CHE",1,0)</f>
        <v>0</v>
      </c>
      <c r="K134">
        <v>8.9</v>
      </c>
      <c r="L134">
        <v>335</v>
      </c>
      <c r="M134">
        <v>4.8632418263054102</v>
      </c>
      <c r="N134">
        <v>9.9539088393794302</v>
      </c>
      <c r="O134">
        <v>6.2236346249150998</v>
      </c>
      <c r="P134">
        <v>0</v>
      </c>
      <c r="Q134">
        <v>0</v>
      </c>
    </row>
    <row r="135" spans="1:17" hidden="1" x14ac:dyDescent="0.3">
      <c r="A135" t="s">
        <v>315</v>
      </c>
      <c r="B135" t="s">
        <v>135</v>
      </c>
      <c r="C135" t="s">
        <v>135</v>
      </c>
      <c r="D135" t="s">
        <v>6</v>
      </c>
      <c r="E135">
        <v>0</v>
      </c>
      <c r="F135">
        <v>0</v>
      </c>
      <c r="G135">
        <v>1</v>
      </c>
      <c r="H135">
        <v>0</v>
      </c>
      <c r="I135" t="s">
        <v>313</v>
      </c>
      <c r="J135">
        <f>IF(Table1[[#This Row],[Team]]="CHE",1,0)</f>
        <v>0</v>
      </c>
      <c r="K135">
        <v>5.7</v>
      </c>
      <c r="L135">
        <v>452</v>
      </c>
      <c r="M135">
        <v>2.4142845998309101</v>
      </c>
      <c r="N135">
        <v>3.7949035153261801</v>
      </c>
      <c r="O135">
        <v>1.95065110399016</v>
      </c>
      <c r="P135">
        <v>0</v>
      </c>
      <c r="Q135">
        <v>0</v>
      </c>
    </row>
    <row r="136" spans="1:17" hidden="1" x14ac:dyDescent="0.3">
      <c r="A136" t="s">
        <v>158</v>
      </c>
      <c r="B136" t="s">
        <v>265</v>
      </c>
      <c r="C136" t="s">
        <v>265</v>
      </c>
      <c r="D136" t="s">
        <v>5</v>
      </c>
      <c r="E136">
        <v>0</v>
      </c>
      <c r="F136">
        <v>1</v>
      </c>
      <c r="G136">
        <v>0</v>
      </c>
      <c r="H136">
        <v>0</v>
      </c>
      <c r="I136" t="s">
        <v>259</v>
      </c>
      <c r="J136">
        <f>IF(Table1[[#This Row],[Team]]="CHE",1,0)</f>
        <v>0</v>
      </c>
      <c r="K136">
        <v>4.4000000000000004</v>
      </c>
      <c r="L136">
        <v>356</v>
      </c>
      <c r="M136">
        <v>1.52375229003865</v>
      </c>
      <c r="N136">
        <v>3.7252709771624901</v>
      </c>
      <c r="O136">
        <v>2.3830481845273699</v>
      </c>
      <c r="P136">
        <v>0</v>
      </c>
      <c r="Q136">
        <v>0</v>
      </c>
    </row>
    <row r="137" spans="1:17" hidden="1" x14ac:dyDescent="0.3">
      <c r="A137" t="s">
        <v>150</v>
      </c>
      <c r="B137" t="s">
        <v>151</v>
      </c>
      <c r="C137" t="s">
        <v>151</v>
      </c>
      <c r="D137" t="s">
        <v>6</v>
      </c>
      <c r="E137">
        <v>0</v>
      </c>
      <c r="F137">
        <v>0</v>
      </c>
      <c r="G137">
        <v>1</v>
      </c>
      <c r="H137">
        <v>0</v>
      </c>
      <c r="I137" t="s">
        <v>141</v>
      </c>
      <c r="J137">
        <f>IF(Table1[[#This Row],[Team]]="CHE",1,0)</f>
        <v>0</v>
      </c>
      <c r="K137">
        <v>5.4</v>
      </c>
      <c r="L137">
        <v>168</v>
      </c>
      <c r="M137">
        <v>1.99730809071673</v>
      </c>
      <c r="N137">
        <v>3.9007391304770098</v>
      </c>
      <c r="O137">
        <v>2.5773586004607401</v>
      </c>
      <c r="P137">
        <v>0</v>
      </c>
      <c r="Q137">
        <v>0</v>
      </c>
    </row>
    <row r="138" spans="1:17" hidden="1" x14ac:dyDescent="0.3">
      <c r="A138" t="s">
        <v>175</v>
      </c>
      <c r="B138" t="s">
        <v>176</v>
      </c>
      <c r="C138" t="s">
        <v>176</v>
      </c>
      <c r="D138" t="s">
        <v>4</v>
      </c>
      <c r="E138">
        <v>1</v>
      </c>
      <c r="F138">
        <v>0</v>
      </c>
      <c r="G138">
        <v>0</v>
      </c>
      <c r="H138">
        <v>0</v>
      </c>
      <c r="I138" t="s">
        <v>177</v>
      </c>
      <c r="J138">
        <f>IF(Table1[[#This Row],[Team]]="CHE",1,0)</f>
        <v>0</v>
      </c>
      <c r="K138">
        <v>4.9000000000000004</v>
      </c>
      <c r="L138">
        <v>214</v>
      </c>
      <c r="M138">
        <v>3.3022503719711498</v>
      </c>
      <c r="N138">
        <v>5.5982008349697798</v>
      </c>
      <c r="O138">
        <v>3.3954010840534599</v>
      </c>
      <c r="P138">
        <v>0</v>
      </c>
      <c r="Q138">
        <v>0</v>
      </c>
    </row>
    <row r="139" spans="1:17" hidden="1" x14ac:dyDescent="0.3">
      <c r="A139" t="s">
        <v>343</v>
      </c>
      <c r="B139" t="s">
        <v>344</v>
      </c>
      <c r="C139" t="s">
        <v>345</v>
      </c>
      <c r="D139" t="s">
        <v>5</v>
      </c>
      <c r="E139">
        <v>0</v>
      </c>
      <c r="F139">
        <v>1</v>
      </c>
      <c r="G139">
        <v>0</v>
      </c>
      <c r="H139">
        <v>0</v>
      </c>
      <c r="I139" t="s">
        <v>337</v>
      </c>
      <c r="J139">
        <f>IF(Table1[[#This Row],[Team]]="CHE",1,0)</f>
        <v>0</v>
      </c>
      <c r="K139">
        <v>4.8</v>
      </c>
      <c r="L139">
        <v>505</v>
      </c>
      <c r="M139">
        <v>2.86111111611776</v>
      </c>
      <c r="N139">
        <v>4.0772987780691397</v>
      </c>
      <c r="O139">
        <v>2.9545444910188499</v>
      </c>
      <c r="P139">
        <v>0</v>
      </c>
      <c r="Q139">
        <v>0</v>
      </c>
    </row>
    <row r="140" spans="1:17" hidden="1" x14ac:dyDescent="0.3">
      <c r="A140" t="s">
        <v>287</v>
      </c>
      <c r="B140" t="s">
        <v>312</v>
      </c>
      <c r="C140" t="s">
        <v>312</v>
      </c>
      <c r="D140" t="s">
        <v>6</v>
      </c>
      <c r="E140">
        <v>0</v>
      </c>
      <c r="F140">
        <v>0</v>
      </c>
      <c r="G140">
        <v>1</v>
      </c>
      <c r="H140">
        <v>0</v>
      </c>
      <c r="I140" t="s">
        <v>313</v>
      </c>
      <c r="J140">
        <f>IF(Table1[[#This Row],[Team]]="CHE",1,0)</f>
        <v>0</v>
      </c>
      <c r="K140">
        <v>4.4000000000000004</v>
      </c>
      <c r="L140">
        <v>442</v>
      </c>
      <c r="M140">
        <v>1.6242081309882599</v>
      </c>
      <c r="N140">
        <v>3.5771237978567898</v>
      </c>
      <c r="O140">
        <v>1.6019936762979801</v>
      </c>
      <c r="P140">
        <v>0</v>
      </c>
      <c r="Q140">
        <v>0</v>
      </c>
    </row>
    <row r="141" spans="1:17" hidden="1" x14ac:dyDescent="0.3">
      <c r="A141" t="s">
        <v>17</v>
      </c>
      <c r="B141" t="s">
        <v>18</v>
      </c>
      <c r="C141" t="s">
        <v>18</v>
      </c>
      <c r="D141" t="s">
        <v>6</v>
      </c>
      <c r="E141">
        <v>0</v>
      </c>
      <c r="F141">
        <v>0</v>
      </c>
      <c r="G141">
        <v>1</v>
      </c>
      <c r="H141">
        <v>0</v>
      </c>
      <c r="I141" t="s">
        <v>16</v>
      </c>
      <c r="J141">
        <f>IF(Table1[[#This Row],[Team]]="CHE",1,0)</f>
        <v>0</v>
      </c>
      <c r="K141">
        <v>5.7</v>
      </c>
      <c r="L141">
        <v>8</v>
      </c>
      <c r="M141">
        <v>3.4444444444444402</v>
      </c>
      <c r="N141">
        <v>4.7079647741301498</v>
      </c>
      <c r="O141">
        <v>4.0607228316433703</v>
      </c>
      <c r="P141">
        <v>0</v>
      </c>
      <c r="Q141">
        <v>0</v>
      </c>
    </row>
    <row r="142" spans="1:17" hidden="1" x14ac:dyDescent="0.3">
      <c r="A142" t="s">
        <v>298</v>
      </c>
      <c r="B142" t="s">
        <v>299</v>
      </c>
      <c r="C142" t="s">
        <v>299</v>
      </c>
      <c r="D142" t="s">
        <v>6</v>
      </c>
      <c r="E142">
        <v>0</v>
      </c>
      <c r="F142">
        <v>0</v>
      </c>
      <c r="G142">
        <v>1</v>
      </c>
      <c r="H142">
        <v>0</v>
      </c>
      <c r="I142" t="s">
        <v>296</v>
      </c>
      <c r="J142">
        <f>IF(Table1[[#This Row],[Team]]="CHE",1,0)</f>
        <v>0</v>
      </c>
      <c r="K142">
        <v>11.1</v>
      </c>
      <c r="L142">
        <v>419</v>
      </c>
      <c r="M142">
        <v>6.3888888873739003</v>
      </c>
      <c r="N142">
        <v>7.2295919176320398</v>
      </c>
      <c r="O142">
        <v>6.8449647127741997</v>
      </c>
      <c r="P142">
        <v>0</v>
      </c>
      <c r="Q142">
        <v>0</v>
      </c>
    </row>
    <row r="143" spans="1:17" hidden="1" x14ac:dyDescent="0.3">
      <c r="A143" t="s">
        <v>330</v>
      </c>
      <c r="B143" t="s">
        <v>331</v>
      </c>
      <c r="C143" t="s">
        <v>331</v>
      </c>
      <c r="D143" t="s">
        <v>6</v>
      </c>
      <c r="E143">
        <v>0</v>
      </c>
      <c r="F143">
        <v>0</v>
      </c>
      <c r="G143">
        <v>1</v>
      </c>
      <c r="H143">
        <v>0</v>
      </c>
      <c r="I143" t="s">
        <v>319</v>
      </c>
      <c r="J143">
        <f>IF(Table1[[#This Row],[Team]]="CHE",1,0)</f>
        <v>0</v>
      </c>
      <c r="K143">
        <v>5.7</v>
      </c>
      <c r="L143">
        <v>483</v>
      </c>
      <c r="M143">
        <v>1.40525890022331</v>
      </c>
      <c r="N143">
        <v>4.6522804873967596</v>
      </c>
      <c r="O143">
        <v>3.00884937119221</v>
      </c>
      <c r="P143">
        <v>1</v>
      </c>
      <c r="Q143">
        <v>0</v>
      </c>
    </row>
    <row r="144" spans="1:17" hidden="1" x14ac:dyDescent="0.3">
      <c r="A144" t="s">
        <v>222</v>
      </c>
      <c r="B144" t="s">
        <v>223</v>
      </c>
      <c r="C144" t="s">
        <v>223</v>
      </c>
      <c r="D144" t="s">
        <v>6</v>
      </c>
      <c r="E144">
        <v>0</v>
      </c>
      <c r="F144">
        <v>0</v>
      </c>
      <c r="G144">
        <v>1</v>
      </c>
      <c r="H144">
        <v>0</v>
      </c>
      <c r="I144" t="s">
        <v>216</v>
      </c>
      <c r="J144">
        <f>IF(Table1[[#This Row],[Team]]="CHE",1,0)</f>
        <v>0</v>
      </c>
      <c r="K144">
        <v>10.5</v>
      </c>
      <c r="L144">
        <v>299</v>
      </c>
      <c r="M144">
        <v>3.8776621751446601</v>
      </c>
      <c r="N144">
        <v>4.9787480772838499</v>
      </c>
      <c r="O144">
        <v>5.7012268251721396</v>
      </c>
      <c r="P144">
        <v>0</v>
      </c>
      <c r="Q144">
        <v>0</v>
      </c>
    </row>
    <row r="145" spans="1:17" hidden="1" x14ac:dyDescent="0.3">
      <c r="A145" t="s">
        <v>37</v>
      </c>
      <c r="B145" t="s">
        <v>219</v>
      </c>
      <c r="C145" t="s">
        <v>219</v>
      </c>
      <c r="D145" t="s">
        <v>5</v>
      </c>
      <c r="E145">
        <v>0</v>
      </c>
      <c r="F145">
        <v>1</v>
      </c>
      <c r="G145">
        <v>0</v>
      </c>
      <c r="H145">
        <v>0</v>
      </c>
      <c r="I145" t="s">
        <v>216</v>
      </c>
      <c r="J145">
        <f>IF(Table1[[#This Row],[Team]]="CHE",1,0)</f>
        <v>0</v>
      </c>
      <c r="K145">
        <v>5.2</v>
      </c>
      <c r="L145">
        <v>297</v>
      </c>
      <c r="M145">
        <v>1.74474475704096</v>
      </c>
      <c r="N145">
        <v>3.4474233170455602</v>
      </c>
      <c r="O145">
        <v>3.5237639854081899</v>
      </c>
      <c r="P145">
        <v>0</v>
      </c>
      <c r="Q145">
        <v>0</v>
      </c>
    </row>
    <row r="146" spans="1:17" hidden="1" x14ac:dyDescent="0.3">
      <c r="A146" t="s">
        <v>257</v>
      </c>
      <c r="B146" t="s">
        <v>258</v>
      </c>
      <c r="C146" t="s">
        <v>258</v>
      </c>
      <c r="D146" t="s">
        <v>5</v>
      </c>
      <c r="E146">
        <v>0</v>
      </c>
      <c r="F146">
        <v>1</v>
      </c>
      <c r="G146">
        <v>0</v>
      </c>
      <c r="H146">
        <v>0</v>
      </c>
      <c r="I146" t="s">
        <v>259</v>
      </c>
      <c r="J146">
        <f>IF(Table1[[#This Row],[Team]]="CHE",1,0)</f>
        <v>0</v>
      </c>
      <c r="K146">
        <v>4.7</v>
      </c>
      <c r="L146">
        <v>343</v>
      </c>
      <c r="M146">
        <v>3.2116915186493502</v>
      </c>
      <c r="N146">
        <v>4.0731666548199099</v>
      </c>
      <c r="O146">
        <v>3.1318606916806702</v>
      </c>
      <c r="P146">
        <v>0</v>
      </c>
      <c r="Q146">
        <v>0</v>
      </c>
    </row>
    <row r="147" spans="1:17" hidden="1" x14ac:dyDescent="0.3">
      <c r="A147" t="s">
        <v>93</v>
      </c>
      <c r="B147" t="s">
        <v>94</v>
      </c>
      <c r="C147" t="s">
        <v>94</v>
      </c>
      <c r="D147" t="s">
        <v>5</v>
      </c>
      <c r="E147">
        <v>0</v>
      </c>
      <c r="F147">
        <v>1</v>
      </c>
      <c r="G147">
        <v>0</v>
      </c>
      <c r="H147">
        <v>0</v>
      </c>
      <c r="I147" t="s">
        <v>95</v>
      </c>
      <c r="J147">
        <f>IF(Table1[[#This Row],[Team]]="CHE",1,0)</f>
        <v>0</v>
      </c>
      <c r="K147">
        <v>4.9000000000000004</v>
      </c>
      <c r="L147">
        <v>107</v>
      </c>
      <c r="M147">
        <v>1.8547733878263</v>
      </c>
      <c r="N147">
        <v>3.8449695040994798</v>
      </c>
      <c r="O147">
        <v>2.7527780181036801</v>
      </c>
      <c r="P147">
        <v>0</v>
      </c>
      <c r="Q147">
        <v>0</v>
      </c>
    </row>
    <row r="148" spans="1:17" hidden="1" x14ac:dyDescent="0.3">
      <c r="A148" t="s">
        <v>33</v>
      </c>
      <c r="B148" t="s">
        <v>103</v>
      </c>
      <c r="C148" t="s">
        <v>103</v>
      </c>
      <c r="D148" t="s">
        <v>5</v>
      </c>
      <c r="E148">
        <v>0</v>
      </c>
      <c r="F148">
        <v>1</v>
      </c>
      <c r="G148">
        <v>0</v>
      </c>
      <c r="H148">
        <v>0</v>
      </c>
      <c r="I148" t="s">
        <v>95</v>
      </c>
      <c r="J148">
        <f>IF(Table1[[#This Row],[Team]]="CHE",1,0)</f>
        <v>0</v>
      </c>
      <c r="K148">
        <v>4.4000000000000004</v>
      </c>
      <c r="L148">
        <v>118</v>
      </c>
      <c r="M148">
        <v>2.05555555555555</v>
      </c>
      <c r="N148">
        <v>3.7763260428576699</v>
      </c>
      <c r="O148">
        <v>2.7932557561175702</v>
      </c>
      <c r="P148">
        <v>0</v>
      </c>
      <c r="Q148">
        <v>0</v>
      </c>
    </row>
    <row r="149" spans="1:17" x14ac:dyDescent="0.3">
      <c r="A149" t="s">
        <v>324</v>
      </c>
      <c r="B149" t="s">
        <v>325</v>
      </c>
      <c r="C149" t="s">
        <v>325</v>
      </c>
      <c r="D149" t="s">
        <v>6</v>
      </c>
      <c r="E149">
        <v>0</v>
      </c>
      <c r="F149">
        <v>0</v>
      </c>
      <c r="G149">
        <v>1</v>
      </c>
      <c r="H149">
        <v>0</v>
      </c>
      <c r="I149" t="s">
        <v>319</v>
      </c>
      <c r="J149">
        <f>IF(Table1[[#This Row],[Team]]="CHE",1,0)</f>
        <v>0</v>
      </c>
      <c r="K149">
        <v>5.9</v>
      </c>
      <c r="L149">
        <v>480</v>
      </c>
      <c r="M149">
        <v>2.61756615143412</v>
      </c>
      <c r="N149">
        <v>4.4643122456233399</v>
      </c>
      <c r="O149">
        <v>3.6509192876465599</v>
      </c>
      <c r="P149">
        <v>1</v>
      </c>
      <c r="Q149">
        <v>1</v>
      </c>
    </row>
    <row r="150" spans="1:17" hidden="1" x14ac:dyDescent="0.3">
      <c r="A150" t="s">
        <v>179</v>
      </c>
      <c r="B150" t="s">
        <v>180</v>
      </c>
      <c r="C150" t="s">
        <v>180</v>
      </c>
      <c r="D150" t="s">
        <v>6</v>
      </c>
      <c r="E150">
        <v>0</v>
      </c>
      <c r="F150">
        <v>0</v>
      </c>
      <c r="G150">
        <v>1</v>
      </c>
      <c r="H150">
        <v>0</v>
      </c>
      <c r="I150" t="s">
        <v>177</v>
      </c>
      <c r="J150">
        <f>IF(Table1[[#This Row],[Team]]="CHE",1,0)</f>
        <v>0</v>
      </c>
      <c r="K150">
        <v>6.4</v>
      </c>
      <c r="L150">
        <v>221</v>
      </c>
      <c r="M150">
        <v>3.19444444063822</v>
      </c>
      <c r="N150">
        <v>4.2789449615109998</v>
      </c>
      <c r="O150">
        <v>2.80287062114837</v>
      </c>
      <c r="P150">
        <v>1</v>
      </c>
      <c r="Q150">
        <v>0</v>
      </c>
    </row>
    <row r="151" spans="1:17" hidden="1" x14ac:dyDescent="0.3">
      <c r="A151" t="s">
        <v>64</v>
      </c>
      <c r="B151" t="s">
        <v>65</v>
      </c>
      <c r="C151" t="s">
        <v>65</v>
      </c>
      <c r="D151" t="s">
        <v>7</v>
      </c>
      <c r="E151">
        <v>0</v>
      </c>
      <c r="F151">
        <v>0</v>
      </c>
      <c r="G151">
        <v>0</v>
      </c>
      <c r="H151">
        <v>1</v>
      </c>
      <c r="I151" t="s">
        <v>61</v>
      </c>
      <c r="J151">
        <f>IF(Table1[[#This Row],[Team]]="CHE",1,0)</f>
        <v>0</v>
      </c>
      <c r="K151">
        <v>6.9</v>
      </c>
      <c r="L151">
        <v>56</v>
      </c>
      <c r="M151">
        <v>4</v>
      </c>
      <c r="N151">
        <v>6.2343075831111303</v>
      </c>
      <c r="O151">
        <v>2.3234114758833999</v>
      </c>
      <c r="P151">
        <v>0</v>
      </c>
      <c r="Q151">
        <v>0</v>
      </c>
    </row>
    <row r="152" spans="1:17" hidden="1" x14ac:dyDescent="0.3">
      <c r="A152" t="s">
        <v>86</v>
      </c>
      <c r="B152" t="s">
        <v>87</v>
      </c>
      <c r="C152" t="s">
        <v>87</v>
      </c>
      <c r="D152" t="s">
        <v>6</v>
      </c>
      <c r="E152">
        <v>0</v>
      </c>
      <c r="F152">
        <v>0</v>
      </c>
      <c r="G152">
        <v>1</v>
      </c>
      <c r="H152">
        <v>0</v>
      </c>
      <c r="I152" t="s">
        <v>81</v>
      </c>
      <c r="J152">
        <f>IF(Table1[[#This Row],[Team]]="CHE",1,0)</f>
        <v>0</v>
      </c>
      <c r="K152">
        <v>5.8</v>
      </c>
      <c r="L152">
        <v>91</v>
      </c>
      <c r="M152">
        <v>3.13888888887577</v>
      </c>
      <c r="N152">
        <v>3.7054618690451102</v>
      </c>
      <c r="O152">
        <v>3.0482759814115199</v>
      </c>
      <c r="P152">
        <v>0</v>
      </c>
      <c r="Q152">
        <v>0</v>
      </c>
    </row>
    <row r="153" spans="1:17" hidden="1" x14ac:dyDescent="0.3">
      <c r="A153" t="s">
        <v>201</v>
      </c>
      <c r="B153" t="s">
        <v>202</v>
      </c>
      <c r="C153" t="s">
        <v>202</v>
      </c>
      <c r="D153" t="s">
        <v>5</v>
      </c>
      <c r="E153">
        <v>0</v>
      </c>
      <c r="F153">
        <v>1</v>
      </c>
      <c r="G153">
        <v>0</v>
      </c>
      <c r="H153">
        <v>0</v>
      </c>
      <c r="I153" t="s">
        <v>198</v>
      </c>
      <c r="J153">
        <f>IF(Table1[[#This Row],[Team]]="CHE",1,0)</f>
        <v>0</v>
      </c>
      <c r="K153">
        <v>6.8</v>
      </c>
      <c r="L153">
        <v>272</v>
      </c>
      <c r="M153">
        <v>4.3906825459581196</v>
      </c>
      <c r="N153">
        <v>5.2227098716554003</v>
      </c>
      <c r="O153">
        <v>5.5939434690102896</v>
      </c>
      <c r="P153">
        <v>0</v>
      </c>
      <c r="Q153">
        <v>0</v>
      </c>
    </row>
    <row r="154" spans="1:17" hidden="1" x14ac:dyDescent="0.3">
      <c r="A154" t="s">
        <v>281</v>
      </c>
      <c r="B154" t="s">
        <v>282</v>
      </c>
      <c r="C154" t="s">
        <v>282</v>
      </c>
      <c r="D154" t="s">
        <v>5</v>
      </c>
      <c r="E154">
        <v>0</v>
      </c>
      <c r="F154">
        <v>1</v>
      </c>
      <c r="G154">
        <v>0</v>
      </c>
      <c r="H154">
        <v>0</v>
      </c>
      <c r="I154" t="s">
        <v>276</v>
      </c>
      <c r="J154">
        <f>IF(Table1[[#This Row],[Team]]="CHE",1,0)</f>
        <v>0</v>
      </c>
      <c r="K154">
        <v>4.8</v>
      </c>
      <c r="L154">
        <v>397</v>
      </c>
      <c r="M154">
        <v>2.02731342285204</v>
      </c>
      <c r="N154">
        <v>4.2676977199747004</v>
      </c>
      <c r="O154">
        <v>2.8522368962467701</v>
      </c>
      <c r="P154">
        <v>0</v>
      </c>
      <c r="Q154">
        <v>0</v>
      </c>
    </row>
    <row r="155" spans="1:17" x14ac:dyDescent="0.3">
      <c r="A155" t="s">
        <v>304</v>
      </c>
      <c r="B155" t="s">
        <v>305</v>
      </c>
      <c r="C155" t="s">
        <v>305</v>
      </c>
      <c r="D155" t="s">
        <v>6</v>
      </c>
      <c r="E155">
        <v>0</v>
      </c>
      <c r="F155">
        <v>0</v>
      </c>
      <c r="G155">
        <v>1</v>
      </c>
      <c r="H155">
        <v>0</v>
      </c>
      <c r="I155" t="s">
        <v>296</v>
      </c>
      <c r="J155">
        <f>IF(Table1[[#This Row],[Team]]="CHE",1,0)</f>
        <v>0</v>
      </c>
      <c r="K155">
        <v>4.8</v>
      </c>
      <c r="L155">
        <v>423</v>
      </c>
      <c r="M155">
        <v>3.1388888888419602</v>
      </c>
      <c r="N155">
        <v>3.7203944444057</v>
      </c>
      <c r="O155">
        <v>3.4573282610285898</v>
      </c>
      <c r="P155">
        <v>1</v>
      </c>
      <c r="Q155">
        <v>1</v>
      </c>
    </row>
    <row r="156" spans="1:17" hidden="1" x14ac:dyDescent="0.3">
      <c r="A156" t="s">
        <v>41</v>
      </c>
      <c r="B156" t="s">
        <v>42</v>
      </c>
      <c r="C156" t="s">
        <v>42</v>
      </c>
      <c r="D156" t="s">
        <v>7</v>
      </c>
      <c r="E156">
        <v>0</v>
      </c>
      <c r="F156">
        <v>0</v>
      </c>
      <c r="G156">
        <v>0</v>
      </c>
      <c r="H156">
        <v>1</v>
      </c>
      <c r="I156" t="s">
        <v>34</v>
      </c>
      <c r="J156">
        <f>IF(Table1[[#This Row],[Team]]="CHE",1,0)</f>
        <v>0</v>
      </c>
      <c r="K156">
        <v>7.4</v>
      </c>
      <c r="L156">
        <v>34</v>
      </c>
      <c r="M156">
        <v>3.4722222222222201</v>
      </c>
      <c r="N156">
        <v>4.68743204340453</v>
      </c>
      <c r="O156">
        <v>3.1465797813243199</v>
      </c>
      <c r="P156">
        <v>0</v>
      </c>
      <c r="Q156">
        <v>0</v>
      </c>
    </row>
    <row r="157" spans="1:17" hidden="1" x14ac:dyDescent="0.3">
      <c r="A157" t="s">
        <v>54</v>
      </c>
      <c r="B157" t="s">
        <v>99</v>
      </c>
      <c r="C157" t="s">
        <v>99</v>
      </c>
      <c r="D157" t="s">
        <v>6</v>
      </c>
      <c r="E157">
        <v>0</v>
      </c>
      <c r="F157">
        <v>0</v>
      </c>
      <c r="G157">
        <v>1</v>
      </c>
      <c r="H157">
        <v>0</v>
      </c>
      <c r="I157" t="s">
        <v>95</v>
      </c>
      <c r="J157">
        <f>IF(Table1[[#This Row],[Team]]="CHE",1,0)</f>
        <v>0</v>
      </c>
      <c r="K157">
        <v>5.2</v>
      </c>
      <c r="L157">
        <v>114</v>
      </c>
      <c r="M157">
        <v>2.64437654408701</v>
      </c>
      <c r="N157">
        <v>3.93526478473777</v>
      </c>
      <c r="O157">
        <v>3.1032896284100802</v>
      </c>
      <c r="P157">
        <v>0</v>
      </c>
      <c r="Q157">
        <v>0</v>
      </c>
    </row>
    <row r="158" spans="1:17" x14ac:dyDescent="0.3">
      <c r="A158" t="s">
        <v>101</v>
      </c>
      <c r="B158" t="s">
        <v>102</v>
      </c>
      <c r="C158" t="s">
        <v>102</v>
      </c>
      <c r="D158" t="s">
        <v>4</v>
      </c>
      <c r="E158">
        <v>1</v>
      </c>
      <c r="F158">
        <v>0</v>
      </c>
      <c r="G158">
        <v>0</v>
      </c>
      <c r="H158">
        <v>0</v>
      </c>
      <c r="I158" t="s">
        <v>95</v>
      </c>
      <c r="J158">
        <f>IF(Table1[[#This Row],[Team]]="CHE",1,0)</f>
        <v>0</v>
      </c>
      <c r="K158">
        <v>5.4</v>
      </c>
      <c r="L158">
        <v>117</v>
      </c>
      <c r="M158">
        <v>2.7113185195596001</v>
      </c>
      <c r="N158">
        <v>4.4745472581658801</v>
      </c>
      <c r="O158">
        <v>3.4153548903562299</v>
      </c>
      <c r="P158">
        <v>1</v>
      </c>
      <c r="Q158">
        <v>1</v>
      </c>
    </row>
    <row r="159" spans="1:17" x14ac:dyDescent="0.3">
      <c r="A159" t="s">
        <v>156</v>
      </c>
      <c r="B159" t="s">
        <v>133</v>
      </c>
      <c r="C159" t="s">
        <v>133</v>
      </c>
      <c r="D159" t="s">
        <v>7</v>
      </c>
      <c r="E159">
        <v>0</v>
      </c>
      <c r="F159">
        <v>0</v>
      </c>
      <c r="G159">
        <v>0</v>
      </c>
      <c r="H159">
        <v>1</v>
      </c>
      <c r="I159" t="s">
        <v>141</v>
      </c>
      <c r="J159">
        <f>IF(Table1[[#This Row],[Team]]="CHE",1,0)</f>
        <v>0</v>
      </c>
      <c r="K159">
        <v>6.1</v>
      </c>
      <c r="L159">
        <v>182</v>
      </c>
      <c r="M159">
        <v>2.94463369139863</v>
      </c>
      <c r="N159">
        <v>4.7627997643918301</v>
      </c>
      <c r="O159">
        <v>3.33219315425512</v>
      </c>
      <c r="P159">
        <v>1</v>
      </c>
      <c r="Q159">
        <v>1</v>
      </c>
    </row>
    <row r="160" spans="1:17" hidden="1" x14ac:dyDescent="0.3">
      <c r="A160" t="s">
        <v>148</v>
      </c>
      <c r="B160" t="s">
        <v>149</v>
      </c>
      <c r="C160" t="s">
        <v>149</v>
      </c>
      <c r="D160" t="s">
        <v>6</v>
      </c>
      <c r="E160">
        <v>0</v>
      </c>
      <c r="F160">
        <v>0</v>
      </c>
      <c r="G160">
        <v>1</v>
      </c>
      <c r="H160">
        <v>0</v>
      </c>
      <c r="I160" t="s">
        <v>141</v>
      </c>
      <c r="J160">
        <f>IF(Table1[[#This Row],[Team]]="CHE",1,0)</f>
        <v>0</v>
      </c>
      <c r="K160">
        <v>6.8</v>
      </c>
      <c r="L160">
        <v>167</v>
      </c>
      <c r="M160">
        <v>3.63888888888888</v>
      </c>
      <c r="N160">
        <v>5.2422180262224396</v>
      </c>
      <c r="O160">
        <v>3.8132789318074698</v>
      </c>
      <c r="P160">
        <v>0</v>
      </c>
      <c r="Q160">
        <v>0</v>
      </c>
    </row>
    <row r="161" spans="1:17" hidden="1" x14ac:dyDescent="0.3">
      <c r="A161" t="s">
        <v>124</v>
      </c>
      <c r="B161" t="s">
        <v>125</v>
      </c>
      <c r="C161" t="s">
        <v>125</v>
      </c>
      <c r="D161" t="s">
        <v>6</v>
      </c>
      <c r="E161">
        <v>0</v>
      </c>
      <c r="F161">
        <v>0</v>
      </c>
      <c r="G161">
        <v>1</v>
      </c>
      <c r="H161">
        <v>0</v>
      </c>
      <c r="I161" t="s">
        <v>109</v>
      </c>
      <c r="J161">
        <f>IF(Table1[[#This Row],[Team]]="CHE",1,0)</f>
        <v>1</v>
      </c>
      <c r="K161">
        <v>7.3</v>
      </c>
      <c r="L161">
        <v>142</v>
      </c>
      <c r="M161">
        <v>3.3954386458081798</v>
      </c>
      <c r="N161">
        <v>8.0004258157169108</v>
      </c>
      <c r="O161">
        <v>6.4667488310099701</v>
      </c>
      <c r="P161">
        <v>0</v>
      </c>
      <c r="Q161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2022-04-22T16:58:41Z</dcterms:created>
  <dcterms:modified xsi:type="dcterms:W3CDTF">2022-04-22T17:07:13Z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c5e48bf0-53b1-428b-b791-b23eab4a3802</vt:lpwstr>
  </property>
</Properties>
</file>