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A1CB35D4-FDB9-40FE-8A1F-18761DFAD9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Data.Page'!$O$2:$O$148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Data.Page'!$O$2:$O$148</definedName>
    <definedName name="solver_lhs2" localSheetId="0" hidden="1">'Transformed by Data.Page'!$R$11:$R$14</definedName>
    <definedName name="solver_lhs3" localSheetId="0" hidden="1">'Transformed by Data.Page'!$R$16</definedName>
    <definedName name="solver_lhs4" localSheetId="0" hidden="1">'Transformed by Data.Page'!$R$4</definedName>
    <definedName name="solver_lhs5" localSheetId="0" hidden="1">'Transformed by Data.Page'!$R$6:$R$9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Data.Page'!$R$2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Data.Page'!$S$16</definedName>
    <definedName name="solver_rhs4" localSheetId="0" hidden="1">'Transformed by Data.Page'!$S$4</definedName>
    <definedName name="solver_rhs5" localSheetId="0" hidden="1">'Transformed by Data.Page'!$S$6:$S$9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2" l="1"/>
  <c r="J3" i="2"/>
  <c r="J4" i="2"/>
  <c r="J5" i="2"/>
  <c r="J6" i="2"/>
  <c r="J2" i="2"/>
  <c r="J8" i="2"/>
  <c r="J9" i="2"/>
  <c r="J10" i="2"/>
  <c r="J20" i="2"/>
  <c r="J16" i="2"/>
  <c r="J25" i="2"/>
  <c r="J14" i="2"/>
  <c r="J15" i="2"/>
  <c r="J13" i="2"/>
  <c r="J12" i="2"/>
  <c r="J18" i="2"/>
  <c r="J7" i="2"/>
  <c r="J26" i="2"/>
  <c r="J21" i="2"/>
  <c r="J22" i="2"/>
  <c r="J23" i="2"/>
  <c r="J24" i="2"/>
  <c r="J11" i="2"/>
  <c r="J19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M3" i="2"/>
  <c r="R2" i="2" s="1"/>
  <c r="M35" i="2"/>
  <c r="S14" i="2" a="1"/>
  <c r="S14" i="2" s="1"/>
  <c r="R14" i="2" s="1" a="1"/>
  <c r="R14" i="2" s="1"/>
  <c r="S13" i="2" a="1"/>
  <c r="S13" i="2" s="1"/>
  <c r="R13" i="2" s="1" a="1"/>
  <c r="R13" i="2" s="1"/>
  <c r="S12" i="2" a="1"/>
  <c r="S12" i="2" s="1"/>
  <c r="R12" i="2" s="1" a="1"/>
  <c r="R12" i="2" s="1"/>
  <c r="S11" i="2" a="1"/>
  <c r="S11" i="2" s="1"/>
  <c r="R11" i="2" s="1" a="1"/>
  <c r="R11" i="2" s="1"/>
  <c r="R9" i="2"/>
  <c r="R8" i="2"/>
  <c r="R7" i="2"/>
  <c r="R6" i="2"/>
  <c r="R4" i="2"/>
  <c r="R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<sst xmlns="http://schemas.openxmlformats.org/spreadsheetml/2006/main" count="762" uniqueCount="329">
  <si>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</si>
  <si>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</si>
  <si>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</si>
  <si>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</si>
  <si>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</si>
  <si>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</si>
  <si>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</si>
  <si>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</si>
  <si>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</si>
  <si>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</si>
  <si>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</si>
  <si>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</si>
  <si>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Selected</t>
  </si>
  <si>
    <t>ARS</t>
  </si>
  <si>
    <t>Pierre-Emerick</t>
  </si>
  <si>
    <t>Aubameyang</t>
  </si>
  <si>
    <t>Pablo</t>
  </si>
  <si>
    <t>Kieran</t>
  </si>
  <si>
    <t>Tierney</t>
  </si>
  <si>
    <t>Nicolas</t>
  </si>
  <si>
    <t>Pépé</t>
  </si>
  <si>
    <t>Emile</t>
  </si>
  <si>
    <t>Smith Rowe</t>
  </si>
  <si>
    <t>Bukayo</t>
  </si>
  <si>
    <t>Saka</t>
  </si>
  <si>
    <t>Gabriel</t>
  </si>
  <si>
    <t>Magalhães</t>
  </si>
  <si>
    <t>Ben</t>
  </si>
  <si>
    <t>White</t>
  </si>
  <si>
    <t>Martin</t>
  </si>
  <si>
    <t>Ødegaard</t>
  </si>
  <si>
    <t>Aaron</t>
  </si>
  <si>
    <t>Ramsdale</t>
  </si>
  <si>
    <t>AVL</t>
  </si>
  <si>
    <t>Emiliano</t>
  </si>
  <si>
    <t>Martínez</t>
  </si>
  <si>
    <t>Traoré</t>
  </si>
  <si>
    <t>John</t>
  </si>
  <si>
    <t>McGinn</t>
  </si>
  <si>
    <t>Kortney</t>
  </si>
  <si>
    <t>Hause</t>
  </si>
  <si>
    <t>Tyrone</t>
  </si>
  <si>
    <t>Mings</t>
  </si>
  <si>
    <t>Matt</t>
  </si>
  <si>
    <t>Targett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</si>
  <si>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</si>
  <si>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</si>
  <si>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</si>
  <si>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</si>
  <si>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</si>
  <si>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</si>
  <si>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</si>
  <si>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</si>
  <si>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Danny</t>
  </si>
  <si>
    <t>Ings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</si>
  <si>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</si>
  <si>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</si>
  <si>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</si>
  <si>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</si>
  <si>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</si>
  <si>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</si>
  <si>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</si>
  <si>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</si>
  <si>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</si>
  <si>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</si>
  <si>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</si>
  <si>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</si>
  <si>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Vitaly</t>
  </si>
  <si>
    <t>Janelt</t>
  </si>
  <si>
    <t>Ethan</t>
  </si>
  <si>
    <t>Pinnock</t>
  </si>
  <si>
    <t>Jan</t>
  </si>
  <si>
    <t>Bryan</t>
  </si>
  <si>
    <t>Mbeumo</t>
  </si>
  <si>
    <t>Kristoffer</t>
  </si>
  <si>
    <t>Ajer</t>
  </si>
  <si>
    <t>BHA</t>
  </si>
  <si>
    <t>Pascal</t>
  </si>
  <si>
    <t>Groß</t>
  </si>
  <si>
    <t>Shane</t>
  </si>
  <si>
    <t>Duffy</t>
  </si>
  <si>
    <t>Lewis</t>
  </si>
  <si>
    <t>Dunk</t>
  </si>
  <si>
    <t>Joël</t>
  </si>
  <si>
    <t>Veltman</t>
  </si>
  <si>
    <t>Neal</t>
  </si>
  <si>
    <t>Maupay</t>
  </si>
  <si>
    <t>Leandro</t>
  </si>
  <si>
    <t>Trossard</t>
  </si>
  <si>
    <t>Robert</t>
  </si>
  <si>
    <t>Sánchez</t>
  </si>
  <si>
    <t>Welbeck</t>
  </si>
  <si>
    <t>James</t>
  </si>
  <si>
    <t>Tarkowski</t>
  </si>
  <si>
    <t>BUR</t>
  </si>
  <si>
    <t>Jack</t>
  </si>
  <si>
    <t>Ashley</t>
  </si>
  <si>
    <t>Barnes</t>
  </si>
  <si>
    <t>Mee</t>
  </si>
  <si>
    <t>Westwood</t>
  </si>
  <si>
    <t>Johann Berg</t>
  </si>
  <si>
    <t>Gudmundsson</t>
  </si>
  <si>
    <t>Chris</t>
  </si>
  <si>
    <t>Wood</t>
  </si>
  <si>
    <t>Lowton</t>
  </si>
  <si>
    <t>Nick</t>
  </si>
  <si>
    <t>Pope</t>
  </si>
  <si>
    <t>Dwight</t>
  </si>
  <si>
    <t>McNeil</t>
  </si>
  <si>
    <t>César</t>
  </si>
  <si>
    <t>Azpilicueta</t>
  </si>
  <si>
    <t>CHE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</si>
  <si>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</si>
  <si>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</si>
  <si>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</si>
  <si>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</si>
  <si>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</si>
  <si>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</si>
  <si>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</si>
  <si>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</si>
  <si>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</si>
  <si>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Andreas</t>
  </si>
  <si>
    <t>Christensen</t>
  </si>
  <si>
    <t>Kai</t>
  </si>
  <si>
    <t>Havertz</t>
  </si>
  <si>
    <t>Reece</t>
  </si>
  <si>
    <t>Edouard</t>
  </si>
  <si>
    <t>Mendy</t>
  </si>
  <si>
    <t>Conor</t>
  </si>
  <si>
    <t>Gallagher</t>
  </si>
  <si>
    <t>CRY</t>
  </si>
  <si>
    <t>Vicente</t>
  </si>
  <si>
    <t>Guaita</t>
  </si>
  <si>
    <t>McArthur</t>
  </si>
  <si>
    <t>Benteke</t>
  </si>
  <si>
    <t>Cheikhou</t>
  </si>
  <si>
    <t>Kouyaté</t>
  </si>
  <si>
    <t>Jordan</t>
  </si>
  <si>
    <t>Wilfried</t>
  </si>
  <si>
    <t>Zaha</t>
  </si>
  <si>
    <t>Tyrick</t>
  </si>
  <si>
    <t>Mitchell</t>
  </si>
  <si>
    <t>Joel</t>
  </si>
  <si>
    <t>Ward</t>
  </si>
  <si>
    <t>Joachim</t>
  </si>
  <si>
    <t>Andersen</t>
  </si>
  <si>
    <t>EVE</t>
  </si>
  <si>
    <t>Lucas</t>
  </si>
  <si>
    <t>Digne</t>
  </si>
  <si>
    <t>Michael</t>
  </si>
  <si>
    <t>Keane</t>
  </si>
  <si>
    <t>Pickford</t>
  </si>
  <si>
    <t>Allan</t>
  </si>
  <si>
    <t>Marques Loureiro</t>
  </si>
  <si>
    <t>Abdoulaye</t>
  </si>
  <si>
    <t>Doucouré</t>
  </si>
  <si>
    <t>Alex</t>
  </si>
  <si>
    <t>Iwobi</t>
  </si>
  <si>
    <t>Mason</t>
  </si>
  <si>
    <t>Andros</t>
  </si>
  <si>
    <t>Townsend</t>
  </si>
  <si>
    <t>Demarai</t>
  </si>
  <si>
    <t>Gray</t>
  </si>
  <si>
    <t>Kasper</t>
  </si>
  <si>
    <t>Schmeichel</t>
  </si>
  <si>
    <t>LEI</t>
  </si>
  <si>
    <t>Jamie</t>
  </si>
  <si>
    <t>Vardy</t>
  </si>
  <si>
    <t>Ricardo Domingos</t>
  </si>
  <si>
    <t>Barbosa Pereira</t>
  </si>
  <si>
    <t>Pereira</t>
  </si>
  <si>
    <t>Youri</t>
  </si>
  <si>
    <t>Tielemans</t>
  </si>
  <si>
    <t>Harvey</t>
  </si>
  <si>
    <t>Wilfred</t>
  </si>
  <si>
    <t>Ndidi</t>
  </si>
  <si>
    <t>Luke</t>
  </si>
  <si>
    <t>LEE</t>
  </si>
  <si>
    <t>Mateusz</t>
  </si>
  <si>
    <t>Klich</t>
  </si>
  <si>
    <t>Stuart</t>
  </si>
  <si>
    <t>Dallas</t>
  </si>
  <si>
    <t>Illan</t>
  </si>
  <si>
    <t>Meslier</t>
  </si>
  <si>
    <t>Greenwood</t>
  </si>
  <si>
    <t>Cresswell</t>
  </si>
  <si>
    <t>LIV</t>
  </si>
  <si>
    <t>Henderson</t>
  </si>
  <si>
    <t>Matip</t>
  </si>
  <si>
    <t>Virgil</t>
  </si>
  <si>
    <t>van Dijk</t>
  </si>
  <si>
    <t>Sadio</t>
  </si>
  <si>
    <t>Mané</t>
  </si>
  <si>
    <t>Alisson</t>
  </si>
  <si>
    <t>Ramses Becker</t>
  </si>
  <si>
    <t>Fabio Henrique</t>
  </si>
  <si>
    <t>Tavares</t>
  </si>
  <si>
    <t>Fabinho</t>
  </si>
  <si>
    <t>Mohamed</t>
  </si>
  <si>
    <t>Salah</t>
  </si>
  <si>
    <t>Andrew</t>
  </si>
  <si>
    <t>Robertson</t>
  </si>
  <si>
    <t>Trent</t>
  </si>
  <si>
    <t>Alexander-Arnold</t>
  </si>
  <si>
    <t>Diogo</t>
  </si>
  <si>
    <t>Jota</t>
  </si>
  <si>
    <t>Konstantinos</t>
  </si>
  <si>
    <t>Tsimikas</t>
  </si>
  <si>
    <t>Grealish</t>
  </si>
  <si>
    <t>MCI</t>
  </si>
  <si>
    <t>Kyle</t>
  </si>
  <si>
    <t>Walker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</si>
  <si>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</si>
  <si>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</si>
  <si>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</si>
  <si>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</si>
  <si>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</si>
  <si>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</si>
  <si>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</si>
  <si>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</si>
  <si>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</si>
  <si>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</si>
  <si>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</si>
  <si>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</si>
  <si>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</si>
  <si>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</si>
  <si>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</si>
  <si>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</si>
  <si>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</si>
  <si>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Ferran</t>
  </si>
  <si>
    <t>Torres</t>
  </si>
  <si>
    <t>Fernando</t>
  </si>
  <si>
    <t>MUN</t>
  </si>
  <si>
    <t>de Gea</t>
  </si>
  <si>
    <t>Paul</t>
  </si>
  <si>
    <t>Pogba</t>
  </si>
  <si>
    <t>Harry</t>
  </si>
  <si>
    <t>Maguire</t>
  </si>
  <si>
    <t>Frederico</t>
  </si>
  <si>
    <t>Rodrigues de Paula Santos</t>
  </si>
  <si>
    <t>Fred</t>
  </si>
  <si>
    <t>Shaw</t>
  </si>
  <si>
    <t>Jesse</t>
  </si>
  <si>
    <t>Lingard</t>
  </si>
  <si>
    <t>Bruno Miguel</t>
  </si>
  <si>
    <t>Borges Fernandes</t>
  </si>
  <si>
    <t>Fernandes</t>
  </si>
  <si>
    <t>Eric</t>
  </si>
  <si>
    <t>Wan-Bissaka</t>
  </si>
  <si>
    <t>NEW</t>
  </si>
  <si>
    <t>Murphy</t>
  </si>
  <si>
    <t>Saint-Maximin</t>
  </si>
  <si>
    <t>Sean</t>
  </si>
  <si>
    <t>Longstaff</t>
  </si>
  <si>
    <t>S.Longstaff</t>
  </si>
  <si>
    <t>Joelinton Cássio</t>
  </si>
  <si>
    <t>Apolinário de Lira</t>
  </si>
  <si>
    <t>Joelinton</t>
  </si>
  <si>
    <t>NOR</t>
  </si>
  <si>
    <t>Teemu</t>
  </si>
  <si>
    <t>Pukki</t>
  </si>
  <si>
    <t>Max</t>
  </si>
  <si>
    <t>SOU</t>
  </si>
  <si>
    <t>McCarthy</t>
  </si>
  <si>
    <t>Ward-Prowse</t>
  </si>
  <si>
    <t>Bednarek</t>
  </si>
  <si>
    <t>Che</t>
  </si>
  <si>
    <t>Adams</t>
  </si>
  <si>
    <t>Mohammed</t>
  </si>
  <si>
    <t>Salisu</t>
  </si>
  <si>
    <t>Hugo</t>
  </si>
  <si>
    <t>Lloris</t>
  </si>
  <si>
    <t>TOT</t>
  </si>
  <si>
    <t>Heung-Min</t>
  </si>
  <si>
    <t>Son</t>
  </si>
  <si>
    <t>Dier</t>
  </si>
  <si>
    <t>Bamidele</t>
  </si>
  <si>
    <t>Alli</t>
  </si>
  <si>
    <t>Dele</t>
  </si>
  <si>
    <t>Pierre-Emile</t>
  </si>
  <si>
    <t>Højbjerg</t>
  </si>
  <si>
    <t>Davinson</t>
  </si>
  <si>
    <t>Sergio</t>
  </si>
  <si>
    <t>Reguilón</t>
  </si>
  <si>
    <t>Japhet</t>
  </si>
  <si>
    <t>Tanganga</t>
  </si>
  <si>
    <t>WAT</t>
  </si>
  <si>
    <t>Ismaila</t>
  </si>
  <si>
    <t>Sarr</t>
  </si>
  <si>
    <t>Emmanuel</t>
  </si>
  <si>
    <t>Dennis</t>
  </si>
  <si>
    <t>Joshua</t>
  </si>
  <si>
    <t>King</t>
  </si>
  <si>
    <t>WHU</t>
  </si>
  <si>
    <t>Lukasz</t>
  </si>
  <si>
    <t>Fabianski</t>
  </si>
  <si>
    <t>Angelo</t>
  </si>
  <si>
    <t>Ogbonna</t>
  </si>
  <si>
    <t>Michail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</si>
  <si>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</si>
  <si>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</si>
  <si>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</si>
  <si>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</si>
  <si>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</si>
  <si>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</si>
  <si>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</si>
  <si>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</si>
  <si>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</si>
  <si>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</si>
  <si>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</si>
  <si>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</si>
  <si>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</si>
  <si>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</si>
  <si>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</si>
  <si>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</si>
  <si>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</si>
  <si>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</si>
  <si>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Romain</t>
  </si>
  <si>
    <t>Saïss</t>
  </si>
  <si>
    <t>Marçal</t>
  </si>
  <si>
    <t>Adama</t>
  </si>
  <si>
    <t>Nélson</t>
  </si>
  <si>
    <t>Cabral Semedo</t>
  </si>
  <si>
    <t>Semedo</t>
  </si>
  <si>
    <t>Kilman</t>
  </si>
  <si>
    <t>Total Points</t>
  </si>
  <si>
    <t>Total Cost</t>
  </si>
  <si>
    <t>PREV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</si>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</sst>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4333F-7DA2-4019-9A61-6C1B775C0436}" name="Table1" displayName="Table1" ref="A1:O148" totalsRowShown="0">
  <autoFilter ref="A1:O148" xr:uid="{FD64333F-7DA2-4019-9A61-6C1B775C0436}">
    <filterColumn colId="14">
      <filters>
        <filter val="1"/>
      </filters>
    </filterColumn>
  </autoFilter>
  <sortState xmlns:xlrd2="http://schemas.microsoft.com/office/spreadsheetml/2017/richdata2" ref="A2:O92">
    <sortCondition descending="1" ref="M1:M148"/>
  </sortState>
  <tableColumns count="15">
    <tableColumn id="1" xr3:uid="{0CCA2497-0E74-4AB7-8F03-112CDF0CDBFE}" name="First Name"/>
    <tableColumn id="2" xr3:uid="{2BF4D9F3-35B6-47DE-AE24-CCCC406A149C}" name="Surname"/>
    <tableColumn id="3" xr3:uid="{E59497AF-7E03-4477-97F3-C4956FBE8F1D}" name="Web Name"/>
    <tableColumn id="4" xr3:uid="{45019CAE-C684-481D-82EC-471EAA9C8EAA}" name="Position"/>
    <tableColumn id="5" xr3:uid="{46561B96-39BA-4791-9FCE-4D1D6AF1AE9E}" name="GKP"/>
    <tableColumn id="6" xr3:uid="{9D623E1A-77FC-4495-932F-74985B7FCA1F}" name="DEF"/>
    <tableColumn id="7" xr3:uid="{04D1DDD6-AB29-4A7D-B87D-4A1ECE4E16F9}" name="MID"/>
    <tableColumn id="8" xr3:uid="{68001AF1-305A-46E9-9DD7-B471C18D1C64}" name="FWD"/>
    <tableColumn id="9" xr3:uid="{BEF3494C-B9FE-4199-9937-C9E2EF6D9E45}" name="Team"/>
    <tableColumn id="15" xr3:uid="{9D0FAB53-CE4F-494C-AF83-2AFC6E212ED1}" name="BRE" dataDxfId="0">
      <calculatedColumnFormula>IF(Table1[[#This Row],[Team]]="BRE",1,0)</calculatedColumnFormula>
    </tableColumn>
    <tableColumn id="10" xr3:uid="{CF4A8F0E-05CD-4644-8775-9B37344BAC19}" name="Cost"/>
    <tableColumn id="11" xr3:uid="{6CB7DF3F-A593-4E9D-BC8D-DA2C63584143}" name="ID"/>
    <tableColumn id="12" xr3:uid="{1E53A56A-9FC9-4DF0-872E-6A4C55215328}" name="PPG"/>
    <tableColumn id="14" xr3:uid="{5358A4EE-C034-417E-92AF-2B67F34DF307}" name="PREV"/>
    <tableColumn id="13" xr3:uid="{A9900A25-DEF2-408B-A4A8-4B15AAFE65E8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8"/>
  <sheetViews>
    <sheetView tabSelected="1" workbookViewId="0">
      <selection activeCell="C7" sqref="C7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5" max="15" width="1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57</v>
      </c>
      <c r="K1" t="s">
        <v>9</v>
      </c>
      <c r="L1" t="s">
        <v>10</v>
      </c>
      <c r="M1" t="s">
        <v>11</v>
      </c>
      <c r="N1" t="s">
        <v>327</v>
      </c>
      <c r="O1" t="s">
        <v>12</v>
      </c>
    </row>
    <row r="2" spans="1:19" x14ac:dyDescent="0.3">
      <c r="A2" t="s">
        <v>55</v>
      </c>
      <c r="B2" t="s">
        <v>56</v>
      </c>
      <c r="C2" t="s">
        <v>56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57</v>
      </c>
      <c r="J2">
        <f>IF(Table1[[#This Row],[Team]]="BRE",1,0)</f>
        <v>1</v>
      </c>
      <c r="K2">
        <v>4.5999999999999996</v>
      </c>
      <c r="L2">
        <v>52</v>
      </c>
      <c r="M2">
        <v>9.9701074138905295</v>
      </c>
      <c r="N2">
        <v>1</v>
      </c>
      <c r="O2">
        <v>1</v>
      </c>
      <c r="Q2" t="s">
        <v>325</v>
      </c>
      <c r="R2">
        <f>SUMPRODUCT(Table1[Selected],Table1[PPG])</f>
        <v>102.16337159432949</v>
      </c>
      <c r="S2" t="s">
        <v>328</v>
      </c>
    </row>
    <row r="3" spans="1:19" hidden="1" x14ac:dyDescent="0.3">
      <c r="A3" t="s">
        <v>69</v>
      </c>
      <c r="B3" t="s">
        <v>70</v>
      </c>
      <c r="C3" t="s">
        <v>70</v>
      </c>
      <c r="D3" t="s">
        <v>5</v>
      </c>
      <c r="E3">
        <v>0</v>
      </c>
      <c r="F3">
        <v>1</v>
      </c>
      <c r="G3">
        <v>0</v>
      </c>
      <c r="H3">
        <v>0</v>
      </c>
      <c r="I3" t="s">
        <v>57</v>
      </c>
      <c r="J3">
        <f>IF(Table1[[#This Row],[Team]]="BRE",1,0)</f>
        <v>1</v>
      </c>
      <c r="K3">
        <v>4.5999999999999996</v>
      </c>
      <c r="L3">
        <v>64</v>
      </c>
      <c r="M3">
        <f>9.88336524454776*0.75</f>
        <v>7.4125239334108191</v>
      </c>
      <c r="N3">
        <v>0</v>
      </c>
      <c r="O3">
        <v>0</v>
      </c>
    </row>
    <row r="4" spans="1:19" hidden="1" x14ac:dyDescent="0.3">
      <c r="A4" t="s">
        <v>287</v>
      </c>
      <c r="B4" t="s">
        <v>288</v>
      </c>
      <c r="C4" t="s">
        <v>288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286</v>
      </c>
      <c r="J4">
        <f>IF(Table1[[#This Row],[Team]]="BRE",1,0)</f>
        <v>0</v>
      </c>
      <c r="K4">
        <v>6.3</v>
      </c>
      <c r="L4">
        <v>399</v>
      </c>
      <c r="M4">
        <v>9.7300492853060891</v>
      </c>
      <c r="N4">
        <v>0</v>
      </c>
      <c r="O4">
        <v>0</v>
      </c>
      <c r="Q4" t="s">
        <v>326</v>
      </c>
      <c r="R4">
        <f>SUMPRODUCT(Table1[Selected],Table1[Cost])</f>
        <v>99.4</v>
      </c>
      <c r="S4">
        <v>99.8</v>
      </c>
    </row>
    <row r="5" spans="1:19" hidden="1" x14ac:dyDescent="0.3">
      <c r="A5" t="s">
        <v>60</v>
      </c>
      <c r="B5" t="s">
        <v>61</v>
      </c>
      <c r="C5" t="s">
        <v>61</v>
      </c>
      <c r="D5" t="s">
        <v>7</v>
      </c>
      <c r="E5">
        <v>0</v>
      </c>
      <c r="F5">
        <v>0</v>
      </c>
      <c r="G5">
        <v>0</v>
      </c>
      <c r="H5">
        <v>1</v>
      </c>
      <c r="I5" t="s">
        <v>57</v>
      </c>
      <c r="J5">
        <f>IF(Table1[[#This Row],[Team]]="BRE",1,0)</f>
        <v>1</v>
      </c>
      <c r="K5">
        <v>6.3</v>
      </c>
      <c r="L5">
        <v>54</v>
      </c>
      <c r="M5">
        <v>9.2706613686833101</v>
      </c>
      <c r="N5">
        <v>0</v>
      </c>
      <c r="O5">
        <v>0</v>
      </c>
    </row>
    <row r="6" spans="1:19" hidden="1" x14ac:dyDescent="0.3">
      <c r="A6" t="s">
        <v>62</v>
      </c>
      <c r="B6" t="s">
        <v>63</v>
      </c>
      <c r="C6" t="s">
        <v>64</v>
      </c>
      <c r="D6" t="s">
        <v>4</v>
      </c>
      <c r="E6">
        <v>1</v>
      </c>
      <c r="F6">
        <v>0</v>
      </c>
      <c r="G6">
        <v>0</v>
      </c>
      <c r="H6">
        <v>0</v>
      </c>
      <c r="I6" t="s">
        <v>57</v>
      </c>
      <c r="J6">
        <f>IF(Table1[[#This Row],[Team]]="BRE",1,0)</f>
        <v>1</v>
      </c>
      <c r="K6">
        <v>4.5999999999999996</v>
      </c>
      <c r="L6">
        <v>56</v>
      </c>
      <c r="M6">
        <v>8.7241817588362398</v>
      </c>
      <c r="N6">
        <v>0</v>
      </c>
      <c r="O6">
        <v>0</v>
      </c>
      <c r="Q6" t="s">
        <v>4</v>
      </c>
      <c r="R6">
        <f>SUMPRODUCT(Table1[Selected],Table1[GKP])</f>
        <v>2</v>
      </c>
      <c r="S6">
        <v>2</v>
      </c>
    </row>
    <row r="7" spans="1:19" x14ac:dyDescent="0.3">
      <c r="A7" t="s">
        <v>244</v>
      </c>
      <c r="B7" t="s">
        <v>245</v>
      </c>
      <c r="C7" t="s">
        <v>246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232</v>
      </c>
      <c r="J7">
        <f>IF(Table1[[#This Row],[Team]]="BRE",1,0)</f>
        <v>0</v>
      </c>
      <c r="K7">
        <v>11.9</v>
      </c>
      <c r="L7">
        <v>286</v>
      </c>
      <c r="M7">
        <v>8.2792560110163294</v>
      </c>
      <c r="N7">
        <v>1</v>
      </c>
      <c r="O7">
        <v>1</v>
      </c>
      <c r="Q7" t="s">
        <v>5</v>
      </c>
      <c r="R7">
        <f>SUMPRODUCT(Table1[Selected],Table1[DEF])</f>
        <v>5</v>
      </c>
      <c r="S7">
        <v>5</v>
      </c>
    </row>
    <row r="8" spans="1:19" hidden="1" x14ac:dyDescent="0.3">
      <c r="A8" t="s">
        <v>74</v>
      </c>
      <c r="B8" t="s">
        <v>75</v>
      </c>
      <c r="C8" t="s">
        <v>75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57</v>
      </c>
      <c r="J8">
        <f>IF(Table1[[#This Row],[Team]]="BRE",1,0)</f>
        <v>1</v>
      </c>
      <c r="K8">
        <v>4.5</v>
      </c>
      <c r="L8">
        <v>69</v>
      </c>
      <c r="M8">
        <v>8.7091620222028698</v>
      </c>
      <c r="N8">
        <v>0</v>
      </c>
      <c r="O8">
        <v>0</v>
      </c>
      <c r="Q8" t="s">
        <v>6</v>
      </c>
      <c r="R8">
        <f>SUMPRODUCT(Table1[Selected],Table1[MID])</f>
        <v>5</v>
      </c>
      <c r="S8">
        <v>5</v>
      </c>
    </row>
    <row r="9" spans="1:19" x14ac:dyDescent="0.3">
      <c r="A9" t="s">
        <v>67</v>
      </c>
      <c r="B9" t="s">
        <v>68</v>
      </c>
      <c r="C9" t="s">
        <v>68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57</v>
      </c>
      <c r="J9">
        <f>IF(Table1[[#This Row],[Team]]="BRE",1,0)</f>
        <v>1</v>
      </c>
      <c r="K9">
        <v>5</v>
      </c>
      <c r="L9">
        <v>58</v>
      </c>
      <c r="M9">
        <v>8.2197697564806305</v>
      </c>
      <c r="N9">
        <v>1</v>
      </c>
      <c r="O9">
        <v>1</v>
      </c>
      <c r="Q9" t="s">
        <v>7</v>
      </c>
      <c r="R9">
        <f>SUMPRODUCT(Table1[Selected],Table1[FWD])</f>
        <v>3</v>
      </c>
      <c r="S9">
        <v>3</v>
      </c>
    </row>
    <row r="10" spans="1:19" hidden="1" x14ac:dyDescent="0.3">
      <c r="A10" t="s">
        <v>65</v>
      </c>
      <c r="B10" t="s">
        <v>66</v>
      </c>
      <c r="C10" t="s">
        <v>66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57</v>
      </c>
      <c r="J10">
        <f>IF(Table1[[#This Row],[Team]]="BRE",1,0)</f>
        <v>1</v>
      </c>
      <c r="K10">
        <v>5.5</v>
      </c>
      <c r="L10">
        <v>57</v>
      </c>
      <c r="M10">
        <v>7.6158072294715904</v>
      </c>
      <c r="N10">
        <v>0</v>
      </c>
      <c r="O10">
        <v>0</v>
      </c>
    </row>
    <row r="11" spans="1:19" x14ac:dyDescent="0.3">
      <c r="A11" t="s">
        <v>289</v>
      </c>
      <c r="B11" t="s">
        <v>290</v>
      </c>
      <c r="C11" t="s">
        <v>290</v>
      </c>
      <c r="D11" t="s">
        <v>7</v>
      </c>
      <c r="E11">
        <v>0</v>
      </c>
      <c r="F11">
        <v>0</v>
      </c>
      <c r="G11">
        <v>0</v>
      </c>
      <c r="H11">
        <v>1</v>
      </c>
      <c r="I11" t="s">
        <v>286</v>
      </c>
      <c r="J11">
        <f>IF(Table1[[#This Row],[Team]]="BRE",1,0)</f>
        <v>0</v>
      </c>
      <c r="K11">
        <v>5.3</v>
      </c>
      <c r="L11">
        <v>403</v>
      </c>
      <c r="M11">
        <v>7.4120471620687303</v>
      </c>
      <c r="N11">
        <v>1</v>
      </c>
      <c r="O11">
        <v>1</v>
      </c>
      <c r="Q11" t="s">
        <v>4</v>
      </c>
      <c r="R11" cm="1">
        <f t="array" ref="R11">((SUMPRODUCT(Table1[PREV],Table1[PPG],Table1[Selected],Table1[GKP])-SUMPRODUCT(Table1[PREV],Table1[PPG],Table1[GKP]))+SUMPRODUCT(-- (Table1[PREV] = 0), Table1[Selected],Table1[GKP],Table1[PPG])) - (4 * S11)</f>
        <v>0</v>
      </c>
      <c r="S11" cm="1">
        <f t="array" ref="S11">SUMPRODUCT(Table1[Selected], -- (Table1[PREV] = 0), Table1[GKP])</f>
        <v>0</v>
      </c>
    </row>
    <row r="12" spans="1:19" x14ac:dyDescent="0.3">
      <c r="A12" t="s">
        <v>223</v>
      </c>
      <c r="B12" t="s">
        <v>224</v>
      </c>
      <c r="C12" t="s">
        <v>225</v>
      </c>
      <c r="D12" t="s">
        <v>5</v>
      </c>
      <c r="E12">
        <v>0</v>
      </c>
      <c r="F12">
        <v>1</v>
      </c>
      <c r="G12">
        <v>0</v>
      </c>
      <c r="H12">
        <v>0</v>
      </c>
      <c r="I12" t="s">
        <v>209</v>
      </c>
      <c r="J12">
        <f>IF(Table1[[#This Row],[Team]]="BRE",1,0)</f>
        <v>0</v>
      </c>
      <c r="K12">
        <v>6.1</v>
      </c>
      <c r="L12">
        <v>267</v>
      </c>
      <c r="M12">
        <v>7.3311488037741697</v>
      </c>
      <c r="N12">
        <v>1</v>
      </c>
      <c r="O12">
        <v>1</v>
      </c>
      <c r="Q12" t="s">
        <v>5</v>
      </c>
      <c r="R12" cm="1">
        <f t="array" ref="R12">((SUMPRODUCT(Table1[PREV],Table1[PPG],Table1[Selected],Table1[DEF])-SUMPRODUCT(Table1[PREV],Table1[PPG],Table1[DEF]))+SUMPRODUCT(-- (Table1[PREV] = 0), Table1[Selected],Table1[DEF],Table1[PPG])) - (4 *S12)</f>
        <v>0</v>
      </c>
      <c r="S12" cm="1">
        <f t="array" ref="S12">SUMPRODUCT(Table1[Selected], -- (Table1[PREV] = 0), Table1[DEF])</f>
        <v>0</v>
      </c>
    </row>
    <row r="13" spans="1:19" x14ac:dyDescent="0.3">
      <c r="A13" t="s">
        <v>198</v>
      </c>
      <c r="B13" t="s">
        <v>199</v>
      </c>
      <c r="C13" t="s">
        <v>199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186</v>
      </c>
      <c r="J13">
        <f>IF(Table1[[#This Row],[Team]]="BRE",1,0)</f>
        <v>0</v>
      </c>
      <c r="K13">
        <v>12.6</v>
      </c>
      <c r="L13">
        <v>245</v>
      </c>
      <c r="M13">
        <v>7.3041383620366904</v>
      </c>
      <c r="N13">
        <v>1</v>
      </c>
      <c r="O13">
        <v>1</v>
      </c>
      <c r="Q13" t="s">
        <v>6</v>
      </c>
      <c r="R13" cm="1">
        <f t="array" ref="R13">((SUMPRODUCT(Table1[PREV],Table1[PPG],Table1[Selected],Table1[MID])-SUMPRODUCT(Table1[PREV],Table1[PPG],Table1[MID]))+SUMPRODUCT(-- (Table1[PREV] = 0), Table1[Selected],Table1[MID],Table1[PPG])) - (4 *S13)</f>
        <v>0</v>
      </c>
      <c r="S13" cm="1">
        <f t="array" ref="S13">SUMPRODUCT(Table1[Selected], -- (Table1[PREV] = 0), Table1[MID])</f>
        <v>0</v>
      </c>
    </row>
    <row r="14" spans="1:19" hidden="1" x14ac:dyDescent="0.3">
      <c r="A14" t="s">
        <v>72</v>
      </c>
      <c r="B14" t="s">
        <v>73</v>
      </c>
      <c r="C14" t="s">
        <v>73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57</v>
      </c>
      <c r="J14">
        <f>IF(Table1[[#This Row],[Team]]="BRE",1,0)</f>
        <v>1</v>
      </c>
      <c r="K14">
        <v>5.5</v>
      </c>
      <c r="L14">
        <v>66</v>
      </c>
      <c r="M14">
        <v>7.2570189840296599</v>
      </c>
      <c r="N14">
        <v>0</v>
      </c>
      <c r="O14">
        <v>0</v>
      </c>
      <c r="Q14" t="s">
        <v>7</v>
      </c>
      <c r="R14" cm="1">
        <f t="array" ref="R14">((SUMPRODUCT(Table1[PREV],Table1[PPG],Table1[Selected],Table1[FWD])-SUMPRODUCT(Table1[PREV],Table1[PPG],Table1[FWD]))+SUMPRODUCT(-- (Table1[PREV] = 0), Table1[Selected],Table1[FWD],Table1[PPG])) - (4*S14)</f>
        <v>0</v>
      </c>
      <c r="S14" cm="1">
        <f t="array" ref="S14">SUMPRODUCT(Table1[Selected], -- (Table1[PREV] = 0), Table1[FWD])</f>
        <v>0</v>
      </c>
    </row>
    <row r="15" spans="1:19" hidden="1" x14ac:dyDescent="0.3">
      <c r="A15" t="s">
        <v>180</v>
      </c>
      <c r="B15" t="s">
        <v>181</v>
      </c>
      <c r="C15" t="s">
        <v>181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177</v>
      </c>
      <c r="J15">
        <f>IF(Table1[[#This Row],[Team]]="BRE",1,0)</f>
        <v>0</v>
      </c>
      <c r="K15">
        <v>5.3</v>
      </c>
      <c r="L15">
        <v>218</v>
      </c>
      <c r="M15">
        <v>7.25484641216981</v>
      </c>
      <c r="N15">
        <v>0</v>
      </c>
      <c r="O15">
        <v>0</v>
      </c>
    </row>
    <row r="16" spans="1:19" x14ac:dyDescent="0.3">
      <c r="A16" t="s">
        <v>126</v>
      </c>
      <c r="B16" t="s">
        <v>127</v>
      </c>
      <c r="C16" t="s">
        <v>127</v>
      </c>
      <c r="D16" t="s">
        <v>4</v>
      </c>
      <c r="E16">
        <v>1</v>
      </c>
      <c r="F16">
        <v>0</v>
      </c>
      <c r="G16">
        <v>0</v>
      </c>
      <c r="H16">
        <v>0</v>
      </c>
      <c r="I16" t="s">
        <v>111</v>
      </c>
      <c r="J16">
        <f>IF(Table1[[#This Row],[Team]]="BRE",1,0)</f>
        <v>0</v>
      </c>
      <c r="K16">
        <v>6</v>
      </c>
      <c r="L16">
        <v>136</v>
      </c>
      <c r="M16">
        <v>6.9676425021292197</v>
      </c>
      <c r="N16">
        <v>1</v>
      </c>
      <c r="O16">
        <v>1</v>
      </c>
      <c r="Q16" t="s">
        <v>57</v>
      </c>
      <c r="R16">
        <f>SUMPRODUCT(Table1[Selected],Table1[BRE])</f>
        <v>3</v>
      </c>
      <c r="S16">
        <v>3</v>
      </c>
    </row>
    <row r="17" spans="1:15" x14ac:dyDescent="0.3">
      <c r="A17" t="s">
        <v>89</v>
      </c>
      <c r="B17" t="s">
        <v>90</v>
      </c>
      <c r="C17" t="s">
        <v>90</v>
      </c>
      <c r="D17" t="s">
        <v>4</v>
      </c>
      <c r="E17">
        <v>1</v>
      </c>
      <c r="F17">
        <v>0</v>
      </c>
      <c r="G17">
        <v>0</v>
      </c>
      <c r="H17">
        <v>0</v>
      </c>
      <c r="I17" t="s">
        <v>76</v>
      </c>
      <c r="J17">
        <f>IF(Table1[[#This Row],[Team]]="BRE",1,0)</f>
        <v>0</v>
      </c>
      <c r="K17">
        <v>4.5999999999999996</v>
      </c>
      <c r="L17">
        <v>86</v>
      </c>
      <c r="M17">
        <v>6.8922712187995696</v>
      </c>
      <c r="N17">
        <v>1</v>
      </c>
      <c r="O17">
        <v>1</v>
      </c>
    </row>
    <row r="18" spans="1:15" hidden="1" x14ac:dyDescent="0.3">
      <c r="A18" t="s">
        <v>182</v>
      </c>
      <c r="B18" t="s">
        <v>183</v>
      </c>
      <c r="C18" t="s">
        <v>183</v>
      </c>
      <c r="D18" t="s">
        <v>4</v>
      </c>
      <c r="E18">
        <v>1</v>
      </c>
      <c r="F18">
        <v>0</v>
      </c>
      <c r="G18">
        <v>0</v>
      </c>
      <c r="H18">
        <v>0</v>
      </c>
      <c r="I18" t="s">
        <v>177</v>
      </c>
      <c r="J18">
        <f>IF(Table1[[#This Row],[Team]]="BRE",1,0)</f>
        <v>0</v>
      </c>
      <c r="K18">
        <v>5</v>
      </c>
      <c r="L18">
        <v>222</v>
      </c>
      <c r="M18">
        <v>6.6576812193251103</v>
      </c>
      <c r="N18">
        <v>0</v>
      </c>
      <c r="O18">
        <v>0</v>
      </c>
    </row>
    <row r="19" spans="1:15" x14ac:dyDescent="0.3">
      <c r="A19" t="s">
        <v>301</v>
      </c>
      <c r="B19" t="s">
        <v>302</v>
      </c>
      <c r="C19" t="s">
        <v>302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293</v>
      </c>
      <c r="J19">
        <f>IF(Table1[[#This Row],[Team]]="BRE",1,0)</f>
        <v>0</v>
      </c>
      <c r="K19">
        <v>6.6</v>
      </c>
      <c r="L19">
        <v>422</v>
      </c>
      <c r="M19">
        <v>6.6347036944004998</v>
      </c>
      <c r="N19">
        <v>1</v>
      </c>
      <c r="O19">
        <v>1</v>
      </c>
    </row>
    <row r="20" spans="1:15" x14ac:dyDescent="0.3">
      <c r="A20" t="s">
        <v>58</v>
      </c>
      <c r="B20" t="s">
        <v>59</v>
      </c>
      <c r="C20" t="s">
        <v>59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57</v>
      </c>
      <c r="J20">
        <f>IF(Table1[[#This Row],[Team]]="BRE",1,0)</f>
        <v>1</v>
      </c>
      <c r="K20">
        <v>5</v>
      </c>
      <c r="L20">
        <v>53</v>
      </c>
      <c r="M20">
        <v>6.2830540380958899</v>
      </c>
      <c r="N20">
        <v>1</v>
      </c>
      <c r="O20">
        <v>1</v>
      </c>
    </row>
    <row r="21" spans="1:15" hidden="1" x14ac:dyDescent="0.3">
      <c r="A21" t="s">
        <v>191</v>
      </c>
      <c r="B21" t="s">
        <v>192</v>
      </c>
      <c r="C21" t="s">
        <v>192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186</v>
      </c>
      <c r="J21">
        <f>IF(Table1[[#This Row],[Team]]="BRE",1,0)</f>
        <v>0</v>
      </c>
      <c r="K21">
        <v>11.9</v>
      </c>
      <c r="L21">
        <v>242</v>
      </c>
      <c r="M21">
        <v>6.4846634399556899</v>
      </c>
      <c r="N21">
        <v>0</v>
      </c>
      <c r="O21">
        <v>0</v>
      </c>
    </row>
    <row r="22" spans="1:15" hidden="1" x14ac:dyDescent="0.3">
      <c r="A22" t="s">
        <v>212</v>
      </c>
      <c r="B22" t="s">
        <v>213</v>
      </c>
      <c r="C22" t="s">
        <v>213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209</v>
      </c>
      <c r="J22">
        <f>IF(Table1[[#This Row],[Team]]="BRE",1,0)</f>
        <v>0</v>
      </c>
      <c r="K22">
        <v>8.6999999999999993</v>
      </c>
      <c r="L22">
        <v>260</v>
      </c>
      <c r="M22">
        <v>6.2997085805889999</v>
      </c>
      <c r="N22">
        <v>0</v>
      </c>
      <c r="O22">
        <v>0</v>
      </c>
    </row>
    <row r="23" spans="1:15" x14ac:dyDescent="0.3">
      <c r="A23" t="s">
        <v>282</v>
      </c>
      <c r="B23" t="s">
        <v>283</v>
      </c>
      <c r="C23" t="s">
        <v>283</v>
      </c>
      <c r="D23" t="s">
        <v>5</v>
      </c>
      <c r="E23">
        <v>0</v>
      </c>
      <c r="F23">
        <v>1</v>
      </c>
      <c r="G23">
        <v>0</v>
      </c>
      <c r="H23">
        <v>0</v>
      </c>
      <c r="I23" t="s">
        <v>272</v>
      </c>
      <c r="J23">
        <f>IF(Table1[[#This Row],[Team]]="BRE",1,0)</f>
        <v>0</v>
      </c>
      <c r="K23">
        <v>5.0999999999999996</v>
      </c>
      <c r="L23">
        <v>374</v>
      </c>
      <c r="M23">
        <v>6.0987897210488304</v>
      </c>
      <c r="N23">
        <v>1</v>
      </c>
      <c r="O23">
        <v>1</v>
      </c>
    </row>
    <row r="24" spans="1:15" hidden="1" x14ac:dyDescent="0.3">
      <c r="A24" t="s">
        <v>144</v>
      </c>
      <c r="B24" t="s">
        <v>145</v>
      </c>
      <c r="C24" t="s">
        <v>145</v>
      </c>
      <c r="D24" t="s">
        <v>5</v>
      </c>
      <c r="E24">
        <v>0</v>
      </c>
      <c r="F24">
        <v>1</v>
      </c>
      <c r="G24">
        <v>0</v>
      </c>
      <c r="H24">
        <v>0</v>
      </c>
      <c r="I24" t="s">
        <v>130</v>
      </c>
      <c r="J24">
        <f>IF(Table1[[#This Row],[Team]]="BRE",1,0)</f>
        <v>0</v>
      </c>
      <c r="K24">
        <v>4.5</v>
      </c>
      <c r="L24">
        <v>162</v>
      </c>
      <c r="M24">
        <v>6.1902278707555398</v>
      </c>
      <c r="N24">
        <v>0</v>
      </c>
      <c r="O24">
        <v>0</v>
      </c>
    </row>
    <row r="25" spans="1:15" x14ac:dyDescent="0.3">
      <c r="A25" t="s">
        <v>166</v>
      </c>
      <c r="B25" t="s">
        <v>167</v>
      </c>
      <c r="C25" t="s">
        <v>167</v>
      </c>
      <c r="D25" t="s">
        <v>7</v>
      </c>
      <c r="E25">
        <v>0</v>
      </c>
      <c r="F25">
        <v>0</v>
      </c>
      <c r="G25">
        <v>0</v>
      </c>
      <c r="H25">
        <v>1</v>
      </c>
      <c r="I25" t="s">
        <v>165</v>
      </c>
      <c r="J25">
        <f>IF(Table1[[#This Row],[Team]]="BRE",1,0)</f>
        <v>0</v>
      </c>
      <c r="K25">
        <v>10.4</v>
      </c>
      <c r="L25">
        <v>195</v>
      </c>
      <c r="M25">
        <v>6.0711190071828698</v>
      </c>
      <c r="N25">
        <v>1</v>
      </c>
      <c r="O25">
        <v>1</v>
      </c>
    </row>
    <row r="26" spans="1:15" x14ac:dyDescent="0.3">
      <c r="A26" t="s">
        <v>259</v>
      </c>
      <c r="B26" t="s">
        <v>260</v>
      </c>
      <c r="C26" t="s">
        <v>260</v>
      </c>
      <c r="D26" t="s">
        <v>7</v>
      </c>
      <c r="E26">
        <v>0</v>
      </c>
      <c r="F26">
        <v>0</v>
      </c>
      <c r="G26">
        <v>0</v>
      </c>
      <c r="H26">
        <v>1</v>
      </c>
      <c r="I26" t="s">
        <v>258</v>
      </c>
      <c r="J26">
        <f>IF(Table1[[#This Row],[Team]]="BRE",1,0)</f>
        <v>0</v>
      </c>
      <c r="K26">
        <v>5.9</v>
      </c>
      <c r="L26">
        <v>327</v>
      </c>
      <c r="M26">
        <v>5.7334503950068196</v>
      </c>
      <c r="N26">
        <v>1</v>
      </c>
      <c r="O26">
        <v>1</v>
      </c>
    </row>
    <row r="27" spans="1:15" hidden="1" x14ac:dyDescent="0.3">
      <c r="A27" t="s">
        <v>128</v>
      </c>
      <c r="B27" t="s">
        <v>129</v>
      </c>
      <c r="C27" t="s">
        <v>129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130</v>
      </c>
      <c r="J27">
        <f>IF(Table1[[#This Row],[Team]]="BRE",1,0)</f>
        <v>0</v>
      </c>
      <c r="K27">
        <v>5.7</v>
      </c>
      <c r="L27">
        <v>142</v>
      </c>
      <c r="M27">
        <v>6.05216221160254</v>
      </c>
      <c r="N27">
        <v>0</v>
      </c>
      <c r="O27">
        <v>0</v>
      </c>
    </row>
    <row r="28" spans="1:15" hidden="1" x14ac:dyDescent="0.3">
      <c r="A28" t="s">
        <v>273</v>
      </c>
      <c r="B28" t="s">
        <v>274</v>
      </c>
      <c r="C28" t="s">
        <v>274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272</v>
      </c>
      <c r="J28">
        <f>IF(Table1[[#This Row],[Team]]="BRE",1,0)</f>
        <v>0</v>
      </c>
      <c r="K28">
        <v>10</v>
      </c>
      <c r="L28">
        <v>366</v>
      </c>
      <c r="M28">
        <v>6.0293197535671297</v>
      </c>
      <c r="N28">
        <v>0</v>
      </c>
      <c r="O28">
        <v>0</v>
      </c>
    </row>
    <row r="29" spans="1:15" hidden="1" x14ac:dyDescent="0.3">
      <c r="A29" t="s">
        <v>321</v>
      </c>
      <c r="B29" t="s">
        <v>322</v>
      </c>
      <c r="C29" t="s">
        <v>323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313</v>
      </c>
      <c r="J29">
        <f>IF(Table1[[#This Row],[Team]]="BRE",1,0)</f>
        <v>0</v>
      </c>
      <c r="K29">
        <v>4.9000000000000004</v>
      </c>
      <c r="L29">
        <v>442</v>
      </c>
      <c r="M29">
        <v>5.9559329960921303</v>
      </c>
      <c r="N29">
        <v>0</v>
      </c>
      <c r="O29">
        <v>0</v>
      </c>
    </row>
    <row r="30" spans="1:15" hidden="1" x14ac:dyDescent="0.3">
      <c r="A30" t="s">
        <v>45</v>
      </c>
      <c r="B30" t="s">
        <v>46</v>
      </c>
      <c r="C30" t="s">
        <v>46</v>
      </c>
      <c r="D30" t="s">
        <v>5</v>
      </c>
      <c r="E30">
        <v>0</v>
      </c>
      <c r="F30">
        <v>1</v>
      </c>
      <c r="G30">
        <v>0</v>
      </c>
      <c r="H30">
        <v>0</v>
      </c>
      <c r="I30" t="s">
        <v>33</v>
      </c>
      <c r="J30">
        <f>IF(Table1[[#This Row],[Team]]="BRE",1,0)</f>
        <v>0</v>
      </c>
      <c r="K30">
        <v>5</v>
      </c>
      <c r="L30">
        <v>40</v>
      </c>
      <c r="M30">
        <v>5.92799903412795</v>
      </c>
      <c r="N30">
        <v>0</v>
      </c>
      <c r="O30">
        <v>0</v>
      </c>
    </row>
    <row r="31" spans="1:15" hidden="1" x14ac:dyDescent="0.3">
      <c r="A31" t="s">
        <v>83</v>
      </c>
      <c r="B31" t="s">
        <v>84</v>
      </c>
      <c r="C31" t="s">
        <v>84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76</v>
      </c>
      <c r="J31">
        <f>IF(Table1[[#This Row],[Team]]="BRE",1,0)</f>
        <v>0</v>
      </c>
      <c r="K31">
        <v>4.4000000000000004</v>
      </c>
      <c r="L31">
        <v>83</v>
      </c>
      <c r="M31">
        <v>5.8434391727671997</v>
      </c>
      <c r="N31">
        <v>0</v>
      </c>
      <c r="O31">
        <v>0</v>
      </c>
    </row>
    <row r="32" spans="1:15" hidden="1" x14ac:dyDescent="0.3">
      <c r="A32" t="s">
        <v>123</v>
      </c>
      <c r="B32" t="s">
        <v>124</v>
      </c>
      <c r="C32" t="s">
        <v>124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111</v>
      </c>
      <c r="J32">
        <f>IF(Table1[[#This Row],[Team]]="BRE",1,0)</f>
        <v>0</v>
      </c>
      <c r="K32">
        <v>8.1999999999999993</v>
      </c>
      <c r="L32">
        <v>134</v>
      </c>
      <c r="M32">
        <v>5.8228135128376897</v>
      </c>
      <c r="N32">
        <v>0</v>
      </c>
      <c r="O32">
        <v>0</v>
      </c>
    </row>
    <row r="33" spans="1:15" hidden="1" x14ac:dyDescent="0.3">
      <c r="A33" t="s">
        <v>21</v>
      </c>
      <c r="B33" t="s">
        <v>22</v>
      </c>
      <c r="C33" t="s">
        <v>22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13</v>
      </c>
      <c r="J33">
        <f>IF(Table1[[#This Row],[Team]]="BRE",1,0)</f>
        <v>0</v>
      </c>
      <c r="K33">
        <v>5.3</v>
      </c>
      <c r="L33">
        <v>16</v>
      </c>
      <c r="M33">
        <v>5.79341734157346</v>
      </c>
      <c r="N33">
        <v>0</v>
      </c>
      <c r="O33">
        <v>0</v>
      </c>
    </row>
    <row r="34" spans="1:15" hidden="1" x14ac:dyDescent="0.3">
      <c r="A34" t="s">
        <v>202</v>
      </c>
      <c r="B34" t="s">
        <v>203</v>
      </c>
      <c r="C34" t="s">
        <v>203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186</v>
      </c>
      <c r="J34">
        <f>IF(Table1[[#This Row],[Team]]="BRE",1,0)</f>
        <v>0</v>
      </c>
      <c r="K34">
        <v>7.6</v>
      </c>
      <c r="L34">
        <v>249</v>
      </c>
      <c r="M34">
        <v>5.7533955629808098</v>
      </c>
      <c r="N34">
        <v>0</v>
      </c>
      <c r="O34">
        <v>0</v>
      </c>
    </row>
    <row r="35" spans="1:15" x14ac:dyDescent="0.3">
      <c r="A35" t="s">
        <v>299</v>
      </c>
      <c r="B35" t="s">
        <v>300</v>
      </c>
      <c r="C35" t="s">
        <v>300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293</v>
      </c>
      <c r="J35">
        <f>IF(Table1[[#This Row],[Team]]="BRE",1,0)</f>
        <v>0</v>
      </c>
      <c r="K35">
        <v>5</v>
      </c>
      <c r="L35">
        <v>421</v>
      </c>
      <c r="M35">
        <f>6.52616231658427*0.75</f>
        <v>4.8946217374382028</v>
      </c>
      <c r="N35">
        <v>1</v>
      </c>
      <c r="O35">
        <v>1</v>
      </c>
    </row>
    <row r="36" spans="1:15" hidden="1" x14ac:dyDescent="0.3">
      <c r="A36" t="s">
        <v>27</v>
      </c>
      <c r="B36" t="s">
        <v>28</v>
      </c>
      <c r="C36" t="s">
        <v>28</v>
      </c>
      <c r="D36" t="s">
        <v>5</v>
      </c>
      <c r="E36">
        <v>0</v>
      </c>
      <c r="F36">
        <v>1</v>
      </c>
      <c r="G36">
        <v>0</v>
      </c>
      <c r="H36">
        <v>0</v>
      </c>
      <c r="I36" t="s">
        <v>13</v>
      </c>
      <c r="J36">
        <f>IF(Table1[[#This Row],[Team]]="BRE",1,0)</f>
        <v>0</v>
      </c>
      <c r="K36">
        <v>4.4000000000000004</v>
      </c>
      <c r="L36">
        <v>20</v>
      </c>
      <c r="M36">
        <v>5.6261601197503399</v>
      </c>
      <c r="N36">
        <v>0</v>
      </c>
      <c r="O36">
        <v>0</v>
      </c>
    </row>
    <row r="37" spans="1:15" hidden="1" x14ac:dyDescent="0.3">
      <c r="A37" t="s">
        <v>307</v>
      </c>
      <c r="B37" t="s">
        <v>308</v>
      </c>
      <c r="C37" t="s">
        <v>308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293</v>
      </c>
      <c r="J37">
        <f>IF(Table1[[#This Row],[Team]]="BRE",1,0)</f>
        <v>0</v>
      </c>
      <c r="K37">
        <v>5.9</v>
      </c>
      <c r="L37">
        <v>425</v>
      </c>
      <c r="M37">
        <v>5.5789871519432301</v>
      </c>
      <c r="N37">
        <v>0</v>
      </c>
      <c r="O37">
        <v>0</v>
      </c>
    </row>
    <row r="38" spans="1:15" hidden="1" x14ac:dyDescent="0.3">
      <c r="A38" t="s">
        <v>29</v>
      </c>
      <c r="B38" t="s">
        <v>30</v>
      </c>
      <c r="C38" t="s">
        <v>30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13</v>
      </c>
      <c r="J38">
        <f>IF(Table1[[#This Row],[Team]]="BRE",1,0)</f>
        <v>0</v>
      </c>
      <c r="K38">
        <v>5.5</v>
      </c>
      <c r="L38">
        <v>25</v>
      </c>
      <c r="M38">
        <v>5.4338657183719503</v>
      </c>
      <c r="N38">
        <v>0</v>
      </c>
      <c r="O38">
        <v>0</v>
      </c>
    </row>
    <row r="39" spans="1:15" hidden="1" x14ac:dyDescent="0.3">
      <c r="A39" t="s">
        <v>303</v>
      </c>
      <c r="B39" t="s">
        <v>304</v>
      </c>
      <c r="C39" t="s">
        <v>304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293</v>
      </c>
      <c r="J39">
        <f>IF(Table1[[#This Row],[Team]]="BRE",1,0)</f>
        <v>0</v>
      </c>
      <c r="K39">
        <v>6.3</v>
      </c>
      <c r="L39">
        <v>423</v>
      </c>
      <c r="M39">
        <v>5.3110774134841803</v>
      </c>
      <c r="N39">
        <v>0</v>
      </c>
      <c r="O39">
        <v>0</v>
      </c>
    </row>
    <row r="40" spans="1:15" hidden="1" x14ac:dyDescent="0.3">
      <c r="A40" t="s">
        <v>95</v>
      </c>
      <c r="B40" t="s">
        <v>208</v>
      </c>
      <c r="C40" t="s">
        <v>208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209</v>
      </c>
      <c r="J40">
        <f>IF(Table1[[#This Row],[Team]]="BRE",1,0)</f>
        <v>0</v>
      </c>
      <c r="K40">
        <v>8</v>
      </c>
      <c r="L40">
        <v>257</v>
      </c>
      <c r="M40">
        <v>5.2963059937901198</v>
      </c>
      <c r="N40">
        <v>0</v>
      </c>
      <c r="O40">
        <v>0</v>
      </c>
    </row>
    <row r="41" spans="1:15" hidden="1" x14ac:dyDescent="0.3">
      <c r="A41" t="s">
        <v>14</v>
      </c>
      <c r="B41" t="s">
        <v>15</v>
      </c>
      <c r="C41" t="s">
        <v>15</v>
      </c>
      <c r="D41" t="s">
        <v>7</v>
      </c>
      <c r="E41">
        <v>0</v>
      </c>
      <c r="F41">
        <v>0</v>
      </c>
      <c r="G41">
        <v>0</v>
      </c>
      <c r="H41">
        <v>1</v>
      </c>
      <c r="I41" t="s">
        <v>13</v>
      </c>
      <c r="J41">
        <f>IF(Table1[[#This Row],[Team]]="BRE",1,0)</f>
        <v>0</v>
      </c>
      <c r="K41">
        <v>9.9</v>
      </c>
      <c r="L41">
        <v>2</v>
      </c>
      <c r="M41">
        <v>5.29385162888161</v>
      </c>
      <c r="N41">
        <v>0</v>
      </c>
      <c r="O41">
        <v>0</v>
      </c>
    </row>
    <row r="42" spans="1:15" hidden="1" x14ac:dyDescent="0.3">
      <c r="A42" t="s">
        <v>23</v>
      </c>
      <c r="B42" t="s">
        <v>24</v>
      </c>
      <c r="C42" t="s">
        <v>24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13</v>
      </c>
      <c r="J42">
        <f>IF(Table1[[#This Row],[Team]]="BRE",1,0)</f>
        <v>0</v>
      </c>
      <c r="K42">
        <v>6.3</v>
      </c>
      <c r="L42">
        <v>17</v>
      </c>
      <c r="M42">
        <v>5.2698808242051003</v>
      </c>
      <c r="N42">
        <v>0</v>
      </c>
      <c r="O42">
        <v>0</v>
      </c>
    </row>
    <row r="43" spans="1:15" hidden="1" x14ac:dyDescent="0.3">
      <c r="A43" t="s">
        <v>200</v>
      </c>
      <c r="B43" t="s">
        <v>201</v>
      </c>
      <c r="C43" t="s">
        <v>201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186</v>
      </c>
      <c r="J43">
        <f>IF(Table1[[#This Row],[Team]]="BRE",1,0)</f>
        <v>0</v>
      </c>
      <c r="K43">
        <v>7</v>
      </c>
      <c r="L43">
        <v>246</v>
      </c>
      <c r="M43">
        <v>5.2129850503351598</v>
      </c>
      <c r="N43">
        <v>0</v>
      </c>
      <c r="O43">
        <v>0</v>
      </c>
    </row>
    <row r="44" spans="1:15" hidden="1" x14ac:dyDescent="0.3">
      <c r="A44" t="s">
        <v>53</v>
      </c>
      <c r="B44" t="s">
        <v>54</v>
      </c>
      <c r="C44" t="s">
        <v>54</v>
      </c>
      <c r="D44" t="s">
        <v>7</v>
      </c>
      <c r="E44">
        <v>0</v>
      </c>
      <c r="F44">
        <v>0</v>
      </c>
      <c r="G44">
        <v>0</v>
      </c>
      <c r="H44">
        <v>1</v>
      </c>
      <c r="I44" t="s">
        <v>33</v>
      </c>
      <c r="J44">
        <f>IF(Table1[[#This Row],[Team]]="BRE",1,0)</f>
        <v>0</v>
      </c>
      <c r="K44">
        <v>7.9</v>
      </c>
      <c r="L44">
        <v>45</v>
      </c>
      <c r="M44">
        <v>5.1679628558392103</v>
      </c>
      <c r="N44">
        <v>0</v>
      </c>
      <c r="O44">
        <v>0</v>
      </c>
    </row>
    <row r="45" spans="1:15" hidden="1" x14ac:dyDescent="0.3">
      <c r="A45" t="s">
        <v>178</v>
      </c>
      <c r="B45" t="s">
        <v>179</v>
      </c>
      <c r="C45" t="s">
        <v>179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177</v>
      </c>
      <c r="J45">
        <f>IF(Table1[[#This Row],[Team]]="BRE",1,0)</f>
        <v>0</v>
      </c>
      <c r="K45">
        <v>5.5</v>
      </c>
      <c r="L45">
        <v>216</v>
      </c>
      <c r="M45">
        <v>5.1319594444066903</v>
      </c>
      <c r="N45">
        <v>0</v>
      </c>
      <c r="O45">
        <v>0</v>
      </c>
    </row>
    <row r="46" spans="1:15" hidden="1" x14ac:dyDescent="0.3">
      <c r="A46" t="s">
        <v>25</v>
      </c>
      <c r="B46" t="s">
        <v>26</v>
      </c>
      <c r="C46" t="s">
        <v>25</v>
      </c>
      <c r="D46" t="s">
        <v>5</v>
      </c>
      <c r="E46">
        <v>0</v>
      </c>
      <c r="F46">
        <v>1</v>
      </c>
      <c r="G46">
        <v>0</v>
      </c>
      <c r="H46">
        <v>0</v>
      </c>
      <c r="I46" t="s">
        <v>13</v>
      </c>
      <c r="J46">
        <f>IF(Table1[[#This Row],[Team]]="BRE",1,0)</f>
        <v>0</v>
      </c>
      <c r="K46">
        <v>5</v>
      </c>
      <c r="L46">
        <v>18</v>
      </c>
      <c r="M46">
        <v>5.1311581112012403</v>
      </c>
      <c r="N46">
        <v>0</v>
      </c>
      <c r="O46">
        <v>0</v>
      </c>
    </row>
    <row r="47" spans="1:15" hidden="1" x14ac:dyDescent="0.3">
      <c r="A47" t="s">
        <v>159</v>
      </c>
      <c r="B47" t="s">
        <v>160</v>
      </c>
      <c r="C47" t="s">
        <v>160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146</v>
      </c>
      <c r="J47">
        <f>IF(Table1[[#This Row],[Team]]="BRE",1,0)</f>
        <v>0</v>
      </c>
      <c r="K47">
        <v>5.5</v>
      </c>
      <c r="L47">
        <v>182</v>
      </c>
      <c r="M47">
        <v>5.1081106092289499</v>
      </c>
      <c r="N47">
        <v>0</v>
      </c>
      <c r="O47">
        <v>0</v>
      </c>
    </row>
    <row r="48" spans="1:15" hidden="1" x14ac:dyDescent="0.3">
      <c r="A48" t="s">
        <v>214</v>
      </c>
      <c r="B48" t="s">
        <v>215</v>
      </c>
      <c r="C48" t="s">
        <v>215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209</v>
      </c>
      <c r="J48">
        <f>IF(Table1[[#This Row],[Team]]="BRE",1,0)</f>
        <v>0</v>
      </c>
      <c r="K48">
        <v>10.7</v>
      </c>
      <c r="L48">
        <v>261</v>
      </c>
      <c r="M48">
        <v>5.0729537428550797</v>
      </c>
      <c r="N48">
        <v>0</v>
      </c>
      <c r="O48">
        <v>0</v>
      </c>
    </row>
    <row r="49" spans="1:15" hidden="1" x14ac:dyDescent="0.3">
      <c r="A49" t="s">
        <v>163</v>
      </c>
      <c r="B49" t="s">
        <v>164</v>
      </c>
      <c r="C49" t="s">
        <v>164</v>
      </c>
      <c r="D49" t="s">
        <v>4</v>
      </c>
      <c r="E49">
        <v>1</v>
      </c>
      <c r="F49">
        <v>0</v>
      </c>
      <c r="G49">
        <v>0</v>
      </c>
      <c r="H49">
        <v>0</v>
      </c>
      <c r="I49" t="s">
        <v>165</v>
      </c>
      <c r="J49">
        <f>IF(Table1[[#This Row],[Team]]="BRE",1,0)</f>
        <v>0</v>
      </c>
      <c r="K49">
        <v>5.0999999999999996</v>
      </c>
      <c r="L49">
        <v>191</v>
      </c>
      <c r="M49">
        <v>5.0087964243813801</v>
      </c>
      <c r="N49">
        <v>0</v>
      </c>
      <c r="O49">
        <v>0</v>
      </c>
    </row>
    <row r="50" spans="1:15" hidden="1" x14ac:dyDescent="0.3">
      <c r="A50" t="s">
        <v>218</v>
      </c>
      <c r="B50" t="s">
        <v>219</v>
      </c>
      <c r="C50" t="s">
        <v>218</v>
      </c>
      <c r="D50" t="s">
        <v>4</v>
      </c>
      <c r="E50">
        <v>1</v>
      </c>
      <c r="F50">
        <v>0</v>
      </c>
      <c r="G50">
        <v>0</v>
      </c>
      <c r="H50">
        <v>0</v>
      </c>
      <c r="I50" t="s">
        <v>209</v>
      </c>
      <c r="J50">
        <f>IF(Table1[[#This Row],[Team]]="BRE",1,0)</f>
        <v>0</v>
      </c>
      <c r="K50">
        <v>6</v>
      </c>
      <c r="L50">
        <v>263</v>
      </c>
      <c r="M50">
        <v>5.0046624089430898</v>
      </c>
      <c r="N50">
        <v>0</v>
      </c>
      <c r="O50">
        <v>0</v>
      </c>
    </row>
    <row r="51" spans="1:15" hidden="1" x14ac:dyDescent="0.3">
      <c r="A51" t="s">
        <v>229</v>
      </c>
      <c r="B51" t="s">
        <v>230</v>
      </c>
      <c r="C51" t="s">
        <v>230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209</v>
      </c>
      <c r="J51">
        <f>IF(Table1[[#This Row],[Team]]="BRE",1,0)</f>
        <v>0</v>
      </c>
      <c r="K51">
        <v>7</v>
      </c>
      <c r="L51">
        <v>270</v>
      </c>
      <c r="M51">
        <v>5.0033484664492098</v>
      </c>
      <c r="N51">
        <v>0</v>
      </c>
      <c r="O51">
        <v>0</v>
      </c>
    </row>
    <row r="52" spans="1:15" hidden="1" x14ac:dyDescent="0.3">
      <c r="A52" t="s">
        <v>298</v>
      </c>
      <c r="B52" t="s">
        <v>119</v>
      </c>
      <c r="C52" t="s">
        <v>119</v>
      </c>
      <c r="D52" t="s">
        <v>7</v>
      </c>
      <c r="E52">
        <v>0</v>
      </c>
      <c r="F52">
        <v>0</v>
      </c>
      <c r="G52">
        <v>0</v>
      </c>
      <c r="H52">
        <v>1</v>
      </c>
      <c r="I52" t="s">
        <v>293</v>
      </c>
      <c r="J52">
        <f>IF(Table1[[#This Row],[Team]]="BRE",1,0)</f>
        <v>0</v>
      </c>
      <c r="K52">
        <v>8</v>
      </c>
      <c r="L52">
        <v>417</v>
      </c>
      <c r="M52">
        <v>4.9253783114973997</v>
      </c>
      <c r="N52">
        <v>0</v>
      </c>
      <c r="O52">
        <v>0</v>
      </c>
    </row>
    <row r="53" spans="1:15" hidden="1" x14ac:dyDescent="0.3">
      <c r="A53" t="s">
        <v>226</v>
      </c>
      <c r="B53" t="s">
        <v>227</v>
      </c>
      <c r="C53" t="s">
        <v>228</v>
      </c>
      <c r="D53" t="s">
        <v>7</v>
      </c>
      <c r="E53">
        <v>0</v>
      </c>
      <c r="F53">
        <v>0</v>
      </c>
      <c r="G53">
        <v>0</v>
      </c>
      <c r="H53">
        <v>1</v>
      </c>
      <c r="I53" t="s">
        <v>209</v>
      </c>
      <c r="J53">
        <f>IF(Table1[[#This Row],[Team]]="BRE",1,0)</f>
        <v>0</v>
      </c>
      <c r="K53">
        <v>8.6</v>
      </c>
      <c r="L53">
        <v>268</v>
      </c>
      <c r="M53">
        <v>4.8869513867731698</v>
      </c>
      <c r="N53">
        <v>0</v>
      </c>
      <c r="O53">
        <v>0</v>
      </c>
    </row>
    <row r="54" spans="1:15" hidden="1" x14ac:dyDescent="0.3">
      <c r="A54" t="s">
        <v>193</v>
      </c>
      <c r="B54" t="s">
        <v>194</v>
      </c>
      <c r="C54" t="s">
        <v>193</v>
      </c>
      <c r="D54" t="s">
        <v>4</v>
      </c>
      <c r="E54">
        <v>1</v>
      </c>
      <c r="F54">
        <v>0</v>
      </c>
      <c r="G54">
        <v>0</v>
      </c>
      <c r="H54">
        <v>0</v>
      </c>
      <c r="I54" t="s">
        <v>186</v>
      </c>
      <c r="J54">
        <f>IF(Table1[[#This Row],[Team]]="BRE",1,0)</f>
        <v>0</v>
      </c>
      <c r="K54">
        <v>6</v>
      </c>
      <c r="L54">
        <v>243</v>
      </c>
      <c r="M54">
        <v>4.82103975600646</v>
      </c>
      <c r="N54">
        <v>0</v>
      </c>
      <c r="O54">
        <v>0</v>
      </c>
    </row>
    <row r="55" spans="1:15" hidden="1" x14ac:dyDescent="0.3">
      <c r="A55" t="s">
        <v>152</v>
      </c>
      <c r="B55" t="s">
        <v>153</v>
      </c>
      <c r="C55" t="s">
        <v>152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146</v>
      </c>
      <c r="J55">
        <f>IF(Table1[[#This Row],[Team]]="BRE",1,0)</f>
        <v>0</v>
      </c>
      <c r="K55">
        <v>4.5999999999999996</v>
      </c>
      <c r="L55">
        <v>174</v>
      </c>
      <c r="M55">
        <v>4.8106340192060202</v>
      </c>
      <c r="N55">
        <v>0</v>
      </c>
      <c r="O55">
        <v>0</v>
      </c>
    </row>
    <row r="56" spans="1:15" hidden="1" x14ac:dyDescent="0.3">
      <c r="A56" t="s">
        <v>268</v>
      </c>
      <c r="B56" t="s">
        <v>269</v>
      </c>
      <c r="C56" t="s">
        <v>269</v>
      </c>
      <c r="D56" t="s">
        <v>5</v>
      </c>
      <c r="E56">
        <v>0</v>
      </c>
      <c r="F56">
        <v>1</v>
      </c>
      <c r="G56">
        <v>0</v>
      </c>
      <c r="H56">
        <v>0</v>
      </c>
      <c r="I56" t="s">
        <v>262</v>
      </c>
      <c r="J56">
        <f>IF(Table1[[#This Row],[Team]]="BRE",1,0)</f>
        <v>0</v>
      </c>
      <c r="K56">
        <v>4.5</v>
      </c>
      <c r="L56">
        <v>355</v>
      </c>
      <c r="M56">
        <v>4.7891897829002197</v>
      </c>
      <c r="N56">
        <v>0</v>
      </c>
      <c r="O56">
        <v>0</v>
      </c>
    </row>
    <row r="57" spans="1:15" hidden="1" x14ac:dyDescent="0.3">
      <c r="A57" t="s">
        <v>105</v>
      </c>
      <c r="B57" t="s">
        <v>106</v>
      </c>
      <c r="C57" t="s">
        <v>106</v>
      </c>
      <c r="D57" t="s">
        <v>4</v>
      </c>
      <c r="E57">
        <v>1</v>
      </c>
      <c r="F57">
        <v>0</v>
      </c>
      <c r="G57">
        <v>0</v>
      </c>
      <c r="H57">
        <v>0</v>
      </c>
      <c r="I57" t="s">
        <v>94</v>
      </c>
      <c r="J57">
        <f>IF(Table1[[#This Row],[Team]]="BRE",1,0)</f>
        <v>0</v>
      </c>
      <c r="K57">
        <v>5.4</v>
      </c>
      <c r="L57">
        <v>109</v>
      </c>
      <c r="M57">
        <v>4.7745654092195302</v>
      </c>
      <c r="N57">
        <v>0</v>
      </c>
      <c r="O57">
        <v>0</v>
      </c>
    </row>
    <row r="58" spans="1:15" hidden="1" x14ac:dyDescent="0.3">
      <c r="A58" t="s">
        <v>31</v>
      </c>
      <c r="B58" t="s">
        <v>248</v>
      </c>
      <c r="C58" t="s">
        <v>248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232</v>
      </c>
      <c r="J58">
        <f>IF(Table1[[#This Row],[Team]]="BRE",1,0)</f>
        <v>0</v>
      </c>
      <c r="K58">
        <v>5.4</v>
      </c>
      <c r="L58">
        <v>294</v>
      </c>
      <c r="M58">
        <v>4.7672846363067301</v>
      </c>
      <c r="N58">
        <v>0</v>
      </c>
      <c r="O58">
        <v>0</v>
      </c>
    </row>
    <row r="59" spans="1:15" hidden="1" x14ac:dyDescent="0.3">
      <c r="A59" t="s">
        <v>204</v>
      </c>
      <c r="B59" t="s">
        <v>205</v>
      </c>
      <c r="C59" t="s">
        <v>205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186</v>
      </c>
      <c r="J59">
        <f>IF(Table1[[#This Row],[Team]]="BRE",1,0)</f>
        <v>0</v>
      </c>
      <c r="K59">
        <v>7.7</v>
      </c>
      <c r="L59">
        <v>251</v>
      </c>
      <c r="M59">
        <v>4.73314407229089</v>
      </c>
      <c r="N59">
        <v>0</v>
      </c>
      <c r="O59">
        <v>0</v>
      </c>
    </row>
    <row r="60" spans="1:15" hidden="1" x14ac:dyDescent="0.3">
      <c r="A60" t="s">
        <v>34</v>
      </c>
      <c r="B60" t="s">
        <v>35</v>
      </c>
      <c r="C60" t="s">
        <v>35</v>
      </c>
      <c r="D60" t="s">
        <v>4</v>
      </c>
      <c r="E60">
        <v>1</v>
      </c>
      <c r="F60">
        <v>0</v>
      </c>
      <c r="G60">
        <v>0</v>
      </c>
      <c r="H60">
        <v>0</v>
      </c>
      <c r="I60" t="s">
        <v>33</v>
      </c>
      <c r="J60">
        <f>IF(Table1[[#This Row],[Team]]="BRE",1,0)</f>
        <v>0</v>
      </c>
      <c r="K60">
        <v>5.5</v>
      </c>
      <c r="L60">
        <v>30</v>
      </c>
      <c r="M60">
        <v>4.71863393210129</v>
      </c>
      <c r="N60">
        <v>0</v>
      </c>
      <c r="O60">
        <v>0</v>
      </c>
    </row>
    <row r="61" spans="1:15" hidden="1" x14ac:dyDescent="0.3">
      <c r="A61" t="s">
        <v>152</v>
      </c>
      <c r="B61" t="s">
        <v>251</v>
      </c>
      <c r="C61" t="s">
        <v>251</v>
      </c>
      <c r="D61" t="s">
        <v>7</v>
      </c>
      <c r="E61">
        <v>0</v>
      </c>
      <c r="F61">
        <v>0</v>
      </c>
      <c r="G61">
        <v>0</v>
      </c>
      <c r="H61">
        <v>1</v>
      </c>
      <c r="I61" t="s">
        <v>249</v>
      </c>
      <c r="J61">
        <f>IF(Table1[[#This Row],[Team]]="BRE",1,0)</f>
        <v>0</v>
      </c>
      <c r="K61">
        <v>6.8</v>
      </c>
      <c r="L61">
        <v>314</v>
      </c>
      <c r="M61">
        <v>4.60755091447714</v>
      </c>
      <c r="N61">
        <v>0</v>
      </c>
      <c r="O61">
        <v>0</v>
      </c>
    </row>
    <row r="62" spans="1:15" hidden="1" x14ac:dyDescent="0.3">
      <c r="A62" t="s">
        <v>102</v>
      </c>
      <c r="B62" t="s">
        <v>103</v>
      </c>
      <c r="C62" t="s">
        <v>103</v>
      </c>
      <c r="D62" t="s">
        <v>7</v>
      </c>
      <c r="E62">
        <v>0</v>
      </c>
      <c r="F62">
        <v>0</v>
      </c>
      <c r="G62">
        <v>0</v>
      </c>
      <c r="H62">
        <v>1</v>
      </c>
      <c r="I62" t="s">
        <v>94</v>
      </c>
      <c r="J62">
        <f>IF(Table1[[#This Row],[Team]]="BRE",1,0)</f>
        <v>0</v>
      </c>
      <c r="K62">
        <v>6.8</v>
      </c>
      <c r="L62">
        <v>106</v>
      </c>
      <c r="M62">
        <v>4.5949748642244002</v>
      </c>
      <c r="N62">
        <v>0</v>
      </c>
      <c r="O62">
        <v>0</v>
      </c>
    </row>
    <row r="63" spans="1:15" hidden="1" x14ac:dyDescent="0.3">
      <c r="A63" t="s">
        <v>189</v>
      </c>
      <c r="B63" t="s">
        <v>190</v>
      </c>
      <c r="C63" t="s">
        <v>190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186</v>
      </c>
      <c r="J63">
        <f>IF(Table1[[#This Row],[Team]]="BRE",1,0)</f>
        <v>0</v>
      </c>
      <c r="K63">
        <v>6.6</v>
      </c>
      <c r="L63">
        <v>241</v>
      </c>
      <c r="M63">
        <v>4.5804686300154396</v>
      </c>
      <c r="N63">
        <v>0</v>
      </c>
      <c r="O63">
        <v>0</v>
      </c>
    </row>
    <row r="64" spans="1:15" hidden="1" x14ac:dyDescent="0.3">
      <c r="A64" t="s">
        <v>270</v>
      </c>
      <c r="B64" t="s">
        <v>271</v>
      </c>
      <c r="C64" t="s">
        <v>271</v>
      </c>
      <c r="D64" t="s">
        <v>4</v>
      </c>
      <c r="E64">
        <v>1</v>
      </c>
      <c r="F64">
        <v>0</v>
      </c>
      <c r="G64">
        <v>0</v>
      </c>
      <c r="H64">
        <v>0</v>
      </c>
      <c r="I64" t="s">
        <v>272</v>
      </c>
      <c r="J64">
        <f>IF(Table1[[#This Row],[Team]]="BRE",1,0)</f>
        <v>0</v>
      </c>
      <c r="K64">
        <v>5.6</v>
      </c>
      <c r="L64">
        <v>364</v>
      </c>
      <c r="M64">
        <v>4.5453843402615597</v>
      </c>
      <c r="N64">
        <v>0</v>
      </c>
      <c r="O64">
        <v>0</v>
      </c>
    </row>
    <row r="65" spans="1:15" hidden="1" x14ac:dyDescent="0.3">
      <c r="A65" t="s">
        <v>236</v>
      </c>
      <c r="B65" t="s">
        <v>237</v>
      </c>
      <c r="C65" t="s">
        <v>237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232</v>
      </c>
      <c r="J65">
        <f>IF(Table1[[#This Row],[Team]]="BRE",1,0)</f>
        <v>0</v>
      </c>
      <c r="K65">
        <v>5.4</v>
      </c>
      <c r="L65">
        <v>282</v>
      </c>
      <c r="M65">
        <v>4.52429934215359</v>
      </c>
      <c r="N65">
        <v>0</v>
      </c>
      <c r="O65">
        <v>0</v>
      </c>
    </row>
    <row r="66" spans="1:15" hidden="1" x14ac:dyDescent="0.3">
      <c r="A66" t="s">
        <v>92</v>
      </c>
      <c r="B66" t="s">
        <v>264</v>
      </c>
      <c r="C66" t="s">
        <v>264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262</v>
      </c>
      <c r="J66">
        <f>IF(Table1[[#This Row],[Team]]="BRE",1,0)</f>
        <v>0</v>
      </c>
      <c r="K66">
        <v>6.4</v>
      </c>
      <c r="L66">
        <v>348</v>
      </c>
      <c r="M66">
        <v>4.5161175645750902</v>
      </c>
      <c r="N66">
        <v>0</v>
      </c>
      <c r="O66">
        <v>0</v>
      </c>
    </row>
    <row r="67" spans="1:15" hidden="1" x14ac:dyDescent="0.3">
      <c r="A67" t="s">
        <v>119</v>
      </c>
      <c r="B67" t="s">
        <v>120</v>
      </c>
      <c r="C67" t="s">
        <v>120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111</v>
      </c>
      <c r="J67">
        <f>IF(Table1[[#This Row],[Team]]="BRE",1,0)</f>
        <v>0</v>
      </c>
      <c r="K67">
        <v>5.7</v>
      </c>
      <c r="L67">
        <v>125</v>
      </c>
      <c r="M67">
        <v>4.5144924266072897</v>
      </c>
      <c r="N67">
        <v>0</v>
      </c>
      <c r="O67">
        <v>0</v>
      </c>
    </row>
    <row r="68" spans="1:15" hidden="1" x14ac:dyDescent="0.3">
      <c r="A68" t="s">
        <v>81</v>
      </c>
      <c r="B68" t="s">
        <v>82</v>
      </c>
      <c r="C68" t="s">
        <v>82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76</v>
      </c>
      <c r="J68">
        <f>IF(Table1[[#This Row],[Team]]="BRE",1,0)</f>
        <v>0</v>
      </c>
      <c r="K68">
        <v>5</v>
      </c>
      <c r="L68">
        <v>81</v>
      </c>
      <c r="M68">
        <v>4.5113858781130203</v>
      </c>
      <c r="N68">
        <v>0</v>
      </c>
      <c r="O68">
        <v>0</v>
      </c>
    </row>
    <row r="69" spans="1:15" hidden="1" x14ac:dyDescent="0.3">
      <c r="A69" t="s">
        <v>109</v>
      </c>
      <c r="B69" t="s">
        <v>110</v>
      </c>
      <c r="C69" t="s">
        <v>110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111</v>
      </c>
      <c r="J69">
        <f>IF(Table1[[#This Row],[Team]]="BRE",1,0)</f>
        <v>0</v>
      </c>
      <c r="K69">
        <v>6</v>
      </c>
      <c r="L69">
        <v>119</v>
      </c>
      <c r="M69">
        <v>4.4909847171519397</v>
      </c>
      <c r="N69">
        <v>0</v>
      </c>
      <c r="O69">
        <v>0</v>
      </c>
    </row>
    <row r="70" spans="1:15" hidden="1" x14ac:dyDescent="0.3">
      <c r="A70" t="s">
        <v>31</v>
      </c>
      <c r="B70" t="s">
        <v>185</v>
      </c>
      <c r="C70" t="s">
        <v>185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293</v>
      </c>
      <c r="J70">
        <f>IF(Table1[[#This Row],[Team]]="BRE",1,0)</f>
        <v>0</v>
      </c>
      <c r="K70">
        <v>5.5</v>
      </c>
      <c r="L70">
        <v>415</v>
      </c>
      <c r="M70">
        <v>4.48301115639162</v>
      </c>
      <c r="N70">
        <v>0</v>
      </c>
      <c r="O70">
        <v>0</v>
      </c>
    </row>
    <row r="71" spans="1:15" hidden="1" x14ac:dyDescent="0.3">
      <c r="A71" t="s">
        <v>138</v>
      </c>
      <c r="B71" t="s">
        <v>139</v>
      </c>
      <c r="C71" t="s">
        <v>139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130</v>
      </c>
      <c r="J71">
        <f>IF(Table1[[#This Row],[Team]]="BRE",1,0)</f>
        <v>0</v>
      </c>
      <c r="K71">
        <v>6.9</v>
      </c>
      <c r="L71">
        <v>151</v>
      </c>
      <c r="M71">
        <v>4.47725235755229</v>
      </c>
      <c r="N71">
        <v>0</v>
      </c>
      <c r="O71">
        <v>0</v>
      </c>
    </row>
    <row r="72" spans="1:15" hidden="1" x14ac:dyDescent="0.3">
      <c r="A72" t="s">
        <v>131</v>
      </c>
      <c r="B72" t="s">
        <v>132</v>
      </c>
      <c r="C72" t="s">
        <v>132</v>
      </c>
      <c r="D72" t="s">
        <v>4</v>
      </c>
      <c r="E72">
        <v>1</v>
      </c>
      <c r="F72">
        <v>0</v>
      </c>
      <c r="G72">
        <v>0</v>
      </c>
      <c r="H72">
        <v>0</v>
      </c>
      <c r="I72" t="s">
        <v>130</v>
      </c>
      <c r="J72">
        <f>IF(Table1[[#This Row],[Team]]="BRE",1,0)</f>
        <v>0</v>
      </c>
      <c r="K72">
        <v>4.5</v>
      </c>
      <c r="L72">
        <v>143</v>
      </c>
      <c r="M72">
        <v>4.44681178029309</v>
      </c>
      <c r="N72">
        <v>0</v>
      </c>
      <c r="O72">
        <v>0</v>
      </c>
    </row>
    <row r="73" spans="1:15" hidden="1" x14ac:dyDescent="0.3">
      <c r="A73" t="s">
        <v>87</v>
      </c>
      <c r="B73" t="s">
        <v>88</v>
      </c>
      <c r="C73" t="s">
        <v>88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76</v>
      </c>
      <c r="J73">
        <f>IF(Table1[[#This Row],[Team]]="BRE",1,0)</f>
        <v>0</v>
      </c>
      <c r="K73">
        <v>6.4</v>
      </c>
      <c r="L73">
        <v>85</v>
      </c>
      <c r="M73">
        <v>4.4001708884249702</v>
      </c>
      <c r="N73">
        <v>0</v>
      </c>
      <c r="O73">
        <v>0</v>
      </c>
    </row>
    <row r="74" spans="1:15" hidden="1" x14ac:dyDescent="0.3">
      <c r="A74" t="s">
        <v>171</v>
      </c>
      <c r="B74" t="s">
        <v>172</v>
      </c>
      <c r="C74" t="s">
        <v>172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165</v>
      </c>
      <c r="J74">
        <f>IF(Table1[[#This Row],[Team]]="BRE",1,0)</f>
        <v>0</v>
      </c>
      <c r="K74">
        <v>6.4</v>
      </c>
      <c r="L74">
        <v>199</v>
      </c>
      <c r="M74">
        <v>4.3970662981579096</v>
      </c>
      <c r="N74">
        <v>0</v>
      </c>
      <c r="O74">
        <v>0</v>
      </c>
    </row>
    <row r="75" spans="1:15" hidden="1" x14ac:dyDescent="0.3">
      <c r="A75" t="s">
        <v>158</v>
      </c>
      <c r="B75" t="s">
        <v>184</v>
      </c>
      <c r="C75" t="s">
        <v>184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232</v>
      </c>
      <c r="J75">
        <f>IF(Table1[[#This Row],[Team]]="BRE",1,0)</f>
        <v>0</v>
      </c>
      <c r="K75">
        <v>7.7</v>
      </c>
      <c r="L75">
        <v>295</v>
      </c>
      <c r="M75">
        <v>4.3137897136181298</v>
      </c>
      <c r="N75">
        <v>0</v>
      </c>
      <c r="O75">
        <v>0</v>
      </c>
    </row>
    <row r="76" spans="1:15" hidden="1" x14ac:dyDescent="0.3">
      <c r="A76" t="s">
        <v>231</v>
      </c>
      <c r="B76" t="s">
        <v>319</v>
      </c>
      <c r="C76" t="s">
        <v>319</v>
      </c>
      <c r="D76" t="s">
        <v>5</v>
      </c>
      <c r="E76">
        <v>0</v>
      </c>
      <c r="F76">
        <v>1</v>
      </c>
      <c r="G76">
        <v>0</v>
      </c>
      <c r="H76">
        <v>0</v>
      </c>
      <c r="I76" t="s">
        <v>313</v>
      </c>
      <c r="J76">
        <f>IF(Table1[[#This Row],[Team]]="BRE",1,0)</f>
        <v>0</v>
      </c>
      <c r="K76">
        <v>4.5999999999999996</v>
      </c>
      <c r="L76">
        <v>438</v>
      </c>
      <c r="M76">
        <v>4.3136701711601404</v>
      </c>
      <c r="N76">
        <v>0</v>
      </c>
      <c r="O76">
        <v>0</v>
      </c>
    </row>
    <row r="77" spans="1:15" hidden="1" x14ac:dyDescent="0.3">
      <c r="A77" t="s">
        <v>62</v>
      </c>
      <c r="B77" t="s">
        <v>233</v>
      </c>
      <c r="C77" t="s">
        <v>233</v>
      </c>
      <c r="D77" t="s">
        <v>4</v>
      </c>
      <c r="E77">
        <v>1</v>
      </c>
      <c r="F77">
        <v>0</v>
      </c>
      <c r="G77">
        <v>0</v>
      </c>
      <c r="H77">
        <v>0</v>
      </c>
      <c r="I77" t="s">
        <v>232</v>
      </c>
      <c r="J77">
        <f>IF(Table1[[#This Row],[Team]]="BRE",1,0)</f>
        <v>0</v>
      </c>
      <c r="K77">
        <v>5</v>
      </c>
      <c r="L77">
        <v>279</v>
      </c>
      <c r="M77">
        <v>4.2982758579407596</v>
      </c>
      <c r="N77">
        <v>0</v>
      </c>
      <c r="O77">
        <v>0</v>
      </c>
    </row>
    <row r="78" spans="1:15" hidden="1" x14ac:dyDescent="0.3">
      <c r="A78" t="s">
        <v>85</v>
      </c>
      <c r="B78" t="s">
        <v>86</v>
      </c>
      <c r="C78" t="s">
        <v>86</v>
      </c>
      <c r="D78" t="s">
        <v>7</v>
      </c>
      <c r="E78">
        <v>0</v>
      </c>
      <c r="F78">
        <v>0</v>
      </c>
      <c r="G78">
        <v>0</v>
      </c>
      <c r="H78">
        <v>1</v>
      </c>
      <c r="I78" t="s">
        <v>76</v>
      </c>
      <c r="J78">
        <f>IF(Table1[[#This Row],[Team]]="BRE",1,0)</f>
        <v>0</v>
      </c>
      <c r="K78">
        <v>6.5</v>
      </c>
      <c r="L78">
        <v>84</v>
      </c>
      <c r="M78">
        <v>4.2768327899404204</v>
      </c>
      <c r="N78">
        <v>0</v>
      </c>
      <c r="O78">
        <v>0</v>
      </c>
    </row>
    <row r="79" spans="1:15" hidden="1" x14ac:dyDescent="0.3">
      <c r="A79" t="s">
        <v>39</v>
      </c>
      <c r="B79" t="s">
        <v>40</v>
      </c>
      <c r="C79" t="s">
        <v>40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33</v>
      </c>
      <c r="J79">
        <f>IF(Table1[[#This Row],[Team]]="BRE",1,0)</f>
        <v>0</v>
      </c>
      <c r="K79">
        <v>4.4000000000000004</v>
      </c>
      <c r="L79">
        <v>33</v>
      </c>
      <c r="M79">
        <v>4.2756293226853401</v>
      </c>
      <c r="N79">
        <v>0</v>
      </c>
      <c r="O79">
        <v>0</v>
      </c>
    </row>
    <row r="80" spans="1:15" hidden="1" x14ac:dyDescent="0.3">
      <c r="A80" t="s">
        <v>291</v>
      </c>
      <c r="B80" t="s">
        <v>292</v>
      </c>
      <c r="C80" t="s">
        <v>292</v>
      </c>
      <c r="D80" t="s">
        <v>7</v>
      </c>
      <c r="E80">
        <v>0</v>
      </c>
      <c r="F80">
        <v>0</v>
      </c>
      <c r="G80">
        <v>0</v>
      </c>
      <c r="H80">
        <v>1</v>
      </c>
      <c r="I80" t="s">
        <v>286</v>
      </c>
      <c r="J80">
        <f>IF(Table1[[#This Row],[Team]]="BRE",1,0)</f>
        <v>0</v>
      </c>
      <c r="K80">
        <v>5.5</v>
      </c>
      <c r="L80">
        <v>405</v>
      </c>
      <c r="M80">
        <v>4.2710854153723004</v>
      </c>
      <c r="N80">
        <v>0</v>
      </c>
      <c r="O80">
        <v>0</v>
      </c>
    </row>
    <row r="81" spans="1:15" hidden="1" x14ac:dyDescent="0.3">
      <c r="A81" t="s">
        <v>220</v>
      </c>
      <c r="B81" t="s">
        <v>221</v>
      </c>
      <c r="C81" t="s">
        <v>222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209</v>
      </c>
      <c r="J81">
        <f>IF(Table1[[#This Row],[Team]]="BRE",1,0)</f>
        <v>0</v>
      </c>
      <c r="K81">
        <v>6.9</v>
      </c>
      <c r="L81">
        <v>266</v>
      </c>
      <c r="M81">
        <v>4.2677789473982504</v>
      </c>
      <c r="N81">
        <v>0</v>
      </c>
      <c r="O81">
        <v>0</v>
      </c>
    </row>
    <row r="82" spans="1:15" hidden="1" x14ac:dyDescent="0.3">
      <c r="A82" t="s">
        <v>173</v>
      </c>
      <c r="B82" t="s">
        <v>97</v>
      </c>
      <c r="C82" t="s">
        <v>97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165</v>
      </c>
      <c r="J82">
        <f>IF(Table1[[#This Row],[Team]]="BRE",1,0)</f>
        <v>0</v>
      </c>
      <c r="K82">
        <v>6.7</v>
      </c>
      <c r="L82">
        <v>204</v>
      </c>
      <c r="M82">
        <v>4.2668008368049799</v>
      </c>
      <c r="N82">
        <v>0</v>
      </c>
      <c r="O82">
        <v>0</v>
      </c>
    </row>
    <row r="83" spans="1:15" hidden="1" x14ac:dyDescent="0.3">
      <c r="A83" t="s">
        <v>47</v>
      </c>
      <c r="B83" t="s">
        <v>48</v>
      </c>
      <c r="C83" t="s">
        <v>49</v>
      </c>
      <c r="D83" t="s">
        <v>5</v>
      </c>
      <c r="E83">
        <v>0</v>
      </c>
      <c r="F83">
        <v>1</v>
      </c>
      <c r="G83">
        <v>0</v>
      </c>
      <c r="H83">
        <v>0</v>
      </c>
      <c r="I83" t="s">
        <v>33</v>
      </c>
      <c r="J83">
        <f>IF(Table1[[#This Row],[Team]]="BRE",1,0)</f>
        <v>0</v>
      </c>
      <c r="K83">
        <v>4.9000000000000004</v>
      </c>
      <c r="L83">
        <v>41</v>
      </c>
      <c r="M83">
        <v>4.2646980327190498</v>
      </c>
      <c r="N83">
        <v>0</v>
      </c>
      <c r="O83">
        <v>0</v>
      </c>
    </row>
    <row r="84" spans="1:15" hidden="1" x14ac:dyDescent="0.3">
      <c r="A84" t="s">
        <v>107</v>
      </c>
      <c r="B84" t="s">
        <v>108</v>
      </c>
      <c r="C84" t="s">
        <v>108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94</v>
      </c>
      <c r="J84">
        <f>IF(Table1[[#This Row],[Team]]="BRE",1,0)</f>
        <v>0</v>
      </c>
      <c r="K84">
        <v>5.9</v>
      </c>
      <c r="L84">
        <v>112</v>
      </c>
      <c r="M84">
        <v>4.2407836596338901</v>
      </c>
      <c r="N84">
        <v>0</v>
      </c>
      <c r="O84">
        <v>0</v>
      </c>
    </row>
    <row r="85" spans="1:15" hidden="1" x14ac:dyDescent="0.3">
      <c r="A85" t="s">
        <v>31</v>
      </c>
      <c r="B85" t="s">
        <v>32</v>
      </c>
      <c r="C85" t="s">
        <v>32</v>
      </c>
      <c r="D85" t="s">
        <v>4</v>
      </c>
      <c r="E85">
        <v>1</v>
      </c>
      <c r="F85">
        <v>0</v>
      </c>
      <c r="G85">
        <v>0</v>
      </c>
      <c r="H85">
        <v>0</v>
      </c>
      <c r="I85" t="s">
        <v>13</v>
      </c>
      <c r="J85">
        <f>IF(Table1[[#This Row],[Team]]="BRE",1,0)</f>
        <v>0</v>
      </c>
      <c r="K85">
        <v>4.5</v>
      </c>
      <c r="L85">
        <v>26</v>
      </c>
      <c r="M85">
        <v>4.2380229735903496</v>
      </c>
      <c r="N85">
        <v>0</v>
      </c>
      <c r="O85">
        <v>0</v>
      </c>
    </row>
    <row r="86" spans="1:15" hidden="1" x14ac:dyDescent="0.3">
      <c r="A86" t="s">
        <v>96</v>
      </c>
      <c r="B86" t="s">
        <v>99</v>
      </c>
      <c r="C86" t="s">
        <v>99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94</v>
      </c>
      <c r="J86">
        <f>IF(Table1[[#This Row],[Team]]="BRE",1,0)</f>
        <v>0</v>
      </c>
      <c r="K86">
        <v>5.4</v>
      </c>
      <c r="L86">
        <v>104</v>
      </c>
      <c r="M86">
        <v>4.2306778094107003</v>
      </c>
      <c r="N86">
        <v>0</v>
      </c>
      <c r="O86">
        <v>0</v>
      </c>
    </row>
    <row r="87" spans="1:15" hidden="1" x14ac:dyDescent="0.3">
      <c r="A87" t="s">
        <v>156</v>
      </c>
      <c r="B87" t="s">
        <v>263</v>
      </c>
      <c r="C87" t="s">
        <v>263</v>
      </c>
      <c r="D87" t="s">
        <v>4</v>
      </c>
      <c r="E87">
        <v>1</v>
      </c>
      <c r="F87">
        <v>0</v>
      </c>
      <c r="G87">
        <v>0</v>
      </c>
      <c r="H87">
        <v>0</v>
      </c>
      <c r="I87" t="s">
        <v>262</v>
      </c>
      <c r="J87">
        <f>IF(Table1[[#This Row],[Team]]="BRE",1,0)</f>
        <v>0</v>
      </c>
      <c r="K87">
        <v>4.5</v>
      </c>
      <c r="L87">
        <v>345</v>
      </c>
      <c r="M87">
        <v>4.2301329954971001</v>
      </c>
      <c r="N87">
        <v>0</v>
      </c>
      <c r="O87">
        <v>0</v>
      </c>
    </row>
    <row r="88" spans="1:15" hidden="1" x14ac:dyDescent="0.3">
      <c r="A88" t="s">
        <v>92</v>
      </c>
      <c r="B88" t="s">
        <v>93</v>
      </c>
      <c r="C88" t="s">
        <v>93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94</v>
      </c>
      <c r="J88">
        <f>IF(Table1[[#This Row],[Team]]="BRE",1,0)</f>
        <v>0</v>
      </c>
      <c r="K88">
        <v>5</v>
      </c>
      <c r="L88">
        <v>97</v>
      </c>
      <c r="M88">
        <v>4.1842469986844897</v>
      </c>
      <c r="N88">
        <v>0</v>
      </c>
      <c r="O88">
        <v>0</v>
      </c>
    </row>
    <row r="89" spans="1:15" hidden="1" x14ac:dyDescent="0.3">
      <c r="A89" t="s">
        <v>41</v>
      </c>
      <c r="B89" t="s">
        <v>42</v>
      </c>
      <c r="C89" t="s">
        <v>42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33</v>
      </c>
      <c r="J89">
        <f>IF(Table1[[#This Row],[Team]]="BRE",1,0)</f>
        <v>0</v>
      </c>
      <c r="K89">
        <v>5</v>
      </c>
      <c r="L89">
        <v>34</v>
      </c>
      <c r="M89">
        <v>4.1450757707198296</v>
      </c>
      <c r="N89">
        <v>0</v>
      </c>
      <c r="O89">
        <v>0</v>
      </c>
    </row>
    <row r="90" spans="1:15" hidden="1" x14ac:dyDescent="0.3">
      <c r="A90" t="s">
        <v>216</v>
      </c>
      <c r="B90" t="s">
        <v>217</v>
      </c>
      <c r="C90" t="s">
        <v>217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209</v>
      </c>
      <c r="J90">
        <f>IF(Table1[[#This Row],[Team]]="BRE",1,0)</f>
        <v>0</v>
      </c>
      <c r="K90">
        <v>6.1</v>
      </c>
      <c r="L90">
        <v>262</v>
      </c>
      <c r="M90">
        <v>4.1207575125852998</v>
      </c>
      <c r="N90">
        <v>0</v>
      </c>
      <c r="O90">
        <v>0</v>
      </c>
    </row>
    <row r="91" spans="1:15" hidden="1" x14ac:dyDescent="0.3">
      <c r="A91" t="s">
        <v>128</v>
      </c>
      <c r="B91" t="s">
        <v>314</v>
      </c>
      <c r="C91" t="s">
        <v>314</v>
      </c>
      <c r="D91" t="s">
        <v>5</v>
      </c>
      <c r="E91">
        <v>0</v>
      </c>
      <c r="F91">
        <v>1</v>
      </c>
      <c r="G91">
        <v>0</v>
      </c>
      <c r="H91">
        <v>0</v>
      </c>
      <c r="I91" t="s">
        <v>313</v>
      </c>
      <c r="J91">
        <f>IF(Table1[[#This Row],[Team]]="BRE",1,0)</f>
        <v>0</v>
      </c>
      <c r="K91">
        <v>4.5</v>
      </c>
      <c r="L91">
        <v>435</v>
      </c>
      <c r="M91">
        <v>4.0803731868778801</v>
      </c>
      <c r="N91">
        <v>0</v>
      </c>
      <c r="O91">
        <v>0</v>
      </c>
    </row>
    <row r="92" spans="1:15" x14ac:dyDescent="0.3">
      <c r="A92" t="s">
        <v>147</v>
      </c>
      <c r="B92" t="s">
        <v>148</v>
      </c>
      <c r="C92" t="s">
        <v>148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146</v>
      </c>
      <c r="J92">
        <f>IF(Table1[[#This Row],[Team]]="BRE",1,0)</f>
        <v>0</v>
      </c>
      <c r="K92">
        <v>5.3</v>
      </c>
      <c r="L92">
        <v>171</v>
      </c>
      <c r="M92">
        <v>4.0712517709605303</v>
      </c>
      <c r="N92">
        <v>1</v>
      </c>
      <c r="O92">
        <v>1</v>
      </c>
    </row>
    <row r="93" spans="1:15" hidden="1" x14ac:dyDescent="0.3">
      <c r="A93" t="s">
        <v>117</v>
      </c>
      <c r="B93" t="s">
        <v>118</v>
      </c>
      <c r="C93" t="s">
        <v>118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111</v>
      </c>
      <c r="J93">
        <f>IF(Table1[[#This Row],[Team]]="BRE",1,0)</f>
        <v>0</v>
      </c>
      <c r="K93">
        <v>5.2</v>
      </c>
      <c r="L93">
        <v>124</v>
      </c>
      <c r="M93">
        <v>4.0689807821364496</v>
      </c>
      <c r="N93">
        <v>0</v>
      </c>
      <c r="O93">
        <v>0</v>
      </c>
    </row>
    <row r="94" spans="1:15" hidden="1" x14ac:dyDescent="0.3">
      <c r="A94" t="s">
        <v>43</v>
      </c>
      <c r="B94" t="s">
        <v>44</v>
      </c>
      <c r="C94" t="s">
        <v>44</v>
      </c>
      <c r="D94" t="s">
        <v>5</v>
      </c>
      <c r="E94">
        <v>0</v>
      </c>
      <c r="F94">
        <v>1</v>
      </c>
      <c r="G94">
        <v>0</v>
      </c>
      <c r="H94">
        <v>0</v>
      </c>
      <c r="I94" t="s">
        <v>33</v>
      </c>
      <c r="J94">
        <f>IF(Table1[[#This Row],[Team]]="BRE",1,0)</f>
        <v>0</v>
      </c>
      <c r="K94">
        <v>4.8</v>
      </c>
      <c r="L94">
        <v>35</v>
      </c>
      <c r="M94">
        <v>4.0649468137539504</v>
      </c>
      <c r="N94">
        <v>0</v>
      </c>
      <c r="O94">
        <v>0</v>
      </c>
    </row>
    <row r="95" spans="1:15" hidden="1" x14ac:dyDescent="0.3">
      <c r="A95" t="s">
        <v>315</v>
      </c>
      <c r="B95" t="s">
        <v>316</v>
      </c>
      <c r="C95" t="s">
        <v>316</v>
      </c>
      <c r="D95" t="s">
        <v>7</v>
      </c>
      <c r="E95">
        <v>0</v>
      </c>
      <c r="F95">
        <v>0</v>
      </c>
      <c r="G95">
        <v>0</v>
      </c>
      <c r="H95">
        <v>1</v>
      </c>
      <c r="I95" t="s">
        <v>313</v>
      </c>
      <c r="J95">
        <f>IF(Table1[[#This Row],[Team]]="BRE",1,0)</f>
        <v>0</v>
      </c>
      <c r="K95">
        <v>7.5</v>
      </c>
      <c r="L95">
        <v>436</v>
      </c>
      <c r="M95">
        <v>4.0374922625112797</v>
      </c>
      <c r="N95">
        <v>0</v>
      </c>
      <c r="O95">
        <v>0</v>
      </c>
    </row>
    <row r="96" spans="1:15" hidden="1" x14ac:dyDescent="0.3">
      <c r="A96" t="s">
        <v>266</v>
      </c>
      <c r="B96" t="s">
        <v>267</v>
      </c>
      <c r="C96" t="s">
        <v>267</v>
      </c>
      <c r="D96" t="s">
        <v>7</v>
      </c>
      <c r="E96">
        <v>0</v>
      </c>
      <c r="F96">
        <v>0</v>
      </c>
      <c r="G96">
        <v>0</v>
      </c>
      <c r="H96">
        <v>1</v>
      </c>
      <c r="I96" t="s">
        <v>262</v>
      </c>
      <c r="J96">
        <f>IF(Table1[[#This Row],[Team]]="BRE",1,0)</f>
        <v>0</v>
      </c>
      <c r="K96">
        <v>6.9</v>
      </c>
      <c r="L96">
        <v>351</v>
      </c>
      <c r="M96">
        <v>4.0351064704664301</v>
      </c>
      <c r="N96">
        <v>0</v>
      </c>
      <c r="O96">
        <v>0</v>
      </c>
    </row>
    <row r="97" spans="1:15" hidden="1" x14ac:dyDescent="0.3">
      <c r="A97" t="s">
        <v>154</v>
      </c>
      <c r="B97" t="s">
        <v>155</v>
      </c>
      <c r="C97" t="s">
        <v>155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146</v>
      </c>
      <c r="J97">
        <f>IF(Table1[[#This Row],[Team]]="BRE",1,0)</f>
        <v>0</v>
      </c>
      <c r="K97">
        <v>5.6</v>
      </c>
      <c r="L97">
        <v>175</v>
      </c>
      <c r="M97">
        <v>4.0200541540658001</v>
      </c>
      <c r="N97">
        <v>0</v>
      </c>
      <c r="O97">
        <v>0</v>
      </c>
    </row>
    <row r="98" spans="1:15" hidden="1" x14ac:dyDescent="0.3">
      <c r="A98" t="s">
        <v>149</v>
      </c>
      <c r="B98" t="s">
        <v>150</v>
      </c>
      <c r="C98" t="s">
        <v>150</v>
      </c>
      <c r="D98" t="s">
        <v>5</v>
      </c>
      <c r="E98">
        <v>0</v>
      </c>
      <c r="F98">
        <v>1</v>
      </c>
      <c r="G98">
        <v>0</v>
      </c>
      <c r="H98">
        <v>0</v>
      </c>
      <c r="I98" t="s">
        <v>146</v>
      </c>
      <c r="J98">
        <f>IF(Table1[[#This Row],[Team]]="BRE",1,0)</f>
        <v>0</v>
      </c>
      <c r="K98">
        <v>5</v>
      </c>
      <c r="L98">
        <v>172</v>
      </c>
      <c r="M98">
        <v>4.0120748074183998</v>
      </c>
      <c r="N98">
        <v>0</v>
      </c>
      <c r="O98">
        <v>0</v>
      </c>
    </row>
    <row r="99" spans="1:15" hidden="1" x14ac:dyDescent="0.3">
      <c r="A99" t="s">
        <v>234</v>
      </c>
      <c r="B99" t="s">
        <v>235</v>
      </c>
      <c r="C99" t="s">
        <v>235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232</v>
      </c>
      <c r="J99">
        <f>IF(Table1[[#This Row],[Team]]="BRE",1,0)</f>
        <v>0</v>
      </c>
      <c r="K99">
        <v>7.8</v>
      </c>
      <c r="L99">
        <v>281</v>
      </c>
      <c r="M99">
        <v>4.0024081028636003</v>
      </c>
      <c r="N99">
        <v>0</v>
      </c>
      <c r="O99">
        <v>0</v>
      </c>
    </row>
    <row r="100" spans="1:15" hidden="1" x14ac:dyDescent="0.3">
      <c r="A100" t="s">
        <v>317</v>
      </c>
      <c r="B100" t="s">
        <v>318</v>
      </c>
      <c r="C100" t="s">
        <v>318</v>
      </c>
      <c r="D100" t="s">
        <v>5</v>
      </c>
      <c r="E100">
        <v>0</v>
      </c>
      <c r="F100">
        <v>1</v>
      </c>
      <c r="G100">
        <v>0</v>
      </c>
      <c r="H100">
        <v>0</v>
      </c>
      <c r="I100" t="s">
        <v>313</v>
      </c>
      <c r="J100">
        <f>IF(Table1[[#This Row],[Team]]="BRE",1,0)</f>
        <v>0</v>
      </c>
      <c r="K100">
        <v>5</v>
      </c>
      <c r="L100">
        <v>437</v>
      </c>
      <c r="M100">
        <v>3.9935828384982401</v>
      </c>
      <c r="N100">
        <v>0</v>
      </c>
      <c r="O100">
        <v>0</v>
      </c>
    </row>
    <row r="101" spans="1:15" hidden="1" x14ac:dyDescent="0.3">
      <c r="A101" t="s">
        <v>137</v>
      </c>
      <c r="B101" t="s">
        <v>151</v>
      </c>
      <c r="C101" t="s">
        <v>151</v>
      </c>
      <c r="D101" t="s">
        <v>4</v>
      </c>
      <c r="E101">
        <v>1</v>
      </c>
      <c r="F101">
        <v>0</v>
      </c>
      <c r="G101">
        <v>0</v>
      </c>
      <c r="H101">
        <v>0</v>
      </c>
      <c r="I101" t="s">
        <v>146</v>
      </c>
      <c r="J101">
        <f>IF(Table1[[#This Row],[Team]]="BRE",1,0)</f>
        <v>0</v>
      </c>
      <c r="K101">
        <v>5</v>
      </c>
      <c r="L101">
        <v>173</v>
      </c>
      <c r="M101">
        <v>3.96916852788386</v>
      </c>
      <c r="N101">
        <v>0</v>
      </c>
      <c r="O101">
        <v>0</v>
      </c>
    </row>
    <row r="102" spans="1:15" hidden="1" x14ac:dyDescent="0.3">
      <c r="A102" t="s">
        <v>114</v>
      </c>
      <c r="B102" t="s">
        <v>115</v>
      </c>
      <c r="C102" t="s">
        <v>116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111</v>
      </c>
      <c r="J102">
        <f>IF(Table1[[#This Row],[Team]]="BRE",1,0)</f>
        <v>0</v>
      </c>
      <c r="K102">
        <v>5.9</v>
      </c>
      <c r="L102">
        <v>122</v>
      </c>
      <c r="M102">
        <v>3.96260453429172</v>
      </c>
      <c r="N102">
        <v>0</v>
      </c>
      <c r="O102">
        <v>0</v>
      </c>
    </row>
    <row r="103" spans="1:15" hidden="1" x14ac:dyDescent="0.3">
      <c r="A103" t="s">
        <v>16</v>
      </c>
      <c r="B103" t="s">
        <v>309</v>
      </c>
      <c r="C103" t="s">
        <v>309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293</v>
      </c>
      <c r="J103">
        <f>IF(Table1[[#This Row],[Team]]="BRE",1,0)</f>
        <v>0</v>
      </c>
      <c r="K103">
        <v>6</v>
      </c>
      <c r="L103">
        <v>426</v>
      </c>
      <c r="M103">
        <v>3.9223281523871298</v>
      </c>
      <c r="N103">
        <v>0</v>
      </c>
      <c r="O103">
        <v>0</v>
      </c>
    </row>
    <row r="104" spans="1:15" hidden="1" x14ac:dyDescent="0.3">
      <c r="A104" t="s">
        <v>294</v>
      </c>
      <c r="B104" t="s">
        <v>295</v>
      </c>
      <c r="C104" t="s">
        <v>295</v>
      </c>
      <c r="D104" t="s">
        <v>4</v>
      </c>
      <c r="E104">
        <v>1</v>
      </c>
      <c r="F104">
        <v>0</v>
      </c>
      <c r="G104">
        <v>0</v>
      </c>
      <c r="H104">
        <v>0</v>
      </c>
      <c r="I104" t="s">
        <v>293</v>
      </c>
      <c r="J104">
        <f>IF(Table1[[#This Row],[Team]]="BRE",1,0)</f>
        <v>0</v>
      </c>
      <c r="K104">
        <v>5</v>
      </c>
      <c r="L104">
        <v>413</v>
      </c>
      <c r="M104">
        <v>3.9216264428551599</v>
      </c>
      <c r="N104">
        <v>0</v>
      </c>
      <c r="O104">
        <v>0</v>
      </c>
    </row>
    <row r="105" spans="1:15" hidden="1" x14ac:dyDescent="0.3">
      <c r="A105" t="s">
        <v>320</v>
      </c>
      <c r="B105" t="s">
        <v>36</v>
      </c>
      <c r="C105" t="s">
        <v>36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313</v>
      </c>
      <c r="J105">
        <f>IF(Table1[[#This Row],[Team]]="BRE",1,0)</f>
        <v>0</v>
      </c>
      <c r="K105">
        <v>6</v>
      </c>
      <c r="L105">
        <v>440</v>
      </c>
      <c r="M105">
        <v>3.86622980552933</v>
      </c>
      <c r="N105">
        <v>0</v>
      </c>
      <c r="O105">
        <v>0</v>
      </c>
    </row>
    <row r="106" spans="1:15" hidden="1" x14ac:dyDescent="0.3">
      <c r="A106" t="s">
        <v>125</v>
      </c>
      <c r="B106" t="s">
        <v>92</v>
      </c>
      <c r="C106" t="s">
        <v>92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111</v>
      </c>
      <c r="J106">
        <f>IF(Table1[[#This Row],[Team]]="BRE",1,0)</f>
        <v>0</v>
      </c>
      <c r="K106">
        <v>5.6</v>
      </c>
      <c r="L106">
        <v>135</v>
      </c>
      <c r="M106">
        <v>3.8321051833650199</v>
      </c>
      <c r="N106">
        <v>0</v>
      </c>
      <c r="O106">
        <v>0</v>
      </c>
    </row>
    <row r="107" spans="1:15" hidden="1" x14ac:dyDescent="0.3">
      <c r="A107" t="s">
        <v>27</v>
      </c>
      <c r="B107" t="s">
        <v>98</v>
      </c>
      <c r="C107" t="s">
        <v>98</v>
      </c>
      <c r="D107" t="s">
        <v>5</v>
      </c>
      <c r="E107">
        <v>0</v>
      </c>
      <c r="F107">
        <v>1</v>
      </c>
      <c r="G107">
        <v>0</v>
      </c>
      <c r="H107">
        <v>0</v>
      </c>
      <c r="I107" t="s">
        <v>94</v>
      </c>
      <c r="J107">
        <f>IF(Table1[[#This Row],[Team]]="BRE",1,0)</f>
        <v>0</v>
      </c>
      <c r="K107">
        <v>4.9000000000000004</v>
      </c>
      <c r="L107">
        <v>103</v>
      </c>
      <c r="M107">
        <v>3.8287384554594501</v>
      </c>
      <c r="N107">
        <v>0</v>
      </c>
      <c r="O107">
        <v>0</v>
      </c>
    </row>
    <row r="108" spans="1:15" hidden="1" x14ac:dyDescent="0.3">
      <c r="A108" t="s">
        <v>242</v>
      </c>
      <c r="B108" t="s">
        <v>243</v>
      </c>
      <c r="C108" t="s">
        <v>243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232</v>
      </c>
      <c r="J108">
        <f>IF(Table1[[#This Row],[Team]]="BRE",1,0)</f>
        <v>0</v>
      </c>
      <c r="K108">
        <v>6.9</v>
      </c>
      <c r="L108">
        <v>285</v>
      </c>
      <c r="M108">
        <v>3.7998296116749102</v>
      </c>
      <c r="N108">
        <v>0</v>
      </c>
      <c r="O108">
        <v>0</v>
      </c>
    </row>
    <row r="109" spans="1:15" hidden="1" x14ac:dyDescent="0.3">
      <c r="A109" t="s">
        <v>176</v>
      </c>
      <c r="B109" t="s">
        <v>241</v>
      </c>
      <c r="C109" t="s">
        <v>241</v>
      </c>
      <c r="D109" t="s">
        <v>5</v>
      </c>
      <c r="E109">
        <v>0</v>
      </c>
      <c r="F109">
        <v>1</v>
      </c>
      <c r="G109">
        <v>0</v>
      </c>
      <c r="H109">
        <v>0</v>
      </c>
      <c r="I109" t="s">
        <v>232</v>
      </c>
      <c r="J109">
        <f>IF(Table1[[#This Row],[Team]]="BRE",1,0)</f>
        <v>0</v>
      </c>
      <c r="K109">
        <v>5.4</v>
      </c>
      <c r="L109">
        <v>284</v>
      </c>
      <c r="M109">
        <v>3.7954714385252499</v>
      </c>
      <c r="N109">
        <v>0</v>
      </c>
      <c r="O109">
        <v>0</v>
      </c>
    </row>
    <row r="110" spans="1:15" hidden="1" x14ac:dyDescent="0.3">
      <c r="A110" t="s">
        <v>37</v>
      </c>
      <c r="B110" t="s">
        <v>38</v>
      </c>
      <c r="C110" t="s">
        <v>38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33</v>
      </c>
      <c r="J110">
        <f>IF(Table1[[#This Row],[Team]]="BRE",1,0)</f>
        <v>0</v>
      </c>
      <c r="K110">
        <v>5.8</v>
      </c>
      <c r="L110">
        <v>32</v>
      </c>
      <c r="M110">
        <v>3.7762716976119499</v>
      </c>
      <c r="N110">
        <v>0</v>
      </c>
      <c r="O110">
        <v>0</v>
      </c>
    </row>
    <row r="111" spans="1:15" hidden="1" x14ac:dyDescent="0.3">
      <c r="A111" t="s">
        <v>279</v>
      </c>
      <c r="B111" t="s">
        <v>280</v>
      </c>
      <c r="C111" t="s">
        <v>280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272</v>
      </c>
      <c r="J111">
        <f>IF(Table1[[#This Row],[Team]]="BRE",1,0)</f>
        <v>0</v>
      </c>
      <c r="K111">
        <v>4.9000000000000004</v>
      </c>
      <c r="L111">
        <v>371</v>
      </c>
      <c r="M111">
        <v>3.77592843204856</v>
      </c>
      <c r="N111">
        <v>0</v>
      </c>
      <c r="O111">
        <v>0</v>
      </c>
    </row>
    <row r="112" spans="1:15" hidden="1" x14ac:dyDescent="0.3">
      <c r="A112" t="s">
        <v>53</v>
      </c>
      <c r="B112" t="s">
        <v>91</v>
      </c>
      <c r="C112" t="s">
        <v>91</v>
      </c>
      <c r="D112" t="s">
        <v>7</v>
      </c>
      <c r="E112">
        <v>0</v>
      </c>
      <c r="F112">
        <v>0</v>
      </c>
      <c r="G112">
        <v>0</v>
      </c>
      <c r="H112">
        <v>1</v>
      </c>
      <c r="I112" t="s">
        <v>76</v>
      </c>
      <c r="J112">
        <f>IF(Table1[[#This Row],[Team]]="BRE",1,0)</f>
        <v>0</v>
      </c>
      <c r="K112">
        <v>6</v>
      </c>
      <c r="L112">
        <v>91</v>
      </c>
      <c r="M112">
        <v>3.7705729206719001</v>
      </c>
      <c r="N112">
        <v>0</v>
      </c>
      <c r="O112">
        <v>0</v>
      </c>
    </row>
    <row r="113" spans="1:15" hidden="1" x14ac:dyDescent="0.3">
      <c r="A113" t="s">
        <v>137</v>
      </c>
      <c r="B113" t="s">
        <v>187</v>
      </c>
      <c r="C113" t="s">
        <v>187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186</v>
      </c>
      <c r="J113">
        <f>IF(Table1[[#This Row],[Team]]="BRE",1,0)</f>
        <v>0</v>
      </c>
      <c r="K113">
        <v>5</v>
      </c>
      <c r="L113">
        <v>237</v>
      </c>
      <c r="M113">
        <v>3.7672514722728399</v>
      </c>
      <c r="N113">
        <v>0</v>
      </c>
      <c r="O113">
        <v>0</v>
      </c>
    </row>
    <row r="114" spans="1:15" hidden="1" x14ac:dyDescent="0.3">
      <c r="A114" t="s">
        <v>210</v>
      </c>
      <c r="B114" t="s">
        <v>211</v>
      </c>
      <c r="C114" t="s">
        <v>211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209</v>
      </c>
      <c r="J114">
        <f>IF(Table1[[#This Row],[Team]]="BRE",1,0)</f>
        <v>0</v>
      </c>
      <c r="K114">
        <v>5.5</v>
      </c>
      <c r="L114">
        <v>258</v>
      </c>
      <c r="M114">
        <v>3.7546012680524901</v>
      </c>
      <c r="N114">
        <v>0</v>
      </c>
      <c r="O114">
        <v>0</v>
      </c>
    </row>
    <row r="115" spans="1:15" hidden="1" x14ac:dyDescent="0.3">
      <c r="A115" t="s">
        <v>305</v>
      </c>
      <c r="B115" t="s">
        <v>306</v>
      </c>
      <c r="C115" t="s">
        <v>306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293</v>
      </c>
      <c r="J115">
        <f>IF(Table1[[#This Row],[Team]]="BRE",1,0)</f>
        <v>0</v>
      </c>
      <c r="K115">
        <v>5</v>
      </c>
      <c r="L115">
        <v>424</v>
      </c>
      <c r="M115">
        <v>3.7431530023934401</v>
      </c>
      <c r="N115">
        <v>0</v>
      </c>
      <c r="O115">
        <v>0</v>
      </c>
    </row>
    <row r="116" spans="1:15" hidden="1" x14ac:dyDescent="0.3">
      <c r="A116" t="s">
        <v>19</v>
      </c>
      <c r="B116" t="s">
        <v>20</v>
      </c>
      <c r="C116" t="s">
        <v>20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13</v>
      </c>
      <c r="J116">
        <f>IF(Table1[[#This Row],[Team]]="BRE",1,0)</f>
        <v>0</v>
      </c>
      <c r="K116">
        <v>7.2</v>
      </c>
      <c r="L116">
        <v>14</v>
      </c>
      <c r="M116">
        <v>3.7230371154951398</v>
      </c>
      <c r="N116">
        <v>0</v>
      </c>
      <c r="O116">
        <v>0</v>
      </c>
    </row>
    <row r="117" spans="1:15" hidden="1" x14ac:dyDescent="0.3">
      <c r="A117" t="s">
        <v>121</v>
      </c>
      <c r="B117" t="s">
        <v>122</v>
      </c>
      <c r="C117" t="s">
        <v>122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111</v>
      </c>
      <c r="J117">
        <f>IF(Table1[[#This Row],[Team]]="BRE",1,0)</f>
        <v>0</v>
      </c>
      <c r="K117">
        <v>5</v>
      </c>
      <c r="L117">
        <v>130</v>
      </c>
      <c r="M117">
        <v>3.7079489714774101</v>
      </c>
      <c r="N117">
        <v>0</v>
      </c>
      <c r="O117">
        <v>0</v>
      </c>
    </row>
    <row r="118" spans="1:15" hidden="1" x14ac:dyDescent="0.3">
      <c r="A118" t="s">
        <v>296</v>
      </c>
      <c r="B118" t="s">
        <v>297</v>
      </c>
      <c r="C118" t="s">
        <v>297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293</v>
      </c>
      <c r="J118">
        <f>IF(Table1[[#This Row],[Team]]="BRE",1,0)</f>
        <v>0</v>
      </c>
      <c r="K118">
        <v>5</v>
      </c>
      <c r="L118">
        <v>414</v>
      </c>
      <c r="M118">
        <v>3.6827860200762301</v>
      </c>
      <c r="N118">
        <v>0</v>
      </c>
      <c r="O118">
        <v>0</v>
      </c>
    </row>
    <row r="119" spans="1:15" hidden="1" x14ac:dyDescent="0.3">
      <c r="A119" t="s">
        <v>50</v>
      </c>
      <c r="B119" t="s">
        <v>51</v>
      </c>
      <c r="C119" t="s">
        <v>50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33</v>
      </c>
      <c r="J119">
        <f>IF(Table1[[#This Row],[Team]]="BRE",1,0)</f>
        <v>0</v>
      </c>
      <c r="K119">
        <v>4.5</v>
      </c>
      <c r="L119">
        <v>42</v>
      </c>
      <c r="M119">
        <v>3.6532724982309301</v>
      </c>
      <c r="N119">
        <v>0</v>
      </c>
      <c r="O119">
        <v>0</v>
      </c>
    </row>
    <row r="120" spans="1:15" hidden="1" x14ac:dyDescent="0.3">
      <c r="A120" t="s">
        <v>71</v>
      </c>
      <c r="B120" t="s">
        <v>265</v>
      </c>
      <c r="C120" t="s">
        <v>265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262</v>
      </c>
      <c r="J120">
        <f>IF(Table1[[#This Row],[Team]]="BRE",1,0)</f>
        <v>0</v>
      </c>
      <c r="K120">
        <v>4.4000000000000004</v>
      </c>
      <c r="L120">
        <v>350</v>
      </c>
      <c r="M120">
        <v>3.6421533808094901</v>
      </c>
      <c r="N120">
        <v>0</v>
      </c>
      <c r="O120">
        <v>0</v>
      </c>
    </row>
    <row r="121" spans="1:15" hidden="1" x14ac:dyDescent="0.3">
      <c r="A121" t="s">
        <v>112</v>
      </c>
      <c r="B121" t="s">
        <v>113</v>
      </c>
      <c r="C121" t="s">
        <v>113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111</v>
      </c>
      <c r="J121">
        <f>IF(Table1[[#This Row],[Team]]="BRE",1,0)</f>
        <v>0</v>
      </c>
      <c r="K121">
        <v>5.9</v>
      </c>
      <c r="L121">
        <v>121</v>
      </c>
      <c r="M121">
        <v>3.6262355688600398</v>
      </c>
      <c r="N121">
        <v>0</v>
      </c>
      <c r="O121">
        <v>0</v>
      </c>
    </row>
    <row r="122" spans="1:15" hidden="1" x14ac:dyDescent="0.3">
      <c r="A122" t="s">
        <v>310</v>
      </c>
      <c r="B122" t="s">
        <v>311</v>
      </c>
      <c r="C122" t="s">
        <v>312</v>
      </c>
      <c r="D122" t="s">
        <v>6</v>
      </c>
      <c r="E122">
        <v>0</v>
      </c>
      <c r="F122">
        <v>0</v>
      </c>
      <c r="G122">
        <v>1</v>
      </c>
      <c r="H122">
        <v>0</v>
      </c>
      <c r="I122" t="s">
        <v>313</v>
      </c>
      <c r="J122">
        <f>IF(Table1[[#This Row],[Team]]="BRE",1,0)</f>
        <v>0</v>
      </c>
      <c r="K122">
        <v>5</v>
      </c>
      <c r="L122">
        <v>433</v>
      </c>
      <c r="M122">
        <v>3.6160209952292801</v>
      </c>
      <c r="N122">
        <v>0</v>
      </c>
      <c r="O122">
        <v>0</v>
      </c>
    </row>
    <row r="123" spans="1:15" hidden="1" x14ac:dyDescent="0.3">
      <c r="A123" t="s">
        <v>77</v>
      </c>
      <c r="B123" t="s">
        <v>78</v>
      </c>
      <c r="C123" t="s">
        <v>78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76</v>
      </c>
      <c r="J123">
        <f>IF(Table1[[#This Row],[Team]]="BRE",1,0)</f>
        <v>0</v>
      </c>
      <c r="K123">
        <v>6</v>
      </c>
      <c r="L123">
        <v>78</v>
      </c>
      <c r="M123">
        <v>3.5968738662276198</v>
      </c>
      <c r="N123">
        <v>0</v>
      </c>
      <c r="O123">
        <v>0</v>
      </c>
    </row>
    <row r="124" spans="1:15" hidden="1" x14ac:dyDescent="0.3">
      <c r="A124" t="s">
        <v>135</v>
      </c>
      <c r="B124" t="s">
        <v>136</v>
      </c>
      <c r="C124" t="s">
        <v>136</v>
      </c>
      <c r="D124" t="s">
        <v>5</v>
      </c>
      <c r="E124">
        <v>0</v>
      </c>
      <c r="F124">
        <v>1</v>
      </c>
      <c r="G124">
        <v>0</v>
      </c>
      <c r="H124">
        <v>0</v>
      </c>
      <c r="I124" t="s">
        <v>130</v>
      </c>
      <c r="J124">
        <f>IF(Table1[[#This Row],[Team]]="BRE",1,0)</f>
        <v>0</v>
      </c>
      <c r="K124">
        <v>4.5</v>
      </c>
      <c r="L124">
        <v>147</v>
      </c>
      <c r="M124">
        <v>3.5424166656637999</v>
      </c>
      <c r="N124">
        <v>0</v>
      </c>
      <c r="O124">
        <v>0</v>
      </c>
    </row>
    <row r="125" spans="1:15" hidden="1" x14ac:dyDescent="0.3">
      <c r="A125" t="s">
        <v>255</v>
      </c>
      <c r="B125" t="s">
        <v>256</v>
      </c>
      <c r="C125" t="s">
        <v>257</v>
      </c>
      <c r="D125" t="s">
        <v>7</v>
      </c>
      <c r="E125">
        <v>0</v>
      </c>
      <c r="F125">
        <v>0</v>
      </c>
      <c r="G125">
        <v>0</v>
      </c>
      <c r="H125">
        <v>1</v>
      </c>
      <c r="I125" t="s">
        <v>249</v>
      </c>
      <c r="J125">
        <f>IF(Table1[[#This Row],[Team]]="BRE",1,0)</f>
        <v>0</v>
      </c>
      <c r="K125">
        <v>5.8</v>
      </c>
      <c r="L125">
        <v>317</v>
      </c>
      <c r="M125">
        <v>3.4303881737182702</v>
      </c>
      <c r="N125">
        <v>0</v>
      </c>
      <c r="O125">
        <v>0</v>
      </c>
    </row>
    <row r="126" spans="1:15" hidden="1" x14ac:dyDescent="0.3">
      <c r="A126" t="s">
        <v>252</v>
      </c>
      <c r="B126" t="s">
        <v>253</v>
      </c>
      <c r="C126" t="s">
        <v>254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249</v>
      </c>
      <c r="J126">
        <f>IF(Table1[[#This Row],[Team]]="BRE",1,0)</f>
        <v>0</v>
      </c>
      <c r="K126">
        <v>4.5</v>
      </c>
      <c r="L126">
        <v>316</v>
      </c>
      <c r="M126">
        <v>3.4004043775506698</v>
      </c>
      <c r="N126">
        <v>0</v>
      </c>
      <c r="O126">
        <v>0</v>
      </c>
    </row>
    <row r="127" spans="1:15" hidden="1" x14ac:dyDescent="0.3">
      <c r="A127" t="s">
        <v>58</v>
      </c>
      <c r="B127" t="s">
        <v>134</v>
      </c>
      <c r="C127" t="s">
        <v>134</v>
      </c>
      <c r="D127" t="s">
        <v>7</v>
      </c>
      <c r="E127">
        <v>0</v>
      </c>
      <c r="F127">
        <v>0</v>
      </c>
      <c r="G127">
        <v>0</v>
      </c>
      <c r="H127">
        <v>1</v>
      </c>
      <c r="I127" t="s">
        <v>130</v>
      </c>
      <c r="J127">
        <f>IF(Table1[[#This Row],[Team]]="BRE",1,0)</f>
        <v>0</v>
      </c>
      <c r="K127">
        <v>6.3</v>
      </c>
      <c r="L127">
        <v>146</v>
      </c>
      <c r="M127">
        <v>3.38979609362609</v>
      </c>
      <c r="N127">
        <v>0</v>
      </c>
      <c r="O127">
        <v>0</v>
      </c>
    </row>
    <row r="128" spans="1:15" hidden="1" x14ac:dyDescent="0.3">
      <c r="A128" t="s">
        <v>195</v>
      </c>
      <c r="B128" t="s">
        <v>196</v>
      </c>
      <c r="C128" t="s">
        <v>197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186</v>
      </c>
      <c r="J128">
        <f>IF(Table1[[#This Row],[Team]]="BRE",1,0)</f>
        <v>0</v>
      </c>
      <c r="K128">
        <v>5.4</v>
      </c>
      <c r="L128">
        <v>244</v>
      </c>
      <c r="M128">
        <v>3.3070443486124002</v>
      </c>
      <c r="N128">
        <v>0</v>
      </c>
      <c r="O128">
        <v>0</v>
      </c>
    </row>
    <row r="129" spans="1:15" hidden="1" x14ac:dyDescent="0.3">
      <c r="A129" t="s">
        <v>174</v>
      </c>
      <c r="B129" t="s">
        <v>175</v>
      </c>
      <c r="C129" t="s">
        <v>175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165</v>
      </c>
      <c r="J129">
        <f>IF(Table1[[#This Row],[Team]]="BRE",1,0)</f>
        <v>0</v>
      </c>
      <c r="K129">
        <v>4.9000000000000004</v>
      </c>
      <c r="L129">
        <v>205</v>
      </c>
      <c r="M129">
        <v>3.3027497163473201</v>
      </c>
      <c r="N129">
        <v>0</v>
      </c>
      <c r="O129">
        <v>0</v>
      </c>
    </row>
    <row r="130" spans="1:15" hidden="1" x14ac:dyDescent="0.3">
      <c r="A130" t="s">
        <v>161</v>
      </c>
      <c r="B130" t="s">
        <v>162</v>
      </c>
      <c r="C130" t="s">
        <v>162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146</v>
      </c>
      <c r="J130">
        <f>IF(Table1[[#This Row],[Team]]="BRE",1,0)</f>
        <v>0</v>
      </c>
      <c r="K130">
        <v>5.8</v>
      </c>
      <c r="L130">
        <v>183</v>
      </c>
      <c r="M130">
        <v>3.2786185001389399</v>
      </c>
      <c r="N130">
        <v>0</v>
      </c>
      <c r="O130">
        <v>0</v>
      </c>
    </row>
    <row r="131" spans="1:15" hidden="1" x14ac:dyDescent="0.3">
      <c r="A131" t="s">
        <v>17</v>
      </c>
      <c r="B131" t="s">
        <v>18</v>
      </c>
      <c r="C131" t="s">
        <v>18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13</v>
      </c>
      <c r="J131">
        <f>IF(Table1[[#This Row],[Team]]="BRE",1,0)</f>
        <v>0</v>
      </c>
      <c r="K131">
        <v>4.9000000000000004</v>
      </c>
      <c r="L131">
        <v>13</v>
      </c>
      <c r="M131">
        <v>3.2632335776561598</v>
      </c>
      <c r="N131">
        <v>0</v>
      </c>
      <c r="O131">
        <v>0</v>
      </c>
    </row>
    <row r="132" spans="1:15" hidden="1" x14ac:dyDescent="0.3">
      <c r="A132" t="s">
        <v>140</v>
      </c>
      <c r="B132" t="s">
        <v>141</v>
      </c>
      <c r="C132" t="s">
        <v>141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130</v>
      </c>
      <c r="J132">
        <f>IF(Table1[[#This Row],[Team]]="BRE",1,0)</f>
        <v>0</v>
      </c>
      <c r="K132">
        <v>4.5</v>
      </c>
      <c r="L132">
        <v>157</v>
      </c>
      <c r="M132">
        <v>3.2542455385728202</v>
      </c>
      <c r="N132">
        <v>0</v>
      </c>
      <c r="O132">
        <v>0</v>
      </c>
    </row>
    <row r="133" spans="1:15" hidden="1" x14ac:dyDescent="0.3">
      <c r="A133" t="s">
        <v>276</v>
      </c>
      <c r="B133" t="s">
        <v>277</v>
      </c>
      <c r="C133" t="s">
        <v>278</v>
      </c>
      <c r="D133" t="s">
        <v>6</v>
      </c>
      <c r="E133">
        <v>0</v>
      </c>
      <c r="F133">
        <v>0</v>
      </c>
      <c r="G133">
        <v>1</v>
      </c>
      <c r="H133">
        <v>0</v>
      </c>
      <c r="I133" t="s">
        <v>272</v>
      </c>
      <c r="J133">
        <f>IF(Table1[[#This Row],[Team]]="BRE",1,0)</f>
        <v>0</v>
      </c>
      <c r="K133">
        <v>6.5</v>
      </c>
      <c r="L133">
        <v>369</v>
      </c>
      <c r="M133">
        <v>3.2150235958229798</v>
      </c>
      <c r="N133">
        <v>0</v>
      </c>
      <c r="O133">
        <v>0</v>
      </c>
    </row>
    <row r="134" spans="1:15" hidden="1" x14ac:dyDescent="0.3">
      <c r="A134" t="s">
        <v>261</v>
      </c>
      <c r="B134" t="s">
        <v>324</v>
      </c>
      <c r="C134" t="s">
        <v>324</v>
      </c>
      <c r="D134" t="s">
        <v>5</v>
      </c>
      <c r="E134">
        <v>0</v>
      </c>
      <c r="F134">
        <v>1</v>
      </c>
      <c r="G134">
        <v>0</v>
      </c>
      <c r="H134">
        <v>0</v>
      </c>
      <c r="I134" t="s">
        <v>313</v>
      </c>
      <c r="J134">
        <f>IF(Table1[[#This Row],[Team]]="BRE",1,0)</f>
        <v>0</v>
      </c>
      <c r="K134">
        <v>4.5</v>
      </c>
      <c r="L134">
        <v>444</v>
      </c>
      <c r="M134">
        <v>3.2058148287227901</v>
      </c>
      <c r="N134">
        <v>0</v>
      </c>
      <c r="O134">
        <v>0</v>
      </c>
    </row>
    <row r="135" spans="1:15" hidden="1" x14ac:dyDescent="0.3">
      <c r="A135" t="s">
        <v>142</v>
      </c>
      <c r="B135" t="s">
        <v>143</v>
      </c>
      <c r="C135" t="s">
        <v>143</v>
      </c>
      <c r="D135" t="s">
        <v>5</v>
      </c>
      <c r="E135">
        <v>0</v>
      </c>
      <c r="F135">
        <v>1</v>
      </c>
      <c r="G135">
        <v>0</v>
      </c>
      <c r="H135">
        <v>0</v>
      </c>
      <c r="I135" t="s">
        <v>130</v>
      </c>
      <c r="J135">
        <f>IF(Table1[[#This Row],[Team]]="BRE",1,0)</f>
        <v>0</v>
      </c>
      <c r="K135">
        <v>4.5</v>
      </c>
      <c r="L135">
        <v>160</v>
      </c>
      <c r="M135">
        <v>3.1744873552356498</v>
      </c>
      <c r="N135">
        <v>0</v>
      </c>
      <c r="O135">
        <v>0</v>
      </c>
    </row>
    <row r="136" spans="1:15" hidden="1" x14ac:dyDescent="0.3">
      <c r="A136" t="s">
        <v>45</v>
      </c>
      <c r="B136" t="s">
        <v>104</v>
      </c>
      <c r="C136" t="s">
        <v>104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94</v>
      </c>
      <c r="J136">
        <f>IF(Table1[[#This Row],[Team]]="BRE",1,0)</f>
        <v>0</v>
      </c>
      <c r="K136">
        <v>4.4000000000000004</v>
      </c>
      <c r="L136">
        <v>107</v>
      </c>
      <c r="M136">
        <v>3.1518975471036801</v>
      </c>
      <c r="N136">
        <v>0</v>
      </c>
      <c r="O136">
        <v>0</v>
      </c>
    </row>
    <row r="137" spans="1:15" hidden="1" x14ac:dyDescent="0.3">
      <c r="A137" t="s">
        <v>92</v>
      </c>
      <c r="B137" t="s">
        <v>133</v>
      </c>
      <c r="C137" t="s">
        <v>133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130</v>
      </c>
      <c r="J137">
        <f>IF(Table1[[#This Row],[Team]]="BRE",1,0)</f>
        <v>0</v>
      </c>
      <c r="K137">
        <v>4.5999999999999996</v>
      </c>
      <c r="L137">
        <v>145</v>
      </c>
      <c r="M137">
        <v>3.12398355919232</v>
      </c>
      <c r="N137">
        <v>0</v>
      </c>
      <c r="O137">
        <v>0</v>
      </c>
    </row>
    <row r="138" spans="1:15" hidden="1" x14ac:dyDescent="0.3">
      <c r="A138" t="s">
        <v>247</v>
      </c>
      <c r="B138" t="s">
        <v>275</v>
      </c>
      <c r="C138" t="s">
        <v>275</v>
      </c>
      <c r="D138" t="s">
        <v>5</v>
      </c>
      <c r="E138">
        <v>0</v>
      </c>
      <c r="F138">
        <v>1</v>
      </c>
      <c r="G138">
        <v>0</v>
      </c>
      <c r="H138">
        <v>0</v>
      </c>
      <c r="I138" t="s">
        <v>272</v>
      </c>
      <c r="J138">
        <f>IF(Table1[[#This Row],[Team]]="BRE",1,0)</f>
        <v>0</v>
      </c>
      <c r="K138">
        <v>4.5999999999999996</v>
      </c>
      <c r="L138">
        <v>368</v>
      </c>
      <c r="M138">
        <v>3.0871180144159398</v>
      </c>
      <c r="N138">
        <v>0</v>
      </c>
      <c r="O138">
        <v>0</v>
      </c>
    </row>
    <row r="139" spans="1:15" hidden="1" x14ac:dyDescent="0.3">
      <c r="A139" t="s">
        <v>168</v>
      </c>
      <c r="B139" t="s">
        <v>169</v>
      </c>
      <c r="C139" t="s">
        <v>170</v>
      </c>
      <c r="D139" t="s">
        <v>5</v>
      </c>
      <c r="E139">
        <v>0</v>
      </c>
      <c r="F139">
        <v>1</v>
      </c>
      <c r="G139">
        <v>0</v>
      </c>
      <c r="H139">
        <v>0</v>
      </c>
      <c r="I139" t="s">
        <v>165</v>
      </c>
      <c r="J139">
        <f>IF(Table1[[#This Row],[Team]]="BRE",1,0)</f>
        <v>0</v>
      </c>
      <c r="K139">
        <v>5.5</v>
      </c>
      <c r="L139">
        <v>196</v>
      </c>
      <c r="M139">
        <v>3.0832233440059298</v>
      </c>
      <c r="N139">
        <v>0</v>
      </c>
      <c r="O139">
        <v>0</v>
      </c>
    </row>
    <row r="140" spans="1:15" hidden="1" x14ac:dyDescent="0.3">
      <c r="A140" t="s">
        <v>281</v>
      </c>
      <c r="B140" t="s">
        <v>90</v>
      </c>
      <c r="C140" t="s">
        <v>90</v>
      </c>
      <c r="D140" t="s">
        <v>5</v>
      </c>
      <c r="E140">
        <v>0</v>
      </c>
      <c r="F140">
        <v>1</v>
      </c>
      <c r="G140">
        <v>0</v>
      </c>
      <c r="H140">
        <v>0</v>
      </c>
      <c r="I140" t="s">
        <v>272</v>
      </c>
      <c r="J140">
        <f>IF(Table1[[#This Row],[Team]]="BRE",1,0)</f>
        <v>0</v>
      </c>
      <c r="K140">
        <v>4.5</v>
      </c>
      <c r="L140">
        <v>373</v>
      </c>
      <c r="M140">
        <v>3.0576046491242801</v>
      </c>
      <c r="N140">
        <v>0</v>
      </c>
      <c r="O140">
        <v>0</v>
      </c>
    </row>
    <row r="141" spans="1:15" hidden="1" x14ac:dyDescent="0.3">
      <c r="A141" t="s">
        <v>156</v>
      </c>
      <c r="B141" t="s">
        <v>157</v>
      </c>
      <c r="C141" t="s">
        <v>157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146</v>
      </c>
      <c r="J141">
        <f>IF(Table1[[#This Row],[Team]]="BRE",1,0)</f>
        <v>0</v>
      </c>
      <c r="K141">
        <v>5.9</v>
      </c>
      <c r="L141">
        <v>176</v>
      </c>
      <c r="M141">
        <v>3.0547921468806698</v>
      </c>
      <c r="N141">
        <v>0</v>
      </c>
      <c r="O141">
        <v>0</v>
      </c>
    </row>
    <row r="142" spans="1:15" hidden="1" x14ac:dyDescent="0.3">
      <c r="A142" t="s">
        <v>142</v>
      </c>
      <c r="B142" t="s">
        <v>188</v>
      </c>
      <c r="C142" t="s">
        <v>188</v>
      </c>
      <c r="D142" t="s">
        <v>5</v>
      </c>
      <c r="E142">
        <v>0</v>
      </c>
      <c r="F142">
        <v>1</v>
      </c>
      <c r="G142">
        <v>0</v>
      </c>
      <c r="H142">
        <v>0</v>
      </c>
      <c r="I142" t="s">
        <v>186</v>
      </c>
      <c r="J142">
        <f>IF(Table1[[#This Row],[Team]]="BRE",1,0)</f>
        <v>0</v>
      </c>
      <c r="K142">
        <v>5</v>
      </c>
      <c r="L142">
        <v>239</v>
      </c>
      <c r="M142">
        <v>2.9898033259067298</v>
      </c>
      <c r="N142">
        <v>0</v>
      </c>
      <c r="O142">
        <v>0</v>
      </c>
    </row>
    <row r="143" spans="1:15" hidden="1" x14ac:dyDescent="0.3">
      <c r="A143" t="s">
        <v>284</v>
      </c>
      <c r="B143" t="s">
        <v>285</v>
      </c>
      <c r="C143" t="s">
        <v>285</v>
      </c>
      <c r="D143" t="s">
        <v>5</v>
      </c>
      <c r="E143">
        <v>0</v>
      </c>
      <c r="F143">
        <v>1</v>
      </c>
      <c r="G143">
        <v>0</v>
      </c>
      <c r="H143">
        <v>0</v>
      </c>
      <c r="I143" t="s">
        <v>272</v>
      </c>
      <c r="J143">
        <f>IF(Table1[[#This Row],[Team]]="BRE",1,0)</f>
        <v>0</v>
      </c>
      <c r="K143">
        <v>4.5999999999999996</v>
      </c>
      <c r="L143">
        <v>375</v>
      </c>
      <c r="M143">
        <v>2.8910736937338499</v>
      </c>
      <c r="N143">
        <v>0</v>
      </c>
      <c r="O143">
        <v>0</v>
      </c>
    </row>
    <row r="144" spans="1:15" hidden="1" x14ac:dyDescent="0.3">
      <c r="A144" t="s">
        <v>238</v>
      </c>
      <c r="B144" t="s">
        <v>239</v>
      </c>
      <c r="C144" t="s">
        <v>240</v>
      </c>
      <c r="D144" t="s">
        <v>6</v>
      </c>
      <c r="E144">
        <v>0</v>
      </c>
      <c r="F144">
        <v>0</v>
      </c>
      <c r="G144">
        <v>1</v>
      </c>
      <c r="H144">
        <v>0</v>
      </c>
      <c r="I144" t="s">
        <v>232</v>
      </c>
      <c r="J144">
        <f>IF(Table1[[#This Row],[Team]]="BRE",1,0)</f>
        <v>0</v>
      </c>
      <c r="K144">
        <v>5</v>
      </c>
      <c r="L144">
        <v>283</v>
      </c>
      <c r="M144">
        <v>2.8324981513609799</v>
      </c>
      <c r="N144">
        <v>0</v>
      </c>
      <c r="O144">
        <v>0</v>
      </c>
    </row>
    <row r="145" spans="1:15" hidden="1" x14ac:dyDescent="0.3">
      <c r="A145" t="s">
        <v>52</v>
      </c>
      <c r="B145" t="s">
        <v>250</v>
      </c>
      <c r="C145" t="s">
        <v>250</v>
      </c>
      <c r="D145" t="s">
        <v>6</v>
      </c>
      <c r="E145">
        <v>0</v>
      </c>
      <c r="F145">
        <v>0</v>
      </c>
      <c r="G145">
        <v>1</v>
      </c>
      <c r="H145">
        <v>0</v>
      </c>
      <c r="I145" t="s">
        <v>249</v>
      </c>
      <c r="J145">
        <f>IF(Table1[[#This Row],[Team]]="BRE",1,0)</f>
        <v>0</v>
      </c>
      <c r="K145">
        <v>5</v>
      </c>
      <c r="L145">
        <v>311</v>
      </c>
      <c r="M145">
        <v>2.6558146617089902</v>
      </c>
      <c r="N145">
        <v>0</v>
      </c>
      <c r="O145">
        <v>0</v>
      </c>
    </row>
    <row r="146" spans="1:15" hidden="1" x14ac:dyDescent="0.3">
      <c r="A146" t="s">
        <v>79</v>
      </c>
      <c r="B146" t="s">
        <v>80</v>
      </c>
      <c r="C146" t="s">
        <v>80</v>
      </c>
      <c r="D146" t="s">
        <v>5</v>
      </c>
      <c r="E146">
        <v>0</v>
      </c>
      <c r="F146">
        <v>1</v>
      </c>
      <c r="G146">
        <v>0</v>
      </c>
      <c r="H146">
        <v>0</v>
      </c>
      <c r="I146" t="s">
        <v>76</v>
      </c>
      <c r="J146">
        <f>IF(Table1[[#This Row],[Team]]="BRE",1,0)</f>
        <v>0</v>
      </c>
      <c r="K146">
        <v>4.3</v>
      </c>
      <c r="L146">
        <v>79</v>
      </c>
      <c r="M146">
        <v>2.47931228304616</v>
      </c>
      <c r="N146">
        <v>0</v>
      </c>
      <c r="O146">
        <v>0</v>
      </c>
    </row>
    <row r="147" spans="1:15" hidden="1" x14ac:dyDescent="0.3">
      <c r="A147" t="s">
        <v>100</v>
      </c>
      <c r="B147" t="s">
        <v>101</v>
      </c>
      <c r="C147" t="s">
        <v>101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94</v>
      </c>
      <c r="J147">
        <f>IF(Table1[[#This Row],[Team]]="BRE",1,0)</f>
        <v>0</v>
      </c>
      <c r="K147">
        <v>5.5</v>
      </c>
      <c r="L147">
        <v>105</v>
      </c>
      <c r="M147">
        <v>2.3574517524057002</v>
      </c>
      <c r="N147">
        <v>0</v>
      </c>
      <c r="O147">
        <v>0</v>
      </c>
    </row>
    <row r="148" spans="1:15" hidden="1" x14ac:dyDescent="0.3">
      <c r="A148" t="s">
        <v>206</v>
      </c>
      <c r="B148" t="s">
        <v>207</v>
      </c>
      <c r="C148" t="s">
        <v>207</v>
      </c>
      <c r="D148" t="s">
        <v>5</v>
      </c>
      <c r="E148">
        <v>0</v>
      </c>
      <c r="F148">
        <v>1</v>
      </c>
      <c r="G148">
        <v>0</v>
      </c>
      <c r="H148">
        <v>0</v>
      </c>
      <c r="I148" t="s">
        <v>186</v>
      </c>
      <c r="J148">
        <f>IF(Table1[[#This Row],[Team]]="BRE",1,0)</f>
        <v>0</v>
      </c>
      <c r="K148">
        <v>4</v>
      </c>
      <c r="L148">
        <v>256</v>
      </c>
      <c r="M148">
        <v>1.82289298181878</v>
      </c>
      <c r="N148">
        <v>0</v>
      </c>
      <c r="O148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2021-10-01T14:22:34Z</dcterms:created>
  <dcterms:modified xsi:type="dcterms:W3CDTF">2021-10-01T14:46:07Z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800379a0-152b-4c67-97fd-8db79e14ae6d</vt:lpwstr>
  </property>
</Properties>
</file>