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2-23\"/>
    </mc:Choice>
  </mc:AlternateContent>
  <xr:revisionPtr revIDLastSave="0" documentId="8_{603B6D8F-0848-4D72-AFB4-910B7885BD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Data.Page'!$Q$2:$Q$123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Data.Page'!$Q$2:$Q$123</definedName>
    <definedName name="solver_lhs2" localSheetId="0" hidden="1">'Transformed by Data.Page'!$T$18</definedName>
    <definedName name="solver_lhs3" localSheetId="0" hidden="1">'Transformed by Data.Page'!$T$4</definedName>
    <definedName name="solver_lhs4" localSheetId="0" hidden="1">'Transformed by Data.Page'!$T$6:$T$9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'Transformed by Data.Page'!$T$16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'Transformed by Data.Page'!$U$18</definedName>
    <definedName name="solver_rhs3" localSheetId="0" hidden="1">'Transformed by Data.Page'!$U$4</definedName>
    <definedName name="solver_rhs4" localSheetId="0" hidden="1">'Transformed by Data.Page'!$U$6:$U$9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5" i="2" l="1"/>
  <c r="J3" i="2"/>
  <c r="J4" i="2"/>
  <c r="J5" i="2"/>
  <c r="J6" i="2"/>
  <c r="J7" i="2"/>
  <c r="J8" i="2"/>
  <c r="J69" i="2"/>
  <c r="J103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119" i="2"/>
  <c r="J36" i="2"/>
  <c r="J37" i="2"/>
  <c r="J38" i="2"/>
  <c r="J39" i="2"/>
  <c r="J40" i="2"/>
  <c r="J41" i="2"/>
  <c r="J42" i="2"/>
  <c r="J43" i="2"/>
  <c r="J44" i="2"/>
  <c r="J53" i="2"/>
  <c r="J46" i="2"/>
  <c r="J47" i="2"/>
  <c r="J48" i="2"/>
  <c r="J49" i="2"/>
  <c r="J50" i="2"/>
  <c r="J51" i="2"/>
  <c r="J52" i="2"/>
  <c r="J101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35" i="2"/>
  <c r="J70" i="2"/>
  <c r="J71" i="2"/>
  <c r="J72" i="2"/>
  <c r="J73" i="2"/>
  <c r="J2" i="2"/>
  <c r="J75" i="2"/>
  <c r="J9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122" i="2"/>
  <c r="J93" i="2"/>
  <c r="J94" i="2"/>
  <c r="J95" i="2"/>
  <c r="J96" i="2"/>
  <c r="J97" i="2"/>
  <c r="J98" i="2"/>
  <c r="J99" i="2"/>
  <c r="J100" i="2"/>
  <c r="J10" i="2"/>
  <c r="J102" i="2"/>
  <c r="J74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76" i="2"/>
  <c r="J120" i="2"/>
  <c r="J121" i="2"/>
  <c r="J92" i="2"/>
  <c r="J123" i="2"/>
  <c r="U4" i="2"/>
  <c r="O101" i="2"/>
  <c r="O48" i="2"/>
  <c r="T11" i="2" a="1"/>
  <c r="T11" i="2" s="1"/>
  <c r="T14" i="2" s="1"/>
  <c r="T9" i="2"/>
  <c r="T8" i="2"/>
  <c r="T7" i="2"/>
  <c r="T6" i="2"/>
  <c r="T4" i="2"/>
  <c r="T2" i="2"/>
  <c r="T18" i="2" l="1"/>
  <c r="T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<sst xmlns="http://schemas.openxmlformats.org/spreadsheetml/2006/main" count="638" uniqueCount="284">
  <si>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</si>
  <si>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</si>
  <si>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</si>
  <si>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</si>
  <si>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</si>
  <si>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</si>
  <si>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</si>
  <si>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</si>
  <si>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</si>
  <si>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</si>
  <si>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</si>
  <si>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</si>
  <si>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</si>
  <si>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</si>
  <si>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</si>
  <si>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</si>
  <si>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Granit</t>
  </si>
  <si>
    <t>Xhaka</t>
  </si>
  <si>
    <t>ARS</t>
  </si>
  <si>
    <t>Martin</t>
  </si>
  <si>
    <t>Ødegaard</t>
  </si>
  <si>
    <t>Benjamin</t>
  </si>
  <si>
    <t>White</t>
  </si>
  <si>
    <t>Bukayo</t>
  </si>
  <si>
    <t>Saka</t>
  </si>
  <si>
    <t>Aaron</t>
  </si>
  <si>
    <t>Ramsdale</t>
  </si>
  <si>
    <t>Gabriel</t>
  </si>
  <si>
    <t>dos Santos Magalhães</t>
  </si>
  <si>
    <t>Martinelli Silva</t>
  </si>
  <si>
    <t>Martinelli</t>
  </si>
  <si>
    <t>Matt</t>
  </si>
  <si>
    <t>William</t>
  </si>
  <si>
    <t>Saliba</t>
  </si>
  <si>
    <t>Marcus</t>
  </si>
  <si>
    <t>Fernando de Jesus</t>
  </si>
  <si>
    <t>Jesus</t>
  </si>
  <si>
    <t>Smith</t>
  </si>
  <si>
    <t>AVL</t>
  </si>
  <si>
    <t>Danny</t>
  </si>
  <si>
    <t>Emiliano</t>
  </si>
  <si>
    <t>Martínez Romero</t>
  </si>
  <si>
    <t>Martínez</t>
  </si>
  <si>
    <t>John</t>
  </si>
  <si>
    <t>McGinn</t>
  </si>
  <si>
    <t>Tyrone</t>
  </si>
  <si>
    <t>Mings</t>
  </si>
  <si>
    <t>Ollie</t>
  </si>
  <si>
    <t>Watkins</t>
  </si>
  <si>
    <t>Buendía Stati</t>
  </si>
  <si>
    <t>Buendía</t>
  </si>
  <si>
    <t>Ezri</t>
  </si>
  <si>
    <t>Konsa Ngoyo</t>
  </si>
  <si>
    <t>Konsa</t>
  </si>
  <si>
    <t>Leon</t>
  </si>
  <si>
    <t>Bailey</t>
  </si>
  <si>
    <t>Douglas Luiz</t>
  </si>
  <si>
    <t>Soares de Paulo</t>
  </si>
  <si>
    <t>Jacob</t>
  </si>
  <si>
    <t>Ramsey</t>
  </si>
  <si>
    <t>Adam</t>
  </si>
  <si>
    <t>BOU</t>
  </si>
  <si>
    <t>Kieffer</t>
  </si>
  <si>
    <t>Moore</t>
  </si>
  <si>
    <t>Jefferson</t>
  </si>
  <si>
    <t>Lerma Solís</t>
  </si>
  <si>
    <t>Lerma</t>
  </si>
  <si>
    <t>Jack</t>
  </si>
  <si>
    <t>Dominic</t>
  </si>
  <si>
    <t>Solanke</t>
  </si>
  <si>
    <t>Lewis</t>
  </si>
  <si>
    <t>Cook</t>
  </si>
  <si>
    <t>Ryan</t>
  </si>
  <si>
    <t>Philip</t>
  </si>
  <si>
    <t>Billing</t>
  </si>
  <si>
    <t>Chris</t>
  </si>
  <si>
    <t>Mepham</t>
  </si>
  <si>
    <t>Anthony</t>
  </si>
  <si>
    <t>Jordan</t>
  </si>
  <si>
    <t>Zemura</t>
  </si>
  <si>
    <t>Tavernier</t>
  </si>
  <si>
    <t>James</t>
  </si>
  <si>
    <t>Neto</t>
  </si>
  <si>
    <t>Pontus</t>
  </si>
  <si>
    <t>Jansson</t>
  </si>
  <si>
    <t>BRE</t>
  </si>
  <si>
    <t>Ivan</t>
  </si>
  <si>
    <t>Toney</t>
  </si>
  <si>
    <t>David</t>
  </si>
  <si>
    <t>Raya Martin</t>
  </si>
  <si>
    <t>Raya</t>
  </si>
  <si>
    <t>Josh</t>
  </si>
  <si>
    <t>Dasilva</t>
  </si>
  <si>
    <t>Rico</t>
  </si>
  <si>
    <t>Henry</t>
  </si>
  <si>
    <t>Vitaly</t>
  </si>
  <si>
    <t>Janelt</t>
  </si>
  <si>
    <t>Mathias</t>
  </si>
  <si>
    <t>Jensen</t>
  </si>
  <si>
    <t>Yoane</t>
  </si>
  <si>
    <t>Wissa</t>
  </si>
  <si>
    <t>Bryan</t>
  </si>
  <si>
    <t>Mbeumo</t>
  </si>
  <si>
    <t>Ben</t>
  </si>
  <si>
    <t>Mee</t>
  </si>
  <si>
    <t>BHA</t>
  </si>
  <si>
    <t>Pascal</t>
  </si>
  <si>
    <t>Groß</t>
  </si>
  <si>
    <t>Conor</t>
  </si>
  <si>
    <t>Ward</t>
  </si>
  <si>
    <t>Gordon</t>
  </si>
  <si>
    <t>EVE</t>
  </si>
  <si>
    <t>Pickford</t>
  </si>
  <si>
    <t>Alex</t>
  </si>
  <si>
    <t>Iwobi</t>
  </si>
  <si>
    <t>Demarai</t>
  </si>
  <si>
    <t>Gray</t>
  </si>
  <si>
    <t>Vitalii</t>
  </si>
  <si>
    <t>Mykolenko</t>
  </si>
  <si>
    <t>Tarkowski</t>
  </si>
  <si>
    <t>Coady</t>
  </si>
  <si>
    <t>Rúben</t>
  </si>
  <si>
    <t>Dwight</t>
  </si>
  <si>
    <t>McNeil</t>
  </si>
  <si>
    <t>Kyle</t>
  </si>
  <si>
    <t>FUL</t>
  </si>
  <si>
    <t>Neeskens</t>
  </si>
  <si>
    <t>Kebano</t>
  </si>
  <si>
    <t>Bobby</t>
  </si>
  <si>
    <t>De Cordova-Reid</t>
  </si>
  <si>
    <t>Tosin</t>
  </si>
  <si>
    <t>Adarabioyo</t>
  </si>
  <si>
    <t>Aleksandar</t>
  </si>
  <si>
    <t>Mitrović</t>
  </si>
  <si>
    <t>Harrison</t>
  </si>
  <si>
    <t>Reed</t>
  </si>
  <si>
    <t>Kenny</t>
  </si>
  <si>
    <t>Tete</t>
  </si>
  <si>
    <t>Daniel</t>
  </si>
  <si>
    <t>Andreas</t>
  </si>
  <si>
    <t>Hoelgebaum Pereira</t>
  </si>
  <si>
    <t>Kevin</t>
  </si>
  <si>
    <t>Jonny</t>
  </si>
  <si>
    <t>LEI</t>
  </si>
  <si>
    <t>Jamie</t>
  </si>
  <si>
    <t>Vardy</t>
  </si>
  <si>
    <t>Timothy</t>
  </si>
  <si>
    <t>Castagne</t>
  </si>
  <si>
    <t>Youri</t>
  </si>
  <si>
    <t>Tielemans</t>
  </si>
  <si>
    <t>Maddison</t>
  </si>
  <si>
    <t>Harvey</t>
  </si>
  <si>
    <t>Barnes</t>
  </si>
  <si>
    <t>Kiernan</t>
  </si>
  <si>
    <t>Dewsbury-Hall</t>
  </si>
  <si>
    <t>Justin</t>
  </si>
  <si>
    <t>LEE</t>
  </si>
  <si>
    <t>Rodrigo</t>
  </si>
  <si>
    <t>Joe</t>
  </si>
  <si>
    <t>Adams</t>
  </si>
  <si>
    <t>Henderson</t>
  </si>
  <si>
    <t>Walker</t>
  </si>
  <si>
    <t>MCI</t>
  </si>
  <si>
    <t>Ilkay</t>
  </si>
  <si>
    <t>Gündogan</t>
  </si>
  <si>
    <t>De Bruyne</t>
  </si>
  <si>
    <t>Grealish</t>
  </si>
  <si>
    <t>João</t>
  </si>
  <si>
    <t>Cancelo</t>
  </si>
  <si>
    <t>Ederson</t>
  </si>
  <si>
    <t>Santana de Moraes</t>
  </si>
  <si>
    <t>Nathan</t>
  </si>
  <si>
    <t>Aké</t>
  </si>
  <si>
    <t>Bernardo</t>
  </si>
  <si>
    <t>Veiga de Carvalho e Silva</t>
  </si>
  <si>
    <t>Gato Alves Dias</t>
  </si>
  <si>
    <t>Dias</t>
  </si>
  <si>
    <t>Phil</t>
  </si>
  <si>
    <t>Foden</t>
  </si>
  <si>
    <t>Hernandez</t>
  </si>
  <si>
    <t>Rodri</t>
  </si>
  <si>
    <t>Erling</t>
  </si>
  <si>
    <t>Haaland</t>
  </si>
  <si>
    <t>Julián</t>
  </si>
  <si>
    <t>Álvarez</t>
  </si>
  <si>
    <t>NEW</t>
  </si>
  <si>
    <t>Callum</t>
  </si>
  <si>
    <t>Wilson</t>
  </si>
  <si>
    <t>Kieran</t>
  </si>
  <si>
    <t>Trippier</t>
  </si>
  <si>
    <t>Dan</t>
  </si>
  <si>
    <t>Burn</t>
  </si>
  <si>
    <t>Fabian</t>
  </si>
  <si>
    <t>Schär</t>
  </si>
  <si>
    <t>Targett</t>
  </si>
  <si>
    <t>Miguel</t>
  </si>
  <si>
    <t>Almirón Rejala</t>
  </si>
  <si>
    <t>Almirón</t>
  </si>
  <si>
    <t>Sean</t>
  </si>
  <si>
    <t>Longstaff</t>
  </si>
  <si>
    <t>S.Longstaff</t>
  </si>
  <si>
    <t>Joelinton Cássio</t>
  </si>
  <si>
    <t>Apolinário de Lira</t>
  </si>
  <si>
    <t>Joelinton</t>
  </si>
  <si>
    <t>Willock</t>
  </si>
  <si>
    <t>Nick</t>
  </si>
  <si>
    <t>Pope</t>
  </si>
  <si>
    <t>Sven</t>
  </si>
  <si>
    <t>Botman</t>
  </si>
  <si>
    <t>NFO</t>
  </si>
  <si>
    <t>Harry</t>
  </si>
  <si>
    <t>Yates</t>
  </si>
  <si>
    <t>Brennan</t>
  </si>
  <si>
    <t>Johnson</t>
  </si>
  <si>
    <t>Taiwo</t>
  </si>
  <si>
    <t>Awoniyi</t>
  </si>
  <si>
    <t>Dean</t>
  </si>
  <si>
    <t>O'Brien</t>
  </si>
  <si>
    <t>Jesse</t>
  </si>
  <si>
    <t>Lingard</t>
  </si>
  <si>
    <t>SOU</t>
  </si>
  <si>
    <t>Armstrong</t>
  </si>
  <si>
    <t>Ward-Prowse</t>
  </si>
  <si>
    <t>A.Armstrong</t>
  </si>
  <si>
    <t>Walker-Peters</t>
  </si>
  <si>
    <t>Che</t>
  </si>
  <si>
    <t>Gavin</t>
  </si>
  <si>
    <t>Bazunu</t>
  </si>
  <si>
    <t>Ayodele-Aribo</t>
  </si>
  <si>
    <t>Aribo</t>
  </si>
  <si>
    <t>TOT</t>
  </si>
  <si>
    <t>Kane</t>
  </si>
  <si>
    <t>Son</t>
  </si>
  <si>
    <t>Heung-min</t>
  </si>
  <si>
    <t>Eric</t>
  </si>
  <si>
    <t>Dier</t>
  </si>
  <si>
    <t>Pierre-Emile</t>
  </si>
  <si>
    <t>Højbjerg</t>
  </si>
  <si>
    <t>Sessegnon</t>
  </si>
  <si>
    <t>R.Sessegnon</t>
  </si>
  <si>
    <t>Bentancur</t>
  </si>
  <si>
    <t>Emerson</t>
  </si>
  <si>
    <t>Leite de Souza Junior</t>
  </si>
  <si>
    <t>Emerson Royal</t>
  </si>
  <si>
    <t>Perišić</t>
  </si>
  <si>
    <t>Richarlison</t>
  </si>
  <si>
    <t>de Andrade</t>
  </si>
  <si>
    <t>Lukasz</t>
  </si>
  <si>
    <t>Fabianski</t>
  </si>
  <si>
    <t>WHU</t>
  </si>
  <si>
    <t>Cresswell</t>
  </si>
  <si>
    <t>Michail</t>
  </si>
  <si>
    <t>Antonio</t>
  </si>
  <si>
    <t>Kurt</t>
  </si>
  <si>
    <t>Zouma</t>
  </si>
  <si>
    <t>Jarrod</t>
  </si>
  <si>
    <t>Bowen</t>
  </si>
  <si>
    <t>Declan</t>
  </si>
  <si>
    <t>Rice</t>
  </si>
  <si>
    <t>Tomas</t>
  </si>
  <si>
    <t>Soucek</t>
  </si>
  <si>
    <t>Pablo</t>
  </si>
  <si>
    <t>Fornals Malla</t>
  </si>
  <si>
    <t>Fornals</t>
  </si>
  <si>
    <t>Jonathan</t>
  </si>
  <si>
    <t>Castro Otto</t>
  </si>
  <si>
    <t>WOL</t>
  </si>
  <si>
    <t>José</t>
  </si>
  <si>
    <t>Malheiro de Sá</t>
  </si>
  <si>
    <t>Sá</t>
  </si>
  <si>
    <t>da Silva Neves</t>
  </si>
  <si>
    <t>Neves</t>
  </si>
  <si>
    <t>Castelo Podence</t>
  </si>
  <si>
    <t>Podence</t>
  </si>
  <si>
    <t>Max</t>
  </si>
  <si>
    <t>Kilman</t>
  </si>
  <si>
    <t>Pedro</t>
  </si>
  <si>
    <t>Lomba Neto</t>
  </si>
  <si>
    <t>Total Points</t>
  </si>
  <si>
    <t>Total Cost</t>
  </si>
  <si>
    <t>Transfers</t>
  </si>
  <si>
    <t>Free</t>
  </si>
  <si>
    <t>Profit</t>
  </si>
  <si>
    <t>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</si>
</sst>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92D8C-141B-44DE-9E40-2A865039BC91}" name="Table1" displayName="Table1" ref="A1:Q123" totalsRowShown="0">
  <autoFilter ref="A1:Q123" xr:uid="{85292D8C-141B-44DE-9E40-2A865039BC91}">
    <filterColumn colId="16">
      <filters>
        <filter val="1"/>
      </filters>
    </filterColumn>
  </autoFilter>
  <sortState xmlns:xlrd2="http://schemas.microsoft.com/office/spreadsheetml/2017/richdata2" ref="A2:Q122">
    <sortCondition descending="1" ref="O1:O123"/>
  </sortState>
  <tableColumns count="17">
    <tableColumn id="1" xr3:uid="{4BC50E86-0373-420A-943E-745137A2A762}" name="First Name"/>
    <tableColumn id="2" xr3:uid="{40C0EE15-75C9-475D-AE21-43D50DE627EB}" name="Surname"/>
    <tableColumn id="3" xr3:uid="{10A50193-20C5-497B-9DE0-059FD14A3C83}" name="Web Name"/>
    <tableColumn id="4" xr3:uid="{4700FB03-1F1C-44B7-9DA7-892DA19D192C}" name="Position"/>
    <tableColumn id="5" xr3:uid="{A54EF4E9-F25F-4C73-893A-2931FAF28F70}" name="GKP"/>
    <tableColumn id="6" xr3:uid="{4084EF0A-F3DA-4C67-8E6F-7A7F96A3E903}" name="DEF"/>
    <tableColumn id="7" xr3:uid="{0279AF74-6B9C-4C85-976F-201948483CF8}" name="MID"/>
    <tableColumn id="8" xr3:uid="{C8D9F0EC-C033-4F4A-BBD8-C1CA2BD7BBD6}" name="FWD"/>
    <tableColumn id="9" xr3:uid="{F8D1F1FB-375C-4718-B536-80809CDA12FF}" name="Team"/>
    <tableColumn id="17" xr3:uid="{9A94E405-AC25-47BB-A3BB-6B9A32614B31}" name="MCI" dataDxfId="0">
      <calculatedColumnFormula>IF(Table1[[#This Row],[Team]]="MCI",1,0)</calculatedColumnFormula>
    </tableColumn>
    <tableColumn id="10" xr3:uid="{43DA26B3-37FF-4356-95A4-0EAC389DD832}" name="Cost"/>
    <tableColumn id="11" xr3:uid="{DA229B39-2C27-4E27-B44A-9D2891CCC4B4}" name="ID"/>
    <tableColumn id="12" xr3:uid="{0EBE56C1-A795-4F58-B371-B0D5A5545763}" name="ARIMA"/>
    <tableColumn id="13" xr3:uid="{EAF64C6D-C7DD-4E76-9BA4-3CFAA0F18B80}" name="LSTM"/>
    <tableColumn id="14" xr3:uid="{73766EFA-070E-4BBC-95F6-49F39863C46E}" name="PPG"/>
    <tableColumn id="15" xr3:uid="{5FA5511F-2EDC-4E21-BE7F-0753E2EA7306}" name="PREV"/>
    <tableColumn id="16" xr3:uid="{D4553852-DAF6-44D2-B208-2C61160BB4D6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workbookViewId="0">
      <selection activeCell="C9" sqref="C9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7" max="17" width="1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1" x14ac:dyDescent="0.3">
      <c r="A2" t="s">
        <v>177</v>
      </c>
      <c r="B2" t="s">
        <v>178</v>
      </c>
      <c r="C2" t="s">
        <v>178</v>
      </c>
      <c r="D2" t="s">
        <v>6</v>
      </c>
      <c r="E2">
        <v>0</v>
      </c>
      <c r="F2">
        <v>0</v>
      </c>
      <c r="G2">
        <v>1</v>
      </c>
      <c r="H2">
        <v>0</v>
      </c>
      <c r="I2" t="s">
        <v>162</v>
      </c>
      <c r="J2">
        <f>IF(Table1[[#This Row],[Team]]="MCI",1,0)</f>
        <v>1</v>
      </c>
      <c r="K2">
        <v>8.1</v>
      </c>
      <c r="L2">
        <v>285</v>
      </c>
      <c r="M2">
        <v>14.999997298162</v>
      </c>
      <c r="N2">
        <v>12.6004583827337</v>
      </c>
      <c r="O2">
        <v>8.60339120788427</v>
      </c>
      <c r="P2">
        <v>0</v>
      </c>
      <c r="Q2">
        <v>1</v>
      </c>
      <c r="S2" s="1" t="s">
        <v>278</v>
      </c>
      <c r="T2">
        <f>SUMPRODUCT(Table1[Selected],Table1[PPG])</f>
        <v>68.676645308358232</v>
      </c>
    </row>
    <row r="3" spans="1:21" hidden="1" x14ac:dyDescent="0.3">
      <c r="A3" t="s">
        <v>19</v>
      </c>
      <c r="B3" t="s">
        <v>20</v>
      </c>
      <c r="C3" t="s">
        <v>20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18</v>
      </c>
      <c r="J3">
        <f>IF(Table1[[#This Row],[Team]]="MCI",1,0)</f>
        <v>0</v>
      </c>
      <c r="K3">
        <v>6.5</v>
      </c>
      <c r="L3">
        <v>3</v>
      </c>
      <c r="M3">
        <v>3</v>
      </c>
      <c r="N3">
        <v>10.1552357435259</v>
      </c>
      <c r="O3">
        <v>3.4557874789088499</v>
      </c>
      <c r="P3">
        <v>0</v>
      </c>
      <c r="Q3">
        <v>0</v>
      </c>
      <c r="S3" s="1"/>
    </row>
    <row r="4" spans="1:21" hidden="1" x14ac:dyDescent="0.3">
      <c r="A4" t="s">
        <v>21</v>
      </c>
      <c r="B4" t="s">
        <v>22</v>
      </c>
      <c r="C4" t="s">
        <v>22</v>
      </c>
      <c r="D4" t="s">
        <v>5</v>
      </c>
      <c r="E4">
        <v>0</v>
      </c>
      <c r="F4">
        <v>1</v>
      </c>
      <c r="G4">
        <v>0</v>
      </c>
      <c r="H4">
        <v>0</v>
      </c>
      <c r="I4" t="s">
        <v>18</v>
      </c>
      <c r="J4">
        <f>IF(Table1[[#This Row],[Team]]="MCI",1,0)</f>
        <v>0</v>
      </c>
      <c r="K4">
        <v>4.5</v>
      </c>
      <c r="L4">
        <v>4</v>
      </c>
      <c r="M4">
        <v>3.6000001171129798</v>
      </c>
      <c r="N4">
        <v>11.068340287107899</v>
      </c>
      <c r="O4">
        <v>3.8817808134950802</v>
      </c>
      <c r="P4">
        <v>0</v>
      </c>
      <c r="Q4">
        <v>0</v>
      </c>
      <c r="S4" s="1" t="s">
        <v>279</v>
      </c>
      <c r="T4">
        <f>SUMPRODUCT(Table1[Selected],Table1[Cost])</f>
        <v>98.299999999999983</v>
      </c>
      <c r="U4">
        <f>96+3.4</f>
        <v>99.4</v>
      </c>
    </row>
    <row r="5" spans="1:21" hidden="1" x14ac:dyDescent="0.3">
      <c r="A5" t="s">
        <v>23</v>
      </c>
      <c r="B5" t="s">
        <v>24</v>
      </c>
      <c r="C5" t="s">
        <v>24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18</v>
      </c>
      <c r="J5">
        <f>IF(Table1[[#This Row],[Team]]="MCI",1,0)</f>
        <v>0</v>
      </c>
      <c r="K5">
        <v>7.8</v>
      </c>
      <c r="L5">
        <v>6</v>
      </c>
      <c r="M5">
        <v>7.3333322016815101</v>
      </c>
      <c r="N5">
        <v>13.0278554706859</v>
      </c>
      <c r="O5">
        <v>5.6495804089877497</v>
      </c>
      <c r="P5">
        <v>0</v>
      </c>
      <c r="Q5">
        <v>0</v>
      </c>
      <c r="S5" s="1"/>
    </row>
    <row r="6" spans="1:21" hidden="1" x14ac:dyDescent="0.3">
      <c r="A6" t="s">
        <v>25</v>
      </c>
      <c r="B6" t="s">
        <v>26</v>
      </c>
      <c r="C6" t="s">
        <v>26</v>
      </c>
      <c r="D6" t="s">
        <v>4</v>
      </c>
      <c r="E6">
        <v>1</v>
      </c>
      <c r="F6">
        <v>0</v>
      </c>
      <c r="G6">
        <v>0</v>
      </c>
      <c r="H6">
        <v>0</v>
      </c>
      <c r="I6" t="s">
        <v>18</v>
      </c>
      <c r="J6">
        <f>IF(Table1[[#This Row],[Team]]="MCI",1,0)</f>
        <v>0</v>
      </c>
      <c r="K6">
        <v>4.9000000000000004</v>
      </c>
      <c r="L6">
        <v>8</v>
      </c>
      <c r="M6">
        <v>2.5333333690200401</v>
      </c>
      <c r="N6">
        <v>10.0275272700529</v>
      </c>
      <c r="O6">
        <v>3.2626184270394099</v>
      </c>
      <c r="P6">
        <v>0</v>
      </c>
      <c r="Q6">
        <v>0</v>
      </c>
      <c r="S6" s="1" t="s">
        <v>4</v>
      </c>
      <c r="T6">
        <f>SUMPRODUCT(Table1[Selected],Table1[GKP])</f>
        <v>2</v>
      </c>
      <c r="U6">
        <v>2</v>
      </c>
    </row>
    <row r="7" spans="1:21" hidden="1" x14ac:dyDescent="0.3">
      <c r="A7" t="s">
        <v>27</v>
      </c>
      <c r="B7" t="s">
        <v>28</v>
      </c>
      <c r="C7" t="s">
        <v>27</v>
      </c>
      <c r="D7" t="s">
        <v>5</v>
      </c>
      <c r="E7">
        <v>0</v>
      </c>
      <c r="F7">
        <v>1</v>
      </c>
      <c r="G7">
        <v>0</v>
      </c>
      <c r="H7">
        <v>0</v>
      </c>
      <c r="I7" t="s">
        <v>18</v>
      </c>
      <c r="J7">
        <f>IF(Table1[[#This Row],[Team]]="MCI",1,0)</f>
        <v>0</v>
      </c>
      <c r="K7">
        <v>5.0999999999999996</v>
      </c>
      <c r="L7">
        <v>9</v>
      </c>
      <c r="M7">
        <v>3.99999999664267</v>
      </c>
      <c r="N7">
        <v>10.894330955099999</v>
      </c>
      <c r="O7">
        <v>3.98011727254223</v>
      </c>
      <c r="P7">
        <v>0</v>
      </c>
      <c r="Q7">
        <v>0</v>
      </c>
      <c r="S7" s="1" t="s">
        <v>5</v>
      </c>
      <c r="T7">
        <f>SUMPRODUCT(Table1[Selected],Table1[DEF])</f>
        <v>5</v>
      </c>
      <c r="U7">
        <v>5</v>
      </c>
    </row>
    <row r="8" spans="1:21" hidden="1" x14ac:dyDescent="0.3">
      <c r="A8" t="s">
        <v>27</v>
      </c>
      <c r="B8" t="s">
        <v>29</v>
      </c>
      <c r="C8" t="s">
        <v>30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18</v>
      </c>
      <c r="J8">
        <f>IF(Table1[[#This Row],[Team]]="MCI",1,0)</f>
        <v>0</v>
      </c>
      <c r="K8">
        <v>6.6</v>
      </c>
      <c r="L8">
        <v>11</v>
      </c>
      <c r="M8">
        <v>5.1999999038024303</v>
      </c>
      <c r="N8">
        <v>11.1124632881575</v>
      </c>
      <c r="O8">
        <v>4.4506849716934402</v>
      </c>
      <c r="P8">
        <v>0</v>
      </c>
      <c r="Q8">
        <v>0</v>
      </c>
      <c r="S8" s="1" t="s">
        <v>6</v>
      </c>
      <c r="T8">
        <f>SUMPRODUCT(Table1[Selected],Table1[MID])</f>
        <v>5</v>
      </c>
      <c r="U8">
        <v>5</v>
      </c>
    </row>
    <row r="9" spans="1:21" x14ac:dyDescent="0.3">
      <c r="A9" t="s">
        <v>181</v>
      </c>
      <c r="B9" t="s">
        <v>182</v>
      </c>
      <c r="C9" t="s">
        <v>182</v>
      </c>
      <c r="D9" t="s">
        <v>7</v>
      </c>
      <c r="E9">
        <v>0</v>
      </c>
      <c r="F9">
        <v>0</v>
      </c>
      <c r="G9">
        <v>0</v>
      </c>
      <c r="H9">
        <v>1</v>
      </c>
      <c r="I9" t="s">
        <v>162</v>
      </c>
      <c r="J9">
        <f>IF(Table1[[#This Row],[Team]]="MCI",1,0)</f>
        <v>1</v>
      </c>
      <c r="K9">
        <v>12.2</v>
      </c>
      <c r="L9">
        <v>288</v>
      </c>
      <c r="M9">
        <v>10.3333312343944</v>
      </c>
      <c r="N9">
        <v>19.022310649715699</v>
      </c>
      <c r="O9">
        <v>8.5916561176137201</v>
      </c>
      <c r="P9">
        <v>1</v>
      </c>
      <c r="Q9">
        <v>1</v>
      </c>
      <c r="S9" s="1" t="s">
        <v>7</v>
      </c>
      <c r="T9">
        <f>SUMPRODUCT(Table1[Selected],Table1[FWD])</f>
        <v>3</v>
      </c>
      <c r="U9">
        <v>3</v>
      </c>
    </row>
    <row r="10" spans="1:21" x14ac:dyDescent="0.3">
      <c r="A10" t="s">
        <v>210</v>
      </c>
      <c r="B10" t="s">
        <v>231</v>
      </c>
      <c r="C10" t="s">
        <v>231</v>
      </c>
      <c r="D10" t="s">
        <v>7</v>
      </c>
      <c r="E10">
        <v>0</v>
      </c>
      <c r="F10">
        <v>0</v>
      </c>
      <c r="G10">
        <v>0</v>
      </c>
      <c r="H10">
        <v>1</v>
      </c>
      <c r="I10" t="s">
        <v>230</v>
      </c>
      <c r="J10">
        <f>IF(Table1[[#This Row],[Team]]="MCI",1,0)</f>
        <v>0</v>
      </c>
      <c r="K10">
        <v>11.4</v>
      </c>
      <c r="L10">
        <v>390</v>
      </c>
      <c r="M10">
        <v>7.9999999869614804</v>
      </c>
      <c r="N10">
        <v>14.277852487827801</v>
      </c>
      <c r="O10">
        <v>6.07459693241299</v>
      </c>
      <c r="P10">
        <v>1</v>
      </c>
      <c r="Q10">
        <v>1</v>
      </c>
      <c r="S10" s="1"/>
    </row>
    <row r="11" spans="1:21" hidden="1" x14ac:dyDescent="0.3">
      <c r="A11" t="s">
        <v>40</v>
      </c>
      <c r="B11" t="s">
        <v>41</v>
      </c>
      <c r="C11" t="s">
        <v>42</v>
      </c>
      <c r="D11" t="s">
        <v>4</v>
      </c>
      <c r="E11">
        <v>1</v>
      </c>
      <c r="F11">
        <v>0</v>
      </c>
      <c r="G11">
        <v>0</v>
      </c>
      <c r="H11">
        <v>0</v>
      </c>
      <c r="I11" t="s">
        <v>38</v>
      </c>
      <c r="J11">
        <f>IF(Table1[[#This Row],[Team]]="MCI",1,0)</f>
        <v>0</v>
      </c>
      <c r="K11">
        <v>4.9000000000000004</v>
      </c>
      <c r="L11">
        <v>22</v>
      </c>
      <c r="M11">
        <v>3.9999999888241198</v>
      </c>
      <c r="N11">
        <v>11.6632068225093</v>
      </c>
      <c r="O11">
        <v>2.8796912213630601</v>
      </c>
      <c r="P11">
        <v>0</v>
      </c>
      <c r="Q11">
        <v>0</v>
      </c>
      <c r="S11" s="1" t="s">
        <v>280</v>
      </c>
      <c r="T11" cm="1">
        <f t="array" ref="T11">SUMPRODUCT(Table1[Selected], -- (Table1[PREV] = 0))</f>
        <v>3</v>
      </c>
    </row>
    <row r="12" spans="1:21" hidden="1" x14ac:dyDescent="0.3">
      <c r="A12" t="s">
        <v>43</v>
      </c>
      <c r="B12" t="s">
        <v>44</v>
      </c>
      <c r="C12" t="s">
        <v>44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38</v>
      </c>
      <c r="J12">
        <f>IF(Table1[[#This Row],[Team]]="MCI",1,0)</f>
        <v>0</v>
      </c>
      <c r="K12">
        <v>5.2</v>
      </c>
      <c r="L12">
        <v>26</v>
      </c>
      <c r="M12">
        <v>2.6666676519765602</v>
      </c>
      <c r="N12">
        <v>9.6735340965168</v>
      </c>
      <c r="O12">
        <v>2.14877745059627</v>
      </c>
      <c r="P12">
        <v>0</v>
      </c>
      <c r="Q12">
        <v>0</v>
      </c>
      <c r="S12" s="1" t="s">
        <v>281</v>
      </c>
      <c r="T12">
        <v>1</v>
      </c>
    </row>
    <row r="13" spans="1:21" hidden="1" x14ac:dyDescent="0.3">
      <c r="A13" t="s">
        <v>45</v>
      </c>
      <c r="B13" t="s">
        <v>46</v>
      </c>
      <c r="C13" t="s">
        <v>46</v>
      </c>
      <c r="D13" t="s">
        <v>5</v>
      </c>
      <c r="E13">
        <v>0</v>
      </c>
      <c r="F13">
        <v>1</v>
      </c>
      <c r="G13">
        <v>0</v>
      </c>
      <c r="H13">
        <v>0</v>
      </c>
      <c r="I13" t="s">
        <v>38</v>
      </c>
      <c r="J13">
        <f>IF(Table1[[#This Row],[Team]]="MCI",1,0)</f>
        <v>0</v>
      </c>
      <c r="K13">
        <v>4.3</v>
      </c>
      <c r="L13">
        <v>27</v>
      </c>
      <c r="M13">
        <v>3.6</v>
      </c>
      <c r="N13">
        <v>11.1368546125876</v>
      </c>
      <c r="O13">
        <v>2.6689281123544202</v>
      </c>
      <c r="P13">
        <v>0</v>
      </c>
      <c r="Q13">
        <v>0</v>
      </c>
      <c r="S13" s="1"/>
    </row>
    <row r="14" spans="1:21" hidden="1" x14ac:dyDescent="0.3">
      <c r="A14" t="s">
        <v>47</v>
      </c>
      <c r="B14" t="s">
        <v>48</v>
      </c>
      <c r="C14" t="s">
        <v>48</v>
      </c>
      <c r="D14" t="s">
        <v>7</v>
      </c>
      <c r="E14">
        <v>0</v>
      </c>
      <c r="F14">
        <v>0</v>
      </c>
      <c r="G14">
        <v>0</v>
      </c>
      <c r="H14">
        <v>1</v>
      </c>
      <c r="I14" t="s">
        <v>38</v>
      </c>
      <c r="J14">
        <f>IF(Table1[[#This Row],[Team]]="MCI",1,0)</f>
        <v>0</v>
      </c>
      <c r="K14">
        <v>7.2</v>
      </c>
      <c r="L14">
        <v>28</v>
      </c>
      <c r="M14">
        <v>-10</v>
      </c>
      <c r="N14">
        <v>9.49836996998709</v>
      </c>
      <c r="O14">
        <v>-2.5357086715457502</v>
      </c>
      <c r="P14">
        <v>0</v>
      </c>
      <c r="Q14">
        <v>0</v>
      </c>
      <c r="S14" s="1" t="s">
        <v>9</v>
      </c>
      <c r="T14">
        <f>(T11-T12)*4</f>
        <v>8</v>
      </c>
    </row>
    <row r="15" spans="1:21" hidden="1" x14ac:dyDescent="0.3">
      <c r="A15" t="s">
        <v>40</v>
      </c>
      <c r="B15" t="s">
        <v>49</v>
      </c>
      <c r="C15" t="s">
        <v>50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38</v>
      </c>
      <c r="J15">
        <f>IF(Table1[[#This Row],[Team]]="MCI",1,0)</f>
        <v>0</v>
      </c>
      <c r="K15">
        <v>5.8</v>
      </c>
      <c r="L15">
        <v>30</v>
      </c>
      <c r="M15">
        <v>1.46666663703545</v>
      </c>
      <c r="N15">
        <v>9.1063787157118696</v>
      </c>
      <c r="O15">
        <v>1.6385638409090799</v>
      </c>
      <c r="P15">
        <v>0</v>
      </c>
      <c r="Q15">
        <v>0</v>
      </c>
      <c r="S15" s="1"/>
    </row>
    <row r="16" spans="1:21" hidden="1" x14ac:dyDescent="0.3">
      <c r="A16" t="s">
        <v>51</v>
      </c>
      <c r="B16" t="s">
        <v>52</v>
      </c>
      <c r="C16" t="s">
        <v>53</v>
      </c>
      <c r="D16" t="s">
        <v>5</v>
      </c>
      <c r="E16">
        <v>0</v>
      </c>
      <c r="F16">
        <v>1</v>
      </c>
      <c r="G16">
        <v>0</v>
      </c>
      <c r="H16">
        <v>0</v>
      </c>
      <c r="I16" t="s">
        <v>38</v>
      </c>
      <c r="J16">
        <f>IF(Table1[[#This Row],[Team]]="MCI",1,0)</f>
        <v>0</v>
      </c>
      <c r="K16">
        <v>4.4000000000000004</v>
      </c>
      <c r="L16">
        <v>31</v>
      </c>
      <c r="M16">
        <v>3.3333317713728698</v>
      </c>
      <c r="N16">
        <v>10.959153285191601</v>
      </c>
      <c r="O16">
        <v>2.5493137184464199</v>
      </c>
      <c r="P16">
        <v>0</v>
      </c>
      <c r="Q16">
        <v>0</v>
      </c>
      <c r="S16" s="1" t="s">
        <v>282</v>
      </c>
      <c r="T16">
        <f>T2-T14</f>
        <v>60.676645308358232</v>
      </c>
    </row>
    <row r="17" spans="1:21" hidden="1" x14ac:dyDescent="0.3">
      <c r="A17" t="s">
        <v>54</v>
      </c>
      <c r="B17" t="s">
        <v>55</v>
      </c>
      <c r="C17" t="s">
        <v>55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38</v>
      </c>
      <c r="J17">
        <f>IF(Table1[[#This Row],[Team]]="MCI",1,0)</f>
        <v>0</v>
      </c>
      <c r="K17">
        <v>4.7</v>
      </c>
      <c r="L17">
        <v>32</v>
      </c>
      <c r="M17">
        <v>4.1999999000240296</v>
      </c>
      <c r="N17">
        <v>11.2059940617259</v>
      </c>
      <c r="O17">
        <v>2.8981647927893102</v>
      </c>
      <c r="P17">
        <v>0</v>
      </c>
      <c r="Q17">
        <v>0</v>
      </c>
    </row>
    <row r="18" spans="1:21" hidden="1" x14ac:dyDescent="0.3">
      <c r="A18" t="s">
        <v>56</v>
      </c>
      <c r="B18" t="s">
        <v>57</v>
      </c>
      <c r="C18" t="s">
        <v>56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38</v>
      </c>
      <c r="J18">
        <f>IF(Table1[[#This Row],[Team]]="MCI",1,0)</f>
        <v>0</v>
      </c>
      <c r="K18">
        <v>4.8</v>
      </c>
      <c r="L18">
        <v>33</v>
      </c>
      <c r="M18">
        <v>3.8666670841420601</v>
      </c>
      <c r="N18">
        <v>10.8263220967664</v>
      </c>
      <c r="O18">
        <v>2.7296413916241899</v>
      </c>
      <c r="P18">
        <v>0</v>
      </c>
      <c r="Q18">
        <v>0</v>
      </c>
      <c r="S18" t="s">
        <v>162</v>
      </c>
      <c r="T18">
        <f>SUMPRODUCT(Table1[Selected],Table1[MCI])</f>
        <v>3</v>
      </c>
      <c r="U18">
        <v>3</v>
      </c>
    </row>
    <row r="19" spans="1:21" hidden="1" x14ac:dyDescent="0.3">
      <c r="A19" t="s">
        <v>58</v>
      </c>
      <c r="B19" t="s">
        <v>59</v>
      </c>
      <c r="C19" t="s">
        <v>59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38</v>
      </c>
      <c r="J19">
        <f>IF(Table1[[#This Row],[Team]]="MCI",1,0)</f>
        <v>0</v>
      </c>
      <c r="K19">
        <v>5.2</v>
      </c>
      <c r="L19">
        <v>34</v>
      </c>
      <c r="M19">
        <v>3.9999999969160398</v>
      </c>
      <c r="N19">
        <v>10.048929529047699</v>
      </c>
      <c r="O19">
        <v>2.6849442745755399</v>
      </c>
      <c r="P19">
        <v>0</v>
      </c>
      <c r="Q19">
        <v>0</v>
      </c>
    </row>
    <row r="20" spans="1:21" hidden="1" x14ac:dyDescent="0.3">
      <c r="A20" t="s">
        <v>60</v>
      </c>
      <c r="B20" t="s">
        <v>37</v>
      </c>
      <c r="C20" t="s">
        <v>37</v>
      </c>
      <c r="D20" t="s">
        <v>5</v>
      </c>
      <c r="E20">
        <v>0</v>
      </c>
      <c r="F20">
        <v>1</v>
      </c>
      <c r="G20">
        <v>0</v>
      </c>
      <c r="H20">
        <v>0</v>
      </c>
      <c r="I20" t="s">
        <v>61</v>
      </c>
      <c r="J20">
        <f>IF(Table1[[#This Row],[Team]]="MCI",1,0)</f>
        <v>0</v>
      </c>
      <c r="K20">
        <v>4.4000000000000004</v>
      </c>
      <c r="L20">
        <v>42</v>
      </c>
      <c r="M20">
        <v>2.9999999961034201</v>
      </c>
      <c r="N20">
        <v>9.4539209582291992</v>
      </c>
      <c r="O20">
        <v>2.3941111262859298</v>
      </c>
      <c r="P20">
        <v>0</v>
      </c>
      <c r="Q20">
        <v>0</v>
      </c>
    </row>
    <row r="21" spans="1:21" hidden="1" x14ac:dyDescent="0.3">
      <c r="A21" t="s">
        <v>62</v>
      </c>
      <c r="B21" t="s">
        <v>63</v>
      </c>
      <c r="C21" t="s">
        <v>63</v>
      </c>
      <c r="D21" t="s">
        <v>7</v>
      </c>
      <c r="E21">
        <v>0</v>
      </c>
      <c r="F21">
        <v>0</v>
      </c>
      <c r="G21">
        <v>0</v>
      </c>
      <c r="H21">
        <v>1</v>
      </c>
      <c r="I21" t="s">
        <v>61</v>
      </c>
      <c r="J21">
        <f>IF(Table1[[#This Row],[Team]]="MCI",1,0)</f>
        <v>0</v>
      </c>
      <c r="K21">
        <v>5.5</v>
      </c>
      <c r="L21">
        <v>45</v>
      </c>
      <c r="M21">
        <v>1.3999999971591599</v>
      </c>
      <c r="N21">
        <v>9.2177340083152401</v>
      </c>
      <c r="O21">
        <v>1.7744527898959701</v>
      </c>
      <c r="P21">
        <v>0</v>
      </c>
      <c r="Q21">
        <v>0</v>
      </c>
    </row>
    <row r="22" spans="1:21" hidden="1" x14ac:dyDescent="0.3">
      <c r="A22" t="s">
        <v>64</v>
      </c>
      <c r="B22" t="s">
        <v>65</v>
      </c>
      <c r="C22" t="s">
        <v>66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61</v>
      </c>
      <c r="J22">
        <f>IF(Table1[[#This Row],[Team]]="MCI",1,0)</f>
        <v>0</v>
      </c>
      <c r="K22">
        <v>5</v>
      </c>
      <c r="L22">
        <v>47</v>
      </c>
      <c r="M22">
        <v>2.4666666102450301</v>
      </c>
      <c r="N22">
        <v>10.046659492303499</v>
      </c>
      <c r="O22">
        <v>2.27938060685582</v>
      </c>
      <c r="P22">
        <v>0</v>
      </c>
      <c r="Q22">
        <v>0</v>
      </c>
    </row>
    <row r="23" spans="1:21" hidden="1" x14ac:dyDescent="0.3">
      <c r="A23" t="s">
        <v>68</v>
      </c>
      <c r="B23" t="s">
        <v>69</v>
      </c>
      <c r="C23" t="s">
        <v>69</v>
      </c>
      <c r="D23" t="s">
        <v>7</v>
      </c>
      <c r="E23">
        <v>0</v>
      </c>
      <c r="F23">
        <v>0</v>
      </c>
      <c r="G23">
        <v>0</v>
      </c>
      <c r="H23">
        <v>1</v>
      </c>
      <c r="I23" t="s">
        <v>61</v>
      </c>
      <c r="J23">
        <f>IF(Table1[[#This Row],[Team]]="MCI",1,0)</f>
        <v>0</v>
      </c>
      <c r="K23">
        <v>5.7</v>
      </c>
      <c r="L23">
        <v>49</v>
      </c>
      <c r="M23">
        <v>5.6666665227327702</v>
      </c>
      <c r="N23">
        <v>10.125129848658901</v>
      </c>
      <c r="O23">
        <v>3.4648314691608602</v>
      </c>
      <c r="P23">
        <v>0</v>
      </c>
      <c r="Q23">
        <v>0</v>
      </c>
    </row>
    <row r="24" spans="1:21" hidden="1" x14ac:dyDescent="0.3">
      <c r="A24" t="s">
        <v>70</v>
      </c>
      <c r="B24" t="s">
        <v>71</v>
      </c>
      <c r="C24" t="s">
        <v>71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61</v>
      </c>
      <c r="J24">
        <f>IF(Table1[[#This Row],[Team]]="MCI",1,0)</f>
        <v>0</v>
      </c>
      <c r="K24">
        <v>4.9000000000000004</v>
      </c>
      <c r="L24">
        <v>50</v>
      </c>
      <c r="M24">
        <v>3.7333329105368702</v>
      </c>
      <c r="N24">
        <v>10.7300166644527</v>
      </c>
      <c r="O24">
        <v>2.8378220495522202</v>
      </c>
      <c r="P24">
        <v>0</v>
      </c>
      <c r="Q24">
        <v>0</v>
      </c>
    </row>
    <row r="25" spans="1:21" hidden="1" x14ac:dyDescent="0.3">
      <c r="A25" t="s">
        <v>73</v>
      </c>
      <c r="B25" t="s">
        <v>74</v>
      </c>
      <c r="C25" t="s">
        <v>74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61</v>
      </c>
      <c r="J25">
        <f>IF(Table1[[#This Row],[Team]]="MCI",1,0)</f>
        <v>0</v>
      </c>
      <c r="K25">
        <v>5.3</v>
      </c>
      <c r="L25">
        <v>52</v>
      </c>
      <c r="M25">
        <v>4.5999999969955603</v>
      </c>
      <c r="N25">
        <v>12.4282861004484</v>
      </c>
      <c r="O25">
        <v>3.3882116438529701</v>
      </c>
      <c r="P25">
        <v>0</v>
      </c>
      <c r="Q25">
        <v>0</v>
      </c>
    </row>
    <row r="26" spans="1:21" hidden="1" x14ac:dyDescent="0.3">
      <c r="A26" t="s">
        <v>75</v>
      </c>
      <c r="B26" t="s">
        <v>76</v>
      </c>
      <c r="C26" t="s">
        <v>76</v>
      </c>
      <c r="D26" t="s">
        <v>5</v>
      </c>
      <c r="E26">
        <v>0</v>
      </c>
      <c r="F26">
        <v>1</v>
      </c>
      <c r="G26">
        <v>0</v>
      </c>
      <c r="H26">
        <v>0</v>
      </c>
      <c r="I26" t="s">
        <v>61</v>
      </c>
      <c r="J26">
        <f>IF(Table1[[#This Row],[Team]]="MCI",1,0)</f>
        <v>0</v>
      </c>
      <c r="K26">
        <v>4.4000000000000004</v>
      </c>
      <c r="L26">
        <v>53</v>
      </c>
      <c r="M26">
        <v>2.6</v>
      </c>
      <c r="N26">
        <v>9.2149772824802199</v>
      </c>
      <c r="O26">
        <v>2.2145958794696101</v>
      </c>
      <c r="P26">
        <v>0</v>
      </c>
      <c r="Q26">
        <v>0</v>
      </c>
    </row>
    <row r="27" spans="1:21" hidden="1" x14ac:dyDescent="0.3">
      <c r="A27" t="s">
        <v>78</v>
      </c>
      <c r="B27" t="s">
        <v>79</v>
      </c>
      <c r="C27" t="s">
        <v>79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61</v>
      </c>
      <c r="J27">
        <f>IF(Table1[[#This Row],[Team]]="MCI",1,0)</f>
        <v>0</v>
      </c>
      <c r="K27">
        <v>4.4000000000000004</v>
      </c>
      <c r="L27">
        <v>57</v>
      </c>
      <c r="M27">
        <v>3.1999999962719499</v>
      </c>
      <c r="N27">
        <v>9.8708786351994799</v>
      </c>
      <c r="O27">
        <v>2.5245495383616898</v>
      </c>
      <c r="P27">
        <v>0</v>
      </c>
      <c r="Q27">
        <v>0</v>
      </c>
    </row>
    <row r="28" spans="1:21" hidden="1" x14ac:dyDescent="0.3">
      <c r="A28" t="s">
        <v>34</v>
      </c>
      <c r="B28" t="s">
        <v>80</v>
      </c>
      <c r="C28" t="s">
        <v>80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61</v>
      </c>
      <c r="J28">
        <f>IF(Table1[[#This Row],[Team]]="MCI",1,0)</f>
        <v>0</v>
      </c>
      <c r="K28">
        <v>4.9000000000000004</v>
      </c>
      <c r="L28">
        <v>60</v>
      </c>
      <c r="M28">
        <v>1.9999999449261801</v>
      </c>
      <c r="N28">
        <v>9.7058589854772901</v>
      </c>
      <c r="O28">
        <v>2.0614632375585402</v>
      </c>
      <c r="P28">
        <v>0</v>
      </c>
      <c r="Q28">
        <v>0</v>
      </c>
    </row>
    <row r="29" spans="1:21" hidden="1" x14ac:dyDescent="0.3">
      <c r="A29" t="s">
        <v>83</v>
      </c>
      <c r="B29" t="s">
        <v>84</v>
      </c>
      <c r="C29" t="s">
        <v>84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85</v>
      </c>
      <c r="J29">
        <f>IF(Table1[[#This Row],[Team]]="MCI",1,0)</f>
        <v>0</v>
      </c>
      <c r="K29">
        <v>4.4000000000000004</v>
      </c>
      <c r="L29">
        <v>64</v>
      </c>
      <c r="M29">
        <v>1.6</v>
      </c>
      <c r="N29">
        <v>9.1471058013737903</v>
      </c>
      <c r="O29">
        <v>2.3049816037145199</v>
      </c>
      <c r="P29">
        <v>0</v>
      </c>
      <c r="Q29">
        <v>0</v>
      </c>
    </row>
    <row r="30" spans="1:21" hidden="1" x14ac:dyDescent="0.3">
      <c r="A30" t="s">
        <v>86</v>
      </c>
      <c r="B30" t="s">
        <v>87</v>
      </c>
      <c r="C30" t="s">
        <v>87</v>
      </c>
      <c r="D30" t="s">
        <v>7</v>
      </c>
      <c r="E30">
        <v>0</v>
      </c>
      <c r="F30">
        <v>0</v>
      </c>
      <c r="G30">
        <v>0</v>
      </c>
      <c r="H30">
        <v>1</v>
      </c>
      <c r="I30" t="s">
        <v>85</v>
      </c>
      <c r="J30">
        <f>IF(Table1[[#This Row],[Team]]="MCI",1,0)</f>
        <v>0</v>
      </c>
      <c r="K30">
        <v>7.3</v>
      </c>
      <c r="L30">
        <v>65</v>
      </c>
      <c r="M30">
        <v>7.8666666886325496</v>
      </c>
      <c r="N30">
        <v>10.8093818681751</v>
      </c>
      <c r="O30">
        <v>4.8617435297989102</v>
      </c>
      <c r="P30">
        <v>0</v>
      </c>
      <c r="Q30">
        <v>0</v>
      </c>
    </row>
    <row r="31" spans="1:21" hidden="1" x14ac:dyDescent="0.3">
      <c r="A31" t="s">
        <v>88</v>
      </c>
      <c r="B31" t="s">
        <v>89</v>
      </c>
      <c r="C31" t="s">
        <v>90</v>
      </c>
      <c r="D31" t="s">
        <v>4</v>
      </c>
      <c r="E31">
        <v>1</v>
      </c>
      <c r="F31">
        <v>0</v>
      </c>
      <c r="G31">
        <v>0</v>
      </c>
      <c r="H31">
        <v>0</v>
      </c>
      <c r="I31" t="s">
        <v>85</v>
      </c>
      <c r="J31">
        <f>IF(Table1[[#This Row],[Team]]="MCI",1,0)</f>
        <v>0</v>
      </c>
      <c r="K31">
        <v>4.5</v>
      </c>
      <c r="L31">
        <v>66</v>
      </c>
      <c r="M31">
        <v>3.7999999986020101</v>
      </c>
      <c r="N31">
        <v>11.7656901455659</v>
      </c>
      <c r="O31">
        <v>3.5880272405829801</v>
      </c>
      <c r="P31">
        <v>0</v>
      </c>
      <c r="Q31">
        <v>0</v>
      </c>
    </row>
    <row r="32" spans="1:21" hidden="1" x14ac:dyDescent="0.3">
      <c r="A32" t="s">
        <v>91</v>
      </c>
      <c r="B32" t="s">
        <v>92</v>
      </c>
      <c r="C32" t="s">
        <v>92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85</v>
      </c>
      <c r="J32">
        <f>IF(Table1[[#This Row],[Team]]="MCI",1,0)</f>
        <v>0</v>
      </c>
      <c r="K32">
        <v>4.5</v>
      </c>
      <c r="L32">
        <v>68</v>
      </c>
      <c r="M32">
        <v>1.3999999993932599</v>
      </c>
      <c r="N32">
        <v>9.1997485389188398</v>
      </c>
      <c r="O32">
        <v>2.2434026498741102</v>
      </c>
      <c r="P32">
        <v>0</v>
      </c>
      <c r="Q32">
        <v>0</v>
      </c>
    </row>
    <row r="33" spans="1:17" hidden="1" x14ac:dyDescent="0.3">
      <c r="A33" t="s">
        <v>93</v>
      </c>
      <c r="B33" t="s">
        <v>94</v>
      </c>
      <c r="C33" t="s">
        <v>94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85</v>
      </c>
      <c r="J33">
        <f>IF(Table1[[#This Row],[Team]]="MCI",1,0)</f>
        <v>0</v>
      </c>
      <c r="K33">
        <v>4.5</v>
      </c>
      <c r="L33">
        <v>70</v>
      </c>
      <c r="M33">
        <v>0.133333923609319</v>
      </c>
      <c r="N33">
        <v>9.8158905576000599</v>
      </c>
      <c r="O33">
        <v>1.9069570615589899</v>
      </c>
      <c r="P33">
        <v>0</v>
      </c>
      <c r="Q33">
        <v>0</v>
      </c>
    </row>
    <row r="34" spans="1:17" hidden="1" x14ac:dyDescent="0.3">
      <c r="A34" t="s">
        <v>95</v>
      </c>
      <c r="B34" t="s">
        <v>96</v>
      </c>
      <c r="C34" t="s">
        <v>96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85</v>
      </c>
      <c r="J34">
        <f>IF(Table1[[#This Row],[Team]]="MCI",1,0)</f>
        <v>0</v>
      </c>
      <c r="K34">
        <v>5.5</v>
      </c>
      <c r="L34">
        <v>71</v>
      </c>
      <c r="M34">
        <v>4.1999999929041998</v>
      </c>
      <c r="N34">
        <v>10.852926674054901</v>
      </c>
      <c r="O34">
        <v>3.55823836054644</v>
      </c>
      <c r="P34">
        <v>0</v>
      </c>
      <c r="Q34">
        <v>0</v>
      </c>
    </row>
    <row r="35" spans="1:17" x14ac:dyDescent="0.3">
      <c r="A35" t="s">
        <v>167</v>
      </c>
      <c r="B35" t="s">
        <v>168</v>
      </c>
      <c r="C35" t="s">
        <v>168</v>
      </c>
      <c r="D35" t="s">
        <v>5</v>
      </c>
      <c r="E35">
        <v>0</v>
      </c>
      <c r="F35">
        <v>1</v>
      </c>
      <c r="G35">
        <v>0</v>
      </c>
      <c r="H35">
        <v>0</v>
      </c>
      <c r="I35" t="s">
        <v>162</v>
      </c>
      <c r="J35">
        <f>IF(Table1[[#This Row],[Team]]="MCI",1,0)</f>
        <v>1</v>
      </c>
      <c r="K35">
        <v>7.2</v>
      </c>
      <c r="L35">
        <v>280</v>
      </c>
      <c r="M35">
        <v>7.5999994261953701</v>
      </c>
      <c r="N35">
        <v>10.491669771048</v>
      </c>
      <c r="O35">
        <v>5.4174366126424403</v>
      </c>
      <c r="P35">
        <v>0</v>
      </c>
      <c r="Q35">
        <v>1</v>
      </c>
    </row>
    <row r="36" spans="1:17" hidden="1" x14ac:dyDescent="0.3">
      <c r="A36" t="s">
        <v>99</v>
      </c>
      <c r="B36" t="s">
        <v>100</v>
      </c>
      <c r="C36" t="s">
        <v>100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85</v>
      </c>
      <c r="J36">
        <f>IF(Table1[[#This Row],[Team]]="MCI",1,0)</f>
        <v>0</v>
      </c>
      <c r="K36">
        <v>5.4</v>
      </c>
      <c r="L36">
        <v>74</v>
      </c>
      <c r="M36">
        <v>3.2</v>
      </c>
      <c r="N36">
        <v>10.1756020553297</v>
      </c>
      <c r="O36">
        <v>3.0721934645512401</v>
      </c>
      <c r="P36">
        <v>0</v>
      </c>
      <c r="Q36">
        <v>0</v>
      </c>
    </row>
    <row r="37" spans="1:17" hidden="1" x14ac:dyDescent="0.3">
      <c r="A37" t="s">
        <v>101</v>
      </c>
      <c r="B37" t="s">
        <v>102</v>
      </c>
      <c r="C37" t="s">
        <v>102</v>
      </c>
      <c r="D37" t="s">
        <v>7</v>
      </c>
      <c r="E37">
        <v>0</v>
      </c>
      <c r="F37">
        <v>0</v>
      </c>
      <c r="G37">
        <v>0</v>
      </c>
      <c r="H37">
        <v>1</v>
      </c>
      <c r="I37" t="s">
        <v>85</v>
      </c>
      <c r="J37">
        <f>IF(Table1[[#This Row],[Team]]="MCI",1,0)</f>
        <v>0</v>
      </c>
      <c r="K37">
        <v>5.9</v>
      </c>
      <c r="L37">
        <v>78</v>
      </c>
      <c r="M37">
        <v>4.4000004667183097</v>
      </c>
      <c r="N37">
        <v>11.4024099875011</v>
      </c>
      <c r="O37">
        <v>3.7338679521970399</v>
      </c>
      <c r="P37">
        <v>0</v>
      </c>
      <c r="Q37">
        <v>0</v>
      </c>
    </row>
    <row r="38" spans="1:17" hidden="1" x14ac:dyDescent="0.3">
      <c r="A38" t="s">
        <v>103</v>
      </c>
      <c r="B38" t="s">
        <v>104</v>
      </c>
      <c r="C38" t="s">
        <v>104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85</v>
      </c>
      <c r="J38">
        <f>IF(Table1[[#This Row],[Team]]="MCI",1,0)</f>
        <v>0</v>
      </c>
      <c r="K38">
        <v>4.5</v>
      </c>
      <c r="L38">
        <v>82</v>
      </c>
      <c r="M38">
        <v>-0.20000007071027601</v>
      </c>
      <c r="N38">
        <v>9.6272807682016701</v>
      </c>
      <c r="O38">
        <v>1.7519814068278099</v>
      </c>
      <c r="P38">
        <v>0</v>
      </c>
      <c r="Q38">
        <v>0</v>
      </c>
    </row>
    <row r="39" spans="1:17" hidden="1" x14ac:dyDescent="0.3">
      <c r="A39" t="s">
        <v>78</v>
      </c>
      <c r="B39" t="s">
        <v>112</v>
      </c>
      <c r="C39" t="s">
        <v>112</v>
      </c>
      <c r="D39" t="s">
        <v>4</v>
      </c>
      <c r="E39">
        <v>1</v>
      </c>
      <c r="F39">
        <v>0</v>
      </c>
      <c r="G39">
        <v>0</v>
      </c>
      <c r="H39">
        <v>0</v>
      </c>
      <c r="I39" t="s">
        <v>111</v>
      </c>
      <c r="J39">
        <f>IF(Table1[[#This Row],[Team]]="MCI",1,0)</f>
        <v>0</v>
      </c>
      <c r="K39">
        <v>4.5</v>
      </c>
      <c r="L39">
        <v>161</v>
      </c>
      <c r="M39">
        <v>4.9999974822723203</v>
      </c>
      <c r="N39">
        <v>10.8895376389183</v>
      </c>
      <c r="O39">
        <v>3.3962237224030201</v>
      </c>
      <c r="P39">
        <v>0</v>
      </c>
      <c r="Q39">
        <v>0</v>
      </c>
    </row>
    <row r="40" spans="1:17" hidden="1" x14ac:dyDescent="0.3">
      <c r="A40" t="s">
        <v>113</v>
      </c>
      <c r="B40" t="s">
        <v>114</v>
      </c>
      <c r="C40" t="s">
        <v>114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111</v>
      </c>
      <c r="J40">
        <f>IF(Table1[[#This Row],[Team]]="MCI",1,0)</f>
        <v>0</v>
      </c>
      <c r="K40">
        <v>5.5</v>
      </c>
      <c r="L40">
        <v>163</v>
      </c>
      <c r="M40">
        <v>4.1999999875823599</v>
      </c>
      <c r="N40">
        <v>11.4126699834967</v>
      </c>
      <c r="O40">
        <v>3.1757187984881998</v>
      </c>
      <c r="P40">
        <v>0</v>
      </c>
      <c r="Q40">
        <v>0</v>
      </c>
    </row>
    <row r="41" spans="1:17" hidden="1" x14ac:dyDescent="0.3">
      <c r="A41" t="s">
        <v>115</v>
      </c>
      <c r="B41" t="s">
        <v>116</v>
      </c>
      <c r="C41" t="s">
        <v>116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111</v>
      </c>
      <c r="J41">
        <f>IF(Table1[[#This Row],[Team]]="MCI",1,0)</f>
        <v>0</v>
      </c>
      <c r="K41">
        <v>5.5</v>
      </c>
      <c r="L41">
        <v>164</v>
      </c>
      <c r="M41">
        <v>2.0000002380794801</v>
      </c>
      <c r="N41">
        <v>10.3504792081015</v>
      </c>
      <c r="O41">
        <v>2.2128943872106199</v>
      </c>
      <c r="P41">
        <v>0</v>
      </c>
      <c r="Q41">
        <v>0</v>
      </c>
    </row>
    <row r="42" spans="1:17" hidden="1" x14ac:dyDescent="0.3">
      <c r="A42" t="s">
        <v>117</v>
      </c>
      <c r="B42" t="s">
        <v>118</v>
      </c>
      <c r="C42" t="s">
        <v>118</v>
      </c>
      <c r="D42" t="s">
        <v>5</v>
      </c>
      <c r="E42">
        <v>0</v>
      </c>
      <c r="F42">
        <v>1</v>
      </c>
      <c r="G42">
        <v>0</v>
      </c>
      <c r="H42">
        <v>0</v>
      </c>
      <c r="I42" t="s">
        <v>111</v>
      </c>
      <c r="J42">
        <f>IF(Table1[[#This Row],[Team]]="MCI",1,0)</f>
        <v>0</v>
      </c>
      <c r="K42">
        <v>4.5</v>
      </c>
      <c r="L42">
        <v>166</v>
      </c>
      <c r="M42">
        <v>1.99999360371827</v>
      </c>
      <c r="N42">
        <v>11.374830192759701</v>
      </c>
      <c r="O42">
        <v>2.3588901156325601</v>
      </c>
      <c r="P42">
        <v>0</v>
      </c>
      <c r="Q42">
        <v>0</v>
      </c>
    </row>
    <row r="43" spans="1:17" hidden="1" x14ac:dyDescent="0.3">
      <c r="A43" t="s">
        <v>77</v>
      </c>
      <c r="B43" t="s">
        <v>110</v>
      </c>
      <c r="C43" t="s">
        <v>110</v>
      </c>
      <c r="D43" t="s">
        <v>6</v>
      </c>
      <c r="E43">
        <v>0</v>
      </c>
      <c r="F43">
        <v>0</v>
      </c>
      <c r="G43">
        <v>1</v>
      </c>
      <c r="H43">
        <v>0</v>
      </c>
      <c r="I43" t="s">
        <v>111</v>
      </c>
      <c r="J43">
        <f>IF(Table1[[#This Row],[Team]]="MCI",1,0)</f>
        <v>0</v>
      </c>
      <c r="K43">
        <v>5.6</v>
      </c>
      <c r="L43">
        <v>167</v>
      </c>
      <c r="M43">
        <v>3.9999999962746999</v>
      </c>
      <c r="N43">
        <v>11.2397925542877</v>
      </c>
      <c r="O43">
        <v>3.0773123684403099</v>
      </c>
      <c r="P43">
        <v>0</v>
      </c>
      <c r="Q43">
        <v>0</v>
      </c>
    </row>
    <row r="44" spans="1:17" hidden="1" x14ac:dyDescent="0.3">
      <c r="A44" t="s">
        <v>81</v>
      </c>
      <c r="B44" t="s">
        <v>119</v>
      </c>
      <c r="C44" t="s">
        <v>119</v>
      </c>
      <c r="D44" t="s">
        <v>5</v>
      </c>
      <c r="E44">
        <v>0</v>
      </c>
      <c r="F44">
        <v>1</v>
      </c>
      <c r="G44">
        <v>0</v>
      </c>
      <c r="H44">
        <v>0</v>
      </c>
      <c r="I44" t="s">
        <v>111</v>
      </c>
      <c r="J44">
        <f>IF(Table1[[#This Row],[Team]]="MCI",1,0)</f>
        <v>0</v>
      </c>
      <c r="K44">
        <v>4.4000000000000004</v>
      </c>
      <c r="L44">
        <v>168</v>
      </c>
      <c r="M44">
        <v>3.9999999962746999</v>
      </c>
      <c r="N44">
        <v>11.8736063571101</v>
      </c>
      <c r="O44">
        <v>3.1676482593000399</v>
      </c>
      <c r="P44">
        <v>0</v>
      </c>
      <c r="Q44">
        <v>0</v>
      </c>
    </row>
    <row r="45" spans="1:17" x14ac:dyDescent="0.3">
      <c r="A45" t="s">
        <v>16</v>
      </c>
      <c r="B45" t="s">
        <v>17</v>
      </c>
      <c r="C45" t="s">
        <v>17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18</v>
      </c>
      <c r="J45">
        <f>IF(Table1[[#This Row],[Team]]="MCI",1,0)</f>
        <v>0</v>
      </c>
      <c r="K45">
        <v>5.0999999999999996</v>
      </c>
      <c r="L45">
        <v>1</v>
      </c>
      <c r="M45">
        <v>7.0000004233541304</v>
      </c>
      <c r="N45">
        <v>12.022832241314999</v>
      </c>
      <c r="O45">
        <v>5.2948586349412601</v>
      </c>
      <c r="P45">
        <v>1</v>
      </c>
      <c r="Q45">
        <v>1</v>
      </c>
    </row>
    <row r="46" spans="1:17" hidden="1" x14ac:dyDescent="0.3">
      <c r="A46" t="s">
        <v>122</v>
      </c>
      <c r="B46" t="s">
        <v>123</v>
      </c>
      <c r="C46" t="s">
        <v>123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111</v>
      </c>
      <c r="J46">
        <f>IF(Table1[[#This Row],[Team]]="MCI",1,0)</f>
        <v>0</v>
      </c>
      <c r="K46">
        <v>5.2</v>
      </c>
      <c r="L46">
        <v>171</v>
      </c>
      <c r="M46">
        <v>-1.33333671853222</v>
      </c>
      <c r="N46">
        <v>10.1568242550136</v>
      </c>
      <c r="O46">
        <v>0.95584777834819101</v>
      </c>
      <c r="P46">
        <v>0</v>
      </c>
      <c r="Q46">
        <v>0</v>
      </c>
    </row>
    <row r="47" spans="1:17" hidden="1" x14ac:dyDescent="0.3">
      <c r="A47" t="s">
        <v>126</v>
      </c>
      <c r="B47" t="s">
        <v>127</v>
      </c>
      <c r="C47" t="s">
        <v>127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125</v>
      </c>
      <c r="J47">
        <f>IF(Table1[[#This Row],[Team]]="MCI",1,0)</f>
        <v>0</v>
      </c>
      <c r="K47">
        <v>5.4</v>
      </c>
      <c r="L47">
        <v>185</v>
      </c>
      <c r="M47">
        <v>2.1999999399218901</v>
      </c>
      <c r="N47">
        <v>10.227685581615299</v>
      </c>
      <c r="O47">
        <v>2.5356453709177198</v>
      </c>
      <c r="P47">
        <v>0</v>
      </c>
      <c r="Q47">
        <v>0</v>
      </c>
    </row>
    <row r="48" spans="1:17" x14ac:dyDescent="0.3">
      <c r="A48" t="s">
        <v>106</v>
      </c>
      <c r="B48" t="s">
        <v>107</v>
      </c>
      <c r="C48" t="s">
        <v>107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105</v>
      </c>
      <c r="J48">
        <f>IF(Table1[[#This Row],[Team]]="MCI",1,0)</f>
        <v>0</v>
      </c>
      <c r="K48">
        <v>5.9</v>
      </c>
      <c r="L48">
        <v>129</v>
      </c>
      <c r="M48">
        <v>7.9333331153852802</v>
      </c>
      <c r="N48">
        <v>12.396930088179801</v>
      </c>
      <c r="O48">
        <f>5.41221401899011*0.9</f>
        <v>4.8709926170910984</v>
      </c>
      <c r="P48">
        <v>1</v>
      </c>
      <c r="Q48">
        <v>1</v>
      </c>
    </row>
    <row r="49" spans="1:17" hidden="1" x14ac:dyDescent="0.3">
      <c r="A49" t="s">
        <v>128</v>
      </c>
      <c r="B49" t="s">
        <v>129</v>
      </c>
      <c r="C49" t="s">
        <v>129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125</v>
      </c>
      <c r="J49">
        <f>IF(Table1[[#This Row],[Team]]="MCI",1,0)</f>
        <v>0</v>
      </c>
      <c r="K49">
        <v>5.5</v>
      </c>
      <c r="L49">
        <v>186</v>
      </c>
      <c r="M49">
        <v>3.19999999301508</v>
      </c>
      <c r="N49">
        <v>10.8702305862672</v>
      </c>
      <c r="O49">
        <v>3.0118262532495299</v>
      </c>
      <c r="P49">
        <v>0</v>
      </c>
      <c r="Q49">
        <v>0</v>
      </c>
    </row>
    <row r="50" spans="1:17" hidden="1" x14ac:dyDescent="0.3">
      <c r="A50" t="s">
        <v>130</v>
      </c>
      <c r="B50" t="s">
        <v>131</v>
      </c>
      <c r="C50" t="s">
        <v>130</v>
      </c>
      <c r="D50" t="s">
        <v>5</v>
      </c>
      <c r="E50">
        <v>0</v>
      </c>
      <c r="F50">
        <v>1</v>
      </c>
      <c r="G50">
        <v>0</v>
      </c>
      <c r="H50">
        <v>0</v>
      </c>
      <c r="I50" t="s">
        <v>125</v>
      </c>
      <c r="J50">
        <f>IF(Table1[[#This Row],[Team]]="MCI",1,0)</f>
        <v>0</v>
      </c>
      <c r="K50">
        <v>4.5</v>
      </c>
      <c r="L50">
        <v>187</v>
      </c>
      <c r="M50">
        <v>2.6000002976927798</v>
      </c>
      <c r="N50">
        <v>9.9970751342764306</v>
      </c>
      <c r="O50">
        <v>2.6437934585202298</v>
      </c>
      <c r="P50">
        <v>0</v>
      </c>
      <c r="Q50">
        <v>0</v>
      </c>
    </row>
    <row r="51" spans="1:17" hidden="1" x14ac:dyDescent="0.3">
      <c r="A51" t="s">
        <v>132</v>
      </c>
      <c r="B51" t="s">
        <v>133</v>
      </c>
      <c r="C51" t="s">
        <v>133</v>
      </c>
      <c r="D51" t="s">
        <v>7</v>
      </c>
      <c r="E51">
        <v>0</v>
      </c>
      <c r="F51">
        <v>0</v>
      </c>
      <c r="G51">
        <v>0</v>
      </c>
      <c r="H51">
        <v>1</v>
      </c>
      <c r="I51" t="s">
        <v>125</v>
      </c>
      <c r="J51">
        <f>IF(Table1[[#This Row],[Team]]="MCI",1,0)</f>
        <v>0</v>
      </c>
      <c r="K51">
        <v>6.8</v>
      </c>
      <c r="L51">
        <v>188</v>
      </c>
      <c r="M51">
        <v>1.33333293872736</v>
      </c>
      <c r="N51">
        <v>11.601752143995901</v>
      </c>
      <c r="O51">
        <v>2.4489479703931001</v>
      </c>
      <c r="P51">
        <v>0</v>
      </c>
      <c r="Q51">
        <v>0</v>
      </c>
    </row>
    <row r="52" spans="1:17" hidden="1" x14ac:dyDescent="0.3">
      <c r="A52" t="s">
        <v>134</v>
      </c>
      <c r="B52" t="s">
        <v>135</v>
      </c>
      <c r="C52" t="s">
        <v>135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125</v>
      </c>
      <c r="J52">
        <f>IF(Table1[[#This Row],[Team]]="MCI",1,0)</f>
        <v>0</v>
      </c>
      <c r="K52">
        <v>4.5</v>
      </c>
      <c r="L52">
        <v>189</v>
      </c>
      <c r="M52">
        <v>2.9333344847840501</v>
      </c>
      <c r="N52">
        <v>10.690112552614799</v>
      </c>
      <c r="O52">
        <v>2.8833640555858802</v>
      </c>
      <c r="P52">
        <v>0</v>
      </c>
      <c r="Q52">
        <v>0</v>
      </c>
    </row>
    <row r="53" spans="1:17" x14ac:dyDescent="0.3">
      <c r="A53" t="s">
        <v>108</v>
      </c>
      <c r="B53" t="s">
        <v>120</v>
      </c>
      <c r="C53" t="s">
        <v>120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111</v>
      </c>
      <c r="J53">
        <f>IF(Table1[[#This Row],[Team]]="MCI",1,0)</f>
        <v>0</v>
      </c>
      <c r="K53">
        <v>4.9000000000000004</v>
      </c>
      <c r="L53">
        <v>169</v>
      </c>
      <c r="M53">
        <v>5.9999999925494096</v>
      </c>
      <c r="N53">
        <v>13.2546849825848</v>
      </c>
      <c r="O53">
        <v>4.1021563995903296</v>
      </c>
      <c r="P53">
        <v>0</v>
      </c>
      <c r="Q53">
        <v>1</v>
      </c>
    </row>
    <row r="54" spans="1:17" hidden="1" x14ac:dyDescent="0.3">
      <c r="A54" t="s">
        <v>136</v>
      </c>
      <c r="B54" t="s">
        <v>137</v>
      </c>
      <c r="C54" t="s">
        <v>137</v>
      </c>
      <c r="D54" t="s">
        <v>5</v>
      </c>
      <c r="E54">
        <v>0</v>
      </c>
      <c r="F54">
        <v>1</v>
      </c>
      <c r="G54">
        <v>0</v>
      </c>
      <c r="H54">
        <v>0</v>
      </c>
      <c r="I54" t="s">
        <v>125</v>
      </c>
      <c r="J54">
        <f>IF(Table1[[#This Row],[Team]]="MCI",1,0)</f>
        <v>0</v>
      </c>
      <c r="K54">
        <v>4.5</v>
      </c>
      <c r="L54">
        <v>191</v>
      </c>
      <c r="M54">
        <v>3.19999988723989</v>
      </c>
      <c r="N54">
        <v>9.7764223537725208</v>
      </c>
      <c r="O54">
        <v>2.8271628817455201</v>
      </c>
      <c r="P54">
        <v>0</v>
      </c>
      <c r="Q54">
        <v>0</v>
      </c>
    </row>
    <row r="55" spans="1:17" hidden="1" x14ac:dyDescent="0.3">
      <c r="A55" t="s">
        <v>139</v>
      </c>
      <c r="B55" t="s">
        <v>140</v>
      </c>
      <c r="C55" t="s">
        <v>139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125</v>
      </c>
      <c r="J55">
        <f>IF(Table1[[#This Row],[Team]]="MCI",1,0)</f>
        <v>0</v>
      </c>
      <c r="K55">
        <v>4.5999999999999996</v>
      </c>
      <c r="L55">
        <v>194</v>
      </c>
      <c r="M55">
        <v>3.7333325026485</v>
      </c>
      <c r="N55">
        <v>9.9559823372572396</v>
      </c>
      <c r="O55">
        <v>3.0535850339190298</v>
      </c>
      <c r="P55">
        <v>0</v>
      </c>
      <c r="Q55">
        <v>0</v>
      </c>
    </row>
    <row r="56" spans="1:17" hidden="1" x14ac:dyDescent="0.3">
      <c r="A56" t="s">
        <v>39</v>
      </c>
      <c r="B56" t="s">
        <v>109</v>
      </c>
      <c r="C56" t="s">
        <v>109</v>
      </c>
      <c r="D56" t="s">
        <v>4</v>
      </c>
      <c r="E56">
        <v>1</v>
      </c>
      <c r="F56">
        <v>0</v>
      </c>
      <c r="G56">
        <v>0</v>
      </c>
      <c r="H56">
        <v>0</v>
      </c>
      <c r="I56" t="s">
        <v>143</v>
      </c>
      <c r="J56">
        <f>IF(Table1[[#This Row],[Team]]="MCI",1,0)</f>
        <v>0</v>
      </c>
      <c r="K56">
        <v>4.0999999999999996</v>
      </c>
      <c r="L56">
        <v>207</v>
      </c>
      <c r="M56">
        <v>-0.60000281484862195</v>
      </c>
      <c r="N56">
        <v>9.8280601916180093</v>
      </c>
      <c r="O56">
        <v>1.2658529412622901</v>
      </c>
      <c r="P56">
        <v>0</v>
      </c>
      <c r="Q56">
        <v>0</v>
      </c>
    </row>
    <row r="57" spans="1:17" hidden="1" x14ac:dyDescent="0.3">
      <c r="A57" t="s">
        <v>144</v>
      </c>
      <c r="B57" t="s">
        <v>145</v>
      </c>
      <c r="C57" t="s">
        <v>145</v>
      </c>
      <c r="D57" t="s">
        <v>7</v>
      </c>
      <c r="E57">
        <v>0</v>
      </c>
      <c r="F57">
        <v>0</v>
      </c>
      <c r="G57">
        <v>0</v>
      </c>
      <c r="H57">
        <v>1</v>
      </c>
      <c r="I57" t="s">
        <v>143</v>
      </c>
      <c r="J57">
        <f>IF(Table1[[#This Row],[Team]]="MCI",1,0)</f>
        <v>0</v>
      </c>
      <c r="K57">
        <v>9.1999999999999993</v>
      </c>
      <c r="L57">
        <v>208</v>
      </c>
      <c r="M57">
        <v>2.7999999946781502</v>
      </c>
      <c r="N57">
        <v>10.527916618926699</v>
      </c>
      <c r="O57">
        <v>2.6543902960776502</v>
      </c>
      <c r="P57">
        <v>0</v>
      </c>
      <c r="Q57">
        <v>0</v>
      </c>
    </row>
    <row r="58" spans="1:17" hidden="1" x14ac:dyDescent="0.3">
      <c r="A58" t="s">
        <v>148</v>
      </c>
      <c r="B58" t="s">
        <v>149</v>
      </c>
      <c r="C58" t="s">
        <v>149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143</v>
      </c>
      <c r="J58">
        <f>IF(Table1[[#This Row],[Team]]="MCI",1,0)</f>
        <v>0</v>
      </c>
      <c r="K58">
        <v>6.3</v>
      </c>
      <c r="L58">
        <v>211</v>
      </c>
      <c r="M58">
        <v>4.1999997479178903</v>
      </c>
      <c r="N58">
        <v>11.834438835834201</v>
      </c>
      <c r="O58">
        <v>3.3807501724031499</v>
      </c>
      <c r="P58">
        <v>0</v>
      </c>
      <c r="Q58">
        <v>0</v>
      </c>
    </row>
    <row r="59" spans="1:17" hidden="1" x14ac:dyDescent="0.3">
      <c r="A59" t="s">
        <v>146</v>
      </c>
      <c r="B59" t="s">
        <v>147</v>
      </c>
      <c r="C59" t="s">
        <v>147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143</v>
      </c>
      <c r="J59">
        <f>IF(Table1[[#This Row],[Team]]="MCI",1,0)</f>
        <v>0</v>
      </c>
      <c r="K59">
        <v>4.4000000000000004</v>
      </c>
      <c r="L59">
        <v>210</v>
      </c>
      <c r="M59">
        <v>7.0000082934892003</v>
      </c>
      <c r="N59">
        <v>9.1693681120896908</v>
      </c>
      <c r="O59">
        <v>4.03212690806299</v>
      </c>
      <c r="P59">
        <v>0</v>
      </c>
      <c r="Q59">
        <v>0</v>
      </c>
    </row>
    <row r="60" spans="1:17" hidden="1" x14ac:dyDescent="0.3">
      <c r="A60" t="s">
        <v>81</v>
      </c>
      <c r="B60" t="s">
        <v>150</v>
      </c>
      <c r="C60" t="s">
        <v>150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143</v>
      </c>
      <c r="J60">
        <f>IF(Table1[[#This Row],[Team]]="MCI",1,0)</f>
        <v>0</v>
      </c>
      <c r="K60">
        <v>8.1</v>
      </c>
      <c r="L60">
        <v>213</v>
      </c>
      <c r="M60">
        <v>14.333333215842799</v>
      </c>
      <c r="N60">
        <v>10.233094604117801</v>
      </c>
      <c r="O60">
        <v>6.9593275385212499</v>
      </c>
      <c r="P60">
        <v>0</v>
      </c>
      <c r="Q60">
        <v>0</v>
      </c>
    </row>
    <row r="61" spans="1:17" hidden="1" x14ac:dyDescent="0.3">
      <c r="A61" t="s">
        <v>151</v>
      </c>
      <c r="B61" t="s">
        <v>152</v>
      </c>
      <c r="C61" t="s">
        <v>152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143</v>
      </c>
      <c r="J61">
        <f>IF(Table1[[#This Row],[Team]]="MCI",1,0)</f>
        <v>0</v>
      </c>
      <c r="K61">
        <v>6.9</v>
      </c>
      <c r="L61">
        <v>215</v>
      </c>
      <c r="M61">
        <v>3.9999999964991599</v>
      </c>
      <c r="N61">
        <v>11.3117073649045</v>
      </c>
      <c r="O61">
        <v>3.2259586013132999</v>
      </c>
      <c r="P61">
        <v>0</v>
      </c>
      <c r="Q61">
        <v>0</v>
      </c>
    </row>
    <row r="62" spans="1:17" hidden="1" x14ac:dyDescent="0.3">
      <c r="A62" t="s">
        <v>153</v>
      </c>
      <c r="B62" t="s">
        <v>154</v>
      </c>
      <c r="C62" t="s">
        <v>154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143</v>
      </c>
      <c r="J62">
        <f>IF(Table1[[#This Row],[Team]]="MCI",1,0)</f>
        <v>0</v>
      </c>
      <c r="K62">
        <v>5</v>
      </c>
      <c r="L62">
        <v>216</v>
      </c>
      <c r="M62">
        <v>5.0000044781150201</v>
      </c>
      <c r="N62">
        <v>9.5247298759560799</v>
      </c>
      <c r="O62">
        <v>3.3317950718362499</v>
      </c>
      <c r="P62">
        <v>0</v>
      </c>
      <c r="Q62">
        <v>0</v>
      </c>
    </row>
    <row r="63" spans="1:17" hidden="1" x14ac:dyDescent="0.3">
      <c r="A63" t="s">
        <v>81</v>
      </c>
      <c r="B63" t="s">
        <v>155</v>
      </c>
      <c r="C63" t="s">
        <v>155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143</v>
      </c>
      <c r="J63">
        <f>IF(Table1[[#This Row],[Team]]="MCI",1,0)</f>
        <v>0</v>
      </c>
      <c r="K63">
        <v>4.3</v>
      </c>
      <c r="L63">
        <v>218</v>
      </c>
      <c r="M63">
        <v>4.3333346851401302</v>
      </c>
      <c r="N63">
        <v>9.52718411950001</v>
      </c>
      <c r="O63">
        <v>3.0807388508331099</v>
      </c>
      <c r="P63">
        <v>0</v>
      </c>
      <c r="Q63">
        <v>0</v>
      </c>
    </row>
    <row r="64" spans="1:17" hidden="1" x14ac:dyDescent="0.3">
      <c r="A64" t="s">
        <v>43</v>
      </c>
      <c r="B64" t="s">
        <v>283</v>
      </c>
      <c r="C64" t="s">
        <v>283</v>
      </c>
      <c r="D64" t="s">
        <v>5</v>
      </c>
      <c r="E64">
        <v>0</v>
      </c>
      <c r="F64">
        <v>1</v>
      </c>
      <c r="G64">
        <v>0</v>
      </c>
      <c r="H64">
        <v>0</v>
      </c>
      <c r="I64" t="s">
        <v>162</v>
      </c>
      <c r="J64">
        <f>IF(Table1[[#This Row],[Team]]="MCI",1,0)</f>
        <v>1</v>
      </c>
      <c r="K64">
        <v>5.4</v>
      </c>
      <c r="L64">
        <v>390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hidden="1" x14ac:dyDescent="0.3">
      <c r="A65" t="s">
        <v>124</v>
      </c>
      <c r="B65" t="s">
        <v>161</v>
      </c>
      <c r="C65" t="s">
        <v>161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162</v>
      </c>
      <c r="J65">
        <f>IF(Table1[[#This Row],[Team]]="MCI",1,0)</f>
        <v>1</v>
      </c>
      <c r="K65">
        <v>5</v>
      </c>
      <c r="L65">
        <v>275</v>
      </c>
      <c r="M65">
        <v>3.6000000538005299</v>
      </c>
      <c r="N65">
        <v>9.7257426416570194</v>
      </c>
      <c r="O65">
        <v>3.7916586655143498</v>
      </c>
      <c r="P65">
        <v>0</v>
      </c>
      <c r="Q65">
        <v>0</v>
      </c>
    </row>
    <row r="66" spans="1:17" hidden="1" x14ac:dyDescent="0.3">
      <c r="A66" t="s">
        <v>163</v>
      </c>
      <c r="B66" t="s">
        <v>164</v>
      </c>
      <c r="C66" t="s">
        <v>164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162</v>
      </c>
      <c r="J66">
        <f>IF(Table1[[#This Row],[Team]]="MCI",1,0)</f>
        <v>1</v>
      </c>
      <c r="K66">
        <v>7.5</v>
      </c>
      <c r="L66">
        <v>276</v>
      </c>
      <c r="M66">
        <v>2.39999999495905</v>
      </c>
      <c r="N66">
        <v>10.93893056358</v>
      </c>
      <c r="O66">
        <v>3.6757417606977798</v>
      </c>
      <c r="P66">
        <v>1</v>
      </c>
      <c r="Q66">
        <v>0</v>
      </c>
    </row>
    <row r="67" spans="1:17" hidden="1" x14ac:dyDescent="0.3">
      <c r="A67" t="s">
        <v>141</v>
      </c>
      <c r="B67" t="s">
        <v>165</v>
      </c>
      <c r="C67" t="s">
        <v>165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162</v>
      </c>
      <c r="J67">
        <f>IF(Table1[[#This Row],[Team]]="MCI",1,0)</f>
        <v>1</v>
      </c>
      <c r="K67">
        <v>12.4</v>
      </c>
      <c r="L67">
        <v>277</v>
      </c>
      <c r="M67">
        <v>6.3333411917238598</v>
      </c>
      <c r="N67">
        <v>12.587781538381799</v>
      </c>
      <c r="O67">
        <v>5.5052233555977699</v>
      </c>
      <c r="P67">
        <v>0</v>
      </c>
      <c r="Q67">
        <v>0</v>
      </c>
    </row>
    <row r="68" spans="1:17" hidden="1" x14ac:dyDescent="0.3">
      <c r="A68" t="s">
        <v>67</v>
      </c>
      <c r="B68" t="s">
        <v>166</v>
      </c>
      <c r="C68" t="s">
        <v>166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162</v>
      </c>
      <c r="J68">
        <f>IF(Table1[[#This Row],[Team]]="MCI",1,0)</f>
        <v>1</v>
      </c>
      <c r="K68">
        <v>6.8</v>
      </c>
      <c r="L68">
        <v>279</v>
      </c>
      <c r="M68">
        <v>0.666666536680808</v>
      </c>
      <c r="N68">
        <v>9.5131014081056993</v>
      </c>
      <c r="O68">
        <v>2.6893598809932899</v>
      </c>
      <c r="P68">
        <v>0</v>
      </c>
      <c r="Q68">
        <v>0</v>
      </c>
    </row>
    <row r="69" spans="1:17" x14ac:dyDescent="0.3">
      <c r="A69" t="s">
        <v>32</v>
      </c>
      <c r="B69" t="s">
        <v>33</v>
      </c>
      <c r="C69" t="s">
        <v>33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18</v>
      </c>
      <c r="J69">
        <f>IF(Table1[[#This Row],[Team]]="MCI",1,0)</f>
        <v>0</v>
      </c>
      <c r="K69">
        <v>5</v>
      </c>
      <c r="L69">
        <v>14</v>
      </c>
      <c r="M69">
        <v>4.4666538364334398</v>
      </c>
      <c r="N69">
        <v>9.8423656008986597</v>
      </c>
      <c r="O69">
        <v>3.8934756626055802</v>
      </c>
      <c r="P69">
        <v>1</v>
      </c>
      <c r="Q69">
        <v>1</v>
      </c>
    </row>
    <row r="70" spans="1:17" hidden="1" x14ac:dyDescent="0.3">
      <c r="A70" t="s">
        <v>169</v>
      </c>
      <c r="B70" t="s">
        <v>170</v>
      </c>
      <c r="C70" t="s">
        <v>169</v>
      </c>
      <c r="D70" t="s">
        <v>4</v>
      </c>
      <c r="E70">
        <v>1</v>
      </c>
      <c r="F70">
        <v>0</v>
      </c>
      <c r="G70">
        <v>0</v>
      </c>
      <c r="H70">
        <v>0</v>
      </c>
      <c r="I70" t="s">
        <v>162</v>
      </c>
      <c r="J70">
        <f>IF(Table1[[#This Row],[Team]]="MCI",1,0)</f>
        <v>1</v>
      </c>
      <c r="K70">
        <v>5.5</v>
      </c>
      <c r="L70">
        <v>281</v>
      </c>
      <c r="M70">
        <v>4.0666686516731803</v>
      </c>
      <c r="N70">
        <v>10.3593251922184</v>
      </c>
      <c r="O70">
        <v>4.1215666022323401</v>
      </c>
      <c r="P70">
        <v>0</v>
      </c>
      <c r="Q70">
        <v>0</v>
      </c>
    </row>
    <row r="71" spans="1:17" hidden="1" x14ac:dyDescent="0.3">
      <c r="A71" t="s">
        <v>171</v>
      </c>
      <c r="B71" t="s">
        <v>172</v>
      </c>
      <c r="C71" t="s">
        <v>172</v>
      </c>
      <c r="D71" t="s">
        <v>5</v>
      </c>
      <c r="E71">
        <v>0</v>
      </c>
      <c r="F71">
        <v>1</v>
      </c>
      <c r="G71">
        <v>0</v>
      </c>
      <c r="H71">
        <v>0</v>
      </c>
      <c r="I71" t="s">
        <v>162</v>
      </c>
      <c r="J71">
        <f>IF(Table1[[#This Row],[Team]]="MCI",1,0)</f>
        <v>1</v>
      </c>
      <c r="K71">
        <v>5</v>
      </c>
      <c r="L71">
        <v>282</v>
      </c>
      <c r="M71">
        <v>6.6666738149355906E-2</v>
      </c>
      <c r="N71">
        <v>8.4418396055554208</v>
      </c>
      <c r="O71">
        <v>2.1990596924442598</v>
      </c>
      <c r="P71">
        <v>0</v>
      </c>
      <c r="Q71">
        <v>0</v>
      </c>
    </row>
    <row r="72" spans="1:17" hidden="1" x14ac:dyDescent="0.3">
      <c r="A72" t="s">
        <v>173</v>
      </c>
      <c r="B72" t="s">
        <v>174</v>
      </c>
      <c r="C72" t="s">
        <v>173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162</v>
      </c>
      <c r="J72">
        <f>IF(Table1[[#This Row],[Team]]="MCI",1,0)</f>
        <v>1</v>
      </c>
      <c r="K72">
        <v>7</v>
      </c>
      <c r="L72">
        <v>283</v>
      </c>
      <c r="M72">
        <v>5.7999999897233296</v>
      </c>
      <c r="N72">
        <v>13.123655073119499</v>
      </c>
      <c r="O72">
        <v>5.4528461662469798</v>
      </c>
      <c r="P72">
        <v>0</v>
      </c>
      <c r="Q72">
        <v>0</v>
      </c>
    </row>
    <row r="73" spans="1:17" hidden="1" x14ac:dyDescent="0.3">
      <c r="A73" t="s">
        <v>121</v>
      </c>
      <c r="B73" t="s">
        <v>175</v>
      </c>
      <c r="C73" t="s">
        <v>176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162</v>
      </c>
      <c r="J73">
        <f>IF(Table1[[#This Row],[Team]]="MCI",1,0)</f>
        <v>1</v>
      </c>
      <c r="K73">
        <v>5.9</v>
      </c>
      <c r="L73">
        <v>284</v>
      </c>
      <c r="M73">
        <v>4.73333333162602</v>
      </c>
      <c r="N73">
        <v>10.413994907762699</v>
      </c>
      <c r="O73">
        <v>4.3737225468577003</v>
      </c>
      <c r="P73">
        <v>0</v>
      </c>
      <c r="Q73">
        <v>0</v>
      </c>
    </row>
    <row r="74" spans="1:17" x14ac:dyDescent="0.3">
      <c r="A74" t="s">
        <v>234</v>
      </c>
      <c r="B74" t="s">
        <v>235</v>
      </c>
      <c r="C74" t="s">
        <v>235</v>
      </c>
      <c r="D74" t="s">
        <v>5</v>
      </c>
      <c r="E74">
        <v>0</v>
      </c>
      <c r="F74">
        <v>1</v>
      </c>
      <c r="G74">
        <v>0</v>
      </c>
      <c r="H74">
        <v>0</v>
      </c>
      <c r="I74" t="s">
        <v>230</v>
      </c>
      <c r="J74">
        <f>IF(Table1[[#This Row],[Team]]="MCI",1,0)</f>
        <v>0</v>
      </c>
      <c r="K74">
        <v>5.0999999999999996</v>
      </c>
      <c r="L74">
        <v>393</v>
      </c>
      <c r="M74">
        <v>3.5999999979303898</v>
      </c>
      <c r="N74">
        <v>11.470340570573599</v>
      </c>
      <c r="O74">
        <v>3.85811914791898</v>
      </c>
      <c r="P74">
        <v>1</v>
      </c>
      <c r="Q74">
        <v>1</v>
      </c>
    </row>
    <row r="75" spans="1:17" hidden="1" x14ac:dyDescent="0.3">
      <c r="A75" t="s">
        <v>157</v>
      </c>
      <c r="B75" t="s">
        <v>179</v>
      </c>
      <c r="C75" t="s">
        <v>180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162</v>
      </c>
      <c r="J75">
        <f>IF(Table1[[#This Row],[Team]]="MCI",1,0)</f>
        <v>1</v>
      </c>
      <c r="K75">
        <v>5.8</v>
      </c>
      <c r="L75">
        <v>286</v>
      </c>
      <c r="M75">
        <v>2</v>
      </c>
      <c r="N75">
        <v>8.9974246729065097</v>
      </c>
      <c r="O75">
        <v>3.0326220702532698</v>
      </c>
      <c r="P75">
        <v>0</v>
      </c>
      <c r="Q75">
        <v>0</v>
      </c>
    </row>
    <row r="76" spans="1:17" x14ac:dyDescent="0.3">
      <c r="A76" t="s">
        <v>267</v>
      </c>
      <c r="B76" t="s">
        <v>268</v>
      </c>
      <c r="C76" t="s">
        <v>269</v>
      </c>
      <c r="D76" t="s">
        <v>4</v>
      </c>
      <c r="E76">
        <v>1</v>
      </c>
      <c r="F76">
        <v>0</v>
      </c>
      <c r="G76">
        <v>0</v>
      </c>
      <c r="H76">
        <v>0</v>
      </c>
      <c r="I76" t="s">
        <v>266</v>
      </c>
      <c r="J76">
        <f>IF(Table1[[#This Row],[Team]]="MCI",1,0)</f>
        <v>0</v>
      </c>
      <c r="K76">
        <v>5</v>
      </c>
      <c r="L76">
        <v>436</v>
      </c>
      <c r="M76">
        <v>3.6666664178306698</v>
      </c>
      <c r="N76">
        <v>11.602214163517599</v>
      </c>
      <c r="O76">
        <v>3.4852142751574799</v>
      </c>
      <c r="P76">
        <v>1</v>
      </c>
      <c r="Q76">
        <v>1</v>
      </c>
    </row>
    <row r="77" spans="1:17" hidden="1" x14ac:dyDescent="0.3">
      <c r="A77" t="s">
        <v>183</v>
      </c>
      <c r="B77" t="s">
        <v>184</v>
      </c>
      <c r="C77" t="s">
        <v>184</v>
      </c>
      <c r="D77" t="s">
        <v>7</v>
      </c>
      <c r="E77">
        <v>0</v>
      </c>
      <c r="F77">
        <v>0</v>
      </c>
      <c r="G77">
        <v>0</v>
      </c>
      <c r="H77">
        <v>1</v>
      </c>
      <c r="I77" t="s">
        <v>162</v>
      </c>
      <c r="J77">
        <f>IF(Table1[[#This Row],[Team]]="MCI",1,0)</f>
        <v>1</v>
      </c>
      <c r="K77">
        <v>6.1</v>
      </c>
      <c r="L77">
        <v>289</v>
      </c>
      <c r="M77">
        <v>5.73333617378242</v>
      </c>
      <c r="N77">
        <v>9.1825543299464805</v>
      </c>
      <c r="O77">
        <v>4.4135163015906196</v>
      </c>
      <c r="P77">
        <v>0</v>
      </c>
      <c r="Q77">
        <v>0</v>
      </c>
    </row>
    <row r="78" spans="1:17" hidden="1" x14ac:dyDescent="0.3">
      <c r="A78" t="s">
        <v>186</v>
      </c>
      <c r="B78" t="s">
        <v>187</v>
      </c>
      <c r="C78" t="s">
        <v>187</v>
      </c>
      <c r="D78" t="s">
        <v>7</v>
      </c>
      <c r="E78">
        <v>0</v>
      </c>
      <c r="F78">
        <v>0</v>
      </c>
      <c r="G78">
        <v>0</v>
      </c>
      <c r="H78">
        <v>1</v>
      </c>
      <c r="I78" t="s">
        <v>185</v>
      </c>
      <c r="J78">
        <f>IF(Table1[[#This Row],[Team]]="MCI",1,0)</f>
        <v>0</v>
      </c>
      <c r="K78">
        <v>7.2</v>
      </c>
      <c r="L78">
        <v>321</v>
      </c>
      <c r="M78">
        <v>-2.0000038445030599</v>
      </c>
      <c r="N78">
        <v>8.6382841501800698</v>
      </c>
      <c r="O78">
        <v>1.0203395810610001</v>
      </c>
      <c r="P78">
        <v>0</v>
      </c>
      <c r="Q78">
        <v>0</v>
      </c>
    </row>
    <row r="79" spans="1:17" hidden="1" x14ac:dyDescent="0.3">
      <c r="A79" t="s">
        <v>188</v>
      </c>
      <c r="B79" t="s">
        <v>189</v>
      </c>
      <c r="C79" t="s">
        <v>189</v>
      </c>
      <c r="D79" t="s">
        <v>5</v>
      </c>
      <c r="E79">
        <v>0</v>
      </c>
      <c r="F79">
        <v>1</v>
      </c>
      <c r="G79">
        <v>0</v>
      </c>
      <c r="H79">
        <v>0</v>
      </c>
      <c r="I79" t="s">
        <v>185</v>
      </c>
      <c r="J79">
        <f>IF(Table1[[#This Row],[Team]]="MCI",1,0)</f>
        <v>0</v>
      </c>
      <c r="K79">
        <v>5.5</v>
      </c>
      <c r="L79">
        <v>322</v>
      </c>
      <c r="M79">
        <v>4.4000000000000004</v>
      </c>
      <c r="N79">
        <v>10.774058070743299</v>
      </c>
      <c r="O79">
        <v>3.7430802340573202</v>
      </c>
      <c r="P79">
        <v>0</v>
      </c>
      <c r="Q79">
        <v>0</v>
      </c>
    </row>
    <row r="80" spans="1:17" hidden="1" x14ac:dyDescent="0.3">
      <c r="A80" t="s">
        <v>190</v>
      </c>
      <c r="B80" t="s">
        <v>191</v>
      </c>
      <c r="C80" t="s">
        <v>191</v>
      </c>
      <c r="D80" t="s">
        <v>5</v>
      </c>
      <c r="E80">
        <v>0</v>
      </c>
      <c r="F80">
        <v>1</v>
      </c>
      <c r="G80">
        <v>0</v>
      </c>
      <c r="H80">
        <v>0</v>
      </c>
      <c r="I80" t="s">
        <v>185</v>
      </c>
      <c r="J80">
        <f>IF(Table1[[#This Row],[Team]]="MCI",1,0)</f>
        <v>0</v>
      </c>
      <c r="K80">
        <v>4.5</v>
      </c>
      <c r="L80">
        <v>323</v>
      </c>
      <c r="M80">
        <v>-0.333339451722933</v>
      </c>
      <c r="N80">
        <v>10.149594750728999</v>
      </c>
      <c r="O80">
        <v>1.9214412986938101</v>
      </c>
      <c r="P80">
        <v>0</v>
      </c>
      <c r="Q80">
        <v>0</v>
      </c>
    </row>
    <row r="81" spans="1:17" hidden="1" x14ac:dyDescent="0.3">
      <c r="A81" t="s">
        <v>192</v>
      </c>
      <c r="B81" t="s">
        <v>193</v>
      </c>
      <c r="C81" t="s">
        <v>193</v>
      </c>
      <c r="D81" t="s">
        <v>5</v>
      </c>
      <c r="E81">
        <v>0</v>
      </c>
      <c r="F81">
        <v>1</v>
      </c>
      <c r="G81">
        <v>0</v>
      </c>
      <c r="H81">
        <v>0</v>
      </c>
      <c r="I81" t="s">
        <v>185</v>
      </c>
      <c r="J81">
        <f>IF(Table1[[#This Row],[Team]]="MCI",1,0)</f>
        <v>0</v>
      </c>
      <c r="K81">
        <v>4.7</v>
      </c>
      <c r="L81">
        <v>329</v>
      </c>
      <c r="M81">
        <v>0.99999619835366405</v>
      </c>
      <c r="N81">
        <v>10.417944640259099</v>
      </c>
      <c r="O81">
        <v>2.4531680664872102</v>
      </c>
      <c r="P81">
        <v>0</v>
      </c>
      <c r="Q81">
        <v>0</v>
      </c>
    </row>
    <row r="82" spans="1:17" hidden="1" x14ac:dyDescent="0.3">
      <c r="A82" t="s">
        <v>31</v>
      </c>
      <c r="B82" t="s">
        <v>194</v>
      </c>
      <c r="C82" t="s">
        <v>194</v>
      </c>
      <c r="D82" t="s">
        <v>5</v>
      </c>
      <c r="E82">
        <v>0</v>
      </c>
      <c r="F82">
        <v>1</v>
      </c>
      <c r="G82">
        <v>0</v>
      </c>
      <c r="H82">
        <v>0</v>
      </c>
      <c r="I82" t="s">
        <v>185</v>
      </c>
      <c r="J82">
        <f>IF(Table1[[#This Row],[Team]]="MCI",1,0)</f>
        <v>0</v>
      </c>
      <c r="K82">
        <v>4.9000000000000004</v>
      </c>
      <c r="L82">
        <v>330</v>
      </c>
      <c r="M82">
        <v>3.1333325976507398</v>
      </c>
      <c r="N82">
        <v>9.9991169706318104</v>
      </c>
      <c r="O82">
        <v>3.1333767495098601</v>
      </c>
      <c r="P82">
        <v>0</v>
      </c>
      <c r="Q82">
        <v>0</v>
      </c>
    </row>
    <row r="83" spans="1:17" hidden="1" x14ac:dyDescent="0.3">
      <c r="A83" t="s">
        <v>195</v>
      </c>
      <c r="B83" t="s">
        <v>196</v>
      </c>
      <c r="C83" t="s">
        <v>197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185</v>
      </c>
      <c r="J83">
        <f>IF(Table1[[#This Row],[Team]]="MCI",1,0)</f>
        <v>0</v>
      </c>
      <c r="K83">
        <v>5.0999999999999996</v>
      </c>
      <c r="L83">
        <v>331</v>
      </c>
      <c r="M83">
        <v>-1.9333285912349301</v>
      </c>
      <c r="N83">
        <v>11.0356606540628</v>
      </c>
      <c r="O83">
        <v>1.52629648565265</v>
      </c>
      <c r="P83">
        <v>0</v>
      </c>
      <c r="Q83">
        <v>0</v>
      </c>
    </row>
    <row r="84" spans="1:17" hidden="1" x14ac:dyDescent="0.3">
      <c r="A84" t="s">
        <v>198</v>
      </c>
      <c r="B84" t="s">
        <v>199</v>
      </c>
      <c r="C84" t="s">
        <v>200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185</v>
      </c>
      <c r="J84">
        <f>IF(Table1[[#This Row],[Team]]="MCI",1,0)</f>
        <v>0</v>
      </c>
      <c r="K84">
        <v>4.4000000000000004</v>
      </c>
      <c r="L84">
        <v>332</v>
      </c>
      <c r="M84">
        <v>2.0666677039711501</v>
      </c>
      <c r="N84">
        <v>10.6770453098007</v>
      </c>
      <c r="O84">
        <v>2.8874826961484699</v>
      </c>
      <c r="P84">
        <v>0</v>
      </c>
      <c r="Q84">
        <v>0</v>
      </c>
    </row>
    <row r="85" spans="1:17" hidden="1" x14ac:dyDescent="0.3">
      <c r="A85" t="s">
        <v>201</v>
      </c>
      <c r="B85" t="s">
        <v>202</v>
      </c>
      <c r="C85" t="s">
        <v>203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185</v>
      </c>
      <c r="J85">
        <f>IF(Table1[[#This Row],[Team]]="MCI",1,0)</f>
        <v>0</v>
      </c>
      <c r="K85">
        <v>6</v>
      </c>
      <c r="L85">
        <v>333</v>
      </c>
      <c r="M85">
        <v>1.5999999980566399</v>
      </c>
      <c r="N85">
        <v>8.6311293295299407</v>
      </c>
      <c r="O85">
        <v>2.3088705263442399</v>
      </c>
      <c r="P85">
        <v>0</v>
      </c>
      <c r="Q85">
        <v>0</v>
      </c>
    </row>
    <row r="86" spans="1:17" hidden="1" x14ac:dyDescent="0.3">
      <c r="A86" t="s">
        <v>158</v>
      </c>
      <c r="B86" t="s">
        <v>204</v>
      </c>
      <c r="C86" t="s">
        <v>204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185</v>
      </c>
      <c r="J86">
        <f>IF(Table1[[#This Row],[Team]]="MCI",1,0)</f>
        <v>0</v>
      </c>
      <c r="K86">
        <v>4.9000000000000004</v>
      </c>
      <c r="L86">
        <v>335</v>
      </c>
      <c r="M86">
        <v>-0.26666463967419801</v>
      </c>
      <c r="N86">
        <v>11.609152123194599</v>
      </c>
      <c r="O86">
        <v>2.2388209598823998</v>
      </c>
      <c r="P86">
        <v>0</v>
      </c>
      <c r="Q86">
        <v>0</v>
      </c>
    </row>
    <row r="87" spans="1:17" hidden="1" x14ac:dyDescent="0.3">
      <c r="A87" t="s">
        <v>205</v>
      </c>
      <c r="B87" t="s">
        <v>206</v>
      </c>
      <c r="C87" t="s">
        <v>206</v>
      </c>
      <c r="D87" t="s">
        <v>4</v>
      </c>
      <c r="E87">
        <v>1</v>
      </c>
      <c r="F87">
        <v>0</v>
      </c>
      <c r="G87">
        <v>0</v>
      </c>
      <c r="H87">
        <v>0</v>
      </c>
      <c r="I87" t="s">
        <v>185</v>
      </c>
      <c r="J87">
        <f>IF(Table1[[#This Row],[Team]]="MCI",1,0)</f>
        <v>0</v>
      </c>
      <c r="K87">
        <v>5.3</v>
      </c>
      <c r="L87">
        <v>337</v>
      </c>
      <c r="M87">
        <v>6.3333301483063797</v>
      </c>
      <c r="N87">
        <v>10.4376331765726</v>
      </c>
      <c r="O87">
        <v>4.3681913601993898</v>
      </c>
      <c r="P87">
        <v>0</v>
      </c>
      <c r="Q87">
        <v>0</v>
      </c>
    </row>
    <row r="88" spans="1:17" hidden="1" x14ac:dyDescent="0.3">
      <c r="A88" t="s">
        <v>207</v>
      </c>
      <c r="B88" t="s">
        <v>208</v>
      </c>
      <c r="C88" t="s">
        <v>208</v>
      </c>
      <c r="D88" t="s">
        <v>5</v>
      </c>
      <c r="E88">
        <v>0</v>
      </c>
      <c r="F88">
        <v>1</v>
      </c>
      <c r="G88">
        <v>0</v>
      </c>
      <c r="H88">
        <v>0</v>
      </c>
      <c r="I88" t="s">
        <v>185</v>
      </c>
      <c r="J88">
        <f>IF(Table1[[#This Row],[Team]]="MCI",1,0)</f>
        <v>0</v>
      </c>
      <c r="K88">
        <v>4.4000000000000004</v>
      </c>
      <c r="L88">
        <v>338</v>
      </c>
      <c r="M88">
        <v>1.39999779877036</v>
      </c>
      <c r="N88">
        <v>9.6962940527933608</v>
      </c>
      <c r="O88">
        <v>2.4513886279688202</v>
      </c>
      <c r="P88">
        <v>0</v>
      </c>
      <c r="Q88">
        <v>0</v>
      </c>
    </row>
    <row r="89" spans="1:17" hidden="1" x14ac:dyDescent="0.3">
      <c r="A89" t="s">
        <v>72</v>
      </c>
      <c r="B89" t="s">
        <v>211</v>
      </c>
      <c r="C89" t="s">
        <v>211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209</v>
      </c>
      <c r="J89">
        <f>IF(Table1[[#This Row],[Team]]="MCI",1,0)</f>
        <v>0</v>
      </c>
      <c r="K89">
        <v>5</v>
      </c>
      <c r="L89">
        <v>347</v>
      </c>
      <c r="M89">
        <v>2.73333312375527</v>
      </c>
      <c r="N89">
        <v>9.8150751935749199</v>
      </c>
      <c r="O89">
        <v>2.3639250086227102</v>
      </c>
      <c r="P89">
        <v>0</v>
      </c>
      <c r="Q89">
        <v>0</v>
      </c>
    </row>
    <row r="90" spans="1:17" hidden="1" x14ac:dyDescent="0.3">
      <c r="A90" t="s">
        <v>212</v>
      </c>
      <c r="B90" t="s">
        <v>213</v>
      </c>
      <c r="C90" t="s">
        <v>213</v>
      </c>
      <c r="D90" t="s">
        <v>7</v>
      </c>
      <c r="E90">
        <v>0</v>
      </c>
      <c r="F90">
        <v>0</v>
      </c>
      <c r="G90">
        <v>0</v>
      </c>
      <c r="H90">
        <v>1</v>
      </c>
      <c r="I90" t="s">
        <v>209</v>
      </c>
      <c r="J90">
        <f>IF(Table1[[#This Row],[Team]]="MCI",1,0)</f>
        <v>0</v>
      </c>
      <c r="K90">
        <v>5.9</v>
      </c>
      <c r="L90">
        <v>351</v>
      </c>
      <c r="M90">
        <v>3.1999964319726999</v>
      </c>
      <c r="N90">
        <v>9.4709724250774698</v>
      </c>
      <c r="O90">
        <v>2.4870906227766598</v>
      </c>
      <c r="P90">
        <v>0</v>
      </c>
      <c r="Q90">
        <v>0</v>
      </c>
    </row>
    <row r="91" spans="1:17" hidden="1" x14ac:dyDescent="0.3">
      <c r="A91" t="s">
        <v>214</v>
      </c>
      <c r="B91" t="s">
        <v>215</v>
      </c>
      <c r="C91" t="s">
        <v>215</v>
      </c>
      <c r="D91" t="s">
        <v>7</v>
      </c>
      <c r="E91">
        <v>0</v>
      </c>
      <c r="F91">
        <v>0</v>
      </c>
      <c r="G91">
        <v>0</v>
      </c>
      <c r="H91">
        <v>1</v>
      </c>
      <c r="I91" t="s">
        <v>209</v>
      </c>
      <c r="J91">
        <f>IF(Table1[[#This Row],[Team]]="MCI",1,0)</f>
        <v>0</v>
      </c>
      <c r="K91">
        <v>5.8</v>
      </c>
      <c r="L91">
        <v>352</v>
      </c>
      <c r="M91">
        <v>1.46667132699365</v>
      </c>
      <c r="N91">
        <v>9.8557124524675803</v>
      </c>
      <c r="O91">
        <v>1.9055856670636799</v>
      </c>
      <c r="P91">
        <v>0</v>
      </c>
      <c r="Q91">
        <v>0</v>
      </c>
    </row>
    <row r="92" spans="1:17" x14ac:dyDescent="0.3">
      <c r="A92" t="s">
        <v>274</v>
      </c>
      <c r="B92" t="s">
        <v>275</v>
      </c>
      <c r="C92" t="s">
        <v>275</v>
      </c>
      <c r="D92" t="s">
        <v>5</v>
      </c>
      <c r="E92">
        <v>0</v>
      </c>
      <c r="F92">
        <v>1</v>
      </c>
      <c r="G92">
        <v>0</v>
      </c>
      <c r="H92">
        <v>0</v>
      </c>
      <c r="I92" t="s">
        <v>266</v>
      </c>
      <c r="J92">
        <f>IF(Table1[[#This Row],[Team]]="MCI",1,0)</f>
        <v>0</v>
      </c>
      <c r="K92">
        <v>4.5</v>
      </c>
      <c r="L92">
        <v>440</v>
      </c>
      <c r="M92">
        <v>3.8</v>
      </c>
      <c r="N92">
        <v>10.7353167913411</v>
      </c>
      <c r="O92">
        <v>3.3741305887040198</v>
      </c>
      <c r="P92">
        <v>1</v>
      </c>
      <c r="Q92">
        <v>1</v>
      </c>
    </row>
    <row r="93" spans="1:17" hidden="1" x14ac:dyDescent="0.3">
      <c r="A93" t="s">
        <v>70</v>
      </c>
      <c r="B93" t="s">
        <v>217</v>
      </c>
      <c r="C93" t="s">
        <v>217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209</v>
      </c>
      <c r="J93">
        <f>IF(Table1[[#This Row],[Team]]="MCI",1,0)</f>
        <v>0</v>
      </c>
      <c r="K93">
        <v>4.9000000000000004</v>
      </c>
      <c r="L93">
        <v>358</v>
      </c>
      <c r="M93">
        <v>1.73333162951505</v>
      </c>
      <c r="N93">
        <v>9.4524615192803392</v>
      </c>
      <c r="O93">
        <v>1.94727772125843</v>
      </c>
      <c r="P93">
        <v>0</v>
      </c>
      <c r="Q93">
        <v>0</v>
      </c>
    </row>
    <row r="94" spans="1:17" hidden="1" x14ac:dyDescent="0.3">
      <c r="A94" t="s">
        <v>218</v>
      </c>
      <c r="B94" t="s">
        <v>219</v>
      </c>
      <c r="C94" t="s">
        <v>219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209</v>
      </c>
      <c r="J94">
        <f>IF(Table1[[#This Row],[Team]]="MCI",1,0)</f>
        <v>0</v>
      </c>
      <c r="K94">
        <v>5.6</v>
      </c>
      <c r="L94">
        <v>359</v>
      </c>
      <c r="M94">
        <v>1.1999999974554001</v>
      </c>
      <c r="N94">
        <v>8.9735936059227992</v>
      </c>
      <c r="O94">
        <v>1.6854323204817601</v>
      </c>
      <c r="P94">
        <v>0</v>
      </c>
      <c r="Q94">
        <v>0</v>
      </c>
    </row>
    <row r="95" spans="1:17" hidden="1" x14ac:dyDescent="0.3">
      <c r="A95" t="s">
        <v>81</v>
      </c>
      <c r="B95" t="s">
        <v>222</v>
      </c>
      <c r="C95" t="s">
        <v>222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220</v>
      </c>
      <c r="J95">
        <f>IF(Table1[[#This Row],[Team]]="MCI",1,0)</f>
        <v>0</v>
      </c>
      <c r="K95">
        <v>6.4</v>
      </c>
      <c r="L95">
        <v>372</v>
      </c>
      <c r="M95">
        <v>1.6</v>
      </c>
      <c r="N95">
        <v>9.1909071388309602</v>
      </c>
      <c r="O95">
        <v>1.99784126847194</v>
      </c>
      <c r="P95">
        <v>0</v>
      </c>
      <c r="Q95">
        <v>0</v>
      </c>
    </row>
    <row r="96" spans="1:17" hidden="1" x14ac:dyDescent="0.3">
      <c r="A96" t="s">
        <v>60</v>
      </c>
      <c r="B96" t="s">
        <v>221</v>
      </c>
      <c r="C96" t="s">
        <v>223</v>
      </c>
      <c r="D96" t="s">
        <v>7</v>
      </c>
      <c r="E96">
        <v>0</v>
      </c>
      <c r="F96">
        <v>0</v>
      </c>
      <c r="G96">
        <v>0</v>
      </c>
      <c r="H96">
        <v>1</v>
      </c>
      <c r="I96" t="s">
        <v>220</v>
      </c>
      <c r="J96">
        <f>IF(Table1[[#This Row],[Team]]="MCI",1,0)</f>
        <v>0</v>
      </c>
      <c r="K96">
        <v>5.5</v>
      </c>
      <c r="L96">
        <v>373</v>
      </c>
      <c r="M96">
        <v>5.6000023981384803</v>
      </c>
      <c r="N96">
        <v>10.8961489456756</v>
      </c>
      <c r="O96">
        <v>3.7212625131410602</v>
      </c>
      <c r="P96">
        <v>0</v>
      </c>
      <c r="Q96">
        <v>0</v>
      </c>
    </row>
    <row r="97" spans="1:17" hidden="1" x14ac:dyDescent="0.3">
      <c r="A97" t="s">
        <v>124</v>
      </c>
      <c r="B97" t="s">
        <v>224</v>
      </c>
      <c r="C97" t="s">
        <v>224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220</v>
      </c>
      <c r="J97">
        <f>IF(Table1[[#This Row],[Team]]="MCI",1,0)</f>
        <v>0</v>
      </c>
      <c r="K97">
        <v>4.5</v>
      </c>
      <c r="L97">
        <v>374</v>
      </c>
      <c r="M97">
        <v>2.3333334151428899</v>
      </c>
      <c r="N97">
        <v>9.3233185229217206</v>
      </c>
      <c r="O97">
        <v>2.2860882884120102</v>
      </c>
      <c r="P97">
        <v>0</v>
      </c>
      <c r="Q97">
        <v>0</v>
      </c>
    </row>
    <row r="98" spans="1:17" hidden="1" x14ac:dyDescent="0.3">
      <c r="A98" t="s">
        <v>225</v>
      </c>
      <c r="B98" t="s">
        <v>159</v>
      </c>
      <c r="C98" t="s">
        <v>159</v>
      </c>
      <c r="D98" t="s">
        <v>7</v>
      </c>
      <c r="E98">
        <v>0</v>
      </c>
      <c r="F98">
        <v>0</v>
      </c>
      <c r="G98">
        <v>0</v>
      </c>
      <c r="H98">
        <v>1</v>
      </c>
      <c r="I98" t="s">
        <v>220</v>
      </c>
      <c r="J98">
        <f>IF(Table1[[#This Row],[Team]]="MCI",1,0)</f>
        <v>0</v>
      </c>
      <c r="K98">
        <v>6.4</v>
      </c>
      <c r="L98">
        <v>375</v>
      </c>
      <c r="M98">
        <v>0.99999919999197795</v>
      </c>
      <c r="N98">
        <v>10.8337021305404</v>
      </c>
      <c r="O98">
        <v>2.0312891268946398</v>
      </c>
      <c r="P98">
        <v>0</v>
      </c>
      <c r="Q98">
        <v>0</v>
      </c>
    </row>
    <row r="99" spans="1:17" hidden="1" x14ac:dyDescent="0.3">
      <c r="A99" t="s">
        <v>226</v>
      </c>
      <c r="B99" t="s">
        <v>227</v>
      </c>
      <c r="C99" t="s">
        <v>227</v>
      </c>
      <c r="D99" t="s">
        <v>4</v>
      </c>
      <c r="E99">
        <v>1</v>
      </c>
      <c r="F99">
        <v>0</v>
      </c>
      <c r="G99">
        <v>0</v>
      </c>
      <c r="H99">
        <v>0</v>
      </c>
      <c r="I99" t="s">
        <v>220</v>
      </c>
      <c r="J99">
        <f>IF(Table1[[#This Row],[Team]]="MCI",1,0)</f>
        <v>0</v>
      </c>
      <c r="K99">
        <v>4.5</v>
      </c>
      <c r="L99">
        <v>381</v>
      </c>
      <c r="M99">
        <v>2.3999999958322</v>
      </c>
      <c r="N99">
        <v>9.2364873088663302</v>
      </c>
      <c r="O99">
        <v>2.2970886500498802</v>
      </c>
      <c r="P99">
        <v>0</v>
      </c>
      <c r="Q99">
        <v>0</v>
      </c>
    </row>
    <row r="100" spans="1:17" hidden="1" x14ac:dyDescent="0.3">
      <c r="A100" t="s">
        <v>158</v>
      </c>
      <c r="B100" t="s">
        <v>228</v>
      </c>
      <c r="C100" t="s">
        <v>229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220</v>
      </c>
      <c r="J100">
        <f>IF(Table1[[#This Row],[Team]]="MCI",1,0)</f>
        <v>0</v>
      </c>
      <c r="K100">
        <v>5.4</v>
      </c>
      <c r="L100">
        <v>384</v>
      </c>
      <c r="M100">
        <v>-0.93333207462686996</v>
      </c>
      <c r="N100">
        <v>9.8022209780720004</v>
      </c>
      <c r="O100">
        <v>1.1664279896934899</v>
      </c>
      <c r="P100">
        <v>0</v>
      </c>
      <c r="Q100">
        <v>0</v>
      </c>
    </row>
    <row r="101" spans="1:17" x14ac:dyDescent="0.3">
      <c r="A101" t="s">
        <v>67</v>
      </c>
      <c r="B101" t="s">
        <v>134</v>
      </c>
      <c r="C101" t="s">
        <v>134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156</v>
      </c>
      <c r="J101">
        <f>IF(Table1[[#This Row],[Team]]="MCI",1,0)</f>
        <v>0</v>
      </c>
      <c r="K101">
        <v>6.1</v>
      </c>
      <c r="L101">
        <v>332</v>
      </c>
      <c r="M101">
        <v>4.4000000000000004</v>
      </c>
      <c r="N101">
        <v>10.1200886004483</v>
      </c>
      <c r="O101">
        <f>3.51204110606048*0.9</f>
        <v>3.160836995454432</v>
      </c>
      <c r="P101">
        <v>1</v>
      </c>
      <c r="Q101">
        <v>1</v>
      </c>
    </row>
    <row r="102" spans="1:17" hidden="1" x14ac:dyDescent="0.3">
      <c r="A102" t="s">
        <v>232</v>
      </c>
      <c r="B102" t="s">
        <v>233</v>
      </c>
      <c r="C102" t="s">
        <v>232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230</v>
      </c>
      <c r="J102">
        <f>IF(Table1[[#This Row],[Team]]="MCI",1,0)</f>
        <v>0</v>
      </c>
      <c r="K102">
        <v>11.7</v>
      </c>
      <c r="L102">
        <v>391</v>
      </c>
      <c r="M102">
        <v>4.6000086161987701</v>
      </c>
      <c r="N102">
        <v>10.8231701885873</v>
      </c>
      <c r="O102">
        <v>4.0753992634577001</v>
      </c>
      <c r="P102">
        <v>0</v>
      </c>
      <c r="Q102">
        <v>0</v>
      </c>
    </row>
    <row r="103" spans="1:17" x14ac:dyDescent="0.3">
      <c r="A103" t="s">
        <v>27</v>
      </c>
      <c r="B103" t="s">
        <v>35</v>
      </c>
      <c r="C103" t="s">
        <v>36</v>
      </c>
      <c r="D103" t="s">
        <v>7</v>
      </c>
      <c r="E103">
        <v>0</v>
      </c>
      <c r="F103">
        <v>0</v>
      </c>
      <c r="G103">
        <v>0</v>
      </c>
      <c r="H103">
        <v>1</v>
      </c>
      <c r="I103" t="s">
        <v>18</v>
      </c>
      <c r="J103">
        <f>IF(Table1[[#This Row],[Team]]="MCI",1,0)</f>
        <v>0</v>
      </c>
      <c r="K103">
        <v>8</v>
      </c>
      <c r="L103">
        <v>16</v>
      </c>
      <c r="M103">
        <v>1.6666666580329801</v>
      </c>
      <c r="N103">
        <v>10.674742696808501</v>
      </c>
      <c r="O103">
        <v>3.11364344769098</v>
      </c>
      <c r="P103">
        <v>1</v>
      </c>
      <c r="Q103">
        <v>1</v>
      </c>
    </row>
    <row r="104" spans="1:17" hidden="1" x14ac:dyDescent="0.3">
      <c r="A104" t="s">
        <v>236</v>
      </c>
      <c r="B104" t="s">
        <v>237</v>
      </c>
      <c r="C104" t="s">
        <v>237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230</v>
      </c>
      <c r="J104">
        <f>IF(Table1[[#This Row],[Team]]="MCI",1,0)</f>
        <v>0</v>
      </c>
      <c r="K104">
        <v>5.5</v>
      </c>
      <c r="L104">
        <v>394</v>
      </c>
      <c r="M104">
        <v>5.5333357554113203</v>
      </c>
      <c r="N104">
        <v>11.332550820131001</v>
      </c>
      <c r="O104">
        <v>4.5263564803468199</v>
      </c>
      <c r="P104">
        <v>0</v>
      </c>
      <c r="Q104">
        <v>0</v>
      </c>
    </row>
    <row r="105" spans="1:17" hidden="1" x14ac:dyDescent="0.3">
      <c r="A105" t="s">
        <v>72</v>
      </c>
      <c r="B105" t="s">
        <v>238</v>
      </c>
      <c r="C105" t="s">
        <v>239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230</v>
      </c>
      <c r="J105">
        <f>IF(Table1[[#This Row],[Team]]="MCI",1,0)</f>
        <v>0</v>
      </c>
      <c r="K105">
        <v>4.5</v>
      </c>
      <c r="L105">
        <v>396</v>
      </c>
      <c r="M105">
        <v>2.1333324563666101</v>
      </c>
      <c r="N105">
        <v>8.5827576940745303</v>
      </c>
      <c r="O105">
        <v>2.6842675347253802</v>
      </c>
      <c r="P105">
        <v>0</v>
      </c>
      <c r="Q105">
        <v>0</v>
      </c>
    </row>
    <row r="106" spans="1:17" hidden="1" x14ac:dyDescent="0.3">
      <c r="A106" t="s">
        <v>157</v>
      </c>
      <c r="B106" t="s">
        <v>240</v>
      </c>
      <c r="C106" t="s">
        <v>240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230</v>
      </c>
      <c r="J106">
        <f>IF(Table1[[#This Row],[Team]]="MCI",1,0)</f>
        <v>0</v>
      </c>
      <c r="K106">
        <v>5.4</v>
      </c>
      <c r="L106">
        <v>398</v>
      </c>
      <c r="M106">
        <v>2.3333535675319199</v>
      </c>
      <c r="N106">
        <v>9.3557011134810697</v>
      </c>
      <c r="O106">
        <v>2.9288618554998198</v>
      </c>
      <c r="P106">
        <v>0</v>
      </c>
      <c r="Q106">
        <v>0</v>
      </c>
    </row>
    <row r="107" spans="1:17" hidden="1" x14ac:dyDescent="0.3">
      <c r="A107" t="s">
        <v>241</v>
      </c>
      <c r="B107" t="s">
        <v>242</v>
      </c>
      <c r="C107" t="s">
        <v>243</v>
      </c>
      <c r="D107" t="s">
        <v>5</v>
      </c>
      <c r="E107">
        <v>0</v>
      </c>
      <c r="F107">
        <v>1</v>
      </c>
      <c r="G107">
        <v>0</v>
      </c>
      <c r="H107">
        <v>0</v>
      </c>
      <c r="I107" t="s">
        <v>230</v>
      </c>
      <c r="J107">
        <f>IF(Table1[[#This Row],[Team]]="MCI",1,0)</f>
        <v>0</v>
      </c>
      <c r="K107">
        <v>5</v>
      </c>
      <c r="L107">
        <v>402</v>
      </c>
      <c r="M107">
        <v>1.79999999586078</v>
      </c>
      <c r="N107">
        <v>9.5079586697750198</v>
      </c>
      <c r="O107">
        <v>0</v>
      </c>
      <c r="P107">
        <v>1</v>
      </c>
      <c r="Q107">
        <v>0</v>
      </c>
    </row>
    <row r="108" spans="1:17" hidden="1" x14ac:dyDescent="0.3">
      <c r="A108" t="s">
        <v>86</v>
      </c>
      <c r="B108" t="s">
        <v>244</v>
      </c>
      <c r="C108" t="s">
        <v>244</v>
      </c>
      <c r="D108" t="s">
        <v>5</v>
      </c>
      <c r="E108">
        <v>0</v>
      </c>
      <c r="F108">
        <v>1</v>
      </c>
      <c r="G108">
        <v>0</v>
      </c>
      <c r="H108">
        <v>0</v>
      </c>
      <c r="I108" t="s">
        <v>230</v>
      </c>
      <c r="J108">
        <f>IF(Table1[[#This Row],[Team]]="MCI",1,0)</f>
        <v>0</v>
      </c>
      <c r="K108">
        <v>5.6</v>
      </c>
      <c r="L108">
        <v>403</v>
      </c>
      <c r="M108">
        <v>2.2000000000000002</v>
      </c>
      <c r="N108">
        <v>9.0713913601865102</v>
      </c>
      <c r="O108">
        <v>2.8172812805538898</v>
      </c>
      <c r="P108">
        <v>0</v>
      </c>
      <c r="Q108">
        <v>0</v>
      </c>
    </row>
    <row r="109" spans="1:17" hidden="1" x14ac:dyDescent="0.3">
      <c r="A109" t="s">
        <v>245</v>
      </c>
      <c r="B109" t="s">
        <v>246</v>
      </c>
      <c r="C109" t="s">
        <v>245</v>
      </c>
      <c r="D109" t="s">
        <v>7</v>
      </c>
      <c r="E109">
        <v>0</v>
      </c>
      <c r="F109">
        <v>0</v>
      </c>
      <c r="G109">
        <v>0</v>
      </c>
      <c r="H109">
        <v>1</v>
      </c>
      <c r="I109" t="s">
        <v>230</v>
      </c>
      <c r="J109">
        <f>IF(Table1[[#This Row],[Team]]="MCI",1,0)</f>
        <v>0</v>
      </c>
      <c r="K109">
        <v>8.5</v>
      </c>
      <c r="L109">
        <v>408</v>
      </c>
      <c r="M109">
        <v>1.79999889932415</v>
      </c>
      <c r="N109">
        <v>10.786431581074799</v>
      </c>
      <c r="O109">
        <v>3.0549368697021801</v>
      </c>
      <c r="P109">
        <v>0</v>
      </c>
      <c r="Q109">
        <v>0</v>
      </c>
    </row>
    <row r="110" spans="1:17" hidden="1" x14ac:dyDescent="0.3">
      <c r="A110" t="s">
        <v>247</v>
      </c>
      <c r="B110" t="s">
        <v>248</v>
      </c>
      <c r="C110" t="s">
        <v>248</v>
      </c>
      <c r="D110" t="s">
        <v>4</v>
      </c>
      <c r="E110">
        <v>1</v>
      </c>
      <c r="F110">
        <v>0</v>
      </c>
      <c r="G110">
        <v>0</v>
      </c>
      <c r="H110">
        <v>0</v>
      </c>
      <c r="I110" t="s">
        <v>249</v>
      </c>
      <c r="J110">
        <f>IF(Table1[[#This Row],[Team]]="MCI",1,0)</f>
        <v>0</v>
      </c>
      <c r="K110">
        <v>5</v>
      </c>
      <c r="L110">
        <v>412</v>
      </c>
      <c r="M110">
        <v>4.3999999966249597</v>
      </c>
      <c r="N110">
        <v>11.8175756860915</v>
      </c>
      <c r="O110">
        <v>3.3039878711580499</v>
      </c>
      <c r="P110">
        <v>0</v>
      </c>
      <c r="Q110">
        <v>0</v>
      </c>
    </row>
    <row r="111" spans="1:17" hidden="1" x14ac:dyDescent="0.3">
      <c r="A111" t="s">
        <v>25</v>
      </c>
      <c r="B111" t="s">
        <v>250</v>
      </c>
      <c r="C111" t="s">
        <v>250</v>
      </c>
      <c r="D111" t="s">
        <v>5</v>
      </c>
      <c r="E111">
        <v>0</v>
      </c>
      <c r="F111">
        <v>1</v>
      </c>
      <c r="G111">
        <v>0</v>
      </c>
      <c r="H111">
        <v>0</v>
      </c>
      <c r="I111" t="s">
        <v>249</v>
      </c>
      <c r="J111">
        <f>IF(Table1[[#This Row],[Team]]="MCI",1,0)</f>
        <v>0</v>
      </c>
      <c r="K111">
        <v>4.8</v>
      </c>
      <c r="L111">
        <v>414</v>
      </c>
      <c r="M111">
        <v>2.9999999950329399</v>
      </c>
      <c r="N111">
        <v>10.370179800052099</v>
      </c>
      <c r="O111">
        <v>2.5811860987447401</v>
      </c>
      <c r="P111">
        <v>0</v>
      </c>
      <c r="Q111">
        <v>0</v>
      </c>
    </row>
    <row r="112" spans="1:17" hidden="1" x14ac:dyDescent="0.3">
      <c r="A112" t="s">
        <v>251</v>
      </c>
      <c r="B112" t="s">
        <v>252</v>
      </c>
      <c r="C112" t="s">
        <v>252</v>
      </c>
      <c r="D112" t="s">
        <v>7</v>
      </c>
      <c r="E112">
        <v>0</v>
      </c>
      <c r="F112">
        <v>0</v>
      </c>
      <c r="G112">
        <v>0</v>
      </c>
      <c r="H112">
        <v>1</v>
      </c>
      <c r="I112" t="s">
        <v>249</v>
      </c>
      <c r="J112">
        <f>IF(Table1[[#This Row],[Team]]="MCI",1,0)</f>
        <v>0</v>
      </c>
      <c r="K112">
        <v>7.1</v>
      </c>
      <c r="L112">
        <v>415</v>
      </c>
      <c r="M112">
        <v>2.7999999973390701</v>
      </c>
      <c r="N112">
        <v>9.7821003339174197</v>
      </c>
      <c r="O112">
        <v>2.4237733563494501</v>
      </c>
      <c r="P112">
        <v>0</v>
      </c>
      <c r="Q112">
        <v>0</v>
      </c>
    </row>
    <row r="113" spans="1:17" hidden="1" x14ac:dyDescent="0.3">
      <c r="A113" t="s">
        <v>253</v>
      </c>
      <c r="B113" t="s">
        <v>254</v>
      </c>
      <c r="C113" t="s">
        <v>254</v>
      </c>
      <c r="D113" t="s">
        <v>5</v>
      </c>
      <c r="E113">
        <v>0</v>
      </c>
      <c r="F113">
        <v>1</v>
      </c>
      <c r="G113">
        <v>0</v>
      </c>
      <c r="H113">
        <v>0</v>
      </c>
      <c r="I113" t="s">
        <v>249</v>
      </c>
      <c r="J113">
        <f>IF(Table1[[#This Row],[Team]]="MCI",1,0)</f>
        <v>0</v>
      </c>
      <c r="K113">
        <v>4.5</v>
      </c>
      <c r="L113">
        <v>418</v>
      </c>
      <c r="M113">
        <v>3.99999999664267</v>
      </c>
      <c r="N113">
        <v>11.679960359801999</v>
      </c>
      <c r="O113">
        <v>3.1366615124411998</v>
      </c>
      <c r="P113">
        <v>0</v>
      </c>
      <c r="Q113">
        <v>0</v>
      </c>
    </row>
    <row r="114" spans="1:17" hidden="1" x14ac:dyDescent="0.3">
      <c r="A114" t="s">
        <v>255</v>
      </c>
      <c r="B114" t="s">
        <v>256</v>
      </c>
      <c r="C114" t="s">
        <v>256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249</v>
      </c>
      <c r="J114">
        <f>IF(Table1[[#This Row],[Team]]="MCI",1,0)</f>
        <v>0</v>
      </c>
      <c r="K114">
        <v>8.1</v>
      </c>
      <c r="L114">
        <v>421</v>
      </c>
      <c r="M114">
        <v>-1.66668522725904</v>
      </c>
      <c r="N114">
        <v>10.903663407253999</v>
      </c>
      <c r="O114">
        <v>0.93282920512950096</v>
      </c>
      <c r="P114">
        <v>0</v>
      </c>
      <c r="Q114">
        <v>0</v>
      </c>
    </row>
    <row r="115" spans="1:17" hidden="1" x14ac:dyDescent="0.3">
      <c r="A115" t="s">
        <v>257</v>
      </c>
      <c r="B115" t="s">
        <v>258</v>
      </c>
      <c r="C115" t="s">
        <v>258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249</v>
      </c>
      <c r="J115">
        <f>IF(Table1[[#This Row],[Team]]="MCI",1,0)</f>
        <v>0</v>
      </c>
      <c r="K115">
        <v>4.9000000000000004</v>
      </c>
      <c r="L115">
        <v>422</v>
      </c>
      <c r="M115">
        <v>3.7999999986020101</v>
      </c>
      <c r="N115">
        <v>10.979831379004001</v>
      </c>
      <c r="O115">
        <v>2.96333494060445</v>
      </c>
      <c r="P115">
        <v>0</v>
      </c>
      <c r="Q115">
        <v>0</v>
      </c>
    </row>
    <row r="116" spans="1:17" hidden="1" x14ac:dyDescent="0.3">
      <c r="A116" t="s">
        <v>259</v>
      </c>
      <c r="B116" t="s">
        <v>260</v>
      </c>
      <c r="C116" t="s">
        <v>260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249</v>
      </c>
      <c r="J116">
        <f>IF(Table1[[#This Row],[Team]]="MCI",1,0)</f>
        <v>0</v>
      </c>
      <c r="K116">
        <v>5.4</v>
      </c>
      <c r="L116">
        <v>423</v>
      </c>
      <c r="M116">
        <v>5.7333327788962301</v>
      </c>
      <c r="N116">
        <v>11.6024252163421</v>
      </c>
      <c r="O116">
        <v>3.7660360802061201</v>
      </c>
      <c r="P116">
        <v>0</v>
      </c>
      <c r="Q116">
        <v>0</v>
      </c>
    </row>
    <row r="117" spans="1:17" hidden="1" x14ac:dyDescent="0.3">
      <c r="A117" t="s">
        <v>261</v>
      </c>
      <c r="B117" t="s">
        <v>262</v>
      </c>
      <c r="C117" t="s">
        <v>263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249</v>
      </c>
      <c r="J117">
        <f>IF(Table1[[#This Row],[Team]]="MCI",1,0)</f>
        <v>0</v>
      </c>
      <c r="K117">
        <v>5.3</v>
      </c>
      <c r="L117">
        <v>424</v>
      </c>
      <c r="M117">
        <v>3.67374143418292</v>
      </c>
      <c r="N117">
        <v>10.1032440477611</v>
      </c>
      <c r="O117">
        <v>2.7921909338876199</v>
      </c>
      <c r="P117">
        <v>0</v>
      </c>
      <c r="Q117">
        <v>0</v>
      </c>
    </row>
    <row r="118" spans="1:17" hidden="1" x14ac:dyDescent="0.3">
      <c r="A118" t="s">
        <v>264</v>
      </c>
      <c r="B118" t="s">
        <v>265</v>
      </c>
      <c r="C118" t="s">
        <v>142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266</v>
      </c>
      <c r="J118">
        <f>IF(Table1[[#This Row],[Team]]="MCI",1,0)</f>
        <v>0</v>
      </c>
      <c r="K118">
        <v>4.4000000000000004</v>
      </c>
      <c r="L118">
        <v>435</v>
      </c>
      <c r="M118">
        <v>2.33333319215201</v>
      </c>
      <c r="N118">
        <v>10.9540308283242</v>
      </c>
      <c r="O118">
        <v>2.8767765688546101</v>
      </c>
      <c r="P118">
        <v>0</v>
      </c>
      <c r="Q118">
        <v>0</v>
      </c>
    </row>
    <row r="119" spans="1:17" x14ac:dyDescent="0.3">
      <c r="A119" t="s">
        <v>97</v>
      </c>
      <c r="B119" t="s">
        <v>98</v>
      </c>
      <c r="C119" t="s">
        <v>98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85</v>
      </c>
      <c r="J119">
        <f>IF(Table1[[#This Row],[Team]]="MCI",1,0)</f>
        <v>0</v>
      </c>
      <c r="K119">
        <v>5.0999999999999996</v>
      </c>
      <c r="L119">
        <v>73</v>
      </c>
      <c r="M119">
        <v>1.66666660649167</v>
      </c>
      <c r="N119">
        <v>9.6430108831632904</v>
      </c>
      <c r="O119">
        <v>2.4227624806431298</v>
      </c>
      <c r="P119">
        <v>1</v>
      </c>
      <c r="Q119">
        <v>1</v>
      </c>
    </row>
    <row r="120" spans="1:17" hidden="1" x14ac:dyDescent="0.3">
      <c r="A120" t="s">
        <v>121</v>
      </c>
      <c r="B120" t="s">
        <v>270</v>
      </c>
      <c r="C120" t="s">
        <v>271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266</v>
      </c>
      <c r="J120">
        <f>IF(Table1[[#This Row],[Team]]="MCI",1,0)</f>
        <v>0</v>
      </c>
      <c r="K120">
        <v>5.5</v>
      </c>
      <c r="L120">
        <v>437</v>
      </c>
      <c r="M120">
        <v>3.1805729339328299</v>
      </c>
      <c r="N120">
        <v>10.030457956618299</v>
      </c>
      <c r="O120">
        <v>3.0169686405448299</v>
      </c>
      <c r="P120">
        <v>0</v>
      </c>
      <c r="Q120">
        <v>0</v>
      </c>
    </row>
    <row r="121" spans="1:17" hidden="1" x14ac:dyDescent="0.3">
      <c r="A121" t="s">
        <v>138</v>
      </c>
      <c r="B121" t="s">
        <v>272</v>
      </c>
      <c r="C121" t="s">
        <v>273</v>
      </c>
      <c r="D121" t="s">
        <v>6</v>
      </c>
      <c r="E121">
        <v>0</v>
      </c>
      <c r="F121">
        <v>0</v>
      </c>
      <c r="G121">
        <v>1</v>
      </c>
      <c r="H121">
        <v>0</v>
      </c>
      <c r="I121" t="s">
        <v>266</v>
      </c>
      <c r="J121">
        <f>IF(Table1[[#This Row],[Team]]="MCI",1,0)</f>
        <v>0</v>
      </c>
      <c r="K121">
        <v>5.5</v>
      </c>
      <c r="L121">
        <v>439</v>
      </c>
      <c r="M121">
        <v>4.7999988093207397</v>
      </c>
      <c r="N121">
        <v>9.9837269774945998</v>
      </c>
      <c r="O121">
        <v>3.6020632263757202</v>
      </c>
      <c r="P121">
        <v>0</v>
      </c>
      <c r="Q121">
        <v>0</v>
      </c>
    </row>
    <row r="122" spans="1:17" x14ac:dyDescent="0.3">
      <c r="A122" t="s">
        <v>216</v>
      </c>
      <c r="B122" t="s">
        <v>160</v>
      </c>
      <c r="C122" t="s">
        <v>160</v>
      </c>
      <c r="D122" t="s">
        <v>4</v>
      </c>
      <c r="E122">
        <v>1</v>
      </c>
      <c r="F122">
        <v>0</v>
      </c>
      <c r="G122">
        <v>0</v>
      </c>
      <c r="H122">
        <v>0</v>
      </c>
      <c r="I122" t="s">
        <v>209</v>
      </c>
      <c r="J122">
        <f>IF(Table1[[#This Row],[Team]]="MCI",1,0)</f>
        <v>0</v>
      </c>
      <c r="K122">
        <v>4.7</v>
      </c>
      <c r="L122">
        <v>353</v>
      </c>
      <c r="M122">
        <v>2.7783329424490302</v>
      </c>
      <c r="N122">
        <v>10.0525159893955</v>
      </c>
      <c r="O122">
        <v>2.4133741880075199</v>
      </c>
      <c r="P122">
        <v>1</v>
      </c>
      <c r="Q122">
        <v>1</v>
      </c>
    </row>
    <row r="123" spans="1:17" hidden="1" x14ac:dyDescent="0.3">
      <c r="A123" t="s">
        <v>276</v>
      </c>
      <c r="B123" t="s">
        <v>277</v>
      </c>
      <c r="C123" t="s">
        <v>82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266</v>
      </c>
      <c r="J123">
        <f>IF(Table1[[#This Row],[Team]]="MCI",1,0)</f>
        <v>0</v>
      </c>
      <c r="K123">
        <v>5.0999999999999996</v>
      </c>
      <c r="L123">
        <v>441</v>
      </c>
      <c r="M123">
        <v>1.3333333499875799</v>
      </c>
      <c r="N123">
        <v>10.1404136616638</v>
      </c>
      <c r="O123">
        <v>2.36001917906195</v>
      </c>
      <c r="P123">
        <v>0</v>
      </c>
      <c r="Q123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2022-10-07T22:14:51Z</dcterms:created>
  <dcterms:modified xsi:type="dcterms:W3CDTF">2022-10-07T22:26:50Z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8ac85cd3-9dec-42de-83d2-b66a26ee1595</vt:lpwstr>
  </property>
</Properties>
</file>