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/>
  <xr:revisionPtr revIDLastSave="0" documentId="13_ncr:1_{D6E88A3F-7D83-4A30-B956-41DA18E060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Sheet1!$AK$2:$AK$173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Sheet1!$AK$2:$AK$173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Sheet1!$AN$16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9" i="1" l="1"/>
  <c r="AH158" i="1"/>
  <c r="AH152" i="1"/>
  <c r="AH30" i="1"/>
  <c r="AN37" i="1" l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1" i="1"/>
  <c r="AN14" i="1" s="1"/>
  <c r="AN9" i="1"/>
  <c r="AN8" i="1"/>
  <c r="AN7" i="1"/>
  <c r="AN6" i="1"/>
  <c r="AN4" i="1"/>
  <c r="AN2" i="1"/>
  <c r="AN16" i="1" l="1"/>
</calcChain>
</file>

<file path=xl/sharedStrings.xml><?xml version="1.0" encoding="utf-8"?>
<sst xmlns="http://schemas.openxmlformats.org/spreadsheetml/2006/main" count="928" uniqueCount="393">
  <si>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</si>
  <si>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</si>
  <si>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</si>
  <si>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</si>
  <si>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</si>
  <si>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</si>
  <si>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</si>
  <si>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</si>
  <si>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</si>
  <si>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</si>
  <si>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</si>
  <si>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</si>
  <si>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</si>
  <si>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</si>
  <si>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</si>
  <si>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</si>
  <si>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</si>
  <si>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</si>
  <si>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LEE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</si>
  <si>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</si>
  <si>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</si>
  <si>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</si>
  <si>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</si>
  <si>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</si>
  <si>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</si>
  <si>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</si>
  <si>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</si>
  <si>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</si>
  <si>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</si>
  <si>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Cost</t>
  </si>
  <si>
    <t>ID</t>
  </si>
  <si>
    <t>ARIMA</t>
  </si>
  <si>
    <t>LSTM</t>
  </si>
  <si>
    <t>PPG</t>
  </si>
  <si>
    <t>NEXT</t>
  </si>
  <si>
    <t>PREV</t>
  </si>
  <si>
    <t>Selected</t>
  </si>
  <si>
    <t>Granit</t>
  </si>
  <si>
    <t>Xhaka</t>
  </si>
  <si>
    <t>Total Points</t>
  </si>
  <si>
    <t>MAX</t>
  </si>
  <si>
    <t>Thomas</t>
  </si>
  <si>
    <t>Partey</t>
  </si>
  <si>
    <t>Martin</t>
  </si>
  <si>
    <t>Ødegaard</t>
  </si>
  <si>
    <t>Total Cost</t>
  </si>
  <si>
    <t>Benjamin</t>
  </si>
  <si>
    <t>White</t>
  </si>
  <si>
    <t>Bukayo</t>
  </si>
  <si>
    <t>Saka</t>
  </si>
  <si>
    <t>Aaron</t>
  </si>
  <si>
    <t>Ramsdale</t>
  </si>
  <si>
    <t>Gabriel</t>
  </si>
  <si>
    <t>dos Santos Magalhães</t>
  </si>
  <si>
    <t>Martinelli Silva</t>
  </si>
  <si>
    <t>Martinelli</t>
  </si>
  <si>
    <t>William</t>
  </si>
  <si>
    <t>Saliba</t>
  </si>
  <si>
    <t>Fernando de Jesus</t>
  </si>
  <si>
    <t>Jesus</t>
  </si>
  <si>
    <t>Transfers</t>
  </si>
  <si>
    <t>Danny</t>
  </si>
  <si>
    <t>Ings</t>
  </si>
  <si>
    <t>Free</t>
  </si>
  <si>
    <t>Emiliano</t>
  </si>
  <si>
    <t>Martínez Romero</t>
  </si>
  <si>
    <t>Martínez</t>
  </si>
  <si>
    <t>John</t>
  </si>
  <si>
    <t>McGinn</t>
  </si>
  <si>
    <t>Tyrone</t>
  </si>
  <si>
    <t>Mings</t>
  </si>
  <si>
    <t>Ollie</t>
  </si>
  <si>
    <t>Watkins</t>
  </si>
  <si>
    <t>Profit</t>
  </si>
  <si>
    <t>Buendía Stati</t>
  </si>
  <si>
    <t>Buendía</t>
  </si>
  <si>
    <t>Ezri</t>
  </si>
  <si>
    <t>Konsa Ngoyo</t>
  </si>
  <si>
    <t>Konsa</t>
  </si>
  <si>
    <t>Leon</t>
  </si>
  <si>
    <t>Bailey</t>
  </si>
  <si>
    <t>Douglas Luiz</t>
  </si>
  <si>
    <t>Soares de Paulo</t>
  </si>
  <si>
    <t>Jacob</t>
  </si>
  <si>
    <t>Ramsey</t>
  </si>
  <si>
    <t>Ashley</t>
  </si>
  <si>
    <t>Young</t>
  </si>
  <si>
    <t>Adam</t>
  </si>
  <si>
    <t>Smith</t>
  </si>
  <si>
    <t>Kieffer</t>
  </si>
  <si>
    <t>Moore</t>
  </si>
  <si>
    <t>Jefferson</t>
  </si>
  <si>
    <t>Lerma Solís</t>
  </si>
  <si>
    <t>Lerma</t>
  </si>
  <si>
    <t>Dominic</t>
  </si>
  <si>
    <t>Solanke</t>
  </si>
  <si>
    <t>Lewis</t>
  </si>
  <si>
    <t>Cook</t>
  </si>
  <si>
    <t>Philip</t>
  </si>
  <si>
    <t>Billing</t>
  </si>
  <si>
    <t>Marcus</t>
  </si>
  <si>
    <t>Tavernier</t>
  </si>
  <si>
    <t>Ivan</t>
  </si>
  <si>
    <t>Toney</t>
  </si>
  <si>
    <t>David</t>
  </si>
  <si>
    <t>Raya Martin</t>
  </si>
  <si>
    <t>Raya</t>
  </si>
  <si>
    <t>Josh</t>
  </si>
  <si>
    <t>Dasilva</t>
  </si>
  <si>
    <t>Rico</t>
  </si>
  <si>
    <t>Henry</t>
  </si>
  <si>
    <t>Vitaly</t>
  </si>
  <si>
    <t>Janelt</t>
  </si>
  <si>
    <t>Mathias</t>
  </si>
  <si>
    <t>Jensen</t>
  </si>
  <si>
    <t>Yoane</t>
  </si>
  <si>
    <t>Wissa</t>
  </si>
  <si>
    <t>Bryan</t>
  </si>
  <si>
    <t>Mbeumo</t>
  </si>
  <si>
    <t>Ben</t>
  </si>
  <si>
    <t>Mee</t>
  </si>
  <si>
    <t>Lallana</t>
  </si>
  <si>
    <t>Pascal</t>
  </si>
  <si>
    <t>Groß</t>
  </si>
  <si>
    <t>Dunk</t>
  </si>
  <si>
    <t>Solly</t>
  </si>
  <si>
    <t>March</t>
  </si>
  <si>
    <t>Joël</t>
  </si>
  <si>
    <t>Veltman</t>
  </si>
  <si>
    <t>Leandro</t>
  </si>
  <si>
    <t>Trossard</t>
  </si>
  <si>
    <t>Robert</t>
  </si>
  <si>
    <t>Sánchez</t>
  </si>
  <si>
    <t>Alexis</t>
  </si>
  <si>
    <t>Mac Allister</t>
  </si>
  <si>
    <t>Moisés</t>
  </si>
  <si>
    <t>Caicedo Corozo</t>
  </si>
  <si>
    <t>Caicedo</t>
  </si>
  <si>
    <t>Pervis</t>
  </si>
  <si>
    <t>Estupiñán</t>
  </si>
  <si>
    <t>Marc</t>
  </si>
  <si>
    <t>Cucurella Saseta</t>
  </si>
  <si>
    <t>Cucurella</t>
  </si>
  <si>
    <t>César</t>
  </si>
  <si>
    <t>Azpilicueta</t>
  </si>
  <si>
    <t>Thiago</t>
  </si>
  <si>
    <t>Emiliano da Silva</t>
  </si>
  <si>
    <t>Thiago Silva</t>
  </si>
  <si>
    <t>Jorge Luiz</t>
  </si>
  <si>
    <t>Frello Filho</t>
  </si>
  <si>
    <t>Jorginho</t>
  </si>
  <si>
    <t>Mason</t>
  </si>
  <si>
    <t>Mount</t>
  </si>
  <si>
    <t>Kai</t>
  </si>
  <si>
    <t>Havertz</t>
  </si>
  <si>
    <t>Raheem</t>
  </si>
  <si>
    <t>Sterling</t>
  </si>
  <si>
    <t>Vicente</t>
  </si>
  <si>
    <t>Guaita</t>
  </si>
  <si>
    <t>Joel</t>
  </si>
  <si>
    <t>Ward</t>
  </si>
  <si>
    <t>Jordan</t>
  </si>
  <si>
    <t>Ayew</t>
  </si>
  <si>
    <t>Wilfried</t>
  </si>
  <si>
    <t>Zaha</t>
  </si>
  <si>
    <t>Joachim</t>
  </si>
  <si>
    <t>Andersen</t>
  </si>
  <si>
    <t>Odsonne</t>
  </si>
  <si>
    <t>Edouard</t>
  </si>
  <si>
    <t>Guéhi</t>
  </si>
  <si>
    <t>Eberechi</t>
  </si>
  <si>
    <t>Eze</t>
  </si>
  <si>
    <t>Tyrick</t>
  </si>
  <si>
    <t>Mitchell</t>
  </si>
  <si>
    <t>Michael</t>
  </si>
  <si>
    <t>Olise</t>
  </si>
  <si>
    <t>Cheick</t>
  </si>
  <si>
    <t>Doucouré</t>
  </si>
  <si>
    <t>C.Doucouré</t>
  </si>
  <si>
    <t>Pickford</t>
  </si>
  <si>
    <t>Alex</t>
  </si>
  <si>
    <t>Iwobi</t>
  </si>
  <si>
    <t>Demarai</t>
  </si>
  <si>
    <t>Gray</t>
  </si>
  <si>
    <t>Vitalii</t>
  </si>
  <si>
    <t>Mykolenko</t>
  </si>
  <si>
    <t>Anthony</t>
  </si>
  <si>
    <t>Gordon</t>
  </si>
  <si>
    <t>James</t>
  </si>
  <si>
    <t>Tarkowski</t>
  </si>
  <si>
    <t>Conor</t>
  </si>
  <si>
    <t>Coady</t>
  </si>
  <si>
    <t>Dwight</t>
  </si>
  <si>
    <t>McNeil</t>
  </si>
  <si>
    <t>Amadou</t>
  </si>
  <si>
    <t>Onana</t>
  </si>
  <si>
    <t>Bernd</t>
  </si>
  <si>
    <t>Leno</t>
  </si>
  <si>
    <t>Tim</t>
  </si>
  <si>
    <t>Ream</t>
  </si>
  <si>
    <t>Bobby</t>
  </si>
  <si>
    <t>De Cordova-Reid</t>
  </si>
  <si>
    <t>Aleksandar</t>
  </si>
  <si>
    <t>Mitrović</t>
  </si>
  <si>
    <t>Harrison</t>
  </si>
  <si>
    <t>Reed</t>
  </si>
  <si>
    <t>Antonee</t>
  </si>
  <si>
    <t>Robinson</t>
  </si>
  <si>
    <t>João</t>
  </si>
  <si>
    <t>Palhinha Gonçalves</t>
  </si>
  <si>
    <t>Palhinha</t>
  </si>
  <si>
    <t>Andreas</t>
  </si>
  <si>
    <t>Hoelgebaum Pereira</t>
  </si>
  <si>
    <t>Jamie</t>
  </si>
  <si>
    <t>Vardy</t>
  </si>
  <si>
    <t>Daniel</t>
  </si>
  <si>
    <t>Amartey</t>
  </si>
  <si>
    <t>Timothy</t>
  </si>
  <si>
    <t>Castagne</t>
  </si>
  <si>
    <t>Youri</t>
  </si>
  <si>
    <t>Tielemans</t>
  </si>
  <si>
    <t>Harvey</t>
  </si>
  <si>
    <t>Barnes</t>
  </si>
  <si>
    <t>Kiernan</t>
  </si>
  <si>
    <t>Dewsbury-Hall</t>
  </si>
  <si>
    <t>Justin</t>
  </si>
  <si>
    <t>Patson</t>
  </si>
  <si>
    <t>Daka</t>
  </si>
  <si>
    <t>Rodrigo</t>
  </si>
  <si>
    <t>Moreno</t>
  </si>
  <si>
    <t>Jack</t>
  </si>
  <si>
    <t>Struijk</t>
  </si>
  <si>
    <t>Illan</t>
  </si>
  <si>
    <t>Meslier</t>
  </si>
  <si>
    <t>Roca Junqué</t>
  </si>
  <si>
    <t>Roca</t>
  </si>
  <si>
    <t>Brenden</t>
  </si>
  <si>
    <t>Aaronson</t>
  </si>
  <si>
    <t>Virgil</t>
  </si>
  <si>
    <t>van Dijk</t>
  </si>
  <si>
    <t>Van Dijk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</si>
  <si>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</si>
  <si>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</si>
  <si>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</si>
  <si>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</si>
  <si>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</si>
  <si>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</si>
  <si>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</si>
  <si>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</si>
  <si>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Joseph</t>
  </si>
  <si>
    <t>Gomez</t>
  </si>
  <si>
    <t>Elliott</t>
  </si>
  <si>
    <t>Ilkay</t>
  </si>
  <si>
    <t>Gündogan</t>
  </si>
  <si>
    <t>Kevin</t>
  </si>
  <si>
    <t>De Bruyne</t>
  </si>
  <si>
    <t>Cancelo</t>
  </si>
  <si>
    <t>Ederson</t>
  </si>
  <si>
    <t>Santana de Moraes</t>
  </si>
  <si>
    <t>Bernardo</t>
  </si>
  <si>
    <t>Veiga de Carvalho e Silva</t>
  </si>
  <si>
    <t>Phil</t>
  </si>
  <si>
    <t>Foden</t>
  </si>
  <si>
    <t>Hernandez</t>
  </si>
  <si>
    <t>Rodri</t>
  </si>
  <si>
    <t>Erling</t>
  </si>
  <si>
    <t>Haaland</t>
  </si>
  <si>
    <t>De Gea Quintana</t>
  </si>
  <si>
    <t>De Gea</t>
  </si>
  <si>
    <t>Frederico</t>
  </si>
  <si>
    <t>Rodrigues de Paula Santos</t>
  </si>
  <si>
    <t>Fred</t>
  </si>
  <si>
    <t>Bruno</t>
  </si>
  <si>
    <t>Borges Fernandes</t>
  </si>
  <si>
    <t>Fernandes</t>
  </si>
  <si>
    <t>Rashford</t>
  </si>
  <si>
    <t>Diogo</t>
  </si>
  <si>
    <t>Dalot Teixeira</t>
  </si>
  <si>
    <t>Dalot</t>
  </si>
  <si>
    <t>Christian</t>
  </si>
  <si>
    <t>Eriksen</t>
  </si>
  <si>
    <t>Lisandro</t>
  </si>
  <si>
    <t>Carlos Henrique</t>
  </si>
  <si>
    <t>Casimiro</t>
  </si>
  <si>
    <t>Casemiro</t>
  </si>
  <si>
    <t>Kieran</t>
  </si>
  <si>
    <t>Trippier</t>
  </si>
  <si>
    <t>Dan</t>
  </si>
  <si>
    <t>Burn</t>
  </si>
  <si>
    <t>Fabian</t>
  </si>
  <si>
    <t>Schär</t>
  </si>
  <si>
    <t>Miguel</t>
  </si>
  <si>
    <t>Almirón Rejala</t>
  </si>
  <si>
    <t>Almirón</t>
  </si>
  <si>
    <t>Sean</t>
  </si>
  <si>
    <t>Longstaff</t>
  </si>
  <si>
    <t>S.Longstaff</t>
  </si>
  <si>
    <t>Joelinton Cássio</t>
  </si>
  <si>
    <t>Apolinário de Lira</t>
  </si>
  <si>
    <t>Joelinton</t>
  </si>
  <si>
    <t>Joe</t>
  </si>
  <si>
    <t>Willock</t>
  </si>
  <si>
    <t>Guimarães Rodriguez Moura</t>
  </si>
  <si>
    <t>Bruno Guimarães</t>
  </si>
  <si>
    <t>Nick</t>
  </si>
  <si>
    <t>Pope</t>
  </si>
  <si>
    <t>Sven</t>
  </si>
  <si>
    <t>Botman</t>
  </si>
  <si>
    <t>Ryan</t>
  </si>
  <si>
    <t>Yates</t>
  </si>
  <si>
    <t>Brennan</t>
  </si>
  <si>
    <t>Johnson</t>
  </si>
  <si>
    <t>Taiwo</t>
  </si>
  <si>
    <t>Awoniyi</t>
  </si>
  <si>
    <t>Dean</t>
  </si>
  <si>
    <t>Henderson</t>
  </si>
  <si>
    <t>Morgan</t>
  </si>
  <si>
    <t>Gibbs-White</t>
  </si>
  <si>
    <t>Jesse</t>
  </si>
  <si>
    <t>Lingard</t>
  </si>
  <si>
    <t>Ward-Prowse</t>
  </si>
  <si>
    <t>Armstrong</t>
  </si>
  <si>
    <t>A.Armstrong</t>
  </si>
  <si>
    <t>Kyle</t>
  </si>
  <si>
    <t>Walker-Peters</t>
  </si>
  <si>
    <t>Che</t>
  </si>
  <si>
    <t>Adams</t>
  </si>
  <si>
    <t>Romain</t>
  </si>
  <si>
    <t>Perraud</t>
  </si>
  <si>
    <t>Gavin</t>
  </si>
  <si>
    <t>Bazunu</t>
  </si>
  <si>
    <t>Ayodele-Aribo</t>
  </si>
  <si>
    <t>Aribo</t>
  </si>
  <si>
    <t>Hugo</t>
  </si>
  <si>
    <t>Lloris</t>
  </si>
  <si>
    <t>Harry</t>
  </si>
  <si>
    <t>Kane</t>
  </si>
  <si>
    <t>Son</t>
  </si>
  <si>
    <t>Heung-min</t>
  </si>
  <si>
    <t>Eric</t>
  </si>
  <si>
    <t>Dier</t>
  </si>
  <si>
    <t>Davies</t>
  </si>
  <si>
    <t>Pierre-Emile</t>
  </si>
  <si>
    <t>Højbjerg</t>
  </si>
  <si>
    <t>Sessegnon</t>
  </si>
  <si>
    <t>R.Sessegnon</t>
  </si>
  <si>
    <t>Bentancur</t>
  </si>
  <si>
    <t>Emerson</t>
  </si>
  <si>
    <t>Leite de Souza Junior</t>
  </si>
  <si>
    <t>Emerson Royal</t>
  </si>
  <si>
    <t>Perišić</t>
  </si>
  <si>
    <t>Lukasz</t>
  </si>
  <si>
    <t>Fabianski</t>
  </si>
  <si>
    <t>Cresswell</t>
  </si>
  <si>
    <t>Michail</t>
  </si>
  <si>
    <t>Antonio</t>
  </si>
  <si>
    <t>Kurt</t>
  </si>
  <si>
    <t>Zouma</t>
  </si>
  <si>
    <t>Saïd</t>
  </si>
  <si>
    <t>Benrahma</t>
  </si>
  <si>
    <t>Jarrod</t>
  </si>
  <si>
    <t>Bowen</t>
  </si>
  <si>
    <t>Declan</t>
  </si>
  <si>
    <t>Rice</t>
  </si>
  <si>
    <t>Tomas</t>
  </si>
  <si>
    <t>Soucek</t>
  </si>
  <si>
    <t>Pablo</t>
  </si>
  <si>
    <t>Fornals Malla</t>
  </si>
  <si>
    <t>Fornals</t>
  </si>
  <si>
    <t>Gianluca</t>
  </si>
  <si>
    <t>Scamacca</t>
  </si>
  <si>
    <t>Thilo</t>
  </si>
  <si>
    <t>Kehrer</t>
  </si>
  <si>
    <t>José</t>
  </si>
  <si>
    <t>Malheiro de Sá</t>
  </si>
  <si>
    <t>Sá</t>
  </si>
  <si>
    <t>Rúben</t>
  </si>
  <si>
    <t>da Silva Neves</t>
  </si>
  <si>
    <t>Neves</t>
  </si>
  <si>
    <t>Castelo Podence</t>
  </si>
  <si>
    <t>Podence</t>
  </si>
  <si>
    <t>Max</t>
  </si>
  <si>
    <t>Kilman</t>
  </si>
  <si>
    <t>Adama</t>
  </si>
  <si>
    <t>Traoré Diarra</t>
  </si>
  <si>
    <t>João Filipe Iria</t>
  </si>
  <si>
    <t>Santos Moutinho</t>
  </si>
  <si>
    <t>Moutinho</t>
  </si>
  <si>
    <t>Nathan</t>
  </si>
  <si>
    <t>Collins</t>
  </si>
  <si>
    <t>Matheus Luiz</t>
  </si>
  <si>
    <t>Nunes</t>
  </si>
  <si>
    <t>Matheus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</si>
</sst>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173">
  <autoFilter ref="A1:AK173" xr:uid="{00000000-0009-0000-0100-000001000000}">
    <filterColumn colId="36">
      <filters>
        <filter val="1"/>
      </filters>
    </filterColumn>
  </autoFilter>
  <sortState xmlns:xlrd2="http://schemas.microsoft.com/office/spreadsheetml/2017/richdata2" ref="A4:AK154">
    <sortCondition descending="1" ref="AI1:AI173"/>
  </sortState>
  <tableColumns count="37">
    <tableColumn id="1" xr3:uid="{00000000-0010-0000-0000-000001000000}" name="First Name" totalsRowLabel="Total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LEE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73"/>
  <sheetViews>
    <sheetView tabSelected="1" workbookViewId="0">
      <selection activeCell="C12" sqref="C12"/>
    </sheetView>
  </sheetViews>
  <sheetFormatPr defaultRowHeight="14.4" x14ac:dyDescent="0.3"/>
  <cols>
    <col min="5" max="8" width="9" hidden="1" customWidth="1"/>
    <col min="10" max="29" width="9" hidden="1" customWidth="1"/>
    <col min="31" max="33" width="9" hidden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41" hidden="1" x14ac:dyDescent="0.3">
      <c r="A2" t="s">
        <v>37</v>
      </c>
      <c r="B2" t="s">
        <v>38</v>
      </c>
      <c r="C2" t="s">
        <v>38</v>
      </c>
      <c r="D2" t="s">
        <v>6</v>
      </c>
      <c r="E2">
        <v>0</v>
      </c>
      <c r="F2">
        <v>0</v>
      </c>
      <c r="G2">
        <v>1</v>
      </c>
      <c r="H2">
        <v>0</v>
      </c>
      <c r="I2" t="s">
        <v>9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5.0999999999999996</v>
      </c>
      <c r="AE2">
        <v>2</v>
      </c>
      <c r="AF2">
        <v>20.279069734489006</v>
      </c>
      <c r="AG2">
        <v>19.444235220231374</v>
      </c>
      <c r="AH2">
        <v>15.90316622683174</v>
      </c>
      <c r="AI2">
        <v>1.445765549262064</v>
      </c>
      <c r="AJ2">
        <v>0</v>
      </c>
      <c r="AK2">
        <v>0</v>
      </c>
      <c r="AM2" t="s">
        <v>39</v>
      </c>
      <c r="AN2">
        <f>SUMPRODUCT(Table1[Selected],Table1[PPG])</f>
        <v>423.51096007349179</v>
      </c>
      <c r="AO2" t="s">
        <v>40</v>
      </c>
    </row>
    <row r="3" spans="1:41" hidden="1" x14ac:dyDescent="0.3">
      <c r="A3" t="s">
        <v>41</v>
      </c>
      <c r="B3" t="s">
        <v>42</v>
      </c>
      <c r="C3" t="s">
        <v>42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9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4.8</v>
      </c>
      <c r="AE3">
        <v>5</v>
      </c>
      <c r="AF3">
        <v>15.847457590988432</v>
      </c>
      <c r="AG3">
        <v>17.747381512276064</v>
      </c>
      <c r="AH3">
        <v>13.762850487123647</v>
      </c>
      <c r="AI3">
        <v>1.1630029191489757</v>
      </c>
      <c r="AJ3">
        <v>0</v>
      </c>
      <c r="AK3">
        <v>0</v>
      </c>
    </row>
    <row r="4" spans="1:41" x14ac:dyDescent="0.3">
      <c r="A4" t="s">
        <v>335</v>
      </c>
      <c r="B4" t="s">
        <v>336</v>
      </c>
      <c r="C4" s="1" t="s">
        <v>336</v>
      </c>
      <c r="D4" t="s">
        <v>7</v>
      </c>
      <c r="E4">
        <v>0</v>
      </c>
      <c r="F4">
        <v>0</v>
      </c>
      <c r="G4">
        <v>0</v>
      </c>
      <c r="H4">
        <v>1</v>
      </c>
      <c r="I4" t="s">
        <v>26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11.6</v>
      </c>
      <c r="AE4">
        <v>600</v>
      </c>
      <c r="AF4">
        <v>35.744680851063826</v>
      </c>
      <c r="AG4">
        <v>41.848203204158814</v>
      </c>
      <c r="AH4">
        <v>35.298820033453026</v>
      </c>
      <c r="AI4">
        <v>9.861545198434289</v>
      </c>
      <c r="AJ4">
        <v>1</v>
      </c>
      <c r="AK4">
        <v>1</v>
      </c>
      <c r="AM4" t="s">
        <v>45</v>
      </c>
      <c r="AN4">
        <f>SUMPRODUCT(Table1[Selected],Table1[Cost])</f>
        <v>98.700000000000017</v>
      </c>
      <c r="AO4">
        <v>98.8</v>
      </c>
    </row>
    <row r="5" spans="1:41" hidden="1" x14ac:dyDescent="0.3">
      <c r="A5" t="s">
        <v>46</v>
      </c>
      <c r="B5" t="s">
        <v>47</v>
      </c>
      <c r="C5" t="s">
        <v>47</v>
      </c>
      <c r="D5" t="s">
        <v>5</v>
      </c>
      <c r="E5">
        <v>0</v>
      </c>
      <c r="F5">
        <v>1</v>
      </c>
      <c r="G5">
        <v>0</v>
      </c>
      <c r="H5">
        <v>0</v>
      </c>
      <c r="I5" t="s">
        <v>9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4.7</v>
      </c>
      <c r="AE5">
        <v>9</v>
      </c>
      <c r="AF5">
        <v>26.650846192833747</v>
      </c>
      <c r="AG5">
        <v>30.074982753341249</v>
      </c>
      <c r="AH5">
        <v>23.264927539633881</v>
      </c>
      <c r="AI5">
        <v>2.4009208545400513</v>
      </c>
      <c r="AJ5">
        <v>0</v>
      </c>
      <c r="AK5">
        <v>0</v>
      </c>
    </row>
    <row r="6" spans="1:41" hidden="1" x14ac:dyDescent="0.3">
      <c r="A6" t="s">
        <v>48</v>
      </c>
      <c r="B6" t="s">
        <v>49</v>
      </c>
      <c r="C6" t="s">
        <v>49</v>
      </c>
      <c r="D6" t="s">
        <v>6</v>
      </c>
      <c r="E6">
        <v>0</v>
      </c>
      <c r="F6">
        <v>0</v>
      </c>
      <c r="G6">
        <v>1</v>
      </c>
      <c r="H6">
        <v>0</v>
      </c>
      <c r="I6" t="s">
        <v>9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8.1</v>
      </c>
      <c r="AE6">
        <v>12</v>
      </c>
      <c r="AF6">
        <v>23.851502785296336</v>
      </c>
      <c r="AG6">
        <v>29.102555905448536</v>
      </c>
      <c r="AH6">
        <v>21.964952062802521</v>
      </c>
      <c r="AI6">
        <v>2.4450720060138824</v>
      </c>
      <c r="AJ6">
        <v>0</v>
      </c>
      <c r="AK6">
        <v>0</v>
      </c>
      <c r="AM6" t="s">
        <v>4</v>
      </c>
      <c r="AN6">
        <f>SUMPRODUCT(Table1[Selected],Table1[GKP])</f>
        <v>2</v>
      </c>
      <c r="AO6">
        <v>2</v>
      </c>
    </row>
    <row r="7" spans="1:41" hidden="1" x14ac:dyDescent="0.3">
      <c r="A7" t="s">
        <v>50</v>
      </c>
      <c r="B7" t="s">
        <v>51</v>
      </c>
      <c r="C7" t="s">
        <v>51</v>
      </c>
      <c r="D7" t="s">
        <v>4</v>
      </c>
      <c r="E7">
        <v>1</v>
      </c>
      <c r="F7">
        <v>0</v>
      </c>
      <c r="G7">
        <v>0</v>
      </c>
      <c r="H7">
        <v>0</v>
      </c>
      <c r="I7" t="s">
        <v>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4.9000000000000004</v>
      </c>
      <c r="AE7">
        <v>14</v>
      </c>
      <c r="AF7">
        <v>25.650000004864317</v>
      </c>
      <c r="AG7">
        <v>27.192863249410024</v>
      </c>
      <c r="AH7">
        <v>21.474472605312094</v>
      </c>
      <c r="AI7">
        <v>2.3702360707895531</v>
      </c>
      <c r="AJ7">
        <v>0</v>
      </c>
      <c r="AK7">
        <v>0</v>
      </c>
      <c r="AM7" t="s">
        <v>5</v>
      </c>
      <c r="AN7">
        <f>SUMPRODUCT(Table1[Selected],Table1[DEF])</f>
        <v>5</v>
      </c>
      <c r="AO7">
        <v>5</v>
      </c>
    </row>
    <row r="8" spans="1:41" hidden="1" x14ac:dyDescent="0.3">
      <c r="A8" t="s">
        <v>52</v>
      </c>
      <c r="B8" t="s">
        <v>53</v>
      </c>
      <c r="C8" t="s">
        <v>52</v>
      </c>
      <c r="D8" t="s">
        <v>5</v>
      </c>
      <c r="E8">
        <v>0</v>
      </c>
      <c r="F8">
        <v>1</v>
      </c>
      <c r="G8">
        <v>0</v>
      </c>
      <c r="H8">
        <v>0</v>
      </c>
      <c r="I8" t="s">
        <v>9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5.2</v>
      </c>
      <c r="AE8">
        <v>15</v>
      </c>
      <c r="AF8">
        <v>6.2604135038741218</v>
      </c>
      <c r="AG8">
        <v>28.223332815627526</v>
      </c>
      <c r="AH8">
        <v>16.532309149374871</v>
      </c>
      <c r="AI8">
        <v>2.8692844857003523</v>
      </c>
      <c r="AJ8">
        <v>0</v>
      </c>
      <c r="AK8">
        <v>0</v>
      </c>
      <c r="AM8" t="s">
        <v>6</v>
      </c>
      <c r="AN8">
        <f>SUMPRODUCT(Table1[Selected],Table1[MID])</f>
        <v>5</v>
      </c>
      <c r="AO8">
        <v>5</v>
      </c>
    </row>
    <row r="9" spans="1:41" hidden="1" x14ac:dyDescent="0.3">
      <c r="A9" t="s">
        <v>52</v>
      </c>
      <c r="B9" t="s">
        <v>54</v>
      </c>
      <c r="C9" t="s">
        <v>55</v>
      </c>
      <c r="D9" t="s">
        <v>6</v>
      </c>
      <c r="E9">
        <v>0</v>
      </c>
      <c r="F9">
        <v>0</v>
      </c>
      <c r="G9">
        <v>1</v>
      </c>
      <c r="H9">
        <v>0</v>
      </c>
      <c r="I9" t="s">
        <v>9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6.8</v>
      </c>
      <c r="AE9">
        <v>18</v>
      </c>
      <c r="AF9">
        <v>31.478501155025427</v>
      </c>
      <c r="AG9">
        <v>33.020771188750778</v>
      </c>
      <c r="AH9">
        <v>26.170470436873554</v>
      </c>
      <c r="AI9">
        <v>2.5667510109510823</v>
      </c>
      <c r="AJ9">
        <v>0</v>
      </c>
      <c r="AK9">
        <v>0</v>
      </c>
      <c r="AM9" t="s">
        <v>7</v>
      </c>
      <c r="AN9">
        <f>SUMPRODUCT(Table1[Selected],Table1[FWD])</f>
        <v>3</v>
      </c>
      <c r="AO9">
        <v>3</v>
      </c>
    </row>
    <row r="10" spans="1:41" hidden="1" x14ac:dyDescent="0.3">
      <c r="A10" t="s">
        <v>56</v>
      </c>
      <c r="B10" t="s">
        <v>57</v>
      </c>
      <c r="C10" t="s">
        <v>57</v>
      </c>
      <c r="D10" t="s">
        <v>5</v>
      </c>
      <c r="E10">
        <v>0</v>
      </c>
      <c r="F10">
        <v>1</v>
      </c>
      <c r="G10">
        <v>0</v>
      </c>
      <c r="H10">
        <v>0</v>
      </c>
      <c r="I10" t="s">
        <v>9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5.3</v>
      </c>
      <c r="AE10">
        <v>24</v>
      </c>
      <c r="AF10">
        <v>30.25760328556435</v>
      </c>
      <c r="AG10">
        <v>28.942336612759284</v>
      </c>
      <c r="AH10">
        <v>23.692061957631942</v>
      </c>
      <c r="AI10">
        <v>2.788857642066692</v>
      </c>
      <c r="AJ10">
        <v>0</v>
      </c>
      <c r="AK10">
        <v>0</v>
      </c>
    </row>
    <row r="11" spans="1:41" hidden="1" x14ac:dyDescent="0.3">
      <c r="A11" t="s">
        <v>52</v>
      </c>
      <c r="B11" t="s">
        <v>58</v>
      </c>
      <c r="C11" t="s">
        <v>59</v>
      </c>
      <c r="D11" t="s">
        <v>7</v>
      </c>
      <c r="E11">
        <v>0</v>
      </c>
      <c r="F11">
        <v>0</v>
      </c>
      <c r="G11">
        <v>0</v>
      </c>
      <c r="H11">
        <v>1</v>
      </c>
      <c r="I11" t="s">
        <v>9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7.9</v>
      </c>
      <c r="AE11">
        <v>26</v>
      </c>
      <c r="AF11">
        <v>26.380952365378022</v>
      </c>
      <c r="AG11">
        <v>25.266364056285745</v>
      </c>
      <c r="AH11">
        <v>20.673422329886883</v>
      </c>
      <c r="AI11">
        <v>2.0980827032372558</v>
      </c>
      <c r="AJ11">
        <v>0</v>
      </c>
      <c r="AK11">
        <v>0</v>
      </c>
      <c r="AM11" t="s">
        <v>60</v>
      </c>
      <c r="AN11">
        <f>SUMPRODUCT(Table1[Selected], -- (Table1[PREV] = 0))</f>
        <v>2</v>
      </c>
    </row>
    <row r="12" spans="1:41" x14ac:dyDescent="0.3">
      <c r="A12" t="s">
        <v>100</v>
      </c>
      <c r="B12" t="s">
        <v>275</v>
      </c>
      <c r="C12" s="1" t="s">
        <v>275</v>
      </c>
      <c r="D12" t="s">
        <v>6</v>
      </c>
      <c r="E12">
        <v>0</v>
      </c>
      <c r="F12">
        <v>0</v>
      </c>
      <c r="G12">
        <v>1</v>
      </c>
      <c r="H12">
        <v>0</v>
      </c>
      <c r="I12" t="s">
        <v>22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</v>
      </c>
      <c r="AE12">
        <v>463</v>
      </c>
      <c r="AF12">
        <v>40.200000029659634</v>
      </c>
      <c r="AG12">
        <v>28.474695665175858</v>
      </c>
      <c r="AH12">
        <v>34.191317219218121</v>
      </c>
      <c r="AI12">
        <v>9.0841635044128921</v>
      </c>
      <c r="AJ12">
        <v>1</v>
      </c>
      <c r="AK12">
        <v>1</v>
      </c>
      <c r="AM12" t="s">
        <v>63</v>
      </c>
      <c r="AN12">
        <v>2</v>
      </c>
    </row>
    <row r="13" spans="1:41" hidden="1" x14ac:dyDescent="0.3">
      <c r="A13" t="s">
        <v>64</v>
      </c>
      <c r="B13" t="s">
        <v>65</v>
      </c>
      <c r="C13" t="s">
        <v>66</v>
      </c>
      <c r="D13" t="s">
        <v>4</v>
      </c>
      <c r="E13">
        <v>1</v>
      </c>
      <c r="F13">
        <v>0</v>
      </c>
      <c r="G13">
        <v>0</v>
      </c>
      <c r="H13">
        <v>0</v>
      </c>
      <c r="I13" t="s">
        <v>10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4.9000000000000004</v>
      </c>
      <c r="AE13">
        <v>36</v>
      </c>
      <c r="AF13">
        <v>19.249999998853756</v>
      </c>
      <c r="AG13">
        <v>13.832725203011176</v>
      </c>
      <c r="AH13">
        <v>21.80212286529261</v>
      </c>
      <c r="AI13">
        <v>5.1709913623922423</v>
      </c>
      <c r="AJ13">
        <v>0</v>
      </c>
      <c r="AK13">
        <v>0</v>
      </c>
    </row>
    <row r="14" spans="1:41" hidden="1" x14ac:dyDescent="0.3">
      <c r="A14" t="s">
        <v>67</v>
      </c>
      <c r="B14" t="s">
        <v>68</v>
      </c>
      <c r="C14" t="s">
        <v>68</v>
      </c>
      <c r="D14" t="s">
        <v>6</v>
      </c>
      <c r="E14">
        <v>0</v>
      </c>
      <c r="F14">
        <v>0</v>
      </c>
      <c r="G14">
        <v>1</v>
      </c>
      <c r="H14">
        <v>0</v>
      </c>
      <c r="I14" t="s">
        <v>10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5.0999999999999996</v>
      </c>
      <c r="AE14">
        <v>42</v>
      </c>
      <c r="AF14">
        <v>15.253201965664752</v>
      </c>
      <c r="AG14">
        <v>13.979699587918644</v>
      </c>
      <c r="AH14">
        <v>18.943671177973108</v>
      </c>
      <c r="AI14">
        <v>5.0896303839735602</v>
      </c>
      <c r="AJ14">
        <v>0</v>
      </c>
      <c r="AK14">
        <v>0</v>
      </c>
      <c r="AM14" t="s">
        <v>29</v>
      </c>
      <c r="AN14">
        <f>((AN11-AN12)+ABS((AN11-AN12)))/2*4</f>
        <v>0</v>
      </c>
    </row>
    <row r="15" spans="1:41" hidden="1" x14ac:dyDescent="0.3">
      <c r="A15" t="s">
        <v>69</v>
      </c>
      <c r="B15" t="s">
        <v>70</v>
      </c>
      <c r="C15" t="s">
        <v>70</v>
      </c>
      <c r="D15" t="s">
        <v>5</v>
      </c>
      <c r="E15">
        <v>0</v>
      </c>
      <c r="F15">
        <v>1</v>
      </c>
      <c r="G15">
        <v>0</v>
      </c>
      <c r="H15">
        <v>0</v>
      </c>
      <c r="I15" t="s">
        <v>10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4.3</v>
      </c>
      <c r="AE15">
        <v>44</v>
      </c>
      <c r="AF15">
        <v>15.920699006118273</v>
      </c>
      <c r="AG15">
        <v>20.34932819205105</v>
      </c>
      <c r="AH15">
        <v>22.954328654086069</v>
      </c>
      <c r="AI15">
        <v>6.0441303759610499</v>
      </c>
      <c r="AJ15">
        <v>0</v>
      </c>
      <c r="AK15">
        <v>0</v>
      </c>
    </row>
    <row r="16" spans="1:41" x14ac:dyDescent="0.3">
      <c r="A16" t="s">
        <v>285</v>
      </c>
      <c r="B16" t="s">
        <v>286</v>
      </c>
      <c r="C16" s="1" t="s">
        <v>286</v>
      </c>
      <c r="D16" t="s">
        <v>5</v>
      </c>
      <c r="E16">
        <v>0</v>
      </c>
      <c r="F16">
        <v>1</v>
      </c>
      <c r="G16">
        <v>0</v>
      </c>
      <c r="H16">
        <v>0</v>
      </c>
      <c r="I16" t="s">
        <v>23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6</v>
      </c>
      <c r="AE16">
        <v>497</v>
      </c>
      <c r="AF16">
        <v>27.338146880686864</v>
      </c>
      <c r="AG16">
        <v>45.09943099552779</v>
      </c>
      <c r="AH16">
        <v>38.643492141883691</v>
      </c>
      <c r="AI16">
        <v>8.8475395017032543</v>
      </c>
      <c r="AJ16">
        <v>1</v>
      </c>
      <c r="AK16">
        <v>1</v>
      </c>
      <c r="AM16" t="s">
        <v>73</v>
      </c>
      <c r="AN16">
        <f>AN2-(AN14*5)</f>
        <v>423.51096007349179</v>
      </c>
    </row>
    <row r="17" spans="1:41" hidden="1" x14ac:dyDescent="0.3">
      <c r="A17" t="s">
        <v>64</v>
      </c>
      <c r="B17" t="s">
        <v>74</v>
      </c>
      <c r="C17" t="s">
        <v>75</v>
      </c>
      <c r="D17" t="s">
        <v>6</v>
      </c>
      <c r="E17">
        <v>0</v>
      </c>
      <c r="F17">
        <v>0</v>
      </c>
      <c r="G17">
        <v>1</v>
      </c>
      <c r="H17">
        <v>0</v>
      </c>
      <c r="I17" t="s">
        <v>10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5.7</v>
      </c>
      <c r="AE17">
        <v>47</v>
      </c>
      <c r="AF17">
        <v>13.438125870730246</v>
      </c>
      <c r="AG17">
        <v>17.341514479888392</v>
      </c>
      <c r="AH17">
        <v>19.466334355195642</v>
      </c>
      <c r="AI17">
        <v>5.2011559893818431</v>
      </c>
      <c r="AJ17">
        <v>0</v>
      </c>
      <c r="AK17">
        <v>0</v>
      </c>
    </row>
    <row r="18" spans="1:41" hidden="1" x14ac:dyDescent="0.3">
      <c r="A18" t="s">
        <v>76</v>
      </c>
      <c r="B18" t="s">
        <v>77</v>
      </c>
      <c r="C18" t="s">
        <v>78</v>
      </c>
      <c r="D18" t="s">
        <v>5</v>
      </c>
      <c r="E18">
        <v>0</v>
      </c>
      <c r="F18">
        <v>1</v>
      </c>
      <c r="G18">
        <v>0</v>
      </c>
      <c r="H18">
        <v>0</v>
      </c>
      <c r="I18" t="s">
        <v>10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4.4000000000000004</v>
      </c>
      <c r="AE18">
        <v>49</v>
      </c>
      <c r="AF18">
        <v>17.057731313660558</v>
      </c>
      <c r="AG18">
        <v>14.014423965008515</v>
      </c>
      <c r="AH18">
        <v>20.290100059983061</v>
      </c>
      <c r="AI18">
        <v>4.6367497410456888</v>
      </c>
      <c r="AJ18">
        <v>0</v>
      </c>
      <c r="AK18">
        <v>0</v>
      </c>
      <c r="AM18" t="s">
        <v>9</v>
      </c>
      <c r="AN18">
        <f>SUMPRODUCT(Table1[Selected],Table1[ARS])</f>
        <v>1</v>
      </c>
      <c r="AO18">
        <v>3</v>
      </c>
    </row>
    <row r="19" spans="1:41" hidden="1" x14ac:dyDescent="0.3">
      <c r="A19" t="s">
        <v>79</v>
      </c>
      <c r="B19" t="s">
        <v>80</v>
      </c>
      <c r="C19" s="1" t="s">
        <v>80</v>
      </c>
      <c r="D19" t="s">
        <v>6</v>
      </c>
      <c r="E19">
        <v>0</v>
      </c>
      <c r="F19">
        <v>0</v>
      </c>
      <c r="G19">
        <v>1</v>
      </c>
      <c r="H19">
        <v>0</v>
      </c>
      <c r="I19" t="s">
        <v>10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4.5</v>
      </c>
      <c r="AE19">
        <v>50</v>
      </c>
      <c r="AF19">
        <v>13.071008382536478</v>
      </c>
      <c r="AG19">
        <v>17.215381957837543</v>
      </c>
      <c r="AH19">
        <v>19.126619555991056</v>
      </c>
      <c r="AI19">
        <v>5.2810154900732638</v>
      </c>
      <c r="AJ19">
        <v>1</v>
      </c>
      <c r="AK19">
        <v>0</v>
      </c>
      <c r="AM19" t="s">
        <v>10</v>
      </c>
      <c r="AN19">
        <f>SUMPRODUCT(Table1[Selected],Table1[AVL])</f>
        <v>2</v>
      </c>
      <c r="AO19">
        <v>3</v>
      </c>
    </row>
    <row r="20" spans="1:41" hidden="1" x14ac:dyDescent="0.3">
      <c r="A20" t="s">
        <v>81</v>
      </c>
      <c r="B20" t="s">
        <v>82</v>
      </c>
      <c r="C20" t="s">
        <v>81</v>
      </c>
      <c r="D20" t="s">
        <v>6</v>
      </c>
      <c r="E20">
        <v>0</v>
      </c>
      <c r="F20">
        <v>0</v>
      </c>
      <c r="G20">
        <v>1</v>
      </c>
      <c r="H20">
        <v>0</v>
      </c>
      <c r="I20" t="s">
        <v>10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4.8</v>
      </c>
      <c r="AE20">
        <v>51</v>
      </c>
      <c r="AF20">
        <v>12.519519425093785</v>
      </c>
      <c r="AG20">
        <v>24.328019206759137</v>
      </c>
      <c r="AH20">
        <v>22.651275744577049</v>
      </c>
      <c r="AI20">
        <v>5.9402734343320542</v>
      </c>
      <c r="AJ20">
        <v>0</v>
      </c>
      <c r="AK20">
        <v>0</v>
      </c>
      <c r="AM20" t="s">
        <v>11</v>
      </c>
      <c r="AN20">
        <f>SUMPRODUCT(Table1[Selected],Table1[BOU])</f>
        <v>0</v>
      </c>
      <c r="AO20">
        <v>3</v>
      </c>
    </row>
    <row r="21" spans="1:41" hidden="1" x14ac:dyDescent="0.3">
      <c r="A21" t="s">
        <v>83</v>
      </c>
      <c r="B21" t="s">
        <v>84</v>
      </c>
      <c r="C21" t="s">
        <v>84</v>
      </c>
      <c r="D21" t="s">
        <v>6</v>
      </c>
      <c r="E21">
        <v>0</v>
      </c>
      <c r="F21">
        <v>0</v>
      </c>
      <c r="G21">
        <v>1</v>
      </c>
      <c r="H21">
        <v>0</v>
      </c>
      <c r="I21" t="s">
        <v>10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5.2</v>
      </c>
      <c r="AE21">
        <v>52</v>
      </c>
      <c r="AF21">
        <v>13.141563747093974</v>
      </c>
      <c r="AG21">
        <v>18.380266260319722</v>
      </c>
      <c r="AH21">
        <v>19.822201597966327</v>
      </c>
      <c r="AI21">
        <v>5.3313020844232977</v>
      </c>
      <c r="AJ21">
        <v>0</v>
      </c>
      <c r="AK21">
        <v>0</v>
      </c>
      <c r="AM21" t="s">
        <v>12</v>
      </c>
      <c r="AN21">
        <f>SUMPRODUCT(Table1[Selected],Table1[BRE])</f>
        <v>0</v>
      </c>
      <c r="AO21">
        <v>3</v>
      </c>
    </row>
    <row r="22" spans="1:41" hidden="1" x14ac:dyDescent="0.3">
      <c r="A22" t="s">
        <v>85</v>
      </c>
      <c r="B22" t="s">
        <v>86</v>
      </c>
      <c r="C22" t="s">
        <v>86</v>
      </c>
      <c r="D22" t="s">
        <v>5</v>
      </c>
      <c r="E22">
        <v>0</v>
      </c>
      <c r="F22">
        <v>1</v>
      </c>
      <c r="G22">
        <v>0</v>
      </c>
      <c r="H22">
        <v>0</v>
      </c>
      <c r="I22" t="s">
        <v>10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4.4000000000000004</v>
      </c>
      <c r="AE22">
        <v>65</v>
      </c>
      <c r="AF22">
        <v>21.973684119897904</v>
      </c>
      <c r="AG22">
        <v>14.049960687045374</v>
      </c>
      <c r="AH22">
        <v>23.925446429165028</v>
      </c>
      <c r="AI22">
        <v>5.3021475568595751</v>
      </c>
      <c r="AJ22">
        <v>0</v>
      </c>
      <c r="AK22">
        <v>0</v>
      </c>
      <c r="AM22" t="s">
        <v>13</v>
      </c>
      <c r="AN22">
        <f>SUMPRODUCT(Table1[Selected],Table1[BHA])</f>
        <v>0</v>
      </c>
      <c r="AO22">
        <v>3</v>
      </c>
    </row>
    <row r="23" spans="1:41" hidden="1" x14ac:dyDescent="0.3">
      <c r="A23" t="s">
        <v>87</v>
      </c>
      <c r="B23" t="s">
        <v>88</v>
      </c>
      <c r="C23" t="s">
        <v>88</v>
      </c>
      <c r="D23" t="s">
        <v>5</v>
      </c>
      <c r="E23">
        <v>0</v>
      </c>
      <c r="F23">
        <v>1</v>
      </c>
      <c r="G23">
        <v>0</v>
      </c>
      <c r="H23">
        <v>0</v>
      </c>
      <c r="I23" t="s">
        <v>11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4.4000000000000004</v>
      </c>
      <c r="AE23">
        <v>69</v>
      </c>
      <c r="AF23">
        <v>13.865671641791044</v>
      </c>
      <c r="AG23">
        <v>12.212225496710344</v>
      </c>
      <c r="AH23">
        <v>11.90001158485985</v>
      </c>
      <c r="AI23">
        <v>1.7302043621041334</v>
      </c>
      <c r="AJ23">
        <v>0</v>
      </c>
      <c r="AK23">
        <v>0</v>
      </c>
      <c r="AM23" t="s">
        <v>14</v>
      </c>
      <c r="AN23">
        <f>SUMPRODUCT(Table1[Selected],Table1[CHE])</f>
        <v>0</v>
      </c>
      <c r="AO23">
        <v>3</v>
      </c>
    </row>
    <row r="24" spans="1:41" hidden="1" x14ac:dyDescent="0.3">
      <c r="A24" t="s">
        <v>89</v>
      </c>
      <c r="B24" t="s">
        <v>90</v>
      </c>
      <c r="C24" t="s">
        <v>90</v>
      </c>
      <c r="D24" t="s">
        <v>7</v>
      </c>
      <c r="E24">
        <v>0</v>
      </c>
      <c r="F24">
        <v>0</v>
      </c>
      <c r="G24">
        <v>0</v>
      </c>
      <c r="H24">
        <v>1</v>
      </c>
      <c r="I24" t="s">
        <v>11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5.3</v>
      </c>
      <c r="AE24">
        <v>74</v>
      </c>
      <c r="AF24">
        <v>13.055555582118918</v>
      </c>
      <c r="AG24">
        <v>16.510185319612201</v>
      </c>
      <c r="AH24">
        <v>14.13814614585063</v>
      </c>
      <c r="AI24">
        <v>2.1521767640591092</v>
      </c>
      <c r="AJ24">
        <v>0</v>
      </c>
      <c r="AK24">
        <v>0</v>
      </c>
      <c r="AM24" t="s">
        <v>15</v>
      </c>
      <c r="AN24">
        <f>SUMPRODUCT(Table1[Selected],Table1[CRY])</f>
        <v>0</v>
      </c>
      <c r="AO24">
        <v>3</v>
      </c>
    </row>
    <row r="25" spans="1:41" hidden="1" x14ac:dyDescent="0.3">
      <c r="A25" t="s">
        <v>91</v>
      </c>
      <c r="B25" t="s">
        <v>92</v>
      </c>
      <c r="C25" t="s">
        <v>93</v>
      </c>
      <c r="D25" t="s">
        <v>6</v>
      </c>
      <c r="E25">
        <v>0</v>
      </c>
      <c r="F25">
        <v>0</v>
      </c>
      <c r="G25">
        <v>1</v>
      </c>
      <c r="H25">
        <v>0</v>
      </c>
      <c r="I25" t="s">
        <v>11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4.8</v>
      </c>
      <c r="AE25">
        <v>76</v>
      </c>
      <c r="AF25">
        <v>11.615377234300661</v>
      </c>
      <c r="AG25">
        <v>13.709200674838147</v>
      </c>
      <c r="AH25">
        <v>12.005077731977268</v>
      </c>
      <c r="AI25">
        <v>1.854064480578099</v>
      </c>
      <c r="AJ25">
        <v>0</v>
      </c>
      <c r="AK25">
        <v>0</v>
      </c>
      <c r="AM25" t="s">
        <v>16</v>
      </c>
      <c r="AN25">
        <f>SUMPRODUCT(Table1[Selected],Table1[EVE])</f>
        <v>0</v>
      </c>
      <c r="AO25">
        <v>3</v>
      </c>
    </row>
    <row r="26" spans="1:41" hidden="1" x14ac:dyDescent="0.3">
      <c r="A26" t="s">
        <v>94</v>
      </c>
      <c r="B26" t="s">
        <v>95</v>
      </c>
      <c r="C26" t="s">
        <v>95</v>
      </c>
      <c r="D26" t="s">
        <v>7</v>
      </c>
      <c r="E26">
        <v>0</v>
      </c>
      <c r="F26">
        <v>0</v>
      </c>
      <c r="G26">
        <v>0</v>
      </c>
      <c r="H26">
        <v>1</v>
      </c>
      <c r="I26" t="s">
        <v>11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5.7</v>
      </c>
      <c r="AE26">
        <v>78</v>
      </c>
      <c r="AF26">
        <v>12.436964435392836</v>
      </c>
      <c r="AG26">
        <v>17.094610999145512</v>
      </c>
      <c r="AH26">
        <v>14.268243058622131</v>
      </c>
      <c r="AI26">
        <v>2.2128292510986425</v>
      </c>
      <c r="AJ26">
        <v>0</v>
      </c>
      <c r="AK26">
        <v>0</v>
      </c>
      <c r="AM26" t="s">
        <v>17</v>
      </c>
      <c r="AN26">
        <f>SUMPRODUCT(Table1[Selected],Table1[FUL])</f>
        <v>0</v>
      </c>
      <c r="AO26">
        <v>3</v>
      </c>
    </row>
    <row r="27" spans="1:41" hidden="1" x14ac:dyDescent="0.3">
      <c r="A27" t="s">
        <v>96</v>
      </c>
      <c r="B27" t="s">
        <v>97</v>
      </c>
      <c r="C27" t="s">
        <v>97</v>
      </c>
      <c r="D27" t="s">
        <v>6</v>
      </c>
      <c r="E27">
        <v>0</v>
      </c>
      <c r="F27">
        <v>0</v>
      </c>
      <c r="G27">
        <v>1</v>
      </c>
      <c r="H27">
        <v>0</v>
      </c>
      <c r="I27" t="s">
        <v>11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4.9000000000000004</v>
      </c>
      <c r="AE27">
        <v>79</v>
      </c>
      <c r="AF27">
        <v>9.0081067646375139</v>
      </c>
      <c r="AG27">
        <v>11.958310653831987</v>
      </c>
      <c r="AH27">
        <v>10.08671003935528</v>
      </c>
      <c r="AI27">
        <v>1.5239261979293619</v>
      </c>
      <c r="AJ27">
        <v>0</v>
      </c>
      <c r="AK27">
        <v>0</v>
      </c>
      <c r="AM27" t="s">
        <v>18</v>
      </c>
      <c r="AN27">
        <f>SUMPRODUCT(Table1[Selected],Table1[LEE])</f>
        <v>1</v>
      </c>
      <c r="AO27">
        <v>3</v>
      </c>
    </row>
    <row r="28" spans="1:41" hidden="1" x14ac:dyDescent="0.3">
      <c r="A28" t="s">
        <v>98</v>
      </c>
      <c r="B28" t="s">
        <v>99</v>
      </c>
      <c r="C28" t="s">
        <v>99</v>
      </c>
      <c r="D28" t="s">
        <v>6</v>
      </c>
      <c r="E28">
        <v>0</v>
      </c>
      <c r="F28">
        <v>0</v>
      </c>
      <c r="G28">
        <v>1</v>
      </c>
      <c r="H28">
        <v>0</v>
      </c>
      <c r="I28" t="s">
        <v>11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5.2</v>
      </c>
      <c r="AE28">
        <v>82</v>
      </c>
      <c r="AF28">
        <v>12.028330844277638</v>
      </c>
      <c r="AG28">
        <v>15.482750732821827</v>
      </c>
      <c r="AH28">
        <v>13.184722217382483</v>
      </c>
      <c r="AI28">
        <v>1.9656336011317994</v>
      </c>
      <c r="AJ28">
        <v>0</v>
      </c>
      <c r="AK28">
        <v>0</v>
      </c>
      <c r="AM28" t="s">
        <v>19</v>
      </c>
      <c r="AN28">
        <f>SUMPRODUCT(Table1[Selected],Table1[LEI])</f>
        <v>1</v>
      </c>
      <c r="AO28">
        <v>3</v>
      </c>
    </row>
    <row r="29" spans="1:41" hidden="1" x14ac:dyDescent="0.3">
      <c r="A29" t="s">
        <v>100</v>
      </c>
      <c r="B29" t="s">
        <v>101</v>
      </c>
      <c r="C29" s="1" t="s">
        <v>101</v>
      </c>
      <c r="D29" t="s">
        <v>6</v>
      </c>
      <c r="E29">
        <v>0</v>
      </c>
      <c r="F29">
        <v>0</v>
      </c>
      <c r="G29">
        <v>1</v>
      </c>
      <c r="H29">
        <v>0</v>
      </c>
      <c r="I29" t="s">
        <v>11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4.7</v>
      </c>
      <c r="AE29">
        <v>92</v>
      </c>
      <c r="AF29">
        <v>21.436111749017716</v>
      </c>
      <c r="AG29">
        <v>39.664312410918392</v>
      </c>
      <c r="AH29">
        <f>30.5631332917399*0.25</f>
        <v>7.6407833229349746</v>
      </c>
      <c r="AI29">
        <v>5.5585981852670852</v>
      </c>
      <c r="AJ29">
        <v>0</v>
      </c>
      <c r="AK29">
        <v>0</v>
      </c>
      <c r="AM29" t="s">
        <v>20</v>
      </c>
      <c r="AN29">
        <f>SUMPRODUCT(Table1[Selected],Table1[LIV])</f>
        <v>1</v>
      </c>
      <c r="AO29">
        <v>3</v>
      </c>
    </row>
    <row r="30" spans="1:41" hidden="1" x14ac:dyDescent="0.3">
      <c r="A30" t="s">
        <v>102</v>
      </c>
      <c r="B30" t="s">
        <v>103</v>
      </c>
      <c r="C30" s="1" t="s">
        <v>103</v>
      </c>
      <c r="D30" t="s">
        <v>7</v>
      </c>
      <c r="E30">
        <v>0</v>
      </c>
      <c r="F30">
        <v>0</v>
      </c>
      <c r="G30">
        <v>0</v>
      </c>
      <c r="H30">
        <v>1</v>
      </c>
      <c r="I30" t="s">
        <v>12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7.4</v>
      </c>
      <c r="AE30">
        <v>101</v>
      </c>
      <c r="AF30">
        <v>20.6856437530585</v>
      </c>
      <c r="AG30">
        <v>52.492682946745099</v>
      </c>
      <c r="AH30">
        <f>27.6837910891504*0.5</f>
        <v>13.8418955445752</v>
      </c>
      <c r="AI30">
        <v>5.919185605030167</v>
      </c>
      <c r="AJ30">
        <v>0</v>
      </c>
      <c r="AK30">
        <v>0</v>
      </c>
      <c r="AM30" t="s">
        <v>21</v>
      </c>
      <c r="AN30">
        <f>SUMPRODUCT(Table1[Selected],Table1[MCI])</f>
        <v>1</v>
      </c>
      <c r="AO30">
        <v>3</v>
      </c>
    </row>
    <row r="31" spans="1:41" hidden="1" x14ac:dyDescent="0.3">
      <c r="A31" t="s">
        <v>104</v>
      </c>
      <c r="B31" t="s">
        <v>105</v>
      </c>
      <c r="C31" t="s">
        <v>106</v>
      </c>
      <c r="D31" t="s">
        <v>4</v>
      </c>
      <c r="E31">
        <v>1</v>
      </c>
      <c r="F31">
        <v>0</v>
      </c>
      <c r="G31">
        <v>0</v>
      </c>
      <c r="H31">
        <v>0</v>
      </c>
      <c r="I31" t="s">
        <v>12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4.5999999999999996</v>
      </c>
      <c r="AE31">
        <v>102</v>
      </c>
      <c r="AF31">
        <v>18.303191286916729</v>
      </c>
      <c r="AG31">
        <v>32.074148532345276</v>
      </c>
      <c r="AH31">
        <v>19.01468313826625</v>
      </c>
      <c r="AI31">
        <v>3.9661427123449537</v>
      </c>
      <c r="AJ31">
        <v>0</v>
      </c>
      <c r="AK31">
        <v>0</v>
      </c>
      <c r="AM31" t="s">
        <v>22</v>
      </c>
      <c r="AN31">
        <f>SUMPRODUCT(Table1[Selected],Table1[MUN])</f>
        <v>1</v>
      </c>
      <c r="AO31">
        <v>3</v>
      </c>
    </row>
    <row r="32" spans="1:41" hidden="1" x14ac:dyDescent="0.3">
      <c r="A32" t="s">
        <v>107</v>
      </c>
      <c r="B32" t="s">
        <v>108</v>
      </c>
      <c r="C32" t="s">
        <v>108</v>
      </c>
      <c r="D32" t="s">
        <v>6</v>
      </c>
      <c r="E32">
        <v>0</v>
      </c>
      <c r="F32">
        <v>0</v>
      </c>
      <c r="G32">
        <v>1</v>
      </c>
      <c r="H32">
        <v>0</v>
      </c>
      <c r="I32" t="s">
        <v>12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4.2</v>
      </c>
      <c r="AE32">
        <v>104</v>
      </c>
      <c r="AF32">
        <v>21.185369428559454</v>
      </c>
      <c r="AG32">
        <v>20.414548018222295</v>
      </c>
      <c r="AH32">
        <v>15.636892082682021</v>
      </c>
      <c r="AI32">
        <v>2.7609449970321664</v>
      </c>
      <c r="AJ32">
        <v>0</v>
      </c>
      <c r="AK32">
        <v>0</v>
      </c>
      <c r="AM32" t="s">
        <v>23</v>
      </c>
      <c r="AN32">
        <f>SUMPRODUCT(Table1[Selected],Table1[NEW])</f>
        <v>3</v>
      </c>
      <c r="AO32">
        <v>3</v>
      </c>
    </row>
    <row r="33" spans="1:41" hidden="1" x14ac:dyDescent="0.3">
      <c r="A33" t="s">
        <v>109</v>
      </c>
      <c r="B33" t="s">
        <v>110</v>
      </c>
      <c r="C33" t="s">
        <v>110</v>
      </c>
      <c r="D33" t="s">
        <v>5</v>
      </c>
      <c r="E33">
        <v>0</v>
      </c>
      <c r="F33">
        <v>1</v>
      </c>
      <c r="G33">
        <v>0</v>
      </c>
      <c r="H33">
        <v>0</v>
      </c>
      <c r="I33" t="s">
        <v>12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4.5</v>
      </c>
      <c r="AE33">
        <v>106</v>
      </c>
      <c r="AF33">
        <v>19.978165087398704</v>
      </c>
      <c r="AG33">
        <v>21.395462694229266</v>
      </c>
      <c r="AH33">
        <v>15.563486672119566</v>
      </c>
      <c r="AI33">
        <v>3.0762082535378932</v>
      </c>
      <c r="AJ33">
        <v>0</v>
      </c>
      <c r="AK33">
        <v>0</v>
      </c>
      <c r="AM33" t="s">
        <v>24</v>
      </c>
      <c r="AN33">
        <f>SUMPRODUCT(Table1[Selected],Table1[NFO])</f>
        <v>1</v>
      </c>
      <c r="AO33">
        <v>3</v>
      </c>
    </row>
    <row r="34" spans="1:41" hidden="1" x14ac:dyDescent="0.3">
      <c r="A34" t="s">
        <v>111</v>
      </c>
      <c r="B34" t="s">
        <v>112</v>
      </c>
      <c r="C34" t="s">
        <v>112</v>
      </c>
      <c r="D34" t="s">
        <v>6</v>
      </c>
      <c r="E34">
        <v>0</v>
      </c>
      <c r="F34">
        <v>0</v>
      </c>
      <c r="G34">
        <v>1</v>
      </c>
      <c r="H34">
        <v>0</v>
      </c>
      <c r="I34" t="s">
        <v>12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5.5</v>
      </c>
      <c r="AE34">
        <v>107</v>
      </c>
      <c r="AF34">
        <v>17.189353990270664</v>
      </c>
      <c r="AG34">
        <v>23.560240792748537</v>
      </c>
      <c r="AH34">
        <v>15.355292507710232</v>
      </c>
      <c r="AI34">
        <v>3.6309562754003162</v>
      </c>
      <c r="AJ34">
        <v>0</v>
      </c>
      <c r="AK34">
        <v>0</v>
      </c>
      <c r="AM34" t="s">
        <v>25</v>
      </c>
      <c r="AN34">
        <f>SUMPRODUCT(Table1[Selected],Table1[SOU])</f>
        <v>1</v>
      </c>
      <c r="AO34">
        <v>3</v>
      </c>
    </row>
    <row r="35" spans="1:41" hidden="1" x14ac:dyDescent="0.3">
      <c r="A35" t="s">
        <v>113</v>
      </c>
      <c r="B35" t="s">
        <v>114</v>
      </c>
      <c r="C35" t="s">
        <v>114</v>
      </c>
      <c r="D35" t="s">
        <v>6</v>
      </c>
      <c r="E35">
        <v>0</v>
      </c>
      <c r="F35">
        <v>0</v>
      </c>
      <c r="G35">
        <v>1</v>
      </c>
      <c r="H35">
        <v>0</v>
      </c>
      <c r="I35" t="s">
        <v>12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4.8</v>
      </c>
      <c r="AE35">
        <v>109</v>
      </c>
      <c r="AF35">
        <v>12.521739130434783</v>
      </c>
      <c r="AG35">
        <v>22.084059905303096</v>
      </c>
      <c r="AH35">
        <v>13.062338953961959</v>
      </c>
      <c r="AI35">
        <v>2.8380468662113767</v>
      </c>
      <c r="AJ35">
        <v>0</v>
      </c>
      <c r="AK35">
        <v>0</v>
      </c>
      <c r="AM35" t="s">
        <v>26</v>
      </c>
      <c r="AN35">
        <f>SUMPRODUCT(Table1[Selected],Table1[TOT])</f>
        <v>2</v>
      </c>
      <c r="AO35">
        <v>3</v>
      </c>
    </row>
    <row r="36" spans="1:41" hidden="1" x14ac:dyDescent="0.3">
      <c r="A36" t="s">
        <v>115</v>
      </c>
      <c r="B36" t="s">
        <v>116</v>
      </c>
      <c r="C36" t="s">
        <v>116</v>
      </c>
      <c r="D36" t="s">
        <v>6</v>
      </c>
      <c r="E36">
        <v>0</v>
      </c>
      <c r="F36">
        <v>0</v>
      </c>
      <c r="G36">
        <v>1</v>
      </c>
      <c r="H36">
        <v>0</v>
      </c>
      <c r="I36" t="s">
        <v>12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5.3</v>
      </c>
      <c r="AE36">
        <v>110</v>
      </c>
      <c r="AF36">
        <v>14.666666666596544</v>
      </c>
      <c r="AG36">
        <v>24.529643295153271</v>
      </c>
      <c r="AH36">
        <v>14.789913261753567</v>
      </c>
      <c r="AI36">
        <v>3.2901888014688456</v>
      </c>
      <c r="AJ36">
        <v>0</v>
      </c>
      <c r="AK36">
        <v>0</v>
      </c>
      <c r="AM36" t="s">
        <v>27</v>
      </c>
      <c r="AN36">
        <f>SUMPRODUCT(Table1[Selected],Table1[WHU])</f>
        <v>0</v>
      </c>
      <c r="AO36">
        <v>3</v>
      </c>
    </row>
    <row r="37" spans="1:41" hidden="1" x14ac:dyDescent="0.3">
      <c r="A37" t="s">
        <v>117</v>
      </c>
      <c r="B37" t="s">
        <v>118</v>
      </c>
      <c r="C37" t="s">
        <v>118</v>
      </c>
      <c r="D37" t="s">
        <v>7</v>
      </c>
      <c r="E37">
        <v>0</v>
      </c>
      <c r="F37">
        <v>0</v>
      </c>
      <c r="G37">
        <v>0</v>
      </c>
      <c r="H37">
        <v>1</v>
      </c>
      <c r="I37" t="s">
        <v>12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5.8</v>
      </c>
      <c r="AE37">
        <v>116</v>
      </c>
      <c r="AF37">
        <v>19.058823550308745</v>
      </c>
      <c r="AG37">
        <v>28.082112661627502</v>
      </c>
      <c r="AH37">
        <v>17.772504290392028</v>
      </c>
      <c r="AI37">
        <v>3.7700149973243651</v>
      </c>
      <c r="AJ37">
        <v>0</v>
      </c>
      <c r="AK37">
        <v>0</v>
      </c>
      <c r="AM37" t="s">
        <v>28</v>
      </c>
      <c r="AN37">
        <f>SUMPRODUCT(Table1[Selected],Table1[WOL])</f>
        <v>0</v>
      </c>
      <c r="AO37">
        <v>3</v>
      </c>
    </row>
    <row r="38" spans="1:41" hidden="1" x14ac:dyDescent="0.3">
      <c r="A38" t="s">
        <v>119</v>
      </c>
      <c r="B38" t="s">
        <v>120</v>
      </c>
      <c r="C38" t="s">
        <v>120</v>
      </c>
      <c r="D38" t="s">
        <v>5</v>
      </c>
      <c r="E38">
        <v>0</v>
      </c>
      <c r="F38">
        <v>1</v>
      </c>
      <c r="G38">
        <v>0</v>
      </c>
      <c r="H38">
        <v>0</v>
      </c>
      <c r="I38" t="s">
        <v>12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4.5999999999999996</v>
      </c>
      <c r="AE38">
        <v>125</v>
      </c>
      <c r="AF38">
        <v>15.667061310646044</v>
      </c>
      <c r="AG38">
        <v>27.522837763314296</v>
      </c>
      <c r="AH38">
        <v>16.302082825245922</v>
      </c>
      <c r="AI38">
        <v>3.5993720568913936</v>
      </c>
      <c r="AJ38">
        <v>0</v>
      </c>
      <c r="AK38">
        <v>0</v>
      </c>
    </row>
    <row r="39" spans="1:41" hidden="1" x14ac:dyDescent="0.3">
      <c r="A39" t="s">
        <v>87</v>
      </c>
      <c r="B39" t="s">
        <v>121</v>
      </c>
      <c r="C39" t="s">
        <v>121</v>
      </c>
      <c r="D39" t="s">
        <v>6</v>
      </c>
      <c r="E39">
        <v>0</v>
      </c>
      <c r="F39">
        <v>0</v>
      </c>
      <c r="G39">
        <v>1</v>
      </c>
      <c r="H39">
        <v>0</v>
      </c>
      <c r="I39" t="s">
        <v>13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4.9000000000000004</v>
      </c>
      <c r="AE39">
        <v>135</v>
      </c>
      <c r="AF39">
        <v>39.023281662861947</v>
      </c>
      <c r="AG39">
        <v>17.496665507762323</v>
      </c>
      <c r="AH39">
        <v>24.103802134763711</v>
      </c>
      <c r="AI39">
        <v>1.4734932381182859</v>
      </c>
      <c r="AJ39">
        <v>0</v>
      </c>
      <c r="AK39">
        <v>0</v>
      </c>
    </row>
    <row r="40" spans="1:41" hidden="1" x14ac:dyDescent="0.3">
      <c r="A40" t="s">
        <v>122</v>
      </c>
      <c r="B40" t="s">
        <v>123</v>
      </c>
      <c r="C40" t="s">
        <v>123</v>
      </c>
      <c r="D40" t="s">
        <v>6</v>
      </c>
      <c r="E40">
        <v>0</v>
      </c>
      <c r="F40">
        <v>0</v>
      </c>
      <c r="G40">
        <v>1</v>
      </c>
      <c r="H40">
        <v>0</v>
      </c>
      <c r="I40" t="s">
        <v>13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5.6</v>
      </c>
      <c r="AE40">
        <v>138</v>
      </c>
      <c r="AF40">
        <v>18.138342473668967</v>
      </c>
      <c r="AG40">
        <v>31.37686336606793</v>
      </c>
      <c r="AH40">
        <v>22.084762681635638</v>
      </c>
      <c r="AI40">
        <v>3.3286028552454292</v>
      </c>
      <c r="AJ40">
        <v>0</v>
      </c>
      <c r="AK40">
        <v>0</v>
      </c>
    </row>
    <row r="41" spans="1:41" hidden="1" x14ac:dyDescent="0.3">
      <c r="A41" t="s">
        <v>96</v>
      </c>
      <c r="B41" t="s">
        <v>124</v>
      </c>
      <c r="C41" t="s">
        <v>124</v>
      </c>
      <c r="D41" t="s">
        <v>5</v>
      </c>
      <c r="E41">
        <v>0</v>
      </c>
      <c r="F41">
        <v>1</v>
      </c>
      <c r="G41">
        <v>0</v>
      </c>
      <c r="H41">
        <v>0</v>
      </c>
      <c r="I41" t="s">
        <v>13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4.7</v>
      </c>
      <c r="AE41">
        <v>139</v>
      </c>
      <c r="AF41">
        <v>18.258741319638823</v>
      </c>
      <c r="AG41">
        <v>13.820881248478443</v>
      </c>
      <c r="AH41">
        <v>13.915546257415057</v>
      </c>
      <c r="AI41">
        <v>1.8768249975035927</v>
      </c>
      <c r="AJ41">
        <v>0</v>
      </c>
      <c r="AK41">
        <v>0</v>
      </c>
    </row>
    <row r="42" spans="1:41" hidden="1" x14ac:dyDescent="0.3">
      <c r="A42" t="s">
        <v>125</v>
      </c>
      <c r="B42" t="s">
        <v>126</v>
      </c>
      <c r="C42" t="s">
        <v>126</v>
      </c>
      <c r="D42" t="s">
        <v>6</v>
      </c>
      <c r="E42">
        <v>0</v>
      </c>
      <c r="F42">
        <v>0</v>
      </c>
      <c r="G42">
        <v>1</v>
      </c>
      <c r="H42">
        <v>0</v>
      </c>
      <c r="I42" t="s">
        <v>13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</v>
      </c>
      <c r="AE42">
        <v>140</v>
      </c>
      <c r="AF42">
        <v>16.276397373764539</v>
      </c>
      <c r="AG42">
        <v>34.20715434623412</v>
      </c>
      <c r="AH42">
        <v>22.650399395929746</v>
      </c>
      <c r="AI42">
        <v>1.6184377646629362</v>
      </c>
      <c r="AJ42">
        <v>0</v>
      </c>
      <c r="AK42">
        <v>0</v>
      </c>
    </row>
    <row r="43" spans="1:41" hidden="1" x14ac:dyDescent="0.3">
      <c r="A43" t="s">
        <v>127</v>
      </c>
      <c r="B43" t="s">
        <v>128</v>
      </c>
      <c r="C43" t="s">
        <v>128</v>
      </c>
      <c r="D43" t="s">
        <v>5</v>
      </c>
      <c r="E43">
        <v>0</v>
      </c>
      <c r="F43">
        <v>1</v>
      </c>
      <c r="G43">
        <v>0</v>
      </c>
      <c r="H43">
        <v>0</v>
      </c>
      <c r="I43" t="s">
        <v>13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4.5999999999999996</v>
      </c>
      <c r="AE43">
        <v>142</v>
      </c>
      <c r="AF43">
        <v>28.024562452492589</v>
      </c>
      <c r="AG43">
        <v>15.863940917435491</v>
      </c>
      <c r="AH43">
        <v>18.854336320202481</v>
      </c>
      <c r="AI43">
        <v>1.7287220258416984</v>
      </c>
      <c r="AJ43">
        <v>0</v>
      </c>
      <c r="AK43">
        <v>0</v>
      </c>
    </row>
    <row r="44" spans="1:41" hidden="1" x14ac:dyDescent="0.3">
      <c r="A44" t="s">
        <v>129</v>
      </c>
      <c r="B44" t="s">
        <v>130</v>
      </c>
      <c r="C44" t="s">
        <v>130</v>
      </c>
      <c r="D44" t="s">
        <v>6</v>
      </c>
      <c r="E44">
        <v>0</v>
      </c>
      <c r="F44">
        <v>0</v>
      </c>
      <c r="G44">
        <v>1</v>
      </c>
      <c r="H44">
        <v>0</v>
      </c>
      <c r="I44" t="s">
        <v>13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6.8</v>
      </c>
      <c r="AE44">
        <v>143</v>
      </c>
      <c r="AF44">
        <v>19.39980624414186</v>
      </c>
      <c r="AG44">
        <v>19.120871568483153</v>
      </c>
      <c r="AH44">
        <v>16.861893404744382</v>
      </c>
      <c r="AI44">
        <v>2.218863127214397</v>
      </c>
      <c r="AJ44">
        <v>0</v>
      </c>
      <c r="AK44">
        <v>0</v>
      </c>
    </row>
    <row r="45" spans="1:41" hidden="1" x14ac:dyDescent="0.3">
      <c r="A45" t="s">
        <v>131</v>
      </c>
      <c r="B45" t="s">
        <v>132</v>
      </c>
      <c r="C45" t="s">
        <v>132</v>
      </c>
      <c r="D45" t="s">
        <v>4</v>
      </c>
      <c r="E45">
        <v>1</v>
      </c>
      <c r="F45">
        <v>0</v>
      </c>
      <c r="G45">
        <v>0</v>
      </c>
      <c r="H45">
        <v>0</v>
      </c>
      <c r="I45" t="s">
        <v>13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4.5999999999999996</v>
      </c>
      <c r="AE45">
        <v>144</v>
      </c>
      <c r="AF45">
        <v>32.799999968607104</v>
      </c>
      <c r="AG45">
        <v>19.375639112582554</v>
      </c>
      <c r="AH45">
        <v>22.445603708039968</v>
      </c>
      <c r="AI45">
        <v>2.5942183340847396</v>
      </c>
      <c r="AJ45">
        <v>0</v>
      </c>
      <c r="AK45">
        <v>0</v>
      </c>
    </row>
    <row r="46" spans="1:41" hidden="1" x14ac:dyDescent="0.3">
      <c r="A46" t="s">
        <v>133</v>
      </c>
      <c r="B46" t="s">
        <v>134</v>
      </c>
      <c r="C46" t="s">
        <v>134</v>
      </c>
      <c r="D46" t="s">
        <v>6</v>
      </c>
      <c r="E46">
        <v>0</v>
      </c>
      <c r="F46">
        <v>0</v>
      </c>
      <c r="G46">
        <v>1</v>
      </c>
      <c r="H46">
        <v>0</v>
      </c>
      <c r="I46" t="s">
        <v>13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5.4</v>
      </c>
      <c r="AE46">
        <v>147</v>
      </c>
      <c r="AF46">
        <v>13.469486060117756</v>
      </c>
      <c r="AG46">
        <v>18.022881597406723</v>
      </c>
      <c r="AH46">
        <v>13.92958395051247</v>
      </c>
      <c r="AI46">
        <v>1.3928732826823835</v>
      </c>
      <c r="AJ46">
        <v>0</v>
      </c>
      <c r="AK46">
        <v>0</v>
      </c>
    </row>
    <row r="47" spans="1:41" hidden="1" x14ac:dyDescent="0.3">
      <c r="A47" t="s">
        <v>135</v>
      </c>
      <c r="B47" t="s">
        <v>136</v>
      </c>
      <c r="C47" t="s">
        <v>137</v>
      </c>
      <c r="D47" t="s">
        <v>6</v>
      </c>
      <c r="E47">
        <v>0</v>
      </c>
      <c r="F47">
        <v>0</v>
      </c>
      <c r="G47">
        <v>1</v>
      </c>
      <c r="H47">
        <v>0</v>
      </c>
      <c r="I47" t="s">
        <v>13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</v>
      </c>
      <c r="AE47">
        <v>151</v>
      </c>
      <c r="AF47">
        <v>23.1875</v>
      </c>
      <c r="AG47">
        <v>13.763418765364186</v>
      </c>
      <c r="AH47">
        <v>15.898539297666266</v>
      </c>
      <c r="AI47">
        <v>1.3359418398206149</v>
      </c>
      <c r="AJ47">
        <v>0</v>
      </c>
      <c r="AK47">
        <v>0</v>
      </c>
    </row>
    <row r="48" spans="1:41" hidden="1" x14ac:dyDescent="0.3">
      <c r="A48" t="s">
        <v>138</v>
      </c>
      <c r="B48" t="s">
        <v>139</v>
      </c>
      <c r="C48" t="s">
        <v>139</v>
      </c>
      <c r="D48" t="s">
        <v>5</v>
      </c>
      <c r="E48">
        <v>0</v>
      </c>
      <c r="F48">
        <v>1</v>
      </c>
      <c r="G48">
        <v>0</v>
      </c>
      <c r="H48">
        <v>0</v>
      </c>
      <c r="I48" t="s">
        <v>13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4.5</v>
      </c>
      <c r="AE48">
        <v>163</v>
      </c>
      <c r="AF48">
        <v>10.713328379567503</v>
      </c>
      <c r="AG48">
        <v>15.691018583797657</v>
      </c>
      <c r="AH48">
        <v>11.714061128163081</v>
      </c>
      <c r="AI48">
        <v>1.296711889672759</v>
      </c>
      <c r="AJ48">
        <v>0</v>
      </c>
      <c r="AK48">
        <v>0</v>
      </c>
    </row>
    <row r="49" spans="1:37" hidden="1" x14ac:dyDescent="0.3">
      <c r="A49" t="s">
        <v>140</v>
      </c>
      <c r="B49" t="s">
        <v>141</v>
      </c>
      <c r="C49" t="s">
        <v>142</v>
      </c>
      <c r="D49" t="s">
        <v>5</v>
      </c>
      <c r="E49">
        <v>0</v>
      </c>
      <c r="F49">
        <v>1</v>
      </c>
      <c r="G49">
        <v>0</v>
      </c>
      <c r="H49">
        <v>0</v>
      </c>
      <c r="I49" t="s">
        <v>14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5.2</v>
      </c>
      <c r="AE49">
        <v>171</v>
      </c>
      <c r="AF49">
        <v>14.603973447713789</v>
      </c>
      <c r="AG49">
        <v>16.638579656494329</v>
      </c>
      <c r="AH49">
        <v>12.397115223075938</v>
      </c>
      <c r="AI49">
        <v>3.4255222630722741</v>
      </c>
      <c r="AJ49">
        <v>0</v>
      </c>
      <c r="AK49">
        <v>0</v>
      </c>
    </row>
    <row r="50" spans="1:37" hidden="1" x14ac:dyDescent="0.3">
      <c r="A50" t="s">
        <v>143</v>
      </c>
      <c r="B50" t="s">
        <v>144</v>
      </c>
      <c r="C50" t="s">
        <v>144</v>
      </c>
      <c r="D50" t="s">
        <v>5</v>
      </c>
      <c r="E50">
        <v>0</v>
      </c>
      <c r="F50">
        <v>1</v>
      </c>
      <c r="G50">
        <v>0</v>
      </c>
      <c r="H50">
        <v>0</v>
      </c>
      <c r="I50" t="s">
        <v>14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4.8</v>
      </c>
      <c r="AE50">
        <v>172</v>
      </c>
      <c r="AF50">
        <v>34.834740367265617</v>
      </c>
      <c r="AG50">
        <v>10.912328333637355</v>
      </c>
      <c r="AH50">
        <v>19.214002857402509</v>
      </c>
      <c r="AI50">
        <v>2.7338419527522895</v>
      </c>
      <c r="AJ50">
        <v>0</v>
      </c>
      <c r="AK50">
        <v>0</v>
      </c>
    </row>
    <row r="51" spans="1:37" hidden="1" x14ac:dyDescent="0.3">
      <c r="A51" t="s">
        <v>145</v>
      </c>
      <c r="B51" t="s">
        <v>146</v>
      </c>
      <c r="C51" t="s">
        <v>147</v>
      </c>
      <c r="D51" t="s">
        <v>5</v>
      </c>
      <c r="E51">
        <v>0</v>
      </c>
      <c r="F51">
        <v>1</v>
      </c>
      <c r="G51">
        <v>0</v>
      </c>
      <c r="H51">
        <v>0</v>
      </c>
      <c r="I51" t="s">
        <v>14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5.4</v>
      </c>
      <c r="AE51">
        <v>173</v>
      </c>
      <c r="AF51">
        <v>18.60465114670782</v>
      </c>
      <c r="AG51">
        <v>16.349105103856658</v>
      </c>
      <c r="AH51">
        <v>14.048542831542937</v>
      </c>
      <c r="AI51">
        <v>3.3347436268374033</v>
      </c>
      <c r="AJ51">
        <v>0</v>
      </c>
      <c r="AK51">
        <v>0</v>
      </c>
    </row>
    <row r="52" spans="1:37" hidden="1" x14ac:dyDescent="0.3">
      <c r="A52" t="s">
        <v>148</v>
      </c>
      <c r="B52" t="s">
        <v>149</v>
      </c>
      <c r="C52" t="s">
        <v>150</v>
      </c>
      <c r="D52" t="s">
        <v>6</v>
      </c>
      <c r="E52">
        <v>0</v>
      </c>
      <c r="F52">
        <v>0</v>
      </c>
      <c r="G52">
        <v>1</v>
      </c>
      <c r="H52">
        <v>0</v>
      </c>
      <c r="I52" t="s">
        <v>14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5.8</v>
      </c>
      <c r="AE52">
        <v>175</v>
      </c>
      <c r="AF52">
        <v>16.931298935723795</v>
      </c>
      <c r="AG52">
        <v>13.179513365603638</v>
      </c>
      <c r="AH52">
        <v>12.173445020491432</v>
      </c>
      <c r="AI52">
        <v>2.7897096606193093</v>
      </c>
      <c r="AJ52">
        <v>0</v>
      </c>
      <c r="AK52">
        <v>0</v>
      </c>
    </row>
    <row r="53" spans="1:37" hidden="1" x14ac:dyDescent="0.3">
      <c r="A53" t="s">
        <v>151</v>
      </c>
      <c r="B53" t="s">
        <v>152</v>
      </c>
      <c r="C53" t="s">
        <v>152</v>
      </c>
      <c r="D53" t="s">
        <v>6</v>
      </c>
      <c r="E53">
        <v>0</v>
      </c>
      <c r="F53">
        <v>0</v>
      </c>
      <c r="G53">
        <v>1</v>
      </c>
      <c r="H53">
        <v>0</v>
      </c>
      <c r="I53" t="s">
        <v>14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7.6</v>
      </c>
      <c r="AE53">
        <v>187</v>
      </c>
      <c r="AF53">
        <v>21.60869565095652</v>
      </c>
      <c r="AG53">
        <v>22.612182848396227</v>
      </c>
      <c r="AH53">
        <v>17.620977756608781</v>
      </c>
      <c r="AI53">
        <v>4.0915142444949533</v>
      </c>
      <c r="AJ53">
        <v>0</v>
      </c>
      <c r="AK53">
        <v>0</v>
      </c>
    </row>
    <row r="54" spans="1:37" hidden="1" x14ac:dyDescent="0.3">
      <c r="A54" t="s">
        <v>153</v>
      </c>
      <c r="B54" t="s">
        <v>154</v>
      </c>
      <c r="C54" t="s">
        <v>154</v>
      </c>
      <c r="D54" t="s">
        <v>7</v>
      </c>
      <c r="E54">
        <v>0</v>
      </c>
      <c r="F54">
        <v>0</v>
      </c>
      <c r="G54">
        <v>0</v>
      </c>
      <c r="H54">
        <v>1</v>
      </c>
      <c r="I54" t="s">
        <v>14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7.8</v>
      </c>
      <c r="AE54">
        <v>190</v>
      </c>
      <c r="AF54">
        <v>16.985294060433269</v>
      </c>
      <c r="AG54">
        <v>20.491306886207827</v>
      </c>
      <c r="AH54">
        <v>14.828760562831903</v>
      </c>
      <c r="AI54">
        <v>3.5416033673257479</v>
      </c>
      <c r="AJ54">
        <v>0</v>
      </c>
      <c r="AK54">
        <v>0</v>
      </c>
    </row>
    <row r="55" spans="1:37" hidden="1" x14ac:dyDescent="0.3">
      <c r="A55" t="s">
        <v>155</v>
      </c>
      <c r="B55" t="s">
        <v>156</v>
      </c>
      <c r="C55" t="s">
        <v>156</v>
      </c>
      <c r="D55" t="s">
        <v>6</v>
      </c>
      <c r="E55">
        <v>0</v>
      </c>
      <c r="F55">
        <v>0</v>
      </c>
      <c r="G55">
        <v>1</v>
      </c>
      <c r="H55">
        <v>0</v>
      </c>
      <c r="I55" t="s">
        <v>14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9.6999999999999993</v>
      </c>
      <c r="AE55">
        <v>197</v>
      </c>
      <c r="AF55">
        <v>28.01970174627899</v>
      </c>
      <c r="AG55">
        <v>20.807108924270096</v>
      </c>
      <c r="AH55">
        <v>19.784641283885289</v>
      </c>
      <c r="AI55">
        <v>4.5011269031182408</v>
      </c>
      <c r="AJ55">
        <v>0</v>
      </c>
      <c r="AK55">
        <v>0</v>
      </c>
    </row>
    <row r="56" spans="1:37" hidden="1" x14ac:dyDescent="0.3">
      <c r="A56" t="s">
        <v>157</v>
      </c>
      <c r="B56" t="s">
        <v>158</v>
      </c>
      <c r="C56" t="s">
        <v>158</v>
      </c>
      <c r="D56" t="s">
        <v>4</v>
      </c>
      <c r="E56">
        <v>1</v>
      </c>
      <c r="F56">
        <v>0</v>
      </c>
      <c r="G56">
        <v>0</v>
      </c>
      <c r="H56">
        <v>0</v>
      </c>
      <c r="I56" t="s">
        <v>15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4.5</v>
      </c>
      <c r="AE56">
        <v>209</v>
      </c>
      <c r="AF56">
        <v>21.039894434785239</v>
      </c>
      <c r="AG56">
        <v>11.76359926473182</v>
      </c>
      <c r="AH56">
        <v>8.6504671818327772</v>
      </c>
      <c r="AI56">
        <v>2.7217513229169752</v>
      </c>
      <c r="AJ56">
        <v>0</v>
      </c>
      <c r="AK56">
        <v>0</v>
      </c>
    </row>
    <row r="57" spans="1:37" hidden="1" x14ac:dyDescent="0.3">
      <c r="A57" t="s">
        <v>159</v>
      </c>
      <c r="B57" t="s">
        <v>160</v>
      </c>
      <c r="C57" t="s">
        <v>160</v>
      </c>
      <c r="D57" t="s">
        <v>5</v>
      </c>
      <c r="E57">
        <v>0</v>
      </c>
      <c r="F57">
        <v>1</v>
      </c>
      <c r="G57">
        <v>0</v>
      </c>
      <c r="H57">
        <v>0</v>
      </c>
      <c r="I57" t="s">
        <v>15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4.5</v>
      </c>
      <c r="AE57">
        <v>213</v>
      </c>
      <c r="AF57">
        <v>14.367835868041327</v>
      </c>
      <c r="AG57">
        <v>6.5940247631969058</v>
      </c>
      <c r="AH57">
        <v>5.4438029053536301</v>
      </c>
      <c r="AI57">
        <v>1.724883583104627</v>
      </c>
      <c r="AJ57">
        <v>0</v>
      </c>
      <c r="AK57">
        <v>0</v>
      </c>
    </row>
    <row r="58" spans="1:37" hidden="1" x14ac:dyDescent="0.3">
      <c r="A58" t="s">
        <v>161</v>
      </c>
      <c r="B58" t="s">
        <v>162</v>
      </c>
      <c r="C58" t="s">
        <v>162</v>
      </c>
      <c r="D58" t="s">
        <v>6</v>
      </c>
      <c r="E58">
        <v>0</v>
      </c>
      <c r="F58">
        <v>0</v>
      </c>
      <c r="G58">
        <v>1</v>
      </c>
      <c r="H58">
        <v>0</v>
      </c>
      <c r="I58" t="s">
        <v>15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5.3</v>
      </c>
      <c r="AE58">
        <v>216</v>
      </c>
      <c r="AF58">
        <v>19.169714146849181</v>
      </c>
      <c r="AG58">
        <v>8.6678976931738347</v>
      </c>
      <c r="AH58">
        <v>7.2213384645038747</v>
      </c>
      <c r="AI58">
        <v>2.0057110906476248</v>
      </c>
      <c r="AJ58">
        <v>0</v>
      </c>
      <c r="AK58">
        <v>0</v>
      </c>
    </row>
    <row r="59" spans="1:37" hidden="1" x14ac:dyDescent="0.3">
      <c r="A59" t="s">
        <v>163</v>
      </c>
      <c r="B59" t="s">
        <v>164</v>
      </c>
      <c r="C59" t="s">
        <v>164</v>
      </c>
      <c r="D59" t="s">
        <v>6</v>
      </c>
      <c r="E59">
        <v>0</v>
      </c>
      <c r="F59">
        <v>0</v>
      </c>
      <c r="G59">
        <v>1</v>
      </c>
      <c r="H59">
        <v>0</v>
      </c>
      <c r="I59" t="s">
        <v>15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7.3</v>
      </c>
      <c r="AE59">
        <v>217</v>
      </c>
      <c r="AF59">
        <v>37.841206722040631</v>
      </c>
      <c r="AG59">
        <v>12.715119380603717</v>
      </c>
      <c r="AH59">
        <v>12.839482693404495</v>
      </c>
      <c r="AI59">
        <v>3.1524736981347194</v>
      </c>
      <c r="AJ59">
        <v>0</v>
      </c>
      <c r="AK59">
        <v>0</v>
      </c>
    </row>
    <row r="60" spans="1:37" hidden="1" x14ac:dyDescent="0.3">
      <c r="A60" t="s">
        <v>165</v>
      </c>
      <c r="B60" t="s">
        <v>166</v>
      </c>
      <c r="C60" t="s">
        <v>166</v>
      </c>
      <c r="D60" t="s">
        <v>5</v>
      </c>
      <c r="E60">
        <v>0</v>
      </c>
      <c r="F60">
        <v>1</v>
      </c>
      <c r="G60">
        <v>0</v>
      </c>
      <c r="H60">
        <v>0</v>
      </c>
      <c r="I60" t="s">
        <v>15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4.5</v>
      </c>
      <c r="AE60">
        <v>221</v>
      </c>
      <c r="AF60">
        <v>18.8</v>
      </c>
      <c r="AG60">
        <v>8.0368212869285536</v>
      </c>
      <c r="AH60">
        <v>6.9326675162023053</v>
      </c>
      <c r="AI60">
        <v>2.2105728502217685</v>
      </c>
      <c r="AJ60">
        <v>0</v>
      </c>
      <c r="AK60">
        <v>0</v>
      </c>
    </row>
    <row r="61" spans="1:37" hidden="1" x14ac:dyDescent="0.3">
      <c r="A61" t="s">
        <v>167</v>
      </c>
      <c r="B61" t="s">
        <v>168</v>
      </c>
      <c r="C61" t="s">
        <v>168</v>
      </c>
      <c r="D61" t="s">
        <v>7</v>
      </c>
      <c r="E61">
        <v>0</v>
      </c>
      <c r="F61">
        <v>0</v>
      </c>
      <c r="G61">
        <v>0</v>
      </c>
      <c r="H61">
        <v>1</v>
      </c>
      <c r="I61" t="s">
        <v>15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5.2</v>
      </c>
      <c r="AE61">
        <v>222</v>
      </c>
      <c r="AF61">
        <v>18.110063363797082</v>
      </c>
      <c r="AG61">
        <v>7.7332287260483303</v>
      </c>
      <c r="AH61">
        <v>6.6754611642293487</v>
      </c>
      <c r="AI61">
        <v>2.1096892295815928</v>
      </c>
      <c r="AJ61">
        <v>0</v>
      </c>
      <c r="AK61">
        <v>0</v>
      </c>
    </row>
    <row r="62" spans="1:37" hidden="1" x14ac:dyDescent="0.3">
      <c r="A62" t="s">
        <v>140</v>
      </c>
      <c r="B62" t="s">
        <v>169</v>
      </c>
      <c r="C62" t="s">
        <v>169</v>
      </c>
      <c r="D62" t="s">
        <v>5</v>
      </c>
      <c r="E62">
        <v>0</v>
      </c>
      <c r="F62">
        <v>1</v>
      </c>
      <c r="G62">
        <v>0</v>
      </c>
      <c r="H62">
        <v>0</v>
      </c>
      <c r="I62" t="s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4.4000000000000004</v>
      </c>
      <c r="AE62">
        <v>223</v>
      </c>
      <c r="AF62">
        <v>17.692697421740487</v>
      </c>
      <c r="AG62">
        <v>7.3178416442268075</v>
      </c>
      <c r="AH62">
        <v>6.445239910719633</v>
      </c>
      <c r="AI62">
        <v>2.1275932647901739</v>
      </c>
      <c r="AJ62">
        <v>0</v>
      </c>
      <c r="AK62">
        <v>0</v>
      </c>
    </row>
    <row r="63" spans="1:37" hidden="1" x14ac:dyDescent="0.3">
      <c r="A63" t="s">
        <v>170</v>
      </c>
      <c r="B63" t="s">
        <v>171</v>
      </c>
      <c r="C63" t="s">
        <v>171</v>
      </c>
      <c r="D63" t="s">
        <v>6</v>
      </c>
      <c r="E63">
        <v>0</v>
      </c>
      <c r="F63">
        <v>0</v>
      </c>
      <c r="G63">
        <v>1</v>
      </c>
      <c r="H63">
        <v>0</v>
      </c>
      <c r="I63" t="s">
        <v>15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5.6</v>
      </c>
      <c r="AE63">
        <v>225</v>
      </c>
      <c r="AF63">
        <v>39.069521442257823</v>
      </c>
      <c r="AG63">
        <v>12.190824359870955</v>
      </c>
      <c r="AH63">
        <v>12.954485584057579</v>
      </c>
      <c r="AI63">
        <v>2.768935688714028</v>
      </c>
      <c r="AJ63">
        <v>0</v>
      </c>
      <c r="AK63">
        <v>0</v>
      </c>
    </row>
    <row r="64" spans="1:37" hidden="1" x14ac:dyDescent="0.3">
      <c r="A64" t="s">
        <v>172</v>
      </c>
      <c r="B64" t="s">
        <v>173</v>
      </c>
      <c r="C64" t="s">
        <v>173</v>
      </c>
      <c r="D64" t="s">
        <v>5</v>
      </c>
      <c r="E64">
        <v>0</v>
      </c>
      <c r="F64">
        <v>1</v>
      </c>
      <c r="G64">
        <v>0</v>
      </c>
      <c r="H64">
        <v>0</v>
      </c>
      <c r="I64" t="s">
        <v>15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4.4000000000000004</v>
      </c>
      <c r="AE64">
        <v>226</v>
      </c>
      <c r="AF64">
        <v>22.555560491195834</v>
      </c>
      <c r="AG64">
        <v>6.4460252077292575</v>
      </c>
      <c r="AH64">
        <v>7.2882266490397178</v>
      </c>
      <c r="AI64">
        <v>2.5977459117580119</v>
      </c>
      <c r="AJ64">
        <v>0</v>
      </c>
      <c r="AK64">
        <v>0</v>
      </c>
    </row>
    <row r="65" spans="1:37" hidden="1" x14ac:dyDescent="0.3">
      <c r="A65" t="s">
        <v>174</v>
      </c>
      <c r="B65" t="s">
        <v>175</v>
      </c>
      <c r="C65" t="s">
        <v>175</v>
      </c>
      <c r="D65" t="s">
        <v>6</v>
      </c>
      <c r="E65">
        <v>0</v>
      </c>
      <c r="F65">
        <v>0</v>
      </c>
      <c r="G65">
        <v>1</v>
      </c>
      <c r="H65">
        <v>0</v>
      </c>
      <c r="I65" t="s">
        <v>15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5.4</v>
      </c>
      <c r="AE65">
        <v>227</v>
      </c>
      <c r="AF65">
        <v>36.506849770814448</v>
      </c>
      <c r="AG65">
        <v>11.376973955031973</v>
      </c>
      <c r="AH65">
        <v>12.100186867709823</v>
      </c>
      <c r="AI65">
        <v>2.487750601413993</v>
      </c>
      <c r="AJ65">
        <v>0</v>
      </c>
      <c r="AK65">
        <v>0</v>
      </c>
    </row>
    <row r="66" spans="1:37" hidden="1" x14ac:dyDescent="0.3">
      <c r="A66" t="s">
        <v>176</v>
      </c>
      <c r="B66" t="s">
        <v>177</v>
      </c>
      <c r="C66" t="s">
        <v>178</v>
      </c>
      <c r="D66" t="s">
        <v>6</v>
      </c>
      <c r="E66">
        <v>0</v>
      </c>
      <c r="F66">
        <v>0</v>
      </c>
      <c r="G66">
        <v>1</v>
      </c>
      <c r="H66">
        <v>0</v>
      </c>
      <c r="I66" t="s">
        <v>15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</v>
      </c>
      <c r="AE66">
        <v>234</v>
      </c>
      <c r="AF66">
        <v>27.799999986423181</v>
      </c>
      <c r="AG66">
        <v>7.3614131733223687</v>
      </c>
      <c r="AH66">
        <v>8.7949496900136186</v>
      </c>
      <c r="AI66">
        <v>2.1347944249691984</v>
      </c>
      <c r="AJ66">
        <v>0</v>
      </c>
      <c r="AK66">
        <v>0</v>
      </c>
    </row>
    <row r="67" spans="1:37" hidden="1" x14ac:dyDescent="0.3">
      <c r="A67" t="s">
        <v>161</v>
      </c>
      <c r="B67" t="s">
        <v>179</v>
      </c>
      <c r="C67" t="s">
        <v>179</v>
      </c>
      <c r="D67" t="s">
        <v>4</v>
      </c>
      <c r="E67">
        <v>1</v>
      </c>
      <c r="F67">
        <v>0</v>
      </c>
      <c r="G67">
        <v>0</v>
      </c>
      <c r="H67">
        <v>0</v>
      </c>
      <c r="I67" t="s">
        <v>16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4.5</v>
      </c>
      <c r="AE67">
        <v>251</v>
      </c>
      <c r="AF67">
        <v>20.118677465647764</v>
      </c>
      <c r="AG67">
        <v>13.903741229478154</v>
      </c>
      <c r="AH67">
        <v>16.389404632481668</v>
      </c>
      <c r="AI67">
        <v>4.0960586488010708</v>
      </c>
      <c r="AJ67">
        <v>0</v>
      </c>
      <c r="AK67">
        <v>0</v>
      </c>
    </row>
    <row r="68" spans="1:37" hidden="1" x14ac:dyDescent="0.3">
      <c r="A68" t="s">
        <v>180</v>
      </c>
      <c r="B68" t="s">
        <v>181</v>
      </c>
      <c r="C68" t="s">
        <v>181</v>
      </c>
      <c r="D68" t="s">
        <v>6</v>
      </c>
      <c r="E68">
        <v>0</v>
      </c>
      <c r="F68">
        <v>0</v>
      </c>
      <c r="G68">
        <v>1</v>
      </c>
      <c r="H68">
        <v>0</v>
      </c>
      <c r="I68" t="s">
        <v>16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5.4</v>
      </c>
      <c r="AE68">
        <v>255</v>
      </c>
      <c r="AF68">
        <v>13.072250458882106</v>
      </c>
      <c r="AG68">
        <v>17.465675952457186</v>
      </c>
      <c r="AH68">
        <v>15.40033392804256</v>
      </c>
      <c r="AI68">
        <v>4.4290492394039358</v>
      </c>
      <c r="AJ68">
        <v>0</v>
      </c>
      <c r="AK68">
        <v>0</v>
      </c>
    </row>
    <row r="69" spans="1:37" hidden="1" x14ac:dyDescent="0.3">
      <c r="A69" t="s">
        <v>182</v>
      </c>
      <c r="B69" t="s">
        <v>183</v>
      </c>
      <c r="C69" t="s">
        <v>183</v>
      </c>
      <c r="D69" t="s">
        <v>6</v>
      </c>
      <c r="E69">
        <v>0</v>
      </c>
      <c r="F69">
        <v>0</v>
      </c>
      <c r="G69">
        <v>1</v>
      </c>
      <c r="H69">
        <v>0</v>
      </c>
      <c r="I69" t="s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5.3</v>
      </c>
      <c r="AE69">
        <v>258</v>
      </c>
      <c r="AF69">
        <v>14.190968525668215</v>
      </c>
      <c r="AG69">
        <v>19.790616817064421</v>
      </c>
      <c r="AH69">
        <v>17.186124461854266</v>
      </c>
      <c r="AI69">
        <v>5.091357263461493</v>
      </c>
      <c r="AJ69">
        <v>0</v>
      </c>
      <c r="AK69">
        <v>0</v>
      </c>
    </row>
    <row r="70" spans="1:37" hidden="1" x14ac:dyDescent="0.3">
      <c r="A70" t="s">
        <v>184</v>
      </c>
      <c r="B70" t="s">
        <v>185</v>
      </c>
      <c r="C70" t="s">
        <v>185</v>
      </c>
      <c r="D70" t="s">
        <v>5</v>
      </c>
      <c r="E70">
        <v>0</v>
      </c>
      <c r="F70">
        <v>1</v>
      </c>
      <c r="G70">
        <v>0</v>
      </c>
      <c r="H70">
        <v>0</v>
      </c>
      <c r="I70" t="s">
        <v>16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4.4000000000000004</v>
      </c>
      <c r="AE70">
        <v>263</v>
      </c>
      <c r="AF70">
        <v>12.06635844054423</v>
      </c>
      <c r="AG70">
        <v>11.12578839231492</v>
      </c>
      <c r="AH70">
        <v>11.400103096282908</v>
      </c>
      <c r="AI70">
        <v>2.8872621847729367</v>
      </c>
      <c r="AJ70">
        <v>0</v>
      </c>
      <c r="AK70">
        <v>0</v>
      </c>
    </row>
    <row r="71" spans="1:37" hidden="1" x14ac:dyDescent="0.3">
      <c r="A71" t="s">
        <v>186</v>
      </c>
      <c r="B71" t="s">
        <v>187</v>
      </c>
      <c r="C71" t="s">
        <v>187</v>
      </c>
      <c r="D71" t="s">
        <v>6</v>
      </c>
      <c r="E71">
        <v>0</v>
      </c>
      <c r="F71">
        <v>0</v>
      </c>
      <c r="G71">
        <v>1</v>
      </c>
      <c r="H71">
        <v>0</v>
      </c>
      <c r="I71" t="s">
        <v>16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5.2</v>
      </c>
      <c r="AE71">
        <v>264</v>
      </c>
      <c r="AF71">
        <v>16.758790924161058</v>
      </c>
      <c r="AG71">
        <v>10.857462596013992</v>
      </c>
      <c r="AH71">
        <v>13.244173330305069</v>
      </c>
      <c r="AI71">
        <v>3.3876141542154201</v>
      </c>
      <c r="AJ71">
        <v>0</v>
      </c>
      <c r="AK71">
        <v>0</v>
      </c>
    </row>
    <row r="72" spans="1:37" hidden="1" x14ac:dyDescent="0.3">
      <c r="A72" t="s">
        <v>188</v>
      </c>
      <c r="B72" t="s">
        <v>189</v>
      </c>
      <c r="C72" t="s">
        <v>189</v>
      </c>
      <c r="D72" t="s">
        <v>5</v>
      </c>
      <c r="E72">
        <v>0</v>
      </c>
      <c r="F72">
        <v>1</v>
      </c>
      <c r="G72">
        <v>0</v>
      </c>
      <c r="H72">
        <v>0</v>
      </c>
      <c r="I72" t="s">
        <v>16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4.4000000000000004</v>
      </c>
      <c r="AE72">
        <v>268</v>
      </c>
      <c r="AF72">
        <v>16.2930533644188</v>
      </c>
      <c r="AG72">
        <v>9.4320372391639324</v>
      </c>
      <c r="AH72">
        <v>12.242912273768518</v>
      </c>
      <c r="AI72">
        <v>3.315224383262863</v>
      </c>
      <c r="AJ72">
        <v>0</v>
      </c>
      <c r="AK72">
        <v>0</v>
      </c>
    </row>
    <row r="73" spans="1:37" hidden="1" x14ac:dyDescent="0.3">
      <c r="A73" t="s">
        <v>190</v>
      </c>
      <c r="B73" t="s">
        <v>191</v>
      </c>
      <c r="C73" t="s">
        <v>191</v>
      </c>
      <c r="D73" t="s">
        <v>5</v>
      </c>
      <c r="E73">
        <v>0</v>
      </c>
      <c r="F73">
        <v>1</v>
      </c>
      <c r="G73">
        <v>0</v>
      </c>
      <c r="H73">
        <v>0</v>
      </c>
      <c r="I73" t="s">
        <v>16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</v>
      </c>
      <c r="AE73">
        <v>269</v>
      </c>
      <c r="AF73">
        <v>15.031036684307388</v>
      </c>
      <c r="AG73">
        <v>11.966311811666113</v>
      </c>
      <c r="AH73">
        <v>13.134348675155525</v>
      </c>
      <c r="AI73">
        <v>3.3665012774592142</v>
      </c>
      <c r="AJ73">
        <v>0</v>
      </c>
      <c r="AK73">
        <v>0</v>
      </c>
    </row>
    <row r="74" spans="1:37" hidden="1" x14ac:dyDescent="0.3">
      <c r="A74" t="s">
        <v>192</v>
      </c>
      <c r="B74" t="s">
        <v>193</v>
      </c>
      <c r="C74" t="s">
        <v>193</v>
      </c>
      <c r="D74" t="s">
        <v>6</v>
      </c>
      <c r="E74">
        <v>0</v>
      </c>
      <c r="F74">
        <v>0</v>
      </c>
      <c r="G74">
        <v>1</v>
      </c>
      <c r="H74">
        <v>0</v>
      </c>
      <c r="I74" t="s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5.2</v>
      </c>
      <c r="AE74">
        <v>271</v>
      </c>
      <c r="AF74">
        <v>14.649417500615989</v>
      </c>
      <c r="AG74">
        <v>8.9304476444508012</v>
      </c>
      <c r="AH74">
        <v>11.261376309747423</v>
      </c>
      <c r="AI74">
        <v>3.1353722190530058</v>
      </c>
      <c r="AJ74">
        <v>0</v>
      </c>
      <c r="AK74">
        <v>0</v>
      </c>
    </row>
    <row r="75" spans="1:37" hidden="1" x14ac:dyDescent="0.3">
      <c r="A75" t="s">
        <v>194</v>
      </c>
      <c r="B75" t="s">
        <v>195</v>
      </c>
      <c r="C75" t="s">
        <v>195</v>
      </c>
      <c r="D75" t="s">
        <v>6</v>
      </c>
      <c r="E75">
        <v>0</v>
      </c>
      <c r="F75">
        <v>0</v>
      </c>
      <c r="G75">
        <v>1</v>
      </c>
      <c r="H75">
        <v>0</v>
      </c>
      <c r="I75" t="s">
        <v>16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4.8</v>
      </c>
      <c r="AE75">
        <v>275</v>
      </c>
      <c r="AF75">
        <v>11.57208285049459</v>
      </c>
      <c r="AG75">
        <v>10.935418525327265</v>
      </c>
      <c r="AH75">
        <v>11.082658878562869</v>
      </c>
      <c r="AI75">
        <v>3.4584619493893243</v>
      </c>
      <c r="AJ75">
        <v>0</v>
      </c>
      <c r="AK75">
        <v>0</v>
      </c>
    </row>
    <row r="76" spans="1:37" hidden="1" x14ac:dyDescent="0.3">
      <c r="A76" t="s">
        <v>196</v>
      </c>
      <c r="B76" t="s">
        <v>197</v>
      </c>
      <c r="C76" t="s">
        <v>197</v>
      </c>
      <c r="D76" t="s">
        <v>4</v>
      </c>
      <c r="E76">
        <v>1</v>
      </c>
      <c r="F76">
        <v>0</v>
      </c>
      <c r="G76">
        <v>0</v>
      </c>
      <c r="H76">
        <v>0</v>
      </c>
      <c r="I76" t="s">
        <v>17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4.5</v>
      </c>
      <c r="AE76">
        <v>283</v>
      </c>
      <c r="AF76">
        <v>17.591481555226107</v>
      </c>
      <c r="AG76">
        <v>19.327682937113146</v>
      </c>
      <c r="AH76">
        <v>21.680576112911346</v>
      </c>
      <c r="AI76">
        <v>4.1006881413081775</v>
      </c>
      <c r="AJ76">
        <v>0</v>
      </c>
      <c r="AK76">
        <v>0</v>
      </c>
    </row>
    <row r="77" spans="1:37" hidden="1" x14ac:dyDescent="0.3">
      <c r="A77" t="s">
        <v>198</v>
      </c>
      <c r="B77" t="s">
        <v>199</v>
      </c>
      <c r="C77" t="s">
        <v>199</v>
      </c>
      <c r="D77" t="s">
        <v>5</v>
      </c>
      <c r="E77">
        <v>0</v>
      </c>
      <c r="F77">
        <v>1</v>
      </c>
      <c r="G77">
        <v>0</v>
      </c>
      <c r="H77">
        <v>0</v>
      </c>
      <c r="I77" t="s">
        <v>17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4.5</v>
      </c>
      <c r="AE77">
        <v>286</v>
      </c>
      <c r="AF77">
        <v>7.4943764672207731</v>
      </c>
      <c r="AG77">
        <v>13.382678615868201</v>
      </c>
      <c r="AH77">
        <v>12.695874477932659</v>
      </c>
      <c r="AI77">
        <v>2.2540937826389165</v>
      </c>
      <c r="AJ77">
        <v>0</v>
      </c>
      <c r="AK77">
        <v>0</v>
      </c>
    </row>
    <row r="78" spans="1:37" hidden="1" x14ac:dyDescent="0.3">
      <c r="A78" t="s">
        <v>200</v>
      </c>
      <c r="B78" t="s">
        <v>201</v>
      </c>
      <c r="C78" t="s">
        <v>201</v>
      </c>
      <c r="D78" t="s">
        <v>6</v>
      </c>
      <c r="E78">
        <v>0</v>
      </c>
      <c r="F78">
        <v>0</v>
      </c>
      <c r="G78">
        <v>1</v>
      </c>
      <c r="H78">
        <v>0</v>
      </c>
      <c r="I78" t="s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5.5</v>
      </c>
      <c r="AE78">
        <v>290</v>
      </c>
      <c r="AF78">
        <v>17.526658392006897</v>
      </c>
      <c r="AG78">
        <v>13.932022981457546</v>
      </c>
      <c r="AH78">
        <v>18.023113663751076</v>
      </c>
      <c r="AI78">
        <v>3.3448120555576608</v>
      </c>
      <c r="AJ78">
        <v>0</v>
      </c>
      <c r="AK78">
        <v>0</v>
      </c>
    </row>
    <row r="79" spans="1:37" hidden="1" x14ac:dyDescent="0.3">
      <c r="A79" t="s">
        <v>202</v>
      </c>
      <c r="B79" t="s">
        <v>203</v>
      </c>
      <c r="C79" t="s">
        <v>203</v>
      </c>
      <c r="D79" t="s">
        <v>7</v>
      </c>
      <c r="E79">
        <v>0</v>
      </c>
      <c r="F79">
        <v>0</v>
      </c>
      <c r="G79">
        <v>0</v>
      </c>
      <c r="H79">
        <v>1</v>
      </c>
      <c r="I79" t="s">
        <v>17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7.2</v>
      </c>
      <c r="AE79">
        <v>295</v>
      </c>
      <c r="AF79">
        <v>26.976642317828784</v>
      </c>
      <c r="AG79">
        <v>16.987792782614509</v>
      </c>
      <c r="AH79">
        <v>24.746676406788765</v>
      </c>
      <c r="AI79">
        <v>3.8036268779461757</v>
      </c>
      <c r="AJ79">
        <v>0</v>
      </c>
      <c r="AK79">
        <v>0</v>
      </c>
    </row>
    <row r="80" spans="1:37" hidden="1" x14ac:dyDescent="0.3">
      <c r="A80" t="s">
        <v>204</v>
      </c>
      <c r="B80" t="s">
        <v>205</v>
      </c>
      <c r="C80" t="s">
        <v>205</v>
      </c>
      <c r="D80" t="s">
        <v>6</v>
      </c>
      <c r="E80">
        <v>0</v>
      </c>
      <c r="F80">
        <v>0</v>
      </c>
      <c r="G80">
        <v>1</v>
      </c>
      <c r="H80">
        <v>0</v>
      </c>
      <c r="I80" t="s">
        <v>17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4.5</v>
      </c>
      <c r="AE80">
        <v>296</v>
      </c>
      <c r="AF80">
        <v>12.111111111047164</v>
      </c>
      <c r="AG80">
        <v>12.745559806691318</v>
      </c>
      <c r="AH80">
        <v>14.549454403691806</v>
      </c>
      <c r="AI80">
        <v>2.7269053588235064</v>
      </c>
      <c r="AJ80">
        <v>0</v>
      </c>
      <c r="AK80">
        <v>0</v>
      </c>
    </row>
    <row r="81" spans="1:37" hidden="1" x14ac:dyDescent="0.3">
      <c r="A81" t="s">
        <v>206</v>
      </c>
      <c r="B81" t="s">
        <v>207</v>
      </c>
      <c r="C81" t="s">
        <v>207</v>
      </c>
      <c r="D81" t="s">
        <v>5</v>
      </c>
      <c r="E81">
        <v>0</v>
      </c>
      <c r="F81">
        <v>1</v>
      </c>
      <c r="G81">
        <v>0</v>
      </c>
      <c r="H81">
        <v>0</v>
      </c>
      <c r="I81" t="s">
        <v>17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4.4000000000000004</v>
      </c>
      <c r="AE81">
        <v>302</v>
      </c>
      <c r="AF81">
        <v>9.8193365920611413</v>
      </c>
      <c r="AG81">
        <v>9.832955856075122</v>
      </c>
      <c r="AH81">
        <v>11.459797244432686</v>
      </c>
      <c r="AI81">
        <v>2.0488291687018543</v>
      </c>
      <c r="AJ81">
        <v>0</v>
      </c>
      <c r="AK81">
        <v>0</v>
      </c>
    </row>
    <row r="82" spans="1:37" hidden="1" x14ac:dyDescent="0.3">
      <c r="A82" t="s">
        <v>208</v>
      </c>
      <c r="B82" t="s">
        <v>209</v>
      </c>
      <c r="C82" t="s">
        <v>210</v>
      </c>
      <c r="D82" t="s">
        <v>6</v>
      </c>
      <c r="E82">
        <v>0</v>
      </c>
      <c r="F82">
        <v>0</v>
      </c>
      <c r="G82">
        <v>1</v>
      </c>
      <c r="H82">
        <v>0</v>
      </c>
      <c r="I82" t="s">
        <v>17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</v>
      </c>
      <c r="AE82">
        <v>305</v>
      </c>
      <c r="AF82">
        <v>11.861024793116981</v>
      </c>
      <c r="AG82">
        <v>16.99769470709235</v>
      </c>
      <c r="AH82">
        <v>17.282931346528549</v>
      </c>
      <c r="AI82">
        <v>2.0086064833543857</v>
      </c>
      <c r="AJ82">
        <v>0</v>
      </c>
      <c r="AK82">
        <v>0</v>
      </c>
    </row>
    <row r="83" spans="1:37" hidden="1" x14ac:dyDescent="0.3">
      <c r="A83" t="s">
        <v>211</v>
      </c>
      <c r="B83" t="s">
        <v>212</v>
      </c>
      <c r="C83" t="s">
        <v>211</v>
      </c>
      <c r="D83" t="s">
        <v>6</v>
      </c>
      <c r="E83">
        <v>0</v>
      </c>
      <c r="F83">
        <v>0</v>
      </c>
      <c r="G83">
        <v>1</v>
      </c>
      <c r="H83">
        <v>0</v>
      </c>
      <c r="I83" t="s">
        <v>17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4.5999999999999996</v>
      </c>
      <c r="AE83">
        <v>307</v>
      </c>
      <c r="AF83">
        <v>20.317267619071902</v>
      </c>
      <c r="AG83">
        <v>18.052878003155538</v>
      </c>
      <c r="AH83">
        <v>22.171145733077292</v>
      </c>
      <c r="AI83">
        <v>4.2117123544965658</v>
      </c>
      <c r="AJ83">
        <v>0</v>
      </c>
      <c r="AK83">
        <v>0</v>
      </c>
    </row>
    <row r="84" spans="1:37" hidden="1" x14ac:dyDescent="0.3">
      <c r="A84" t="s">
        <v>61</v>
      </c>
      <c r="B84" t="s">
        <v>160</v>
      </c>
      <c r="C84" t="s">
        <v>160</v>
      </c>
      <c r="D84" t="s">
        <v>4</v>
      </c>
      <c r="E84">
        <v>1</v>
      </c>
      <c r="F84">
        <v>0</v>
      </c>
      <c r="G84">
        <v>0</v>
      </c>
      <c r="H84">
        <v>0</v>
      </c>
      <c r="I84" t="s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4.0999999999999996</v>
      </c>
      <c r="AE84">
        <v>326</v>
      </c>
      <c r="AF84">
        <v>19.553277214691956</v>
      </c>
      <c r="AG84">
        <v>25.060230534122265</v>
      </c>
      <c r="AH84">
        <v>22.077130006494656</v>
      </c>
      <c r="AI84">
        <v>5.5328590640717632</v>
      </c>
      <c r="AJ84">
        <v>0</v>
      </c>
      <c r="AK84">
        <v>0</v>
      </c>
    </row>
    <row r="85" spans="1:37" hidden="1" x14ac:dyDescent="0.3">
      <c r="A85" t="s">
        <v>213</v>
      </c>
      <c r="B85" t="s">
        <v>214</v>
      </c>
      <c r="C85" t="s">
        <v>214</v>
      </c>
      <c r="D85" t="s">
        <v>7</v>
      </c>
      <c r="E85">
        <v>0</v>
      </c>
      <c r="F85">
        <v>0</v>
      </c>
      <c r="G85">
        <v>0</v>
      </c>
      <c r="H85">
        <v>1</v>
      </c>
      <c r="I85" t="s">
        <v>19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9.1</v>
      </c>
      <c r="AE85">
        <v>327</v>
      </c>
      <c r="AF85">
        <v>16.043039383427526</v>
      </c>
      <c r="AG85">
        <v>14.438640987582716</v>
      </c>
      <c r="AH85">
        <v>15.357886708996297</v>
      </c>
      <c r="AI85">
        <v>3.7110590714876914</v>
      </c>
      <c r="AJ85">
        <v>0</v>
      </c>
      <c r="AK85">
        <v>0</v>
      </c>
    </row>
    <row r="86" spans="1:37" hidden="1" x14ac:dyDescent="0.3">
      <c r="A86" t="s">
        <v>215</v>
      </c>
      <c r="B86" t="s">
        <v>216</v>
      </c>
      <c r="C86" t="s">
        <v>216</v>
      </c>
      <c r="D86" t="s">
        <v>5</v>
      </c>
      <c r="E86">
        <v>0</v>
      </c>
      <c r="F86">
        <v>1</v>
      </c>
      <c r="G86">
        <v>0</v>
      </c>
      <c r="H86">
        <v>0</v>
      </c>
      <c r="I86" t="s">
        <v>19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4.3</v>
      </c>
      <c r="AE86">
        <v>329</v>
      </c>
      <c r="AF86">
        <v>11.720203860553761</v>
      </c>
      <c r="AG86">
        <v>19.368813818701884</v>
      </c>
      <c r="AH86">
        <v>15.189974217170477</v>
      </c>
      <c r="AI86">
        <v>4.3729285942865186</v>
      </c>
      <c r="AJ86">
        <v>0</v>
      </c>
      <c r="AK86">
        <v>0</v>
      </c>
    </row>
    <row r="87" spans="1:37" x14ac:dyDescent="0.3">
      <c r="A87" t="s">
        <v>291</v>
      </c>
      <c r="B87" t="s">
        <v>292</v>
      </c>
      <c r="C87" s="1" t="s">
        <v>293</v>
      </c>
      <c r="D87" t="s">
        <v>6</v>
      </c>
      <c r="E87">
        <v>0</v>
      </c>
      <c r="F87">
        <v>0</v>
      </c>
      <c r="G87">
        <v>1</v>
      </c>
      <c r="H87">
        <v>0</v>
      </c>
      <c r="I87" t="s">
        <v>23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5.9</v>
      </c>
      <c r="AE87">
        <v>509</v>
      </c>
      <c r="AF87">
        <v>29.490818744500352</v>
      </c>
      <c r="AG87">
        <v>30.451556191417815</v>
      </c>
      <c r="AH87">
        <v>31.359856042938667</v>
      </c>
      <c r="AI87">
        <v>7.4166293242381149</v>
      </c>
      <c r="AJ87">
        <v>1</v>
      </c>
      <c r="AK87">
        <v>1</v>
      </c>
    </row>
    <row r="88" spans="1:37" hidden="1" x14ac:dyDescent="0.3">
      <c r="A88" t="s">
        <v>219</v>
      </c>
      <c r="B88" t="s">
        <v>220</v>
      </c>
      <c r="C88" t="s">
        <v>220</v>
      </c>
      <c r="D88" t="s">
        <v>6</v>
      </c>
      <c r="E88">
        <v>0</v>
      </c>
      <c r="F88">
        <v>0</v>
      </c>
      <c r="G88">
        <v>1</v>
      </c>
      <c r="H88">
        <v>0</v>
      </c>
      <c r="I88" t="s">
        <v>19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6.2</v>
      </c>
      <c r="AE88">
        <v>331</v>
      </c>
      <c r="AF88">
        <v>35.335094442319928</v>
      </c>
      <c r="AG88">
        <v>20.631232447321675</v>
      </c>
      <c r="AH88">
        <v>28.79821123777522</v>
      </c>
      <c r="AI88">
        <v>4.5914713276734584</v>
      </c>
      <c r="AJ88">
        <v>0</v>
      </c>
      <c r="AK88">
        <v>0</v>
      </c>
    </row>
    <row r="89" spans="1:37" hidden="1" x14ac:dyDescent="0.3">
      <c r="A89" t="s">
        <v>221</v>
      </c>
      <c r="B89" t="s">
        <v>222</v>
      </c>
      <c r="C89" t="s">
        <v>222</v>
      </c>
      <c r="D89" t="s">
        <v>6</v>
      </c>
      <c r="E89">
        <v>0</v>
      </c>
      <c r="F89">
        <v>0</v>
      </c>
      <c r="G89">
        <v>1</v>
      </c>
      <c r="H89">
        <v>0</v>
      </c>
      <c r="I89" t="s">
        <v>19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6.8</v>
      </c>
      <c r="AE89">
        <v>336</v>
      </c>
      <c r="AF89">
        <v>19.708333317866575</v>
      </c>
      <c r="AG89">
        <v>24.509680276478132</v>
      </c>
      <c r="AH89">
        <v>21.914941543619413</v>
      </c>
      <c r="AI89">
        <v>5.2054089423279306</v>
      </c>
      <c r="AJ89">
        <v>0</v>
      </c>
      <c r="AK89">
        <v>0</v>
      </c>
    </row>
    <row r="90" spans="1:37" hidden="1" x14ac:dyDescent="0.3">
      <c r="A90" t="s">
        <v>223</v>
      </c>
      <c r="B90" t="s">
        <v>224</v>
      </c>
      <c r="C90" t="s">
        <v>224</v>
      </c>
      <c r="D90" t="s">
        <v>6</v>
      </c>
      <c r="E90">
        <v>0</v>
      </c>
      <c r="F90">
        <v>0</v>
      </c>
      <c r="G90">
        <v>1</v>
      </c>
      <c r="H90">
        <v>0</v>
      </c>
      <c r="I90" t="s">
        <v>19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4.9000000000000004</v>
      </c>
      <c r="AE90">
        <v>338</v>
      </c>
      <c r="AF90">
        <v>14.04822435058845</v>
      </c>
      <c r="AG90">
        <v>22.620613701054726</v>
      </c>
      <c r="AH90">
        <v>17.939169488450595</v>
      </c>
      <c r="AI90">
        <v>4.3946152659550384</v>
      </c>
      <c r="AJ90">
        <v>0</v>
      </c>
      <c r="AK90">
        <v>0</v>
      </c>
    </row>
    <row r="91" spans="1:37" hidden="1" x14ac:dyDescent="0.3">
      <c r="A91" t="s">
        <v>188</v>
      </c>
      <c r="B91" t="s">
        <v>225</v>
      </c>
      <c r="C91" t="s">
        <v>225</v>
      </c>
      <c r="D91" t="s">
        <v>5</v>
      </c>
      <c r="E91">
        <v>0</v>
      </c>
      <c r="F91">
        <v>1</v>
      </c>
      <c r="G91">
        <v>0</v>
      </c>
      <c r="H91">
        <v>0</v>
      </c>
      <c r="I91" t="s">
        <v>19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4.2</v>
      </c>
      <c r="AE91">
        <v>340</v>
      </c>
      <c r="AF91">
        <v>14.474539225931013</v>
      </c>
      <c r="AG91">
        <v>24.585057653509878</v>
      </c>
      <c r="AH91">
        <v>19.058798877825897</v>
      </c>
      <c r="AI91">
        <v>4.6836449713669701</v>
      </c>
      <c r="AJ91">
        <v>0</v>
      </c>
      <c r="AK91">
        <v>0</v>
      </c>
    </row>
    <row r="92" spans="1:37" hidden="1" x14ac:dyDescent="0.3">
      <c r="A92" t="s">
        <v>226</v>
      </c>
      <c r="B92" t="s">
        <v>227</v>
      </c>
      <c r="C92" t="s">
        <v>227</v>
      </c>
      <c r="D92" t="s">
        <v>7</v>
      </c>
      <c r="E92">
        <v>0</v>
      </c>
      <c r="F92">
        <v>0</v>
      </c>
      <c r="G92">
        <v>0</v>
      </c>
      <c r="H92">
        <v>1</v>
      </c>
      <c r="I92" t="s">
        <v>19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5.7</v>
      </c>
      <c r="AE92">
        <v>343</v>
      </c>
      <c r="AF92">
        <v>14.736842105025143</v>
      </c>
      <c r="AG92">
        <v>14.70162424414923</v>
      </c>
      <c r="AH92">
        <v>14.754984141902939</v>
      </c>
      <c r="AI92">
        <v>3.736083411513806</v>
      </c>
      <c r="AJ92">
        <v>0</v>
      </c>
      <c r="AK92">
        <v>0</v>
      </c>
    </row>
    <row r="93" spans="1:37" hidden="1" x14ac:dyDescent="0.3">
      <c r="A93" t="s">
        <v>228</v>
      </c>
      <c r="B93" t="s">
        <v>229</v>
      </c>
      <c r="C93" s="1" t="s">
        <v>228</v>
      </c>
      <c r="D93" t="s">
        <v>6</v>
      </c>
      <c r="E93">
        <v>0</v>
      </c>
      <c r="F93">
        <v>0</v>
      </c>
      <c r="G93">
        <v>1</v>
      </c>
      <c r="H93">
        <v>0</v>
      </c>
      <c r="I93" t="s">
        <v>18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6.3</v>
      </c>
      <c r="AE93">
        <v>356</v>
      </c>
      <c r="AF93">
        <v>17.125907079009199</v>
      </c>
      <c r="AG93">
        <v>44.908216780518472</v>
      </c>
      <c r="AH93">
        <v>32.850675550236915</v>
      </c>
      <c r="AI93">
        <v>6.5346002218617976</v>
      </c>
      <c r="AJ93">
        <v>1</v>
      </c>
      <c r="AK93">
        <v>0</v>
      </c>
    </row>
    <row r="94" spans="1:37" hidden="1" x14ac:dyDescent="0.3">
      <c r="A94" t="s">
        <v>230</v>
      </c>
      <c r="B94" t="s">
        <v>204</v>
      </c>
      <c r="C94" t="s">
        <v>204</v>
      </c>
      <c r="D94" t="s">
        <v>6</v>
      </c>
      <c r="E94">
        <v>0</v>
      </c>
      <c r="F94">
        <v>0</v>
      </c>
      <c r="G94">
        <v>1</v>
      </c>
      <c r="H94">
        <v>0</v>
      </c>
      <c r="I94" t="s">
        <v>18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5.8</v>
      </c>
      <c r="AE94">
        <v>363</v>
      </c>
      <c r="AF94">
        <v>19.1875</v>
      </c>
      <c r="AG94">
        <v>23.197190947742232</v>
      </c>
      <c r="AH94">
        <v>23.143189808279708</v>
      </c>
      <c r="AI94">
        <v>4.906659089614509</v>
      </c>
      <c r="AJ94">
        <v>0</v>
      </c>
      <c r="AK94">
        <v>0</v>
      </c>
    </row>
    <row r="95" spans="1:37" x14ac:dyDescent="0.3">
      <c r="A95" t="s">
        <v>61</v>
      </c>
      <c r="B95" t="s">
        <v>62</v>
      </c>
      <c r="C95" s="1" t="s">
        <v>62</v>
      </c>
      <c r="D95" t="s">
        <v>7</v>
      </c>
      <c r="E95">
        <v>0</v>
      </c>
      <c r="F95">
        <v>0</v>
      </c>
      <c r="G95">
        <v>0</v>
      </c>
      <c r="H95">
        <v>1</v>
      </c>
      <c r="I95" t="s">
        <v>10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6.4</v>
      </c>
      <c r="AE95">
        <v>35</v>
      </c>
      <c r="AF95">
        <v>22.871212078636376</v>
      </c>
      <c r="AG95">
        <v>23.164005990224709</v>
      </c>
      <c r="AH95">
        <v>29.621794235819166</v>
      </c>
      <c r="AI95">
        <v>6.8650520554395715</v>
      </c>
      <c r="AJ95">
        <v>1</v>
      </c>
      <c r="AK95">
        <v>1</v>
      </c>
    </row>
    <row r="96" spans="1:37" hidden="1" x14ac:dyDescent="0.3">
      <c r="A96" t="s">
        <v>232</v>
      </c>
      <c r="B96" t="s">
        <v>233</v>
      </c>
      <c r="C96" t="s">
        <v>233</v>
      </c>
      <c r="D96" t="s">
        <v>4</v>
      </c>
      <c r="E96">
        <v>1</v>
      </c>
      <c r="F96">
        <v>0</v>
      </c>
      <c r="G96">
        <v>0</v>
      </c>
      <c r="H96">
        <v>0</v>
      </c>
      <c r="I96" t="s">
        <v>18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4.5</v>
      </c>
      <c r="AE96">
        <v>368</v>
      </c>
      <c r="AF96">
        <v>22.206049634891947</v>
      </c>
      <c r="AG96">
        <v>30.417813634742494</v>
      </c>
      <c r="AH96">
        <v>28.583310401807864</v>
      </c>
      <c r="AI96">
        <v>5.4635333793628122</v>
      </c>
      <c r="AJ96">
        <v>0</v>
      </c>
      <c r="AK96">
        <v>0</v>
      </c>
    </row>
    <row r="97" spans="1:37" hidden="1" x14ac:dyDescent="0.3">
      <c r="A97" t="s">
        <v>140</v>
      </c>
      <c r="B97" t="s">
        <v>234</v>
      </c>
      <c r="C97" t="s">
        <v>235</v>
      </c>
      <c r="D97" t="s">
        <v>6</v>
      </c>
      <c r="E97">
        <v>0</v>
      </c>
      <c r="F97">
        <v>0</v>
      </c>
      <c r="G97">
        <v>1</v>
      </c>
      <c r="H97">
        <v>0</v>
      </c>
      <c r="I97" t="s">
        <v>18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4.8</v>
      </c>
      <c r="AE97">
        <v>375</v>
      </c>
      <c r="AF97">
        <v>11.362992109644447</v>
      </c>
      <c r="AG97">
        <v>22.509401514262578</v>
      </c>
      <c r="AH97">
        <v>18.124981904010927</v>
      </c>
      <c r="AI97">
        <v>4.3121408888259722</v>
      </c>
      <c r="AJ97">
        <v>0</v>
      </c>
      <c r="AK97">
        <v>0</v>
      </c>
    </row>
    <row r="98" spans="1:37" hidden="1" x14ac:dyDescent="0.3">
      <c r="A98" t="s">
        <v>236</v>
      </c>
      <c r="B98" t="s">
        <v>237</v>
      </c>
      <c r="C98" t="s">
        <v>237</v>
      </c>
      <c r="D98" t="s">
        <v>6</v>
      </c>
      <c r="E98">
        <v>0</v>
      </c>
      <c r="F98">
        <v>0</v>
      </c>
      <c r="G98">
        <v>1</v>
      </c>
      <c r="H98">
        <v>0</v>
      </c>
      <c r="I98" t="s">
        <v>18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5.5</v>
      </c>
      <c r="AE98">
        <v>376</v>
      </c>
      <c r="AF98">
        <v>15.152128150994098</v>
      </c>
      <c r="AG98">
        <v>30.092153482129696</v>
      </c>
      <c r="AH98">
        <v>24.207634353847961</v>
      </c>
      <c r="AI98">
        <v>5.3998496829707872</v>
      </c>
      <c r="AJ98">
        <v>0</v>
      </c>
      <c r="AK98">
        <v>0</v>
      </c>
    </row>
    <row r="99" spans="1:37" hidden="1" x14ac:dyDescent="0.3">
      <c r="A99" t="s">
        <v>238</v>
      </c>
      <c r="B99" t="s">
        <v>239</v>
      </c>
      <c r="C99" t="s">
        <v>240</v>
      </c>
      <c r="D99" t="s">
        <v>5</v>
      </c>
      <c r="E99">
        <v>0</v>
      </c>
      <c r="F99">
        <v>1</v>
      </c>
      <c r="G99">
        <v>0</v>
      </c>
      <c r="H99">
        <v>0</v>
      </c>
      <c r="I99" t="s">
        <v>20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6.5</v>
      </c>
      <c r="AE99">
        <v>393</v>
      </c>
      <c r="AF99">
        <v>54.835577196355501</v>
      </c>
      <c r="AG99">
        <v>18.120825699086041</v>
      </c>
      <c r="AH99">
        <v>22.472536457991534</v>
      </c>
      <c r="AI99">
        <v>2.4213990522488773</v>
      </c>
      <c r="AJ99">
        <v>0</v>
      </c>
      <c r="AK99">
        <v>0</v>
      </c>
    </row>
    <row r="100" spans="1:37" hidden="1" x14ac:dyDescent="0.3">
      <c r="A100" t="s">
        <v>241</v>
      </c>
      <c r="B100" t="s">
        <v>242</v>
      </c>
      <c r="C100" t="s">
        <v>241</v>
      </c>
      <c r="D100" t="s">
        <v>4</v>
      </c>
      <c r="E100">
        <v>1</v>
      </c>
      <c r="F100">
        <v>0</v>
      </c>
      <c r="G100">
        <v>0</v>
      </c>
      <c r="H100">
        <v>0</v>
      </c>
      <c r="I100" t="s">
        <v>20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5.5</v>
      </c>
      <c r="AE100">
        <v>394</v>
      </c>
      <c r="AF100">
        <v>21.643092929078794</v>
      </c>
      <c r="AG100">
        <v>20.439021415879587</v>
      </c>
      <c r="AH100">
        <v>13.239506903706678</v>
      </c>
      <c r="AI100">
        <v>2.3663111558588659</v>
      </c>
      <c r="AJ100">
        <v>0</v>
      </c>
      <c r="AK100">
        <v>0</v>
      </c>
    </row>
    <row r="101" spans="1:37" x14ac:dyDescent="0.3">
      <c r="A101" t="s">
        <v>306</v>
      </c>
      <c r="B101" t="s">
        <v>307</v>
      </c>
      <c r="C101" s="1" t="s">
        <v>307</v>
      </c>
      <c r="D101" t="s">
        <v>5</v>
      </c>
      <c r="E101">
        <v>0</v>
      </c>
      <c r="F101">
        <v>1</v>
      </c>
      <c r="G101">
        <v>0</v>
      </c>
      <c r="H101">
        <v>0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4.4000000000000004</v>
      </c>
      <c r="AE101">
        <v>517</v>
      </c>
      <c r="AF101">
        <v>23.883833678933787</v>
      </c>
      <c r="AG101">
        <v>30.522811624988321</v>
      </c>
      <c r="AH101">
        <v>28.723103330325063</v>
      </c>
      <c r="AI101">
        <v>6.6940990211798592</v>
      </c>
      <c r="AJ101">
        <v>1</v>
      </c>
      <c r="AK101">
        <v>1</v>
      </c>
    </row>
    <row r="102" spans="1:37" hidden="1" x14ac:dyDescent="0.3">
      <c r="A102" t="s">
        <v>245</v>
      </c>
      <c r="B102" t="s">
        <v>246</v>
      </c>
      <c r="C102" t="s">
        <v>246</v>
      </c>
      <c r="D102" t="s">
        <v>5</v>
      </c>
      <c r="E102">
        <v>0</v>
      </c>
      <c r="F102">
        <v>1</v>
      </c>
      <c r="G102">
        <v>0</v>
      </c>
      <c r="H102">
        <v>0</v>
      </c>
      <c r="I102" t="s">
        <v>20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6.9</v>
      </c>
      <c r="AE102">
        <v>397</v>
      </c>
      <c r="AF102">
        <v>51.935707235623276</v>
      </c>
      <c r="AG102">
        <v>21.24828255802737</v>
      </c>
      <c r="AH102">
        <v>22.627842647429059</v>
      </c>
      <c r="AI102">
        <v>2.7017292410169604</v>
      </c>
      <c r="AJ102">
        <v>0</v>
      </c>
      <c r="AK102">
        <v>0</v>
      </c>
    </row>
    <row r="103" spans="1:37" hidden="1" x14ac:dyDescent="0.3">
      <c r="A103" t="s">
        <v>247</v>
      </c>
      <c r="B103" t="s">
        <v>248</v>
      </c>
      <c r="C103" t="s">
        <v>248</v>
      </c>
      <c r="D103" t="s">
        <v>5</v>
      </c>
      <c r="E103">
        <v>0</v>
      </c>
      <c r="F103">
        <v>1</v>
      </c>
      <c r="G103">
        <v>0</v>
      </c>
      <c r="H103">
        <v>0</v>
      </c>
      <c r="I103" t="s">
        <v>20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7.3</v>
      </c>
      <c r="AE103">
        <v>398</v>
      </c>
      <c r="AF103">
        <v>26.944444472109154</v>
      </c>
      <c r="AG103">
        <v>21.046205789222785</v>
      </c>
      <c r="AH103">
        <v>15.035623962054057</v>
      </c>
      <c r="AI103">
        <v>2.7493508126599657</v>
      </c>
      <c r="AJ103">
        <v>0</v>
      </c>
      <c r="AK103">
        <v>0</v>
      </c>
    </row>
    <row r="104" spans="1:37" hidden="1" x14ac:dyDescent="0.3">
      <c r="A104" t="s">
        <v>249</v>
      </c>
      <c r="B104" t="s">
        <v>250</v>
      </c>
      <c r="C104" t="s">
        <v>250</v>
      </c>
      <c r="D104" t="s">
        <v>5</v>
      </c>
      <c r="E104">
        <v>0</v>
      </c>
      <c r="F104">
        <v>1</v>
      </c>
      <c r="G104">
        <v>0</v>
      </c>
      <c r="H104">
        <v>0</v>
      </c>
      <c r="I104" t="s">
        <v>20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4.4000000000000004</v>
      </c>
      <c r="AE104">
        <v>399</v>
      </c>
      <c r="AF104">
        <v>12.680117231336244</v>
      </c>
      <c r="AG104">
        <v>14.918793133604551</v>
      </c>
      <c r="AH104">
        <v>8.7249388263965066</v>
      </c>
      <c r="AI104">
        <v>1.3025147495485938</v>
      </c>
      <c r="AJ104">
        <v>0</v>
      </c>
      <c r="AK104">
        <v>0</v>
      </c>
    </row>
    <row r="105" spans="1:37" hidden="1" x14ac:dyDescent="0.3">
      <c r="A105" t="s">
        <v>221</v>
      </c>
      <c r="B105" t="s">
        <v>251</v>
      </c>
      <c r="C105" t="s">
        <v>251</v>
      </c>
      <c r="D105" t="s">
        <v>6</v>
      </c>
      <c r="E105">
        <v>0</v>
      </c>
      <c r="F105">
        <v>0</v>
      </c>
      <c r="G105">
        <v>1</v>
      </c>
      <c r="H105">
        <v>0</v>
      </c>
      <c r="I105" t="s">
        <v>20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4.9000000000000004</v>
      </c>
      <c r="AE105">
        <v>407</v>
      </c>
      <c r="AF105">
        <v>10.259373835632182</v>
      </c>
      <c r="AG105">
        <v>12.281483884611903</v>
      </c>
      <c r="AH105">
        <v>7.1286065206467439</v>
      </c>
      <c r="AI105">
        <v>1.2643316179796629</v>
      </c>
      <c r="AJ105">
        <v>0</v>
      </c>
      <c r="AK105">
        <v>0</v>
      </c>
    </row>
    <row r="106" spans="1:37" hidden="1" x14ac:dyDescent="0.3">
      <c r="A106" t="s">
        <v>252</v>
      </c>
      <c r="B106" t="s">
        <v>253</v>
      </c>
      <c r="C106" t="s">
        <v>253</v>
      </c>
      <c r="D106" t="s">
        <v>6</v>
      </c>
      <c r="E106">
        <v>0</v>
      </c>
      <c r="F106">
        <v>0</v>
      </c>
      <c r="G106">
        <v>1</v>
      </c>
      <c r="H106">
        <v>0</v>
      </c>
      <c r="I106" t="s">
        <v>21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7.3</v>
      </c>
      <c r="AE106">
        <v>424</v>
      </c>
      <c r="AF106">
        <v>23.157151967346042</v>
      </c>
      <c r="AG106">
        <v>16.238430564677621</v>
      </c>
      <c r="AH106">
        <v>14.432795037637673</v>
      </c>
      <c r="AI106">
        <v>3.0526563261696102</v>
      </c>
      <c r="AJ106">
        <v>0</v>
      </c>
      <c r="AK106">
        <v>0</v>
      </c>
    </row>
    <row r="107" spans="1:37" hidden="1" x14ac:dyDescent="0.3">
      <c r="A107" t="s">
        <v>254</v>
      </c>
      <c r="B107" t="s">
        <v>255</v>
      </c>
      <c r="C107" t="s">
        <v>255</v>
      </c>
      <c r="D107" t="s">
        <v>6</v>
      </c>
      <c r="E107">
        <v>0</v>
      </c>
      <c r="F107">
        <v>0</v>
      </c>
      <c r="G107">
        <v>1</v>
      </c>
      <c r="H107">
        <v>0</v>
      </c>
      <c r="I107" t="s">
        <v>21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12.5</v>
      </c>
      <c r="AE107">
        <v>425</v>
      </c>
      <c r="AF107">
        <v>40.394555297119751</v>
      </c>
      <c r="AG107">
        <v>25.467088096189805</v>
      </c>
      <c r="AH107">
        <v>24.12311575348663</v>
      </c>
      <c r="AI107">
        <v>5.9984235488014006</v>
      </c>
      <c r="AJ107">
        <v>0</v>
      </c>
      <c r="AK107">
        <v>0</v>
      </c>
    </row>
    <row r="108" spans="1:37" hidden="1" x14ac:dyDescent="0.3">
      <c r="A108" t="s">
        <v>208</v>
      </c>
      <c r="B108" t="s">
        <v>256</v>
      </c>
      <c r="C108" s="1" t="s">
        <v>256</v>
      </c>
      <c r="D108" t="s">
        <v>5</v>
      </c>
      <c r="E108">
        <v>0</v>
      </c>
      <c r="F108">
        <v>1</v>
      </c>
      <c r="G108">
        <v>0</v>
      </c>
      <c r="H108">
        <v>0</v>
      </c>
      <c r="I108" t="s">
        <v>21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7.2</v>
      </c>
      <c r="AE108">
        <v>429</v>
      </c>
      <c r="AF108">
        <v>66.5</v>
      </c>
      <c r="AG108">
        <v>18.281459807194288</v>
      </c>
      <c r="AH108">
        <v>31.00393052585769</v>
      </c>
      <c r="AI108">
        <v>8.3527572971161561</v>
      </c>
      <c r="AJ108">
        <v>0</v>
      </c>
      <c r="AK108">
        <v>0</v>
      </c>
    </row>
    <row r="109" spans="1:37" hidden="1" x14ac:dyDescent="0.3">
      <c r="A109" t="s">
        <v>257</v>
      </c>
      <c r="B109" t="s">
        <v>258</v>
      </c>
      <c r="C109" t="s">
        <v>257</v>
      </c>
      <c r="D109" t="s">
        <v>4</v>
      </c>
      <c r="E109">
        <v>1</v>
      </c>
      <c r="F109">
        <v>0</v>
      </c>
      <c r="G109">
        <v>0</v>
      </c>
      <c r="H109">
        <v>0</v>
      </c>
      <c r="I109" t="s">
        <v>21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5.4</v>
      </c>
      <c r="AE109">
        <v>430</v>
      </c>
      <c r="AF109">
        <v>31.587551970287723</v>
      </c>
      <c r="AG109">
        <v>23.39782785723569</v>
      </c>
      <c r="AH109">
        <v>20.146680862720864</v>
      </c>
      <c r="AI109">
        <v>4.6272589549093492</v>
      </c>
      <c r="AJ109">
        <v>0</v>
      </c>
      <c r="AK109">
        <v>0</v>
      </c>
    </row>
    <row r="110" spans="1:37" x14ac:dyDescent="0.3">
      <c r="A110" t="s">
        <v>71</v>
      </c>
      <c r="B110" t="s">
        <v>72</v>
      </c>
      <c r="C110" s="1" t="s">
        <v>72</v>
      </c>
      <c r="D110" t="s">
        <v>7</v>
      </c>
      <c r="E110">
        <v>0</v>
      </c>
      <c r="F110">
        <v>0</v>
      </c>
      <c r="G110">
        <v>0</v>
      </c>
      <c r="H110">
        <v>1</v>
      </c>
      <c r="I110" t="s">
        <v>10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7.1</v>
      </c>
      <c r="AE110">
        <v>45</v>
      </c>
      <c r="AF110">
        <v>21.75903614457831</v>
      </c>
      <c r="AG110">
        <v>19.758156006261196</v>
      </c>
      <c r="AH110">
        <v>26.921788750270064</v>
      </c>
      <c r="AI110">
        <v>6.4490031894113056</v>
      </c>
      <c r="AJ110">
        <v>1</v>
      </c>
      <c r="AK110">
        <v>1</v>
      </c>
    </row>
    <row r="111" spans="1:37" hidden="1" x14ac:dyDescent="0.3">
      <c r="A111" t="s">
        <v>261</v>
      </c>
      <c r="B111" t="s">
        <v>262</v>
      </c>
      <c r="C111" t="s">
        <v>262</v>
      </c>
      <c r="D111" t="s">
        <v>6</v>
      </c>
      <c r="E111">
        <v>0</v>
      </c>
      <c r="F111">
        <v>0</v>
      </c>
      <c r="G111">
        <v>1</v>
      </c>
      <c r="H111">
        <v>0</v>
      </c>
      <c r="I111" t="s">
        <v>21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8.1999999999999993</v>
      </c>
      <c r="AE111">
        <v>436</v>
      </c>
      <c r="AF111">
        <v>28.227475646067031</v>
      </c>
      <c r="AG111">
        <v>18.309948385652568</v>
      </c>
      <c r="AH111">
        <v>17.046305501497013</v>
      </c>
      <c r="AI111">
        <v>4.1062517454881817</v>
      </c>
      <c r="AJ111">
        <v>0</v>
      </c>
      <c r="AK111">
        <v>0</v>
      </c>
    </row>
    <row r="112" spans="1:37" hidden="1" x14ac:dyDescent="0.3">
      <c r="A112" t="s">
        <v>228</v>
      </c>
      <c r="B112" t="s">
        <v>263</v>
      </c>
      <c r="C112" t="s">
        <v>264</v>
      </c>
      <c r="D112" t="s">
        <v>6</v>
      </c>
      <c r="E112">
        <v>0</v>
      </c>
      <c r="F112">
        <v>0</v>
      </c>
      <c r="G112">
        <v>1</v>
      </c>
      <c r="H112">
        <v>0</v>
      </c>
      <c r="I112" t="s">
        <v>21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5.6</v>
      </c>
      <c r="AE112">
        <v>437</v>
      </c>
      <c r="AF112">
        <v>20.690265504370601</v>
      </c>
      <c r="AG112">
        <v>17.887188894880957</v>
      </c>
      <c r="AH112">
        <v>14.13977127239399</v>
      </c>
      <c r="AI112">
        <v>3.2948141500052941</v>
      </c>
      <c r="AJ112">
        <v>0</v>
      </c>
      <c r="AK112">
        <v>0</v>
      </c>
    </row>
    <row r="113" spans="1:37" hidden="1" x14ac:dyDescent="0.3">
      <c r="A113" t="s">
        <v>265</v>
      </c>
      <c r="B113" t="s">
        <v>266</v>
      </c>
      <c r="C113" s="1" t="s">
        <v>266</v>
      </c>
      <c r="D113" t="s">
        <v>7</v>
      </c>
      <c r="E113">
        <v>0</v>
      </c>
      <c r="F113">
        <v>0</v>
      </c>
      <c r="G113">
        <v>0</v>
      </c>
      <c r="H113">
        <v>1</v>
      </c>
      <c r="I113" t="s">
        <v>21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12.2</v>
      </c>
      <c r="AE113">
        <v>440</v>
      </c>
      <c r="AF113">
        <v>111.99999999361034</v>
      </c>
      <c r="AG113">
        <v>34.843834823286421</v>
      </c>
      <c r="AH113">
        <v>53.7103967856578</v>
      </c>
      <c r="AI113">
        <v>9.0315766428415909</v>
      </c>
      <c r="AJ113">
        <v>0</v>
      </c>
      <c r="AK113">
        <v>0</v>
      </c>
    </row>
    <row r="114" spans="1:37" hidden="1" x14ac:dyDescent="0.3">
      <c r="A114" t="s">
        <v>104</v>
      </c>
      <c r="B114" t="s">
        <v>267</v>
      </c>
      <c r="C114" t="s">
        <v>268</v>
      </c>
      <c r="D114" t="s">
        <v>4</v>
      </c>
      <c r="E114">
        <v>1</v>
      </c>
      <c r="F114">
        <v>0</v>
      </c>
      <c r="G114">
        <v>0</v>
      </c>
      <c r="H114">
        <v>0</v>
      </c>
      <c r="I114" t="s">
        <v>22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4.9000000000000004</v>
      </c>
      <c r="AE114">
        <v>455</v>
      </c>
      <c r="AF114">
        <v>25.429301830997957</v>
      </c>
      <c r="AG114">
        <v>24.125259325188651</v>
      </c>
      <c r="AH114">
        <v>25.097612535236017</v>
      </c>
      <c r="AI114">
        <v>6.4617818664945101</v>
      </c>
      <c r="AJ114">
        <v>0</v>
      </c>
      <c r="AK114">
        <v>0</v>
      </c>
    </row>
    <row r="115" spans="1:37" hidden="1" x14ac:dyDescent="0.3">
      <c r="A115" t="s">
        <v>269</v>
      </c>
      <c r="B115" t="s">
        <v>270</v>
      </c>
      <c r="C115" t="s">
        <v>271</v>
      </c>
      <c r="D115" t="s">
        <v>6</v>
      </c>
      <c r="E115">
        <v>0</v>
      </c>
      <c r="F115">
        <v>0</v>
      </c>
      <c r="G115">
        <v>1</v>
      </c>
      <c r="H115">
        <v>0</v>
      </c>
      <c r="I115" t="s">
        <v>22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5.0999999999999996</v>
      </c>
      <c r="AE115">
        <v>459</v>
      </c>
      <c r="AF115">
        <v>13.434864566976767</v>
      </c>
      <c r="AG115">
        <v>14.051094167332776</v>
      </c>
      <c r="AH115">
        <v>14.000334223851048</v>
      </c>
      <c r="AI115">
        <v>2.1527339238036811</v>
      </c>
      <c r="AJ115">
        <v>0</v>
      </c>
      <c r="AK115">
        <v>0</v>
      </c>
    </row>
    <row r="116" spans="1:37" hidden="1" x14ac:dyDescent="0.3">
      <c r="A116" t="s">
        <v>272</v>
      </c>
      <c r="B116" t="s">
        <v>273</v>
      </c>
      <c r="C116" t="s">
        <v>274</v>
      </c>
      <c r="D116" t="s">
        <v>6</v>
      </c>
      <c r="E116">
        <v>0</v>
      </c>
      <c r="F116">
        <v>0</v>
      </c>
      <c r="G116">
        <v>1</v>
      </c>
      <c r="H116">
        <v>0</v>
      </c>
      <c r="I116" t="s">
        <v>22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9.8000000000000007</v>
      </c>
      <c r="AE116">
        <v>461</v>
      </c>
      <c r="AF116">
        <v>21.640071795655395</v>
      </c>
      <c r="AG116">
        <v>21.971258412993656</v>
      </c>
      <c r="AH116">
        <v>22.175544067816581</v>
      </c>
      <c r="AI116">
        <v>4.1846841649450344</v>
      </c>
      <c r="AJ116">
        <v>0</v>
      </c>
      <c r="AK116">
        <v>0</v>
      </c>
    </row>
    <row r="117" spans="1:37" x14ac:dyDescent="0.3">
      <c r="A117" t="s">
        <v>314</v>
      </c>
      <c r="B117" t="s">
        <v>315</v>
      </c>
      <c r="C117" s="1" t="s">
        <v>315</v>
      </c>
      <c r="D117" t="s">
        <v>4</v>
      </c>
      <c r="E117">
        <v>1</v>
      </c>
      <c r="F117">
        <v>0</v>
      </c>
      <c r="G117">
        <v>0</v>
      </c>
      <c r="H117">
        <v>0</v>
      </c>
      <c r="I117" t="s">
        <v>24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4.7</v>
      </c>
      <c r="AE117">
        <v>543</v>
      </c>
      <c r="AF117">
        <v>23.418325290559938</v>
      </c>
      <c r="AG117">
        <v>24.386092570839388</v>
      </c>
      <c r="AH117">
        <v>33.246896154775165</v>
      </c>
      <c r="AI117">
        <v>5.3521038145362638</v>
      </c>
      <c r="AJ117">
        <v>1</v>
      </c>
      <c r="AK117">
        <v>1</v>
      </c>
    </row>
    <row r="118" spans="1:37" hidden="1" x14ac:dyDescent="0.3">
      <c r="A118" t="s">
        <v>276</v>
      </c>
      <c r="B118" t="s">
        <v>277</v>
      </c>
      <c r="C118" t="s">
        <v>278</v>
      </c>
      <c r="D118" t="s">
        <v>5</v>
      </c>
      <c r="E118">
        <v>0</v>
      </c>
      <c r="F118">
        <v>1</v>
      </c>
      <c r="G118">
        <v>0</v>
      </c>
      <c r="H118">
        <v>0</v>
      </c>
      <c r="I118" t="s">
        <v>22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4.7</v>
      </c>
      <c r="AE118">
        <v>470</v>
      </c>
      <c r="AF118">
        <v>26.798682094693703</v>
      </c>
      <c r="AG118">
        <v>22.526345609990713</v>
      </c>
      <c r="AH118">
        <v>24.804439567004437</v>
      </c>
      <c r="AI118">
        <v>7.8460221323355688</v>
      </c>
      <c r="AJ118">
        <v>0</v>
      </c>
      <c r="AK118">
        <v>0</v>
      </c>
    </row>
    <row r="119" spans="1:37" hidden="1" x14ac:dyDescent="0.3">
      <c r="A119" t="s">
        <v>279</v>
      </c>
      <c r="B119" t="s">
        <v>280</v>
      </c>
      <c r="C119" t="s">
        <v>280</v>
      </c>
      <c r="D119" t="s">
        <v>6</v>
      </c>
      <c r="E119">
        <v>0</v>
      </c>
      <c r="F119">
        <v>0</v>
      </c>
      <c r="G119">
        <v>1</v>
      </c>
      <c r="H119">
        <v>0</v>
      </c>
      <c r="I119" t="s">
        <v>22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6.3</v>
      </c>
      <c r="AE119">
        <v>477</v>
      </c>
      <c r="AF119">
        <v>25.240506446478086</v>
      </c>
      <c r="AG119">
        <v>23.155645292909977</v>
      </c>
      <c r="AH119">
        <v>24.4626608521083</v>
      </c>
      <c r="AI119">
        <v>6.082469357527728</v>
      </c>
      <c r="AJ119">
        <v>0</v>
      </c>
      <c r="AK119">
        <v>0</v>
      </c>
    </row>
    <row r="120" spans="1:37" hidden="1" x14ac:dyDescent="0.3">
      <c r="A120" t="s">
        <v>281</v>
      </c>
      <c r="B120" t="s">
        <v>66</v>
      </c>
      <c r="C120" t="s">
        <v>66</v>
      </c>
      <c r="D120" t="s">
        <v>5</v>
      </c>
      <c r="E120">
        <v>0</v>
      </c>
      <c r="F120">
        <v>1</v>
      </c>
      <c r="G120">
        <v>0</v>
      </c>
      <c r="H120">
        <v>0</v>
      </c>
      <c r="I120" t="s">
        <v>22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4.5</v>
      </c>
      <c r="AE120">
        <v>478</v>
      </c>
      <c r="AF120">
        <v>18.934126086717189</v>
      </c>
      <c r="AG120">
        <v>17.180707217821158</v>
      </c>
      <c r="AH120">
        <v>18.243103482270193</v>
      </c>
      <c r="AI120">
        <v>4.8169695169066769</v>
      </c>
      <c r="AJ120">
        <v>0</v>
      </c>
      <c r="AK120">
        <v>0</v>
      </c>
    </row>
    <row r="121" spans="1:37" hidden="1" x14ac:dyDescent="0.3">
      <c r="A121" t="s">
        <v>282</v>
      </c>
      <c r="B121" t="s">
        <v>283</v>
      </c>
      <c r="C121" t="s">
        <v>284</v>
      </c>
      <c r="D121" t="s">
        <v>6</v>
      </c>
      <c r="E121">
        <v>0</v>
      </c>
      <c r="F121">
        <v>0</v>
      </c>
      <c r="G121">
        <v>1</v>
      </c>
      <c r="H121">
        <v>0</v>
      </c>
      <c r="I121" t="s">
        <v>22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4.9000000000000004</v>
      </c>
      <c r="AE121">
        <v>482</v>
      </c>
      <c r="AF121">
        <v>20.749671477310024</v>
      </c>
      <c r="AG121">
        <v>23.175159585645606</v>
      </c>
      <c r="AH121">
        <v>22.459387213889336</v>
      </c>
      <c r="AI121">
        <v>5.6187537411903641</v>
      </c>
      <c r="AJ121">
        <v>0</v>
      </c>
      <c r="AK121">
        <v>0</v>
      </c>
    </row>
    <row r="122" spans="1:37" x14ac:dyDescent="0.3">
      <c r="A122" t="s">
        <v>102</v>
      </c>
      <c r="B122" t="s">
        <v>350</v>
      </c>
      <c r="C122" s="1" t="s">
        <v>350</v>
      </c>
      <c r="D122" t="s">
        <v>5</v>
      </c>
      <c r="E122">
        <v>0</v>
      </c>
      <c r="F122">
        <v>1</v>
      </c>
      <c r="G122">
        <v>0</v>
      </c>
      <c r="H122">
        <v>0</v>
      </c>
      <c r="I122" t="s">
        <v>26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5.5</v>
      </c>
      <c r="AE122">
        <v>621</v>
      </c>
      <c r="AF122">
        <v>43.000000022962567</v>
      </c>
      <c r="AG122">
        <v>15.189690749233561</v>
      </c>
      <c r="AH122">
        <v>25.596009364535057</v>
      </c>
      <c r="AI122">
        <v>5.1694021978525528</v>
      </c>
      <c r="AJ122">
        <v>1</v>
      </c>
      <c r="AK122">
        <v>1</v>
      </c>
    </row>
    <row r="123" spans="1:37" hidden="1" x14ac:dyDescent="0.3">
      <c r="A123" t="s">
        <v>287</v>
      </c>
      <c r="B123" t="s">
        <v>288</v>
      </c>
      <c r="C123" t="s">
        <v>288</v>
      </c>
      <c r="D123" t="s">
        <v>5</v>
      </c>
      <c r="E123">
        <v>0</v>
      </c>
      <c r="F123">
        <v>1</v>
      </c>
      <c r="G123">
        <v>0</v>
      </c>
      <c r="H123">
        <v>0</v>
      </c>
      <c r="I123" t="s">
        <v>23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4.5</v>
      </c>
      <c r="AE123">
        <v>498</v>
      </c>
      <c r="AF123">
        <v>14.62951399960696</v>
      </c>
      <c r="AG123">
        <v>27.454768510855391</v>
      </c>
      <c r="AH123">
        <v>22.563549669434572</v>
      </c>
      <c r="AI123">
        <v>5.3397572603920134</v>
      </c>
      <c r="AJ123">
        <v>0</v>
      </c>
      <c r="AK123">
        <v>0</v>
      </c>
    </row>
    <row r="124" spans="1:37" hidden="1" x14ac:dyDescent="0.3">
      <c r="A124" t="s">
        <v>289</v>
      </c>
      <c r="B124" t="s">
        <v>290</v>
      </c>
      <c r="C124" t="s">
        <v>290</v>
      </c>
      <c r="D124" t="s">
        <v>5</v>
      </c>
      <c r="E124">
        <v>0</v>
      </c>
      <c r="F124">
        <v>1</v>
      </c>
      <c r="G124">
        <v>0</v>
      </c>
      <c r="H124">
        <v>0</v>
      </c>
      <c r="I124" t="s">
        <v>23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5</v>
      </c>
      <c r="AE124">
        <v>506</v>
      </c>
      <c r="AF124">
        <v>20.154085902183724</v>
      </c>
      <c r="AG124">
        <v>28.627869420495227</v>
      </c>
      <c r="AH124">
        <v>25.86702344822335</v>
      </c>
      <c r="AI124">
        <v>5.6292925536189715</v>
      </c>
      <c r="AJ124">
        <v>0</v>
      </c>
      <c r="AK124">
        <v>0</v>
      </c>
    </row>
    <row r="125" spans="1:37" x14ac:dyDescent="0.3">
      <c r="A125" t="s">
        <v>122</v>
      </c>
      <c r="B125" t="s">
        <v>231</v>
      </c>
      <c r="C125" s="1" t="s">
        <v>231</v>
      </c>
      <c r="D125" t="s">
        <v>5</v>
      </c>
      <c r="E125">
        <v>0</v>
      </c>
      <c r="F125">
        <v>1</v>
      </c>
      <c r="G125">
        <v>0</v>
      </c>
      <c r="H125">
        <v>0</v>
      </c>
      <c r="I125" t="s">
        <v>18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4.5</v>
      </c>
      <c r="AE125">
        <v>365</v>
      </c>
      <c r="AF125">
        <v>13.28787878622866</v>
      </c>
      <c r="AG125">
        <v>30.930233792336431</v>
      </c>
      <c r="AH125">
        <v>23.516807468135902</v>
      </c>
      <c r="AI125">
        <v>4.7458986282510303</v>
      </c>
      <c r="AJ125">
        <v>1</v>
      </c>
      <c r="AK125">
        <v>1</v>
      </c>
    </row>
    <row r="126" spans="1:37" hidden="1" x14ac:dyDescent="0.3">
      <c r="A126" t="s">
        <v>294</v>
      </c>
      <c r="B126" t="s">
        <v>295</v>
      </c>
      <c r="C126" t="s">
        <v>296</v>
      </c>
      <c r="D126" t="s">
        <v>6</v>
      </c>
      <c r="E126">
        <v>0</v>
      </c>
      <c r="F126">
        <v>0</v>
      </c>
      <c r="G126">
        <v>1</v>
      </c>
      <c r="H126">
        <v>0</v>
      </c>
      <c r="I126" t="s">
        <v>23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4.4000000000000004</v>
      </c>
      <c r="AE126">
        <v>510</v>
      </c>
      <c r="AF126">
        <v>12.913978494623656</v>
      </c>
      <c r="AG126">
        <v>16.587905380549643</v>
      </c>
      <c r="AH126">
        <v>15.578365668521904</v>
      </c>
      <c r="AI126">
        <v>3.6092505478422559</v>
      </c>
      <c r="AJ126">
        <v>0</v>
      </c>
      <c r="AK126">
        <v>0</v>
      </c>
    </row>
    <row r="127" spans="1:37" hidden="1" x14ac:dyDescent="0.3">
      <c r="A127" t="s">
        <v>297</v>
      </c>
      <c r="B127" t="s">
        <v>298</v>
      </c>
      <c r="C127" t="s">
        <v>299</v>
      </c>
      <c r="D127" t="s">
        <v>6</v>
      </c>
      <c r="E127">
        <v>0</v>
      </c>
      <c r="F127">
        <v>0</v>
      </c>
      <c r="G127">
        <v>1</v>
      </c>
      <c r="H127">
        <v>0</v>
      </c>
      <c r="I127" t="s">
        <v>23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5.9</v>
      </c>
      <c r="AE127">
        <v>511</v>
      </c>
      <c r="AF127">
        <v>11.903369156871957</v>
      </c>
      <c r="AG127">
        <v>24.579235483821183</v>
      </c>
      <c r="AH127">
        <v>19.630257535217382</v>
      </c>
      <c r="AI127">
        <v>4.6960634529839922</v>
      </c>
      <c r="AJ127">
        <v>0</v>
      </c>
      <c r="AK127">
        <v>0</v>
      </c>
    </row>
    <row r="128" spans="1:37" hidden="1" x14ac:dyDescent="0.3">
      <c r="A128" t="s">
        <v>300</v>
      </c>
      <c r="B128" t="s">
        <v>301</v>
      </c>
      <c r="C128" t="s">
        <v>301</v>
      </c>
      <c r="D128" t="s">
        <v>6</v>
      </c>
      <c r="E128">
        <v>0</v>
      </c>
      <c r="F128">
        <v>0</v>
      </c>
      <c r="G128">
        <v>1</v>
      </c>
      <c r="H128">
        <v>0</v>
      </c>
      <c r="I128" t="s">
        <v>23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4.8</v>
      </c>
      <c r="AE128">
        <v>513</v>
      </c>
      <c r="AF128">
        <v>20.055555555555557</v>
      </c>
      <c r="AG128">
        <v>22.874907930890821</v>
      </c>
      <c r="AH128">
        <v>22.555639590848397</v>
      </c>
      <c r="AI128">
        <v>5.2214062250112825</v>
      </c>
      <c r="AJ128">
        <v>0</v>
      </c>
      <c r="AK128">
        <v>0</v>
      </c>
    </row>
    <row r="129" spans="1:37" hidden="1" x14ac:dyDescent="0.3">
      <c r="A129" t="s">
        <v>272</v>
      </c>
      <c r="B129" t="s">
        <v>302</v>
      </c>
      <c r="C129" t="s">
        <v>303</v>
      </c>
      <c r="D129" t="s">
        <v>6</v>
      </c>
      <c r="E129">
        <v>0</v>
      </c>
      <c r="F129">
        <v>0</v>
      </c>
      <c r="G129">
        <v>1</v>
      </c>
      <c r="H129">
        <v>0</v>
      </c>
      <c r="I129" t="s">
        <v>23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5.7</v>
      </c>
      <c r="AE129">
        <v>514</v>
      </c>
      <c r="AF129">
        <v>21.867744789752418</v>
      </c>
      <c r="AG129">
        <v>22.284685897840181</v>
      </c>
      <c r="AH129">
        <v>23.086008097387491</v>
      </c>
      <c r="AI129">
        <v>5.6160454354813218</v>
      </c>
      <c r="AJ129">
        <v>0</v>
      </c>
      <c r="AK129">
        <v>0</v>
      </c>
    </row>
    <row r="130" spans="1:37" hidden="1" x14ac:dyDescent="0.3">
      <c r="A130" t="s">
        <v>304</v>
      </c>
      <c r="B130" t="s">
        <v>305</v>
      </c>
      <c r="C130" t="s">
        <v>305</v>
      </c>
      <c r="D130" t="s">
        <v>4</v>
      </c>
      <c r="E130">
        <v>1</v>
      </c>
      <c r="F130">
        <v>0</v>
      </c>
      <c r="G130">
        <v>0</v>
      </c>
      <c r="H130">
        <v>0</v>
      </c>
      <c r="I130" t="s">
        <v>23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5.4</v>
      </c>
      <c r="AE130">
        <v>516</v>
      </c>
      <c r="AF130">
        <v>23.710526315789473</v>
      </c>
      <c r="AG130">
        <v>32.59913251276263</v>
      </c>
      <c r="AH130">
        <v>29.818497153119992</v>
      </c>
      <c r="AI130">
        <v>6.4809224614547141</v>
      </c>
      <c r="AJ130">
        <v>0</v>
      </c>
      <c r="AK130">
        <v>0</v>
      </c>
    </row>
    <row r="131" spans="1:37" x14ac:dyDescent="0.3">
      <c r="A131" t="s">
        <v>259</v>
      </c>
      <c r="B131" t="s">
        <v>260</v>
      </c>
      <c r="C131" s="1" t="s">
        <v>259</v>
      </c>
      <c r="D131" t="s">
        <v>6</v>
      </c>
      <c r="E131">
        <v>0</v>
      </c>
      <c r="F131">
        <v>0</v>
      </c>
      <c r="G131">
        <v>1</v>
      </c>
      <c r="H131">
        <v>0</v>
      </c>
      <c r="I131" t="s">
        <v>21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6.8</v>
      </c>
      <c r="AE131">
        <v>434</v>
      </c>
      <c r="AF131">
        <v>66.875</v>
      </c>
      <c r="AG131">
        <v>20.234123232352392</v>
      </c>
      <c r="AH131">
        <v>31.860035070209459</v>
      </c>
      <c r="AI131">
        <v>4.581542486535497</v>
      </c>
      <c r="AJ131">
        <v>0</v>
      </c>
      <c r="AK131">
        <v>1</v>
      </c>
    </row>
    <row r="132" spans="1:37" hidden="1" x14ac:dyDescent="0.3">
      <c r="A132" t="s">
        <v>308</v>
      </c>
      <c r="B132" t="s">
        <v>309</v>
      </c>
      <c r="C132" t="s">
        <v>309</v>
      </c>
      <c r="D132" t="s">
        <v>6</v>
      </c>
      <c r="E132">
        <v>0</v>
      </c>
      <c r="F132">
        <v>0</v>
      </c>
      <c r="G132">
        <v>1</v>
      </c>
      <c r="H132">
        <v>0</v>
      </c>
      <c r="I132" t="s">
        <v>24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5</v>
      </c>
      <c r="AE132">
        <v>532</v>
      </c>
      <c r="AF132">
        <v>11.699996167955202</v>
      </c>
      <c r="AG132">
        <v>17.579003491512971</v>
      </c>
      <c r="AH132">
        <v>20.427286416588043</v>
      </c>
      <c r="AI132">
        <v>3.2567645795294773</v>
      </c>
      <c r="AJ132">
        <v>0</v>
      </c>
      <c r="AK132">
        <v>0</v>
      </c>
    </row>
    <row r="133" spans="1:37" hidden="1" x14ac:dyDescent="0.3">
      <c r="A133" t="s">
        <v>310</v>
      </c>
      <c r="B133" t="s">
        <v>311</v>
      </c>
      <c r="C133" t="s">
        <v>311</v>
      </c>
      <c r="D133" t="s">
        <v>7</v>
      </c>
      <c r="E133">
        <v>0</v>
      </c>
      <c r="F133">
        <v>0</v>
      </c>
      <c r="G133">
        <v>0</v>
      </c>
      <c r="H133">
        <v>1</v>
      </c>
      <c r="I133" t="s">
        <v>24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5.6</v>
      </c>
      <c r="AE133">
        <v>539</v>
      </c>
      <c r="AF133">
        <v>14.777777777777777</v>
      </c>
      <c r="AG133">
        <v>18.946082587722316</v>
      </c>
      <c r="AH133">
        <v>23.496649608908349</v>
      </c>
      <c r="AI133">
        <v>3.4621893706618123</v>
      </c>
      <c r="AJ133">
        <v>0</v>
      </c>
      <c r="AK133">
        <v>0</v>
      </c>
    </row>
    <row r="134" spans="1:37" hidden="1" x14ac:dyDescent="0.3">
      <c r="A134" t="s">
        <v>312</v>
      </c>
      <c r="B134" t="s">
        <v>313</v>
      </c>
      <c r="C134" t="s">
        <v>313</v>
      </c>
      <c r="D134" t="s">
        <v>7</v>
      </c>
      <c r="E134">
        <v>0</v>
      </c>
      <c r="F134">
        <v>0</v>
      </c>
      <c r="G134">
        <v>0</v>
      </c>
      <c r="H134">
        <v>1</v>
      </c>
      <c r="I134" t="s">
        <v>24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5.7</v>
      </c>
      <c r="AE134">
        <v>542</v>
      </c>
      <c r="AF134">
        <v>10.348033867807697</v>
      </c>
      <c r="AG134">
        <v>27.545725898037702</v>
      </c>
      <c r="AH134">
        <v>26.554426339265056</v>
      </c>
      <c r="AI134">
        <v>2.1009403104167736</v>
      </c>
      <c r="AJ134">
        <v>0</v>
      </c>
      <c r="AK134">
        <v>0</v>
      </c>
    </row>
    <row r="135" spans="1:37" x14ac:dyDescent="0.3">
      <c r="A135" t="s">
        <v>217</v>
      </c>
      <c r="B135" t="s">
        <v>218</v>
      </c>
      <c r="C135" s="1" t="s">
        <v>218</v>
      </c>
      <c r="D135" t="s">
        <v>5</v>
      </c>
      <c r="E135">
        <v>0</v>
      </c>
      <c r="F135">
        <v>1</v>
      </c>
      <c r="G135">
        <v>0</v>
      </c>
      <c r="H135">
        <v>0</v>
      </c>
      <c r="I135" t="s">
        <v>19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4.7</v>
      </c>
      <c r="AE135">
        <v>330</v>
      </c>
      <c r="AF135">
        <v>16.530180745703429</v>
      </c>
      <c r="AG135">
        <v>21.087406774714061</v>
      </c>
      <c r="AH135">
        <v>18.619575924805755</v>
      </c>
      <c r="AI135">
        <v>4.3940706492378521</v>
      </c>
      <c r="AJ135">
        <v>1</v>
      </c>
      <c r="AK135">
        <v>1</v>
      </c>
    </row>
    <row r="136" spans="1:37" hidden="1" x14ac:dyDescent="0.3">
      <c r="A136" t="s">
        <v>316</v>
      </c>
      <c r="B136" t="s">
        <v>317</v>
      </c>
      <c r="C136" t="s">
        <v>317</v>
      </c>
      <c r="D136" t="s">
        <v>6</v>
      </c>
      <c r="E136">
        <v>0</v>
      </c>
      <c r="F136">
        <v>0</v>
      </c>
      <c r="G136">
        <v>1</v>
      </c>
      <c r="H136">
        <v>0</v>
      </c>
      <c r="I136" t="s">
        <v>24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5.5</v>
      </c>
      <c r="AE136">
        <v>546</v>
      </c>
      <c r="AF136">
        <v>10.155026356969813</v>
      </c>
      <c r="AG136">
        <v>25.074032209195391</v>
      </c>
      <c r="AH136">
        <v>24.674083149728258</v>
      </c>
      <c r="AI136">
        <v>4.1172778524066249</v>
      </c>
      <c r="AJ136">
        <v>0</v>
      </c>
      <c r="AK136">
        <v>0</v>
      </c>
    </row>
    <row r="137" spans="1:37" hidden="1" x14ac:dyDescent="0.3">
      <c r="A137" t="s">
        <v>318</v>
      </c>
      <c r="B137" t="s">
        <v>319</v>
      </c>
      <c r="C137" t="s">
        <v>319</v>
      </c>
      <c r="D137" t="s">
        <v>6</v>
      </c>
      <c r="E137">
        <v>0</v>
      </c>
      <c r="F137">
        <v>0</v>
      </c>
      <c r="G137">
        <v>1</v>
      </c>
      <c r="H137">
        <v>0</v>
      </c>
      <c r="I137" t="s">
        <v>24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5.4</v>
      </c>
      <c r="AE137">
        <v>552</v>
      </c>
      <c r="AF137">
        <v>13.160411564861134</v>
      </c>
      <c r="AG137">
        <v>11.973337923934794</v>
      </c>
      <c r="AH137">
        <v>17.459296178604724</v>
      </c>
      <c r="AI137">
        <v>2.0771363780245293</v>
      </c>
      <c r="AJ137">
        <v>0</v>
      </c>
      <c r="AK137">
        <v>0</v>
      </c>
    </row>
    <row r="138" spans="1:37" hidden="1" x14ac:dyDescent="0.3">
      <c r="A138" t="s">
        <v>188</v>
      </c>
      <c r="B138" t="s">
        <v>320</v>
      </c>
      <c r="C138" t="s">
        <v>320</v>
      </c>
      <c r="D138" t="s">
        <v>6</v>
      </c>
      <c r="E138">
        <v>0</v>
      </c>
      <c r="F138">
        <v>0</v>
      </c>
      <c r="G138">
        <v>1</v>
      </c>
      <c r="H138">
        <v>0</v>
      </c>
      <c r="I138" t="s">
        <v>25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6.2</v>
      </c>
      <c r="AE138">
        <v>572</v>
      </c>
      <c r="AF138">
        <v>18.172658292003284</v>
      </c>
      <c r="AG138">
        <v>24.2159317195105</v>
      </c>
      <c r="AH138">
        <v>24.691541269166866</v>
      </c>
      <c r="AI138">
        <v>5.2363596519005977</v>
      </c>
      <c r="AJ138">
        <v>0</v>
      </c>
      <c r="AK138">
        <v>0</v>
      </c>
    </row>
    <row r="139" spans="1:37" hidden="1" x14ac:dyDescent="0.3">
      <c r="A139" t="s">
        <v>87</v>
      </c>
      <c r="B139" t="s">
        <v>321</v>
      </c>
      <c r="C139" t="s">
        <v>322</v>
      </c>
      <c r="D139" t="s">
        <v>7</v>
      </c>
      <c r="E139">
        <v>0</v>
      </c>
      <c r="F139">
        <v>0</v>
      </c>
      <c r="G139">
        <v>0</v>
      </c>
      <c r="H139">
        <v>1</v>
      </c>
      <c r="I139" t="s">
        <v>25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5.5</v>
      </c>
      <c r="AE139">
        <v>573</v>
      </c>
      <c r="AF139">
        <v>11.313578567719704</v>
      </c>
      <c r="AG139">
        <v>13.056680194429429</v>
      </c>
      <c r="AH139">
        <v>14.411358418673705</v>
      </c>
      <c r="AI139">
        <v>3.2269031438534839</v>
      </c>
      <c r="AJ139">
        <v>0</v>
      </c>
      <c r="AK139">
        <v>0</v>
      </c>
    </row>
    <row r="140" spans="1:37" hidden="1" x14ac:dyDescent="0.3">
      <c r="A140" t="s">
        <v>323</v>
      </c>
      <c r="B140" t="s">
        <v>324</v>
      </c>
      <c r="C140" t="s">
        <v>324</v>
      </c>
      <c r="D140" t="s">
        <v>5</v>
      </c>
      <c r="E140">
        <v>0</v>
      </c>
      <c r="F140">
        <v>1</v>
      </c>
      <c r="G140">
        <v>0</v>
      </c>
      <c r="H140">
        <v>0</v>
      </c>
      <c r="I140" t="s">
        <v>25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4.4000000000000004</v>
      </c>
      <c r="AE140">
        <v>574</v>
      </c>
      <c r="AF140">
        <v>13.567797862385552</v>
      </c>
      <c r="AG140">
        <v>11.216463686091769</v>
      </c>
      <c r="AH140">
        <v>15.169681623429524</v>
      </c>
      <c r="AI140">
        <v>3.5149321244326348</v>
      </c>
      <c r="AJ140">
        <v>0</v>
      </c>
      <c r="AK140">
        <v>0</v>
      </c>
    </row>
    <row r="141" spans="1:37" hidden="1" x14ac:dyDescent="0.3">
      <c r="A141" t="s">
        <v>325</v>
      </c>
      <c r="B141" t="s">
        <v>326</v>
      </c>
      <c r="C141" t="s">
        <v>326</v>
      </c>
      <c r="D141" t="s">
        <v>7</v>
      </c>
      <c r="E141">
        <v>0</v>
      </c>
      <c r="F141">
        <v>0</v>
      </c>
      <c r="G141">
        <v>0</v>
      </c>
      <c r="H141">
        <v>1</v>
      </c>
      <c r="I141" t="s">
        <v>25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6.3</v>
      </c>
      <c r="AE141">
        <v>575</v>
      </c>
      <c r="AF141">
        <v>16.898148148148149</v>
      </c>
      <c r="AG141">
        <v>21.639166592927477</v>
      </c>
      <c r="AH141">
        <v>22.541938598404556</v>
      </c>
      <c r="AI141">
        <v>5.0727944401246905</v>
      </c>
      <c r="AJ141">
        <v>0</v>
      </c>
      <c r="AK141">
        <v>0</v>
      </c>
    </row>
    <row r="142" spans="1:37" hidden="1" x14ac:dyDescent="0.3">
      <c r="A142" t="s">
        <v>327</v>
      </c>
      <c r="B142" t="s">
        <v>328</v>
      </c>
      <c r="C142" t="s">
        <v>328</v>
      </c>
      <c r="D142" t="s">
        <v>5</v>
      </c>
      <c r="E142">
        <v>0</v>
      </c>
      <c r="F142">
        <v>1</v>
      </c>
      <c r="G142">
        <v>0</v>
      </c>
      <c r="H142">
        <v>0</v>
      </c>
      <c r="I142" t="s">
        <v>25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4.3</v>
      </c>
      <c r="AE142">
        <v>581</v>
      </c>
      <c r="AF142">
        <v>10.714285714285714</v>
      </c>
      <c r="AG142">
        <v>15.274242359513391</v>
      </c>
      <c r="AH142">
        <v>15.031996144693913</v>
      </c>
      <c r="AI142">
        <v>3.5680153724826278</v>
      </c>
      <c r="AJ142">
        <v>0</v>
      </c>
      <c r="AK142">
        <v>0</v>
      </c>
    </row>
    <row r="143" spans="1:37" x14ac:dyDescent="0.3">
      <c r="A143" t="s">
        <v>329</v>
      </c>
      <c r="B143" t="s">
        <v>330</v>
      </c>
      <c r="C143" s="1" t="s">
        <v>330</v>
      </c>
      <c r="D143" t="s">
        <v>4</v>
      </c>
      <c r="E143">
        <v>1</v>
      </c>
      <c r="F143">
        <v>0</v>
      </c>
      <c r="G143">
        <v>0</v>
      </c>
      <c r="H143">
        <v>0</v>
      </c>
      <c r="I143" t="s">
        <v>25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4.5</v>
      </c>
      <c r="AE143">
        <v>586</v>
      </c>
      <c r="AF143">
        <v>11.082804625843613</v>
      </c>
      <c r="AG143">
        <v>20.398016812123295</v>
      </c>
      <c r="AH143">
        <v>17.736682477122791</v>
      </c>
      <c r="AI143">
        <v>3.9051606443402909</v>
      </c>
      <c r="AJ143">
        <v>1</v>
      </c>
      <c r="AK143">
        <v>1</v>
      </c>
    </row>
    <row r="144" spans="1:37" hidden="1" x14ac:dyDescent="0.3">
      <c r="A144" t="s">
        <v>300</v>
      </c>
      <c r="B144" t="s">
        <v>331</v>
      </c>
      <c r="C144" t="s">
        <v>332</v>
      </c>
      <c r="D144" t="s">
        <v>6</v>
      </c>
      <c r="E144">
        <v>0</v>
      </c>
      <c r="F144">
        <v>0</v>
      </c>
      <c r="G144">
        <v>1</v>
      </c>
      <c r="H144">
        <v>0</v>
      </c>
      <c r="I144" t="s">
        <v>25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5.2</v>
      </c>
      <c r="AE144">
        <v>589</v>
      </c>
      <c r="AF144">
        <v>22.388888937953688</v>
      </c>
      <c r="AG144">
        <v>15.173411303930036</v>
      </c>
      <c r="AH144">
        <v>23.445433801201901</v>
      </c>
      <c r="AI144">
        <v>3.675173643495266</v>
      </c>
      <c r="AJ144">
        <v>0</v>
      </c>
      <c r="AK144">
        <v>0</v>
      </c>
    </row>
    <row r="145" spans="1:37" hidden="1" x14ac:dyDescent="0.3">
      <c r="A145" t="s">
        <v>333</v>
      </c>
      <c r="B145" t="s">
        <v>334</v>
      </c>
      <c r="C145" t="s">
        <v>334</v>
      </c>
      <c r="D145" t="s">
        <v>4</v>
      </c>
      <c r="E145">
        <v>1</v>
      </c>
      <c r="F145">
        <v>0</v>
      </c>
      <c r="G145">
        <v>0</v>
      </c>
      <c r="H145">
        <v>0</v>
      </c>
      <c r="I145" t="s">
        <v>26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5.5</v>
      </c>
      <c r="AE145">
        <v>598</v>
      </c>
      <c r="AF145">
        <v>56.467625937871361</v>
      </c>
      <c r="AG145">
        <v>15.268788519762138</v>
      </c>
      <c r="AH145">
        <v>31.367854162880345</v>
      </c>
      <c r="AI145">
        <v>6.432855300802764</v>
      </c>
      <c r="AJ145">
        <v>0</v>
      </c>
      <c r="AK145">
        <v>0</v>
      </c>
    </row>
    <row r="146" spans="1:37" x14ac:dyDescent="0.3">
      <c r="A146" t="s">
        <v>243</v>
      </c>
      <c r="B146" t="s">
        <v>244</v>
      </c>
      <c r="C146" s="1" t="s">
        <v>244</v>
      </c>
      <c r="D146" t="s">
        <v>6</v>
      </c>
      <c r="E146">
        <v>0</v>
      </c>
      <c r="F146">
        <v>0</v>
      </c>
      <c r="G146">
        <v>1</v>
      </c>
      <c r="H146">
        <v>0</v>
      </c>
      <c r="I146" t="s">
        <v>20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12.9</v>
      </c>
      <c r="AE146">
        <v>396</v>
      </c>
      <c r="AF146">
        <v>36.17763157894737</v>
      </c>
      <c r="AG146">
        <v>25.468859564612281</v>
      </c>
      <c r="AH146">
        <v>19.27059119928284</v>
      </c>
      <c r="AI146">
        <v>3.4613045394377373</v>
      </c>
      <c r="AJ146">
        <v>1</v>
      </c>
      <c r="AK146">
        <v>1</v>
      </c>
    </row>
    <row r="147" spans="1:37" hidden="1" x14ac:dyDescent="0.3">
      <c r="A147" t="s">
        <v>337</v>
      </c>
      <c r="B147" t="s">
        <v>338</v>
      </c>
      <c r="C147" t="s">
        <v>337</v>
      </c>
      <c r="D147" t="s">
        <v>6</v>
      </c>
      <c r="E147">
        <v>0</v>
      </c>
      <c r="F147">
        <v>0</v>
      </c>
      <c r="G147">
        <v>1</v>
      </c>
      <c r="H147">
        <v>0</v>
      </c>
      <c r="I147" t="s">
        <v>26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11.6</v>
      </c>
      <c r="AE147">
        <v>601</v>
      </c>
      <c r="AF147">
        <v>31.375</v>
      </c>
      <c r="AG147">
        <v>18.140784386358895</v>
      </c>
      <c r="AH147">
        <v>22.062672695363378</v>
      </c>
      <c r="AI147">
        <v>4.3902811176589784</v>
      </c>
      <c r="AJ147">
        <v>0</v>
      </c>
      <c r="AK147">
        <v>0</v>
      </c>
    </row>
    <row r="148" spans="1:37" hidden="1" x14ac:dyDescent="0.3">
      <c r="A148" t="s">
        <v>339</v>
      </c>
      <c r="B148" t="s">
        <v>340</v>
      </c>
      <c r="C148" t="s">
        <v>340</v>
      </c>
      <c r="D148" t="s">
        <v>5</v>
      </c>
      <c r="E148">
        <v>0</v>
      </c>
      <c r="F148">
        <v>1</v>
      </c>
      <c r="G148">
        <v>0</v>
      </c>
      <c r="H148">
        <v>0</v>
      </c>
      <c r="I148" t="s">
        <v>26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5.2</v>
      </c>
      <c r="AE148">
        <v>603</v>
      </c>
      <c r="AF148">
        <v>18.187249864495882</v>
      </c>
      <c r="AG148">
        <v>14.973265773576644</v>
      </c>
      <c r="AH148">
        <v>14.928041815445454</v>
      </c>
      <c r="AI148">
        <v>3.4516627154694413</v>
      </c>
      <c r="AJ148">
        <v>0</v>
      </c>
      <c r="AK148">
        <v>0</v>
      </c>
    </row>
    <row r="149" spans="1:37" hidden="1" x14ac:dyDescent="0.3">
      <c r="A149" t="s">
        <v>119</v>
      </c>
      <c r="B149" t="s">
        <v>341</v>
      </c>
      <c r="C149" t="s">
        <v>341</v>
      </c>
      <c r="D149" t="s">
        <v>5</v>
      </c>
      <c r="E149">
        <v>0</v>
      </c>
      <c r="F149">
        <v>1</v>
      </c>
      <c r="G149">
        <v>0</v>
      </c>
      <c r="H149">
        <v>0</v>
      </c>
      <c r="I149" t="s">
        <v>26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0</v>
      </c>
      <c r="AD149">
        <v>4.8</v>
      </c>
      <c r="AE149">
        <v>605</v>
      </c>
      <c r="AF149">
        <v>17.513503762812853</v>
      </c>
      <c r="AG149">
        <v>14.019583804454129</v>
      </c>
      <c r="AH149">
        <v>14.183578337038703</v>
      </c>
      <c r="AI149">
        <v>3.231782761167187</v>
      </c>
      <c r="AJ149">
        <v>0</v>
      </c>
      <c r="AK149">
        <v>0</v>
      </c>
    </row>
    <row r="150" spans="1:37" hidden="1" x14ac:dyDescent="0.3">
      <c r="A150" t="s">
        <v>342</v>
      </c>
      <c r="B150" t="s">
        <v>343</v>
      </c>
      <c r="C150" t="s">
        <v>343</v>
      </c>
      <c r="D150" t="s">
        <v>6</v>
      </c>
      <c r="E150">
        <v>0</v>
      </c>
      <c r="F150">
        <v>0</v>
      </c>
      <c r="G150">
        <v>1</v>
      </c>
      <c r="H150">
        <v>0</v>
      </c>
      <c r="I150" t="s">
        <v>26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5.5</v>
      </c>
      <c r="AE150">
        <v>606</v>
      </c>
      <c r="AF150">
        <v>17.923937846837912</v>
      </c>
      <c r="AG150">
        <v>18.263704156989416</v>
      </c>
      <c r="AH150">
        <v>16.394815837137628</v>
      </c>
      <c r="AI150">
        <v>3.8513086952446778</v>
      </c>
      <c r="AJ150">
        <v>0</v>
      </c>
      <c r="AK150">
        <v>0</v>
      </c>
    </row>
    <row r="151" spans="1:37" hidden="1" x14ac:dyDescent="0.3">
      <c r="A151" t="s">
        <v>308</v>
      </c>
      <c r="B151" t="s">
        <v>344</v>
      </c>
      <c r="C151" t="s">
        <v>345</v>
      </c>
      <c r="D151" t="s">
        <v>5</v>
      </c>
      <c r="E151">
        <v>0</v>
      </c>
      <c r="F151">
        <v>1</v>
      </c>
      <c r="G151">
        <v>0</v>
      </c>
      <c r="H151">
        <v>0</v>
      </c>
      <c r="I151" t="s">
        <v>26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4.5</v>
      </c>
      <c r="AE151">
        <v>609</v>
      </c>
      <c r="AF151">
        <v>27.396735036034475</v>
      </c>
      <c r="AG151">
        <v>12.117642118147241</v>
      </c>
      <c r="AH151">
        <v>17.478774472182266</v>
      </c>
      <c r="AI151">
        <v>2.8661246375842886</v>
      </c>
      <c r="AJ151">
        <v>0</v>
      </c>
      <c r="AK151">
        <v>0</v>
      </c>
    </row>
    <row r="152" spans="1:37" hidden="1" x14ac:dyDescent="0.3">
      <c r="A152" t="s">
        <v>228</v>
      </c>
      <c r="B152" t="s">
        <v>346</v>
      </c>
      <c r="C152" s="1" t="s">
        <v>346</v>
      </c>
      <c r="D152" t="s">
        <v>6</v>
      </c>
      <c r="E152">
        <v>0</v>
      </c>
      <c r="F152">
        <v>0</v>
      </c>
      <c r="G152">
        <v>1</v>
      </c>
      <c r="H152">
        <v>0</v>
      </c>
      <c r="I152" t="s">
        <v>26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5.4</v>
      </c>
      <c r="AE152">
        <v>613</v>
      </c>
      <c r="AF152">
        <v>18.641521929491475</v>
      </c>
      <c r="AG152">
        <v>39.242050790265573</v>
      </c>
      <c r="AH152">
        <f>26.7665549449578*0.5</f>
        <v>13.3832774724789</v>
      </c>
      <c r="AI152">
        <v>5.9708072240482437</v>
      </c>
      <c r="AJ152">
        <v>0</v>
      </c>
      <c r="AK152">
        <v>0</v>
      </c>
    </row>
    <row r="153" spans="1:37" hidden="1" x14ac:dyDescent="0.3">
      <c r="A153" t="s">
        <v>347</v>
      </c>
      <c r="B153" t="s">
        <v>348</v>
      </c>
      <c r="C153" t="s">
        <v>349</v>
      </c>
      <c r="D153" t="s">
        <v>5</v>
      </c>
      <c r="E153">
        <v>0</v>
      </c>
      <c r="F153">
        <v>1</v>
      </c>
      <c r="G153">
        <v>0</v>
      </c>
      <c r="H153">
        <v>0</v>
      </c>
      <c r="I153" t="s">
        <v>26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4.9000000000000004</v>
      </c>
      <c r="AE153">
        <v>618</v>
      </c>
      <c r="AF153">
        <v>3.6755381741528295</v>
      </c>
      <c r="AG153">
        <v>9.2209678450536305</v>
      </c>
      <c r="AH153">
        <v>5.9894520428026325</v>
      </c>
      <c r="AI153">
        <v>0.91136560000956157</v>
      </c>
      <c r="AJ153">
        <v>0</v>
      </c>
      <c r="AK153">
        <v>0</v>
      </c>
    </row>
    <row r="154" spans="1:37" x14ac:dyDescent="0.3">
      <c r="A154" t="s">
        <v>43</v>
      </c>
      <c r="B154" t="s">
        <v>44</v>
      </c>
      <c r="C154" s="1" t="s">
        <v>44</v>
      </c>
      <c r="D154" t="s">
        <v>6</v>
      </c>
      <c r="E154">
        <v>0</v>
      </c>
      <c r="F154">
        <v>0</v>
      </c>
      <c r="G154">
        <v>1</v>
      </c>
      <c r="H154">
        <v>0</v>
      </c>
      <c r="I154" t="s">
        <v>9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6.7</v>
      </c>
      <c r="AE154">
        <v>6</v>
      </c>
      <c r="AF154">
        <v>24.08899283670409</v>
      </c>
      <c r="AG154">
        <v>42.240753179450742</v>
      </c>
      <c r="AH154">
        <v>28.904190660717088</v>
      </c>
      <c r="AI154">
        <v>3.3541155627448722</v>
      </c>
      <c r="AJ154">
        <v>0</v>
      </c>
      <c r="AK154">
        <v>1</v>
      </c>
    </row>
    <row r="155" spans="1:37" hidden="1" x14ac:dyDescent="0.3">
      <c r="A155" t="s">
        <v>351</v>
      </c>
      <c r="B155" t="s">
        <v>352</v>
      </c>
      <c r="C155" t="s">
        <v>352</v>
      </c>
      <c r="D155" t="s">
        <v>4</v>
      </c>
      <c r="E155">
        <v>1</v>
      </c>
      <c r="F155">
        <v>0</v>
      </c>
      <c r="G155">
        <v>0</v>
      </c>
      <c r="H155">
        <v>0</v>
      </c>
      <c r="I155" t="s">
        <v>27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5</v>
      </c>
      <c r="AE155">
        <v>631</v>
      </c>
      <c r="AF155">
        <v>16.954138778808563</v>
      </c>
      <c r="AG155">
        <v>18.762782959940076</v>
      </c>
      <c r="AH155">
        <v>15.307020966534356</v>
      </c>
      <c r="AI155">
        <v>3.8070108781189953</v>
      </c>
      <c r="AJ155">
        <v>0</v>
      </c>
      <c r="AK155">
        <v>0</v>
      </c>
    </row>
    <row r="156" spans="1:37" hidden="1" x14ac:dyDescent="0.3">
      <c r="A156" t="s">
        <v>50</v>
      </c>
      <c r="B156" t="s">
        <v>353</v>
      </c>
      <c r="C156" t="s">
        <v>353</v>
      </c>
      <c r="D156" t="s">
        <v>5</v>
      </c>
      <c r="E156">
        <v>0</v>
      </c>
      <c r="F156">
        <v>1</v>
      </c>
      <c r="G156">
        <v>0</v>
      </c>
      <c r="H156">
        <v>0</v>
      </c>
      <c r="I156" t="s">
        <v>27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4.8</v>
      </c>
      <c r="AE156">
        <v>633</v>
      </c>
      <c r="AF156">
        <v>15.842737575537896</v>
      </c>
      <c r="AG156">
        <v>12.878965875300381</v>
      </c>
      <c r="AH156">
        <v>12.692429434252393</v>
      </c>
      <c r="AI156">
        <v>3.2396307232220112</v>
      </c>
      <c r="AJ156">
        <v>0</v>
      </c>
      <c r="AK156">
        <v>0</v>
      </c>
    </row>
    <row r="157" spans="1:37" hidden="1" x14ac:dyDescent="0.3">
      <c r="A157" t="s">
        <v>354</v>
      </c>
      <c r="B157" t="s">
        <v>355</v>
      </c>
      <c r="C157" t="s">
        <v>355</v>
      </c>
      <c r="D157" t="s">
        <v>7</v>
      </c>
      <c r="E157">
        <v>0</v>
      </c>
      <c r="F157">
        <v>0</v>
      </c>
      <c r="G157">
        <v>0</v>
      </c>
      <c r="H157">
        <v>1</v>
      </c>
      <c r="I157" t="s">
        <v>27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7</v>
      </c>
      <c r="AE157">
        <v>634</v>
      </c>
      <c r="AF157">
        <v>15.821961147615678</v>
      </c>
      <c r="AG157">
        <v>10.653238092782138</v>
      </c>
      <c r="AH157">
        <v>11.911084375408839</v>
      </c>
      <c r="AI157">
        <v>2.7041007362733573</v>
      </c>
      <c r="AJ157">
        <v>0</v>
      </c>
      <c r="AK157">
        <v>0</v>
      </c>
    </row>
    <row r="158" spans="1:37" hidden="1" x14ac:dyDescent="0.3">
      <c r="A158" t="s">
        <v>356</v>
      </c>
      <c r="B158" t="s">
        <v>357</v>
      </c>
      <c r="C158" s="1" t="s">
        <v>357</v>
      </c>
      <c r="D158" t="s">
        <v>5</v>
      </c>
      <c r="E158">
        <v>0</v>
      </c>
      <c r="F158">
        <v>1</v>
      </c>
      <c r="G158">
        <v>0</v>
      </c>
      <c r="H158">
        <v>0</v>
      </c>
      <c r="I158" t="s">
        <v>27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4.4000000000000004</v>
      </c>
      <c r="AE158">
        <v>637</v>
      </c>
      <c r="AF158">
        <v>26.845938415289865</v>
      </c>
      <c r="AG158">
        <v>21.864609163015192</v>
      </c>
      <c r="AH158">
        <f>21.5218037055255*0.25</f>
        <v>5.3804509263813749</v>
      </c>
      <c r="AI158">
        <v>3.8528576376341959</v>
      </c>
      <c r="AJ158">
        <v>0</v>
      </c>
      <c r="AK158">
        <v>0</v>
      </c>
    </row>
    <row r="159" spans="1:37" hidden="1" x14ac:dyDescent="0.3">
      <c r="A159" t="s">
        <v>358</v>
      </c>
      <c r="B159" t="s">
        <v>359</v>
      </c>
      <c r="C159" t="s">
        <v>359</v>
      </c>
      <c r="D159" t="s">
        <v>6</v>
      </c>
      <c r="E159">
        <v>0</v>
      </c>
      <c r="F159">
        <v>0</v>
      </c>
      <c r="G159">
        <v>1</v>
      </c>
      <c r="H159">
        <v>0</v>
      </c>
      <c r="I159" t="s">
        <v>27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5.6</v>
      </c>
      <c r="AE159">
        <v>640</v>
      </c>
      <c r="AF159">
        <v>36.694724024376086</v>
      </c>
      <c r="AG159">
        <v>20.705537256105977</v>
      </c>
      <c r="AH159">
        <v>26.239107944483564</v>
      </c>
      <c r="AI159">
        <v>3.7493665842282322</v>
      </c>
      <c r="AJ159">
        <v>0</v>
      </c>
      <c r="AK159">
        <v>0</v>
      </c>
    </row>
    <row r="160" spans="1:37" hidden="1" x14ac:dyDescent="0.3">
      <c r="A160" t="s">
        <v>360</v>
      </c>
      <c r="B160" t="s">
        <v>361</v>
      </c>
      <c r="C160" t="s">
        <v>361</v>
      </c>
      <c r="D160" t="s">
        <v>6</v>
      </c>
      <c r="E160">
        <v>0</v>
      </c>
      <c r="F160">
        <v>0</v>
      </c>
      <c r="G160">
        <v>1</v>
      </c>
      <c r="H160">
        <v>0</v>
      </c>
      <c r="I160" t="s">
        <v>27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8</v>
      </c>
      <c r="AE160">
        <v>641</v>
      </c>
      <c r="AF160">
        <v>21.080487087386331</v>
      </c>
      <c r="AG160">
        <v>17.988151640655847</v>
      </c>
      <c r="AH160">
        <v>17.183374263219079</v>
      </c>
      <c r="AI160">
        <v>3.7501066592052745</v>
      </c>
      <c r="AJ160">
        <v>0</v>
      </c>
      <c r="AK160">
        <v>0</v>
      </c>
    </row>
    <row r="161" spans="1:37" hidden="1" x14ac:dyDescent="0.3">
      <c r="A161" t="s">
        <v>362</v>
      </c>
      <c r="B161" t="s">
        <v>363</v>
      </c>
      <c r="C161" t="s">
        <v>363</v>
      </c>
      <c r="D161" t="s">
        <v>6</v>
      </c>
      <c r="E161">
        <v>0</v>
      </c>
      <c r="F161">
        <v>0</v>
      </c>
      <c r="G161">
        <v>1</v>
      </c>
      <c r="H161">
        <v>0</v>
      </c>
      <c r="I161" t="s">
        <v>27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4.8</v>
      </c>
      <c r="AE161">
        <v>643</v>
      </c>
      <c r="AF161">
        <v>10.077704027435209</v>
      </c>
      <c r="AG161">
        <v>14.36544656078074</v>
      </c>
      <c r="AH161">
        <v>10.210866931103492</v>
      </c>
      <c r="AI161">
        <v>2.9224227854918889</v>
      </c>
      <c r="AJ161">
        <v>0</v>
      </c>
      <c r="AK161">
        <v>0</v>
      </c>
    </row>
    <row r="162" spans="1:37" hidden="1" x14ac:dyDescent="0.3">
      <c r="A162" t="s">
        <v>364</v>
      </c>
      <c r="B162" t="s">
        <v>365</v>
      </c>
      <c r="C162" t="s">
        <v>365</v>
      </c>
      <c r="D162" t="s">
        <v>6</v>
      </c>
      <c r="E162">
        <v>0</v>
      </c>
      <c r="F162">
        <v>0</v>
      </c>
      <c r="G162">
        <v>1</v>
      </c>
      <c r="H162">
        <v>0</v>
      </c>
      <c r="I162" t="s">
        <v>27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0</v>
      </c>
      <c r="AD162">
        <v>5.2</v>
      </c>
      <c r="AE162">
        <v>644</v>
      </c>
      <c r="AF162">
        <v>25.029703130449217</v>
      </c>
      <c r="AG162">
        <v>14.099165334892941</v>
      </c>
      <c r="AH162">
        <v>17.889478975190244</v>
      </c>
      <c r="AI162">
        <v>4.3559904507811416</v>
      </c>
      <c r="AJ162">
        <v>0</v>
      </c>
      <c r="AK162">
        <v>0</v>
      </c>
    </row>
    <row r="163" spans="1:37" hidden="1" x14ac:dyDescent="0.3">
      <c r="A163" t="s">
        <v>366</v>
      </c>
      <c r="B163" t="s">
        <v>367</v>
      </c>
      <c r="C163" t="s">
        <v>368</v>
      </c>
      <c r="D163" t="s">
        <v>6</v>
      </c>
      <c r="E163">
        <v>0</v>
      </c>
      <c r="F163">
        <v>0</v>
      </c>
      <c r="G163">
        <v>1</v>
      </c>
      <c r="H163">
        <v>0</v>
      </c>
      <c r="I163" t="s">
        <v>27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5</v>
      </c>
      <c r="AE163">
        <v>645</v>
      </c>
      <c r="AF163">
        <v>23.9375</v>
      </c>
      <c r="AG163">
        <v>13.151222242691196</v>
      </c>
      <c r="AH163">
        <v>16.99366512818402</v>
      </c>
      <c r="AI163">
        <v>2.6883079028189059</v>
      </c>
      <c r="AJ163">
        <v>0</v>
      </c>
      <c r="AK163">
        <v>0</v>
      </c>
    </row>
    <row r="164" spans="1:37" hidden="1" x14ac:dyDescent="0.3">
      <c r="A164" t="s">
        <v>369</v>
      </c>
      <c r="B164" t="s">
        <v>370</v>
      </c>
      <c r="C164" t="s">
        <v>370</v>
      </c>
      <c r="D164" t="s">
        <v>7</v>
      </c>
      <c r="E164">
        <v>0</v>
      </c>
      <c r="F164">
        <v>0</v>
      </c>
      <c r="G164">
        <v>0</v>
      </c>
      <c r="H164">
        <v>1</v>
      </c>
      <c r="I164" t="s">
        <v>27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6.6</v>
      </c>
      <c r="AE164">
        <v>650</v>
      </c>
      <c r="AF164">
        <v>15.671739925663932</v>
      </c>
      <c r="AG164">
        <v>14.514088999176051</v>
      </c>
      <c r="AH164">
        <v>13.169638966933455</v>
      </c>
      <c r="AI164">
        <v>4.478356292014201</v>
      </c>
      <c r="AJ164">
        <v>0</v>
      </c>
      <c r="AK164">
        <v>0</v>
      </c>
    </row>
    <row r="165" spans="1:37" hidden="1" x14ac:dyDescent="0.3">
      <c r="A165" t="s">
        <v>371</v>
      </c>
      <c r="B165" t="s">
        <v>372</v>
      </c>
      <c r="C165" t="s">
        <v>372</v>
      </c>
      <c r="D165" t="s">
        <v>5</v>
      </c>
      <c r="E165">
        <v>0</v>
      </c>
      <c r="F165">
        <v>1</v>
      </c>
      <c r="G165">
        <v>0</v>
      </c>
      <c r="H165">
        <v>0</v>
      </c>
      <c r="I165" t="s">
        <v>27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4.5</v>
      </c>
      <c r="AE165">
        <v>657</v>
      </c>
      <c r="AF165">
        <v>13.666666666666668</v>
      </c>
      <c r="AG165">
        <v>16.088895780476545</v>
      </c>
      <c r="AH165">
        <v>12.672767864931634</v>
      </c>
      <c r="AI165">
        <v>3.041091811595507</v>
      </c>
      <c r="AJ165">
        <v>0</v>
      </c>
      <c r="AK165">
        <v>0</v>
      </c>
    </row>
    <row r="166" spans="1:37" hidden="1" x14ac:dyDescent="0.3">
      <c r="A166" t="s">
        <v>373</v>
      </c>
      <c r="B166" t="s">
        <v>374</v>
      </c>
      <c r="C166" t="s">
        <v>375</v>
      </c>
      <c r="D166" t="s">
        <v>4</v>
      </c>
      <c r="E166">
        <v>1</v>
      </c>
      <c r="F166">
        <v>0</v>
      </c>
      <c r="G166">
        <v>0</v>
      </c>
      <c r="H166">
        <v>0</v>
      </c>
      <c r="I166" t="s">
        <v>28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5</v>
      </c>
      <c r="AE166">
        <v>662</v>
      </c>
      <c r="AF166">
        <v>18.862745083192326</v>
      </c>
      <c r="AG166">
        <v>18.679081063203146</v>
      </c>
      <c r="AH166">
        <v>17.94452273733463</v>
      </c>
      <c r="AI166">
        <v>4.652889322068452</v>
      </c>
      <c r="AJ166">
        <v>0</v>
      </c>
      <c r="AK166">
        <v>0</v>
      </c>
    </row>
    <row r="167" spans="1:37" hidden="1" x14ac:dyDescent="0.3">
      <c r="A167" t="s">
        <v>376</v>
      </c>
      <c r="B167" t="s">
        <v>377</v>
      </c>
      <c r="C167" t="s">
        <v>378</v>
      </c>
      <c r="D167" t="s">
        <v>6</v>
      </c>
      <c r="E167">
        <v>0</v>
      </c>
      <c r="F167">
        <v>0</v>
      </c>
      <c r="G167">
        <v>1</v>
      </c>
      <c r="H167">
        <v>0</v>
      </c>
      <c r="I167" t="s">
        <v>28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5.5</v>
      </c>
      <c r="AE167">
        <v>663</v>
      </c>
      <c r="AF167">
        <v>18.788293202497037</v>
      </c>
      <c r="AG167">
        <v>20.86046105083372</v>
      </c>
      <c r="AH167">
        <v>19.042848278714157</v>
      </c>
      <c r="AI167">
        <v>5.1168949287014751</v>
      </c>
      <c r="AJ167">
        <v>0</v>
      </c>
      <c r="AK167">
        <v>0</v>
      </c>
    </row>
    <row r="168" spans="1:37" hidden="1" x14ac:dyDescent="0.3">
      <c r="A168" t="s">
        <v>215</v>
      </c>
      <c r="B168" t="s">
        <v>379</v>
      </c>
      <c r="C168" t="s">
        <v>380</v>
      </c>
      <c r="D168" t="s">
        <v>6</v>
      </c>
      <c r="E168">
        <v>0</v>
      </c>
      <c r="F168">
        <v>0</v>
      </c>
      <c r="G168">
        <v>1</v>
      </c>
      <c r="H168">
        <v>0</v>
      </c>
      <c r="I168" t="s">
        <v>28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5.3</v>
      </c>
      <c r="AE168">
        <v>666</v>
      </c>
      <c r="AF168">
        <v>14.599999999338916</v>
      </c>
      <c r="AG168">
        <v>21.790510663187828</v>
      </c>
      <c r="AH168">
        <v>17.690883800686397</v>
      </c>
      <c r="AI168">
        <v>4.5995756304288617</v>
      </c>
      <c r="AJ168">
        <v>0</v>
      </c>
      <c r="AK168">
        <v>0</v>
      </c>
    </row>
    <row r="169" spans="1:37" hidden="1" x14ac:dyDescent="0.3">
      <c r="A169" t="s">
        <v>381</v>
      </c>
      <c r="B169" t="s">
        <v>382</v>
      </c>
      <c r="C169" t="s">
        <v>382</v>
      </c>
      <c r="D169" t="s">
        <v>5</v>
      </c>
      <c r="E169">
        <v>0</v>
      </c>
      <c r="F169">
        <v>1</v>
      </c>
      <c r="G169">
        <v>0</v>
      </c>
      <c r="H169">
        <v>0</v>
      </c>
      <c r="I169" t="s">
        <v>28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4.4000000000000004</v>
      </c>
      <c r="AE169">
        <v>667</v>
      </c>
      <c r="AF169">
        <v>15.524520926840253</v>
      </c>
      <c r="AG169">
        <v>13.354031988766312</v>
      </c>
      <c r="AH169">
        <v>13.721885781841813</v>
      </c>
      <c r="AI169">
        <v>3.4819784496138406</v>
      </c>
      <c r="AJ169">
        <v>0</v>
      </c>
      <c r="AK169">
        <v>0</v>
      </c>
    </row>
    <row r="170" spans="1:37" hidden="1" x14ac:dyDescent="0.3">
      <c r="A170" t="s">
        <v>383</v>
      </c>
      <c r="B170" t="s">
        <v>384</v>
      </c>
      <c r="C170" t="s">
        <v>383</v>
      </c>
      <c r="D170" t="s">
        <v>6</v>
      </c>
      <c r="E170">
        <v>0</v>
      </c>
      <c r="F170">
        <v>0</v>
      </c>
      <c r="G170">
        <v>1</v>
      </c>
      <c r="H170">
        <v>0</v>
      </c>
      <c r="I170" t="s">
        <v>28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5.5</v>
      </c>
      <c r="AE170">
        <v>674</v>
      </c>
      <c r="AF170">
        <v>9.2692696545612332</v>
      </c>
      <c r="AG170">
        <v>15.905585723527462</v>
      </c>
      <c r="AH170">
        <v>12.305418620522691</v>
      </c>
      <c r="AI170">
        <v>3.1805603943837712</v>
      </c>
      <c r="AJ170">
        <v>0</v>
      </c>
      <c r="AK170">
        <v>0</v>
      </c>
    </row>
    <row r="171" spans="1:37" hidden="1" x14ac:dyDescent="0.3">
      <c r="A171" t="s">
        <v>385</v>
      </c>
      <c r="B171" t="s">
        <v>386</v>
      </c>
      <c r="C171" t="s">
        <v>387</v>
      </c>
      <c r="D171" t="s">
        <v>6</v>
      </c>
      <c r="E171">
        <v>0</v>
      </c>
      <c r="F171">
        <v>0</v>
      </c>
      <c r="G171">
        <v>1</v>
      </c>
      <c r="H171">
        <v>0</v>
      </c>
      <c r="I171" t="s">
        <v>28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1</v>
      </c>
      <c r="AD171">
        <v>4.7</v>
      </c>
      <c r="AE171">
        <v>677</v>
      </c>
      <c r="AF171">
        <v>14.456135351111811</v>
      </c>
      <c r="AG171">
        <v>16.501401702617109</v>
      </c>
      <c r="AH171">
        <v>14.885760240200741</v>
      </c>
      <c r="AI171">
        <v>3.7509793769276012</v>
      </c>
      <c r="AJ171">
        <v>0</v>
      </c>
      <c r="AK171">
        <v>0</v>
      </c>
    </row>
    <row r="172" spans="1:37" hidden="1" x14ac:dyDescent="0.3">
      <c r="A172" t="s">
        <v>388</v>
      </c>
      <c r="B172" t="s">
        <v>389</v>
      </c>
      <c r="C172" t="s">
        <v>389</v>
      </c>
      <c r="D172" t="s">
        <v>5</v>
      </c>
      <c r="E172">
        <v>0</v>
      </c>
      <c r="F172">
        <v>1</v>
      </c>
      <c r="G172">
        <v>0</v>
      </c>
      <c r="H172">
        <v>0</v>
      </c>
      <c r="I172" t="s">
        <v>28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4.4000000000000004</v>
      </c>
      <c r="AE172">
        <v>678</v>
      </c>
      <c r="AF172">
        <v>17.709677397435545</v>
      </c>
      <c r="AG172">
        <v>13.065052111447038</v>
      </c>
      <c r="AH172">
        <v>14.528993191094592</v>
      </c>
      <c r="AI172">
        <v>4.1780175645451951</v>
      </c>
      <c r="AJ172">
        <v>0</v>
      </c>
      <c r="AK172">
        <v>0</v>
      </c>
    </row>
    <row r="173" spans="1:37" hidden="1" x14ac:dyDescent="0.3">
      <c r="A173" t="s">
        <v>390</v>
      </c>
      <c r="B173" t="s">
        <v>391</v>
      </c>
      <c r="C173" t="s">
        <v>392</v>
      </c>
      <c r="D173" t="s">
        <v>6</v>
      </c>
      <c r="E173">
        <v>0</v>
      </c>
      <c r="F173">
        <v>0</v>
      </c>
      <c r="G173">
        <v>1</v>
      </c>
      <c r="H173">
        <v>0</v>
      </c>
      <c r="I173" t="s">
        <v>28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4.8</v>
      </c>
      <c r="AE173">
        <v>685</v>
      </c>
      <c r="AF173">
        <v>26.333333330046312</v>
      </c>
      <c r="AG173">
        <v>15.938119832281709</v>
      </c>
      <c r="AH173">
        <v>19.795014990082532</v>
      </c>
      <c r="AI173">
        <v>3.5467779582902685</v>
      </c>
      <c r="AJ173">
        <v>0</v>
      </c>
      <c r="AK173">
        <v>0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2023-01-13T00:19:39Z</dcterms:created>
  <dcterms:modified xsi:type="dcterms:W3CDTF">2023-01-13T01:50:28Z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a1ddaeeb-20ba-4cdc-9281-591550be585f</vt:lpwstr>
  </property>
</Properties>
</file>