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/>
  <xr:revisionPtr revIDLastSave="0" documentId="13_ncr:1_{08175E0E-17BC-45BF-9368-73C159C159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Sheet1!$AK$2:$AK$180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Sheet1!$AK$2:$AK$180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Sheet1!$AN$16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61" i="1" l="1"/>
  <c r="AH161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1" i="1"/>
  <c r="AN14" i="1" s="1"/>
  <c r="AN9" i="1"/>
  <c r="AN8" i="1"/>
  <c r="AN7" i="1"/>
  <c r="AN6" i="1"/>
  <c r="AN4" i="1"/>
  <c r="AN2" i="1"/>
  <c r="AN16" i="1" l="1"/>
</calcChain>
</file>

<file path=xl/sharedStrings.xml><?xml version="1.0" encoding="utf-8"?>
<sst xmlns="http://schemas.openxmlformats.org/spreadsheetml/2006/main" count="963" uniqueCount="403">
  <si>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</si>
  <si>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</si>
  <si>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</si>
  <si>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</si>
  <si>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</si>
  <si>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</si>
  <si>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</si>
  <si>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</si>
  <si>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</si>
  <si>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</si>
  <si>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</si>
  <si>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</si>
  <si>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</si>
  <si>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</si>
  <si>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</si>
  <si>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</si>
  <si>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</si>
  <si>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</si>
  <si>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LEE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</si>
  <si>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</si>
  <si>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</si>
  <si>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</si>
  <si>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</si>
  <si>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</si>
  <si>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</si>
  <si>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</si>
  <si>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</si>
  <si>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</si>
  <si>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</si>
  <si>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Cost</t>
  </si>
  <si>
    <t>ID</t>
  </si>
  <si>
    <t>ARIMA</t>
  </si>
  <si>
    <t>LSTM</t>
  </si>
  <si>
    <t>PPG</t>
  </si>
  <si>
    <t>NEXT</t>
  </si>
  <si>
    <t>PREV</t>
  </si>
  <si>
    <t>Selected</t>
  </si>
  <si>
    <t>Granit</t>
  </si>
  <si>
    <t>Xhaka</t>
  </si>
  <si>
    <t>Total Points</t>
  </si>
  <si>
    <t>MAX</t>
  </si>
  <si>
    <t>Thomas</t>
  </si>
  <si>
    <t>Partey</t>
  </si>
  <si>
    <t>Martin</t>
  </si>
  <si>
    <t>Ødegaard</t>
  </si>
  <si>
    <t>Total Cost</t>
  </si>
  <si>
    <t>Benjamin</t>
  </si>
  <si>
    <t>White</t>
  </si>
  <si>
    <t>Eddie</t>
  </si>
  <si>
    <t>Nketiah</t>
  </si>
  <si>
    <t>Bukayo</t>
  </si>
  <si>
    <t>Saka</t>
  </si>
  <si>
    <t>Aaron</t>
  </si>
  <si>
    <t>Ramsdale</t>
  </si>
  <si>
    <t>Gabriel</t>
  </si>
  <si>
    <t>dos Santos Magalhães</t>
  </si>
  <si>
    <t>Martinelli Silva</t>
  </si>
  <si>
    <t>Martinelli</t>
  </si>
  <si>
    <t>William</t>
  </si>
  <si>
    <t>Saliba</t>
  </si>
  <si>
    <t>Transfers</t>
  </si>
  <si>
    <t>Leandro</t>
  </si>
  <si>
    <t>Trossard</t>
  </si>
  <si>
    <t>Free</t>
  </si>
  <si>
    <t>Jorge Luiz</t>
  </si>
  <si>
    <t>Frello Filho</t>
  </si>
  <si>
    <t>Jorginho</t>
  </si>
  <si>
    <t>Emiliano</t>
  </si>
  <si>
    <t>Martínez Romero</t>
  </si>
  <si>
    <t>Martínez</t>
  </si>
  <si>
    <t>John</t>
  </si>
  <si>
    <t>McGinn</t>
  </si>
  <si>
    <t>Tyrone</t>
  </si>
  <si>
    <t>Mings</t>
  </si>
  <si>
    <t>Profit</t>
  </si>
  <si>
    <t>Ollie</t>
  </si>
  <si>
    <t>Watkins</t>
  </si>
  <si>
    <t>Buendía Stati</t>
  </si>
  <si>
    <t>Buendía</t>
  </si>
  <si>
    <t>Ezri</t>
  </si>
  <si>
    <t>Konsa Ngoyo</t>
  </si>
  <si>
    <t>Konsa</t>
  </si>
  <si>
    <t>Leon</t>
  </si>
  <si>
    <t>Bailey</t>
  </si>
  <si>
    <t>Douglas Luiz</t>
  </si>
  <si>
    <t>Soares de Paulo</t>
  </si>
  <si>
    <t>Jacob</t>
  </si>
  <si>
    <t>Ramsey</t>
  </si>
  <si>
    <t>Ashley</t>
  </si>
  <si>
    <t>Young</t>
  </si>
  <si>
    <t>Adam</t>
  </si>
  <si>
    <t>Smith</t>
  </si>
  <si>
    <t>Kieffer</t>
  </si>
  <si>
    <t>Moore</t>
  </si>
  <si>
    <t>Jefferson</t>
  </si>
  <si>
    <t>Lerma Solís</t>
  </si>
  <si>
    <t>Lerma</t>
  </si>
  <si>
    <t>Dominic</t>
  </si>
  <si>
    <t>Solanke</t>
  </si>
  <si>
    <t>Lewis</t>
  </si>
  <si>
    <t>Cook</t>
  </si>
  <si>
    <t>Philip</t>
  </si>
  <si>
    <t>Billing</t>
  </si>
  <si>
    <t>Jaidon</t>
  </si>
  <si>
    <t>Anthony</t>
  </si>
  <si>
    <t>Marcus</t>
  </si>
  <si>
    <t>Tavernier</t>
  </si>
  <si>
    <t>Ivan</t>
  </si>
  <si>
    <t>Toney</t>
  </si>
  <si>
    <t>David</t>
  </si>
  <si>
    <t>Raya Martin</t>
  </si>
  <si>
    <t>Raya</t>
  </si>
  <si>
    <t>Josh</t>
  </si>
  <si>
    <t>Dasilva</t>
  </si>
  <si>
    <t>Rico</t>
  </si>
  <si>
    <t>Henry</t>
  </si>
  <si>
    <t>Vitaly</t>
  </si>
  <si>
    <t>Janelt</t>
  </si>
  <si>
    <t>Mathias</t>
  </si>
  <si>
    <t>Jensen</t>
  </si>
  <si>
    <t>Yoane</t>
  </si>
  <si>
    <t>Wissa</t>
  </si>
  <si>
    <t>Bryan</t>
  </si>
  <si>
    <t>Mbeumo</t>
  </si>
  <si>
    <t>Ben</t>
  </si>
  <si>
    <t>Mee</t>
  </si>
  <si>
    <t>Lallana</t>
  </si>
  <si>
    <t>Danny</t>
  </si>
  <si>
    <t>Welbeck</t>
  </si>
  <si>
    <t>Pascal</t>
  </si>
  <si>
    <t>Groß</t>
  </si>
  <si>
    <t>Dunk</t>
  </si>
  <si>
    <t>Solly</t>
  </si>
  <si>
    <t>March</t>
  </si>
  <si>
    <t>Joël</t>
  </si>
  <si>
    <t>Veltman</t>
  </si>
  <si>
    <t>Robert</t>
  </si>
  <si>
    <t>Sánchez</t>
  </si>
  <si>
    <t>Alexis</t>
  </si>
  <si>
    <t>Mac Allister</t>
  </si>
  <si>
    <t>Moisés</t>
  </si>
  <si>
    <t>Caicedo Corozo</t>
  </si>
  <si>
    <t>Caicedo</t>
  </si>
  <si>
    <t>Pervis</t>
  </si>
  <si>
    <t>Estupiñán</t>
  </si>
  <si>
    <t>Marc</t>
  </si>
  <si>
    <t>Cucurella Saseta</t>
  </si>
  <si>
    <t>Cucurella</t>
  </si>
  <si>
    <t>César</t>
  </si>
  <si>
    <t>Azpilicueta</t>
  </si>
  <si>
    <t>Thiago</t>
  </si>
  <si>
    <t>Emiliano da Silva</t>
  </si>
  <si>
    <t>Thiago Silva</t>
  </si>
  <si>
    <t>Mason</t>
  </si>
  <si>
    <t>Mount</t>
  </si>
  <si>
    <t>Kai</t>
  </si>
  <si>
    <t>Havertz</t>
  </si>
  <si>
    <t>Raheem</t>
  </si>
  <si>
    <t>Sterling</t>
  </si>
  <si>
    <t>Vicente</t>
  </si>
  <si>
    <t>Guaita</t>
  </si>
  <si>
    <t>Joel</t>
  </si>
  <si>
    <t>Ward</t>
  </si>
  <si>
    <t>Jordan</t>
  </si>
  <si>
    <t>Ayew</t>
  </si>
  <si>
    <t>Wilfried</t>
  </si>
  <si>
    <t>Zaha</t>
  </si>
  <si>
    <t>Jeffrey</t>
  </si>
  <si>
    <t>Schlupp</t>
  </si>
  <si>
    <t>Joachim</t>
  </si>
  <si>
    <t>Andersen</t>
  </si>
  <si>
    <t>Odsonne</t>
  </si>
  <si>
    <t>Edouard</t>
  </si>
  <si>
    <t>Guéhi</t>
  </si>
  <si>
    <t>Eberechi</t>
  </si>
  <si>
    <t>Eze</t>
  </si>
  <si>
    <t>Tyrick</t>
  </si>
  <si>
    <t>Mitchell</t>
  </si>
  <si>
    <t>Michael</t>
  </si>
  <si>
    <t>Olise</t>
  </si>
  <si>
    <t>Cheick</t>
  </si>
  <si>
    <t>Doucouré</t>
  </si>
  <si>
    <t>C.Doucouré</t>
  </si>
  <si>
    <t>Pickford</t>
  </si>
  <si>
    <t>Alex</t>
  </si>
  <si>
    <t>Iwobi</t>
  </si>
  <si>
    <t>Demarai</t>
  </si>
  <si>
    <t>Gray</t>
  </si>
  <si>
    <t>Vitalii</t>
  </si>
  <si>
    <t>Mykolenko</t>
  </si>
  <si>
    <t>James</t>
  </si>
  <si>
    <t>Tarkowski</t>
  </si>
  <si>
    <t>Conor</t>
  </si>
  <si>
    <t>Coady</t>
  </si>
  <si>
    <t>Dwight</t>
  </si>
  <si>
    <t>McNeil</t>
  </si>
  <si>
    <t>Amadou</t>
  </si>
  <si>
    <t>Onana</t>
  </si>
  <si>
    <t>Idrissa</t>
  </si>
  <si>
    <t>Gueye</t>
  </si>
  <si>
    <t>Bernd</t>
  </si>
  <si>
    <t>Leno</t>
  </si>
  <si>
    <t>Tim</t>
  </si>
  <si>
    <t>Ream</t>
  </si>
  <si>
    <t>Bobby</t>
  </si>
  <si>
    <t>De Cordova-Reid</t>
  </si>
  <si>
    <t>Aleksandar</t>
  </si>
  <si>
    <t>Mitrović</t>
  </si>
  <si>
    <t>Harrison</t>
  </si>
  <si>
    <t>Reed</t>
  </si>
  <si>
    <t>Antonee</t>
  </si>
  <si>
    <t>Robinson</t>
  </si>
  <si>
    <t>João</t>
  </si>
  <si>
    <t>Palhinha Gonçalves</t>
  </si>
  <si>
    <t>Palhinha</t>
  </si>
  <si>
    <t>Andreas</t>
  </si>
  <si>
    <t>Hoelgebaum Pereira</t>
  </si>
  <si>
    <t>Jamie</t>
  </si>
  <si>
    <t>Vardy</t>
  </si>
  <si>
    <t>Daniel</t>
  </si>
  <si>
    <t>Amartey</t>
  </si>
  <si>
    <t>Timothy</t>
  </si>
  <si>
    <t>Castagne</t>
  </si>
  <si>
    <t>Youri</t>
  </si>
  <si>
    <t>Tielemans</t>
  </si>
  <si>
    <t>Harvey</t>
  </si>
  <si>
    <t>Barnes</t>
  </si>
  <si>
    <t>Kiernan</t>
  </si>
  <si>
    <t>Dewsbury-Hall</t>
  </si>
  <si>
    <t>Patson</t>
  </si>
  <si>
    <t>Daka</t>
  </si>
  <si>
    <t>Rodrigo</t>
  </si>
  <si>
    <t>Moreno</t>
  </si>
  <si>
    <t>Jack</t>
  </si>
  <si>
    <t>Struijk</t>
  </si>
  <si>
    <t>Illan</t>
  </si>
  <si>
    <t>Meslier</t>
  </si>
  <si>
    <t>Roca Junqué</t>
  </si>
  <si>
    <t>Roca</t>
  </si>
  <si>
    <t>Brenden</t>
  </si>
  <si>
    <t>Aaronson</t>
  </si>
  <si>
    <t>Tyler</t>
  </si>
  <si>
    <t>Adams</t>
  </si>
  <si>
    <t>Virgil</t>
  </si>
  <si>
    <t>van Dijk</t>
  </si>
  <si>
    <t>Van Dijk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</si>
  <si>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</si>
  <si>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</si>
  <si>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</si>
  <si>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</si>
  <si>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</si>
  <si>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</si>
  <si>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</si>
  <si>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</si>
  <si>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Joseph</t>
  </si>
  <si>
    <t>Gomez</t>
  </si>
  <si>
    <t>Elliott</t>
  </si>
  <si>
    <t>Ilkay</t>
  </si>
  <si>
    <t>Gündogan</t>
  </si>
  <si>
    <t>Kevin</t>
  </si>
  <si>
    <t>De Bruyne</t>
  </si>
  <si>
    <t>Cancelo</t>
  </si>
  <si>
    <t>Ederson</t>
  </si>
  <si>
    <t>Santana de Moraes</t>
  </si>
  <si>
    <t>Bernardo</t>
  </si>
  <si>
    <t>Veiga de Carvalho e Silva</t>
  </si>
  <si>
    <t>Phil</t>
  </si>
  <si>
    <t>Foden</t>
  </si>
  <si>
    <t>Hernandez</t>
  </si>
  <si>
    <t>Rodri</t>
  </si>
  <si>
    <t>Erling</t>
  </si>
  <si>
    <t>Haaland</t>
  </si>
  <si>
    <t>Julián</t>
  </si>
  <si>
    <t>Álvarez</t>
  </si>
  <si>
    <t>De Gea Quintana</t>
  </si>
  <si>
    <t>De Gea</t>
  </si>
  <si>
    <t>Frederico</t>
  </si>
  <si>
    <t>Rodrigues de Paula Santos</t>
  </si>
  <si>
    <t>Fred</t>
  </si>
  <si>
    <t>Luke</t>
  </si>
  <si>
    <t>Shaw</t>
  </si>
  <si>
    <t>Bruno</t>
  </si>
  <si>
    <t>Borges Fernandes</t>
  </si>
  <si>
    <t>Fernandes</t>
  </si>
  <si>
    <t>Rashford</t>
  </si>
  <si>
    <t>Christian</t>
  </si>
  <si>
    <t>Eriksen</t>
  </si>
  <si>
    <t>Lisandro</t>
  </si>
  <si>
    <t>Carlos Henrique</t>
  </si>
  <si>
    <t>Casimiro</t>
  </si>
  <si>
    <t>Casemiro</t>
  </si>
  <si>
    <t>Gordon</t>
  </si>
  <si>
    <t>Callum</t>
  </si>
  <si>
    <t>Wilson</t>
  </si>
  <si>
    <t>Kieran</t>
  </si>
  <si>
    <t>Trippier</t>
  </si>
  <si>
    <t>Dan</t>
  </si>
  <si>
    <t>Burn</t>
  </si>
  <si>
    <t>Fabian</t>
  </si>
  <si>
    <t>Schär</t>
  </si>
  <si>
    <t>Miguel</t>
  </si>
  <si>
    <t>Almirón Rejala</t>
  </si>
  <si>
    <t>Almirón</t>
  </si>
  <si>
    <t>Sean</t>
  </si>
  <si>
    <t>Longstaff</t>
  </si>
  <si>
    <t>S.Longstaff</t>
  </si>
  <si>
    <t>Joelinton Cássio</t>
  </si>
  <si>
    <t>Apolinário de Lira</t>
  </si>
  <si>
    <t>Joelinton</t>
  </si>
  <si>
    <t>Joe</t>
  </si>
  <si>
    <t>Willock</t>
  </si>
  <si>
    <t>Guimarães Rodriguez Moura</t>
  </si>
  <si>
    <t>Bruno Guimarães</t>
  </si>
  <si>
    <t>Nick</t>
  </si>
  <si>
    <t>Pope</t>
  </si>
  <si>
    <t>Sven</t>
  </si>
  <si>
    <t>Botman</t>
  </si>
  <si>
    <t>Ryan</t>
  </si>
  <si>
    <t>Yates</t>
  </si>
  <si>
    <t>Worrall</t>
  </si>
  <si>
    <t>Brennan</t>
  </si>
  <si>
    <t>Johnson</t>
  </si>
  <si>
    <t>Taiwo</t>
  </si>
  <si>
    <t>Awoniyi</t>
  </si>
  <si>
    <t>Dean</t>
  </si>
  <si>
    <t>Henderson</t>
  </si>
  <si>
    <t>Morgan</t>
  </si>
  <si>
    <t>Gibbs-White</t>
  </si>
  <si>
    <t>Remo</t>
  </si>
  <si>
    <t>Freuler</t>
  </si>
  <si>
    <t>Ward-Prowse</t>
  </si>
  <si>
    <t>Armstrong</t>
  </si>
  <si>
    <t>A.Armstrong</t>
  </si>
  <si>
    <t>Kyle</t>
  </si>
  <si>
    <t>Walker-Peters</t>
  </si>
  <si>
    <t>Che</t>
  </si>
  <si>
    <t>Romain</t>
  </si>
  <si>
    <t>Perraud</t>
  </si>
  <si>
    <t>Gavin</t>
  </si>
  <si>
    <t>Bazunu</t>
  </si>
  <si>
    <t>Ayodele-Aribo</t>
  </si>
  <si>
    <t>Aribo</t>
  </si>
  <si>
    <t>Hugo</t>
  </si>
  <si>
    <t>Lloris</t>
  </si>
  <si>
    <t>Harry</t>
  </si>
  <si>
    <t>Kane</t>
  </si>
  <si>
    <t>Son</t>
  </si>
  <si>
    <t>Heung-min</t>
  </si>
  <si>
    <t>Eric</t>
  </si>
  <si>
    <t>Dier</t>
  </si>
  <si>
    <t>Davies</t>
  </si>
  <si>
    <t>Pierre-Emile</t>
  </si>
  <si>
    <t>Højbjerg</t>
  </si>
  <si>
    <t>Sessegnon</t>
  </si>
  <si>
    <t>R.Sessegnon</t>
  </si>
  <si>
    <t>Bentancur</t>
  </si>
  <si>
    <t>Emerson</t>
  </si>
  <si>
    <t>Leite de Souza Junior</t>
  </si>
  <si>
    <t>Emerson Royal</t>
  </si>
  <si>
    <t>Perišić</t>
  </si>
  <si>
    <t>Ings</t>
  </si>
  <si>
    <t>Lukasz</t>
  </si>
  <si>
    <t>Fabianski</t>
  </si>
  <si>
    <t>Cresswell</t>
  </si>
  <si>
    <t>Michail</t>
  </si>
  <si>
    <t>Antonio</t>
  </si>
  <si>
    <t>Kurt</t>
  </si>
  <si>
    <t>Zouma</t>
  </si>
  <si>
    <t>Saïd</t>
  </si>
  <si>
    <t>Benrahma</t>
  </si>
  <si>
    <t>Jarrod</t>
  </si>
  <si>
    <t>Bowen</t>
  </si>
  <si>
    <t>Declan</t>
  </si>
  <si>
    <t>Rice</t>
  </si>
  <si>
    <t>Tomas</t>
  </si>
  <si>
    <t>Soucek</t>
  </si>
  <si>
    <t>Pablo</t>
  </si>
  <si>
    <t>Fornals Malla</t>
  </si>
  <si>
    <t>Fornals</t>
  </si>
  <si>
    <t>Gianluca</t>
  </si>
  <si>
    <t>Scamacca</t>
  </si>
  <si>
    <t>Thilo</t>
  </si>
  <si>
    <t>Kehrer</t>
  </si>
  <si>
    <t>José</t>
  </si>
  <si>
    <t>Malheiro de Sá</t>
  </si>
  <si>
    <t>Sá</t>
  </si>
  <si>
    <t>Rúben</t>
  </si>
  <si>
    <t>da Silva Neves</t>
  </si>
  <si>
    <t>Neves</t>
  </si>
  <si>
    <t>Castelo Podence</t>
  </si>
  <si>
    <t>Podence</t>
  </si>
  <si>
    <t>Max</t>
  </si>
  <si>
    <t>Kilman</t>
  </si>
  <si>
    <t>Rayan</t>
  </si>
  <si>
    <t>Aït-Nouri</t>
  </si>
  <si>
    <t>João Filipe Iria</t>
  </si>
  <si>
    <t>Santos Moutinho</t>
  </si>
  <si>
    <t>Moutinho</t>
  </si>
  <si>
    <t>Nathan</t>
  </si>
  <si>
    <t>Collins</t>
  </si>
  <si>
    <t>Matheus Luiz</t>
  </si>
  <si>
    <t>Nunes</t>
  </si>
  <si>
    <t>Matheus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</si>
</sst>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180">
  <autoFilter ref="A1:AK180" xr:uid="{00000000-0009-0000-0100-000001000000}">
    <filterColumn colId="36">
      <filters>
        <filter val="1"/>
      </filters>
    </filterColumn>
  </autoFilter>
  <sortState xmlns:xlrd2="http://schemas.microsoft.com/office/spreadsheetml/2017/richdata2" ref="A4:AK149">
    <sortCondition descending="1" ref="AI1:AI180"/>
  </sortState>
  <tableColumns count="37">
    <tableColumn id="1" xr3:uid="{00000000-0010-0000-0000-000001000000}" name="First Name" totalsRowLabel="Total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LEE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80"/>
  <sheetViews>
    <sheetView tabSelected="1" workbookViewId="0">
      <selection activeCell="C8" sqref="C8"/>
    </sheetView>
  </sheetViews>
  <sheetFormatPr defaultRowHeight="14.4" x14ac:dyDescent="0.3"/>
  <cols>
    <col min="5" max="8" width="9" hidden="1" customWidth="1"/>
    <col min="10" max="29" width="9" hidden="1" customWidth="1"/>
    <col min="31" max="33" width="9" hidden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41" hidden="1" x14ac:dyDescent="0.3">
      <c r="A2" t="s">
        <v>37</v>
      </c>
      <c r="B2" t="s">
        <v>38</v>
      </c>
      <c r="C2" t="s">
        <v>38</v>
      </c>
      <c r="D2" t="s">
        <v>6</v>
      </c>
      <c r="E2">
        <v>0</v>
      </c>
      <c r="F2">
        <v>0</v>
      </c>
      <c r="G2">
        <v>1</v>
      </c>
      <c r="H2">
        <v>0</v>
      </c>
      <c r="I2" t="s">
        <v>9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</v>
      </c>
      <c r="AE2">
        <v>1</v>
      </c>
      <c r="AF2">
        <v>20.396946564885496</v>
      </c>
      <c r="AG2">
        <v>29.725581170670559</v>
      </c>
      <c r="AH2">
        <v>27.276232906507389</v>
      </c>
      <c r="AI2">
        <v>5.0865879511007872</v>
      </c>
      <c r="AJ2">
        <v>0</v>
      </c>
      <c r="AK2">
        <v>0</v>
      </c>
      <c r="AM2" t="s">
        <v>39</v>
      </c>
      <c r="AN2">
        <f>SUMPRODUCT(Table1[Selected],Table1[PPG])</f>
        <v>421.10181061470132</v>
      </c>
      <c r="AO2" t="s">
        <v>40</v>
      </c>
    </row>
    <row r="3" spans="1:41" hidden="1" x14ac:dyDescent="0.3">
      <c r="A3" t="s">
        <v>41</v>
      </c>
      <c r="B3" t="s">
        <v>42</v>
      </c>
      <c r="C3" t="s">
        <v>42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9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4.7</v>
      </c>
      <c r="AE3">
        <v>4</v>
      </c>
      <c r="AF3">
        <v>15.852458980275395</v>
      </c>
      <c r="AG3">
        <v>23.782320966323127</v>
      </c>
      <c r="AH3">
        <v>21.607844653177828</v>
      </c>
      <c r="AI3">
        <v>4.2866190150156429</v>
      </c>
      <c r="AJ3">
        <v>0</v>
      </c>
      <c r="AK3">
        <v>0</v>
      </c>
    </row>
    <row r="4" spans="1:41" x14ac:dyDescent="0.3">
      <c r="A4" t="s">
        <v>294</v>
      </c>
      <c r="B4" t="s">
        <v>295</v>
      </c>
      <c r="C4" s="1" t="s">
        <v>295</v>
      </c>
      <c r="D4" t="s">
        <v>5</v>
      </c>
      <c r="E4">
        <v>0</v>
      </c>
      <c r="F4">
        <v>1</v>
      </c>
      <c r="G4">
        <v>0</v>
      </c>
      <c r="H4">
        <v>0</v>
      </c>
      <c r="I4" t="s">
        <v>23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6.1</v>
      </c>
      <c r="AE4">
        <v>522</v>
      </c>
      <c r="AF4">
        <v>31.503914824036514</v>
      </c>
      <c r="AG4">
        <v>32.788791102939406</v>
      </c>
      <c r="AH4">
        <v>36.756992648732393</v>
      </c>
      <c r="AI4">
        <v>11.29965684176142</v>
      </c>
      <c r="AJ4">
        <v>1</v>
      </c>
      <c r="AK4">
        <v>1</v>
      </c>
      <c r="AM4" t="s">
        <v>45</v>
      </c>
      <c r="AN4">
        <f>SUMPRODUCT(Table1[Selected],Table1[Cost])</f>
        <v>98.6</v>
      </c>
      <c r="AO4">
        <v>98.9</v>
      </c>
    </row>
    <row r="5" spans="1:41" hidden="1" x14ac:dyDescent="0.3">
      <c r="A5" t="s">
        <v>46</v>
      </c>
      <c r="B5" t="s">
        <v>47</v>
      </c>
      <c r="C5" t="s">
        <v>47</v>
      </c>
      <c r="D5" t="s">
        <v>5</v>
      </c>
      <c r="E5">
        <v>0</v>
      </c>
      <c r="F5">
        <v>1</v>
      </c>
      <c r="G5">
        <v>0</v>
      </c>
      <c r="H5">
        <v>0</v>
      </c>
      <c r="I5" t="s">
        <v>9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4.7</v>
      </c>
      <c r="AE5">
        <v>8</v>
      </c>
      <c r="AF5">
        <v>28.72460324442509</v>
      </c>
      <c r="AG5">
        <v>35.796793339954966</v>
      </c>
      <c r="AH5">
        <v>34.764386868626197</v>
      </c>
      <c r="AI5">
        <v>7.3432909119881877</v>
      </c>
      <c r="AJ5">
        <v>0</v>
      </c>
      <c r="AK5">
        <v>0</v>
      </c>
    </row>
    <row r="6" spans="1:41" hidden="1" x14ac:dyDescent="0.3">
      <c r="A6" t="s">
        <v>48</v>
      </c>
      <c r="B6" t="s">
        <v>49</v>
      </c>
      <c r="C6" t="s">
        <v>49</v>
      </c>
      <c r="D6" t="s">
        <v>7</v>
      </c>
      <c r="E6">
        <v>0</v>
      </c>
      <c r="F6">
        <v>0</v>
      </c>
      <c r="G6">
        <v>0</v>
      </c>
      <c r="H6">
        <v>1</v>
      </c>
      <c r="I6" t="s">
        <v>9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6.7</v>
      </c>
      <c r="AE6">
        <v>9</v>
      </c>
      <c r="AF6">
        <v>11.406573036659751</v>
      </c>
      <c r="AG6">
        <v>39.64390105775788</v>
      </c>
      <c r="AH6">
        <v>29.100475925513447</v>
      </c>
      <c r="AI6">
        <v>5.9480689192724787</v>
      </c>
      <c r="AJ6">
        <v>0</v>
      </c>
      <c r="AK6">
        <v>0</v>
      </c>
      <c r="AM6" t="s">
        <v>4</v>
      </c>
      <c r="AN6">
        <f>SUMPRODUCT(Table1[Selected],Table1[GKP])</f>
        <v>2</v>
      </c>
      <c r="AO6">
        <v>2</v>
      </c>
    </row>
    <row r="7" spans="1:41" hidden="1" x14ac:dyDescent="0.3">
      <c r="A7" t="s">
        <v>50</v>
      </c>
      <c r="B7" t="s">
        <v>51</v>
      </c>
      <c r="C7" t="s">
        <v>51</v>
      </c>
      <c r="D7" t="s">
        <v>6</v>
      </c>
      <c r="E7">
        <v>0</v>
      </c>
      <c r="F7">
        <v>0</v>
      </c>
      <c r="G7">
        <v>1</v>
      </c>
      <c r="H7">
        <v>0</v>
      </c>
      <c r="I7" t="s">
        <v>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8.1999999999999993</v>
      </c>
      <c r="AE7">
        <v>11</v>
      </c>
      <c r="AF7">
        <v>24.201593455623993</v>
      </c>
      <c r="AG7">
        <v>49.59089029389952</v>
      </c>
      <c r="AH7">
        <v>40.977899606258148</v>
      </c>
      <c r="AI7">
        <v>7.6155536050433428</v>
      </c>
      <c r="AJ7">
        <v>0</v>
      </c>
      <c r="AK7">
        <v>0</v>
      </c>
      <c r="AM7" t="s">
        <v>5</v>
      </c>
      <c r="AN7">
        <f>SUMPRODUCT(Table1[Selected],Table1[DEF])</f>
        <v>5</v>
      </c>
      <c r="AO7">
        <v>5</v>
      </c>
    </row>
    <row r="8" spans="1:41" x14ac:dyDescent="0.3">
      <c r="A8" t="s">
        <v>105</v>
      </c>
      <c r="B8" t="s">
        <v>284</v>
      </c>
      <c r="C8" s="1" t="s">
        <v>284</v>
      </c>
      <c r="D8" t="s">
        <v>6</v>
      </c>
      <c r="E8">
        <v>0</v>
      </c>
      <c r="F8">
        <v>0</v>
      </c>
      <c r="G8">
        <v>1</v>
      </c>
      <c r="H8">
        <v>0</v>
      </c>
      <c r="I8" t="s">
        <v>22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7.2</v>
      </c>
      <c r="AE8">
        <v>487</v>
      </c>
      <c r="AF8">
        <v>18.357944265753812</v>
      </c>
      <c r="AG8">
        <v>27.403619506670136</v>
      </c>
      <c r="AH8">
        <v>22.230169843449058</v>
      </c>
      <c r="AI8">
        <v>9.8337359728172995</v>
      </c>
      <c r="AJ8">
        <v>1</v>
      </c>
      <c r="AK8">
        <v>1</v>
      </c>
      <c r="AM8" t="s">
        <v>6</v>
      </c>
      <c r="AN8">
        <f>SUMPRODUCT(Table1[Selected],Table1[MID])</f>
        <v>5</v>
      </c>
      <c r="AO8">
        <v>5</v>
      </c>
    </row>
    <row r="9" spans="1:41" hidden="1" x14ac:dyDescent="0.3">
      <c r="A9" t="s">
        <v>54</v>
      </c>
      <c r="B9" t="s">
        <v>55</v>
      </c>
      <c r="C9" t="s">
        <v>54</v>
      </c>
      <c r="D9" t="s">
        <v>5</v>
      </c>
      <c r="E9">
        <v>0</v>
      </c>
      <c r="F9">
        <v>1</v>
      </c>
      <c r="G9">
        <v>0</v>
      </c>
      <c r="H9">
        <v>0</v>
      </c>
      <c r="I9" t="s">
        <v>9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5.2</v>
      </c>
      <c r="AE9">
        <v>14</v>
      </c>
      <c r="AF9">
        <v>27.992492597518115</v>
      </c>
      <c r="AG9">
        <v>33.22288403089987</v>
      </c>
      <c r="AH9">
        <v>32.878918807070178</v>
      </c>
      <c r="AI9">
        <v>6.7173341635505928</v>
      </c>
      <c r="AJ9">
        <v>0</v>
      </c>
      <c r="AK9">
        <v>0</v>
      </c>
      <c r="AM9" t="s">
        <v>7</v>
      </c>
      <c r="AN9">
        <f>SUMPRODUCT(Table1[Selected],Table1[FWD])</f>
        <v>3</v>
      </c>
      <c r="AO9">
        <v>3</v>
      </c>
    </row>
    <row r="10" spans="1:41" hidden="1" x14ac:dyDescent="0.3">
      <c r="A10" t="s">
        <v>54</v>
      </c>
      <c r="B10" t="s">
        <v>56</v>
      </c>
      <c r="C10" t="s">
        <v>57</v>
      </c>
      <c r="D10" t="s">
        <v>6</v>
      </c>
      <c r="E10">
        <v>0</v>
      </c>
      <c r="F10">
        <v>0</v>
      </c>
      <c r="G10">
        <v>1</v>
      </c>
      <c r="H10">
        <v>0</v>
      </c>
      <c r="I10" t="s">
        <v>9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6.7</v>
      </c>
      <c r="AE10">
        <v>16</v>
      </c>
      <c r="AF10">
        <v>36.295198529176822</v>
      </c>
      <c r="AG10">
        <v>35.108273503111199</v>
      </c>
      <c r="AH10">
        <v>37.837809167384989</v>
      </c>
      <c r="AI10">
        <v>8.3957938771148708</v>
      </c>
      <c r="AJ10">
        <v>0</v>
      </c>
      <c r="AK10">
        <v>0</v>
      </c>
    </row>
    <row r="11" spans="1:41" x14ac:dyDescent="0.3">
      <c r="A11" t="s">
        <v>43</v>
      </c>
      <c r="B11" t="s">
        <v>44</v>
      </c>
      <c r="C11" s="1" t="s">
        <v>44</v>
      </c>
      <c r="D11" t="s">
        <v>6</v>
      </c>
      <c r="E11">
        <v>0</v>
      </c>
      <c r="F11">
        <v>0</v>
      </c>
      <c r="G11">
        <v>1</v>
      </c>
      <c r="H11">
        <v>0</v>
      </c>
      <c r="I11" t="s">
        <v>9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6.9</v>
      </c>
      <c r="AE11">
        <v>5</v>
      </c>
      <c r="AF11">
        <v>24.558817022193974</v>
      </c>
      <c r="AG11">
        <v>53.780384016470457</v>
      </c>
      <c r="AH11">
        <v>43.662440341117403</v>
      </c>
      <c r="AI11">
        <v>8.3590416678475936</v>
      </c>
      <c r="AJ11">
        <v>1</v>
      </c>
      <c r="AK11">
        <v>1</v>
      </c>
      <c r="AM11" t="s">
        <v>60</v>
      </c>
      <c r="AN11">
        <f>SUMPRODUCT(Table1[Selected], -- (Table1[PREV] = 0))</f>
        <v>2</v>
      </c>
    </row>
    <row r="12" spans="1:41" hidden="1" x14ac:dyDescent="0.3">
      <c r="A12" t="s">
        <v>61</v>
      </c>
      <c r="B12" t="s">
        <v>62</v>
      </c>
      <c r="C12" t="s">
        <v>62</v>
      </c>
      <c r="D12" t="s">
        <v>6</v>
      </c>
      <c r="E12">
        <v>0</v>
      </c>
      <c r="F12">
        <v>0</v>
      </c>
      <c r="G12">
        <v>1</v>
      </c>
      <c r="H12">
        <v>0</v>
      </c>
      <c r="I12" t="s">
        <v>9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6.7</v>
      </c>
      <c r="AE12">
        <v>25</v>
      </c>
      <c r="AF12">
        <v>23.370117542480767</v>
      </c>
      <c r="AG12">
        <v>23.955476026838074</v>
      </c>
      <c r="AH12">
        <v>25.175177307645825</v>
      </c>
      <c r="AI12">
        <v>4.5636044659280541</v>
      </c>
      <c r="AJ12">
        <v>0</v>
      </c>
      <c r="AK12">
        <v>0</v>
      </c>
      <c r="AM12" t="s">
        <v>63</v>
      </c>
      <c r="AN12">
        <v>1</v>
      </c>
    </row>
    <row r="13" spans="1:41" hidden="1" x14ac:dyDescent="0.3">
      <c r="A13" t="s">
        <v>64</v>
      </c>
      <c r="B13" t="s">
        <v>65</v>
      </c>
      <c r="C13" t="s">
        <v>66</v>
      </c>
      <c r="D13" t="s">
        <v>6</v>
      </c>
      <c r="E13">
        <v>0</v>
      </c>
      <c r="F13">
        <v>0</v>
      </c>
      <c r="G13">
        <v>1</v>
      </c>
      <c r="H13">
        <v>0</v>
      </c>
      <c r="I13" t="s">
        <v>9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5.8</v>
      </c>
      <c r="AE13">
        <v>26</v>
      </c>
      <c r="AF13">
        <v>20.657166659655275</v>
      </c>
      <c r="AG13">
        <v>16.072847255192691</v>
      </c>
      <c r="AH13">
        <v>19.183999137068209</v>
      </c>
      <c r="AI13">
        <v>3.6690419388972648</v>
      </c>
      <c r="AJ13">
        <v>0</v>
      </c>
      <c r="AK13">
        <v>0</v>
      </c>
    </row>
    <row r="14" spans="1:41" hidden="1" x14ac:dyDescent="0.3">
      <c r="A14" t="s">
        <v>67</v>
      </c>
      <c r="B14" t="s">
        <v>68</v>
      </c>
      <c r="C14" t="s">
        <v>69</v>
      </c>
      <c r="D14" t="s">
        <v>4</v>
      </c>
      <c r="E14">
        <v>1</v>
      </c>
      <c r="F14">
        <v>0</v>
      </c>
      <c r="G14">
        <v>0</v>
      </c>
      <c r="H14">
        <v>0</v>
      </c>
      <c r="I14" t="s">
        <v>10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4.9000000000000004</v>
      </c>
      <c r="AE14">
        <v>36</v>
      </c>
      <c r="AF14">
        <v>21.5</v>
      </c>
      <c r="AG14">
        <v>14.503259902197755</v>
      </c>
      <c r="AH14">
        <v>22.755273083093329</v>
      </c>
      <c r="AI14">
        <v>3.7218711512259421</v>
      </c>
      <c r="AJ14">
        <v>0</v>
      </c>
      <c r="AK14">
        <v>0</v>
      </c>
      <c r="AM14" t="s">
        <v>29</v>
      </c>
      <c r="AN14">
        <f>((AN11-AN12)+(AN11-AN12))/2*4</f>
        <v>4</v>
      </c>
    </row>
    <row r="15" spans="1:41" hidden="1" x14ac:dyDescent="0.3">
      <c r="A15" t="s">
        <v>70</v>
      </c>
      <c r="B15" t="s">
        <v>71</v>
      </c>
      <c r="C15" t="s">
        <v>71</v>
      </c>
      <c r="D15" t="s">
        <v>6</v>
      </c>
      <c r="E15">
        <v>0</v>
      </c>
      <c r="F15">
        <v>0</v>
      </c>
      <c r="G15">
        <v>1</v>
      </c>
      <c r="H15">
        <v>0</v>
      </c>
      <c r="I15" t="s">
        <v>10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5.0999999999999996</v>
      </c>
      <c r="AE15">
        <v>42</v>
      </c>
      <c r="AF15">
        <v>15.253201965664752</v>
      </c>
      <c r="AG15">
        <v>13.944036424064363</v>
      </c>
      <c r="AH15">
        <v>18.177010204192438</v>
      </c>
      <c r="AI15">
        <v>3.6497696017763155</v>
      </c>
      <c r="AJ15">
        <v>0</v>
      </c>
      <c r="AK15">
        <v>0</v>
      </c>
    </row>
    <row r="16" spans="1:41" hidden="1" x14ac:dyDescent="0.3">
      <c r="A16" t="s">
        <v>72</v>
      </c>
      <c r="B16" t="s">
        <v>73</v>
      </c>
      <c r="C16" t="s">
        <v>73</v>
      </c>
      <c r="D16" t="s">
        <v>5</v>
      </c>
      <c r="E16">
        <v>0</v>
      </c>
      <c r="F16">
        <v>1</v>
      </c>
      <c r="G16">
        <v>0</v>
      </c>
      <c r="H16">
        <v>0</v>
      </c>
      <c r="I16" t="s">
        <v>10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4.3</v>
      </c>
      <c r="AE16">
        <v>44</v>
      </c>
      <c r="AF16">
        <v>15.603566561103607</v>
      </c>
      <c r="AG16">
        <v>17.332323742365055</v>
      </c>
      <c r="AH16">
        <v>20.301389158046792</v>
      </c>
      <c r="AI16">
        <v>3.8838074752621923</v>
      </c>
      <c r="AJ16">
        <v>0</v>
      </c>
      <c r="AK16">
        <v>0</v>
      </c>
      <c r="AM16" t="s">
        <v>74</v>
      </c>
      <c r="AN16">
        <f>AN2-AN14*5</f>
        <v>401.10181061470132</v>
      </c>
    </row>
    <row r="17" spans="1:41" x14ac:dyDescent="0.3">
      <c r="A17" t="s">
        <v>58</v>
      </c>
      <c r="B17" t="s">
        <v>59</v>
      </c>
      <c r="C17" s="1" t="s">
        <v>59</v>
      </c>
      <c r="D17" t="s">
        <v>5</v>
      </c>
      <c r="E17">
        <v>0</v>
      </c>
      <c r="F17">
        <v>1</v>
      </c>
      <c r="G17">
        <v>0</v>
      </c>
      <c r="H17">
        <v>0</v>
      </c>
      <c r="I17" t="s">
        <v>9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5.3</v>
      </c>
      <c r="AE17">
        <v>22</v>
      </c>
      <c r="AF17">
        <v>31.689975582349028</v>
      </c>
      <c r="AG17">
        <v>34.405234909829495</v>
      </c>
      <c r="AH17">
        <v>35.293431486520845</v>
      </c>
      <c r="AI17">
        <v>7.8824182429291056</v>
      </c>
      <c r="AJ17">
        <v>0</v>
      </c>
      <c r="AK17">
        <v>1</v>
      </c>
    </row>
    <row r="18" spans="1:41" hidden="1" x14ac:dyDescent="0.3">
      <c r="A18" t="s">
        <v>67</v>
      </c>
      <c r="B18" t="s">
        <v>77</v>
      </c>
      <c r="C18" t="s">
        <v>78</v>
      </c>
      <c r="D18" t="s">
        <v>6</v>
      </c>
      <c r="E18">
        <v>0</v>
      </c>
      <c r="F18">
        <v>0</v>
      </c>
      <c r="G18">
        <v>1</v>
      </c>
      <c r="H18">
        <v>0</v>
      </c>
      <c r="I18" t="s">
        <v>10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5.7</v>
      </c>
      <c r="AE18">
        <v>47</v>
      </c>
      <c r="AF18">
        <v>22.529411764705884</v>
      </c>
      <c r="AG18">
        <v>18.065132981305922</v>
      </c>
      <c r="AH18">
        <v>25.440077413172197</v>
      </c>
      <c r="AI18">
        <v>3.7734507040668301</v>
      </c>
      <c r="AJ18">
        <v>0</v>
      </c>
      <c r="AK18">
        <v>0</v>
      </c>
      <c r="AM18" t="s">
        <v>9</v>
      </c>
      <c r="AN18">
        <f>SUMPRODUCT(Table1[Selected],Table1[ARS])</f>
        <v>3</v>
      </c>
      <c r="AO18">
        <v>3</v>
      </c>
    </row>
    <row r="19" spans="1:41" hidden="1" x14ac:dyDescent="0.3">
      <c r="A19" t="s">
        <v>79</v>
      </c>
      <c r="B19" t="s">
        <v>80</v>
      </c>
      <c r="C19" t="s">
        <v>81</v>
      </c>
      <c r="D19" t="s">
        <v>5</v>
      </c>
      <c r="E19">
        <v>0</v>
      </c>
      <c r="F19">
        <v>1</v>
      </c>
      <c r="G19">
        <v>0</v>
      </c>
      <c r="H19">
        <v>0</v>
      </c>
      <c r="I19" t="s">
        <v>10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4.4000000000000004</v>
      </c>
      <c r="AE19">
        <v>49</v>
      </c>
      <c r="AF19">
        <v>18.189707308202458</v>
      </c>
      <c r="AG19">
        <v>14.00071785637147</v>
      </c>
      <c r="AH19">
        <v>20.214450357320079</v>
      </c>
      <c r="AI19">
        <v>3.2999473700146309</v>
      </c>
      <c r="AJ19">
        <v>0</v>
      </c>
      <c r="AK19">
        <v>0</v>
      </c>
      <c r="AM19" t="s">
        <v>10</v>
      </c>
      <c r="AN19">
        <f>SUMPRODUCT(Table1[Selected],Table1[AVL])</f>
        <v>1</v>
      </c>
      <c r="AO19">
        <v>3</v>
      </c>
    </row>
    <row r="20" spans="1:41" hidden="1" x14ac:dyDescent="0.3">
      <c r="A20" t="s">
        <v>82</v>
      </c>
      <c r="B20" t="s">
        <v>83</v>
      </c>
      <c r="C20" s="2" t="s">
        <v>83</v>
      </c>
      <c r="D20" t="s">
        <v>6</v>
      </c>
      <c r="E20">
        <v>0</v>
      </c>
      <c r="F20">
        <v>0</v>
      </c>
      <c r="G20">
        <v>1</v>
      </c>
      <c r="H20">
        <v>0</v>
      </c>
      <c r="I20" t="s">
        <v>10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4.5</v>
      </c>
      <c r="AE20">
        <v>50</v>
      </c>
      <c r="AF20">
        <v>16.459459436397175</v>
      </c>
      <c r="AG20">
        <v>18.380613302519087</v>
      </c>
      <c r="AH20">
        <v>21.469251257087151</v>
      </c>
      <c r="AI20">
        <v>3.8328527704185129</v>
      </c>
      <c r="AJ20">
        <v>0</v>
      </c>
      <c r="AK20">
        <v>0</v>
      </c>
      <c r="AM20" t="s">
        <v>11</v>
      </c>
      <c r="AN20">
        <f>SUMPRODUCT(Table1[Selected],Table1[BOU])</f>
        <v>0</v>
      </c>
      <c r="AO20">
        <v>3</v>
      </c>
    </row>
    <row r="21" spans="1:41" hidden="1" x14ac:dyDescent="0.3">
      <c r="A21" t="s">
        <v>84</v>
      </c>
      <c r="B21" t="s">
        <v>85</v>
      </c>
      <c r="C21" t="s">
        <v>84</v>
      </c>
      <c r="D21" t="s">
        <v>6</v>
      </c>
      <c r="E21">
        <v>0</v>
      </c>
      <c r="F21">
        <v>0</v>
      </c>
      <c r="G21">
        <v>1</v>
      </c>
      <c r="H21">
        <v>0</v>
      </c>
      <c r="I21" t="s">
        <v>10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4.8</v>
      </c>
      <c r="AE21">
        <v>51</v>
      </c>
      <c r="AF21">
        <v>12.902898590573479</v>
      </c>
      <c r="AG21">
        <v>18.9560725331357</v>
      </c>
      <c r="AH21">
        <v>19.359942167038334</v>
      </c>
      <c r="AI21">
        <v>3.8393930041893851</v>
      </c>
      <c r="AJ21">
        <v>0</v>
      </c>
      <c r="AK21">
        <v>0</v>
      </c>
      <c r="AM21" t="s">
        <v>12</v>
      </c>
      <c r="AN21">
        <f>SUMPRODUCT(Table1[Selected],Table1[BRE])</f>
        <v>1</v>
      </c>
      <c r="AO21">
        <v>3</v>
      </c>
    </row>
    <row r="22" spans="1:41" hidden="1" x14ac:dyDescent="0.3">
      <c r="A22" t="s">
        <v>86</v>
      </c>
      <c r="B22" t="s">
        <v>87</v>
      </c>
      <c r="C22" t="s">
        <v>87</v>
      </c>
      <c r="D22" t="s">
        <v>6</v>
      </c>
      <c r="E22">
        <v>0</v>
      </c>
      <c r="F22">
        <v>0</v>
      </c>
      <c r="G22">
        <v>1</v>
      </c>
      <c r="H22">
        <v>0</v>
      </c>
      <c r="I22" t="s">
        <v>10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5.2</v>
      </c>
      <c r="AE22">
        <v>52</v>
      </c>
      <c r="AF22">
        <v>13.207613078954562</v>
      </c>
      <c r="AG22">
        <v>16.226136025769737</v>
      </c>
      <c r="AH22">
        <v>18.049311440386031</v>
      </c>
      <c r="AI22">
        <v>3.4203907571528411</v>
      </c>
      <c r="AJ22">
        <v>0</v>
      </c>
      <c r="AK22">
        <v>0</v>
      </c>
      <c r="AM22" t="s">
        <v>13</v>
      </c>
      <c r="AN22">
        <f>SUMPRODUCT(Table1[Selected],Table1[BHA])</f>
        <v>0</v>
      </c>
      <c r="AO22">
        <v>3</v>
      </c>
    </row>
    <row r="23" spans="1:41" hidden="1" x14ac:dyDescent="0.3">
      <c r="A23" t="s">
        <v>88</v>
      </c>
      <c r="B23" t="s">
        <v>89</v>
      </c>
      <c r="C23" t="s">
        <v>89</v>
      </c>
      <c r="D23" t="s">
        <v>5</v>
      </c>
      <c r="E23">
        <v>0</v>
      </c>
      <c r="F23">
        <v>1</v>
      </c>
      <c r="G23">
        <v>0</v>
      </c>
      <c r="H23">
        <v>0</v>
      </c>
      <c r="I23" t="s">
        <v>10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4.4000000000000004</v>
      </c>
      <c r="AE23">
        <v>64</v>
      </c>
      <c r="AF23">
        <v>13.179487179546701</v>
      </c>
      <c r="AG23">
        <v>13.272594313975855</v>
      </c>
      <c r="AH23">
        <v>16.386918793405272</v>
      </c>
      <c r="AI23">
        <v>2.954315533108117</v>
      </c>
      <c r="AJ23">
        <v>0</v>
      </c>
      <c r="AK23">
        <v>0</v>
      </c>
      <c r="AM23" t="s">
        <v>14</v>
      </c>
      <c r="AN23">
        <f>SUMPRODUCT(Table1[Selected],Table1[CHE])</f>
        <v>0</v>
      </c>
      <c r="AO23">
        <v>3</v>
      </c>
    </row>
    <row r="24" spans="1:41" hidden="1" x14ac:dyDescent="0.3">
      <c r="A24" t="s">
        <v>90</v>
      </c>
      <c r="B24" t="s">
        <v>91</v>
      </c>
      <c r="C24" s="1" t="s">
        <v>91</v>
      </c>
      <c r="D24" t="s">
        <v>5</v>
      </c>
      <c r="E24">
        <v>0</v>
      </c>
      <c r="F24">
        <v>1</v>
      </c>
      <c r="G24">
        <v>0</v>
      </c>
      <c r="H24">
        <v>0</v>
      </c>
      <c r="I24" t="s">
        <v>11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4.4000000000000004</v>
      </c>
      <c r="AE24">
        <v>71</v>
      </c>
      <c r="AF24">
        <v>16.183356236845942</v>
      </c>
      <c r="AG24">
        <v>8.4715878215290612</v>
      </c>
      <c r="AH24">
        <v>10.77822901672118</v>
      </c>
      <c r="AI24">
        <v>1.840057609105999</v>
      </c>
      <c r="AJ24">
        <v>1</v>
      </c>
      <c r="AK24">
        <v>0</v>
      </c>
      <c r="AM24" t="s">
        <v>15</v>
      </c>
      <c r="AN24">
        <f>SUMPRODUCT(Table1[Selected],Table1[CRY])</f>
        <v>0</v>
      </c>
      <c r="AO24">
        <v>3</v>
      </c>
    </row>
    <row r="25" spans="1:41" hidden="1" x14ac:dyDescent="0.3">
      <c r="A25" t="s">
        <v>92</v>
      </c>
      <c r="B25" t="s">
        <v>93</v>
      </c>
      <c r="C25" t="s">
        <v>93</v>
      </c>
      <c r="D25" t="s">
        <v>7</v>
      </c>
      <c r="E25">
        <v>0</v>
      </c>
      <c r="F25">
        <v>0</v>
      </c>
      <c r="G25">
        <v>0</v>
      </c>
      <c r="H25">
        <v>1</v>
      </c>
      <c r="I25" t="s">
        <v>11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5.3</v>
      </c>
      <c r="AE25">
        <v>76</v>
      </c>
      <c r="AF25">
        <v>41.651944314027787</v>
      </c>
      <c r="AG25">
        <v>11.228360702950122</v>
      </c>
      <c r="AH25">
        <v>21.872625751006808</v>
      </c>
      <c r="AI25">
        <v>2.2492109839074295</v>
      </c>
      <c r="AJ25">
        <v>0</v>
      </c>
      <c r="AK25">
        <v>0</v>
      </c>
      <c r="AM25" t="s">
        <v>16</v>
      </c>
      <c r="AN25">
        <f>SUMPRODUCT(Table1[Selected],Table1[EVE])</f>
        <v>0</v>
      </c>
      <c r="AO25">
        <v>3</v>
      </c>
    </row>
    <row r="26" spans="1:41" hidden="1" x14ac:dyDescent="0.3">
      <c r="A26" t="s">
        <v>94</v>
      </c>
      <c r="B26" t="s">
        <v>95</v>
      </c>
      <c r="C26" t="s">
        <v>96</v>
      </c>
      <c r="D26" t="s">
        <v>6</v>
      </c>
      <c r="E26">
        <v>0</v>
      </c>
      <c r="F26">
        <v>0</v>
      </c>
      <c r="G26">
        <v>1</v>
      </c>
      <c r="H26">
        <v>0</v>
      </c>
      <c r="I26" t="s">
        <v>11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4.8</v>
      </c>
      <c r="AE26">
        <v>78</v>
      </c>
      <c r="AF26">
        <v>12.588775410493289</v>
      </c>
      <c r="AG26">
        <v>9.6251536234970967</v>
      </c>
      <c r="AH26">
        <v>10.06834424779705</v>
      </c>
      <c r="AI26">
        <v>2.0676838032884715</v>
      </c>
      <c r="AJ26">
        <v>0</v>
      </c>
      <c r="AK26">
        <v>0</v>
      </c>
      <c r="AM26" t="s">
        <v>17</v>
      </c>
      <c r="AN26">
        <f>SUMPRODUCT(Table1[Selected],Table1[FUL])</f>
        <v>0</v>
      </c>
      <c r="AO26">
        <v>3</v>
      </c>
    </row>
    <row r="27" spans="1:41" hidden="1" x14ac:dyDescent="0.3">
      <c r="A27" t="s">
        <v>97</v>
      </c>
      <c r="B27" t="s">
        <v>98</v>
      </c>
      <c r="C27" t="s">
        <v>98</v>
      </c>
      <c r="D27" t="s">
        <v>7</v>
      </c>
      <c r="E27">
        <v>0</v>
      </c>
      <c r="F27">
        <v>0</v>
      </c>
      <c r="G27">
        <v>0</v>
      </c>
      <c r="H27">
        <v>1</v>
      </c>
      <c r="I27" t="s">
        <v>11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5.5</v>
      </c>
      <c r="AE27">
        <v>80</v>
      </c>
      <c r="AF27">
        <v>12.436964435392836</v>
      </c>
      <c r="AG27">
        <v>11.413500343349074</v>
      </c>
      <c r="AH27">
        <v>11.00361220763202</v>
      </c>
      <c r="AI27">
        <v>2.2616938237548343</v>
      </c>
      <c r="AJ27">
        <v>0</v>
      </c>
      <c r="AK27">
        <v>0</v>
      </c>
      <c r="AM27" t="s">
        <v>18</v>
      </c>
      <c r="AN27">
        <f>SUMPRODUCT(Table1[Selected],Table1[LEE])</f>
        <v>0</v>
      </c>
      <c r="AO27">
        <v>3</v>
      </c>
    </row>
    <row r="28" spans="1:41" hidden="1" x14ac:dyDescent="0.3">
      <c r="A28" t="s">
        <v>99</v>
      </c>
      <c r="B28" t="s">
        <v>100</v>
      </c>
      <c r="C28" t="s">
        <v>100</v>
      </c>
      <c r="D28" t="s">
        <v>6</v>
      </c>
      <c r="E28">
        <v>0</v>
      </c>
      <c r="F28">
        <v>0</v>
      </c>
      <c r="G28">
        <v>1</v>
      </c>
      <c r="H28">
        <v>0</v>
      </c>
      <c r="I28" t="s">
        <v>11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4.9000000000000004</v>
      </c>
      <c r="AE28">
        <v>81</v>
      </c>
      <c r="AF28">
        <v>8.6231524610675319</v>
      </c>
      <c r="AG28">
        <v>7.6933249932410996</v>
      </c>
      <c r="AH28">
        <v>7.5071540480265666</v>
      </c>
      <c r="AI28">
        <v>1.440425139271913</v>
      </c>
      <c r="AJ28">
        <v>0</v>
      </c>
      <c r="AK28">
        <v>0</v>
      </c>
      <c r="AM28" t="s">
        <v>19</v>
      </c>
      <c r="AN28">
        <f>SUMPRODUCT(Table1[Selected],Table1[LEI])</f>
        <v>1</v>
      </c>
      <c r="AO28">
        <v>3</v>
      </c>
    </row>
    <row r="29" spans="1:41" hidden="1" x14ac:dyDescent="0.3">
      <c r="A29" t="s">
        <v>101</v>
      </c>
      <c r="B29" t="s">
        <v>102</v>
      </c>
      <c r="C29" t="s">
        <v>102</v>
      </c>
      <c r="D29" t="s">
        <v>6</v>
      </c>
      <c r="E29">
        <v>0</v>
      </c>
      <c r="F29">
        <v>0</v>
      </c>
      <c r="G29">
        <v>1</v>
      </c>
      <c r="H29">
        <v>0</v>
      </c>
      <c r="I29" t="s">
        <v>11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5.0999999999999996</v>
      </c>
      <c r="AE29">
        <v>84</v>
      </c>
      <c r="AF29">
        <v>12.202193890060283</v>
      </c>
      <c r="AG29">
        <v>10.714355128822108</v>
      </c>
      <c r="AH29">
        <v>10.527516451169042</v>
      </c>
      <c r="AI29">
        <v>2.1206009764260498</v>
      </c>
      <c r="AJ29">
        <v>0</v>
      </c>
      <c r="AK29">
        <v>0</v>
      </c>
      <c r="AM29" t="s">
        <v>20</v>
      </c>
      <c r="AN29">
        <f>SUMPRODUCT(Table1[Selected],Table1[LIV])</f>
        <v>1</v>
      </c>
      <c r="AO29">
        <v>3</v>
      </c>
    </row>
    <row r="30" spans="1:41" hidden="1" x14ac:dyDescent="0.3">
      <c r="A30" t="s">
        <v>103</v>
      </c>
      <c r="B30" t="s">
        <v>104</v>
      </c>
      <c r="C30" t="s">
        <v>104</v>
      </c>
      <c r="D30" t="s">
        <v>6</v>
      </c>
      <c r="E30">
        <v>0</v>
      </c>
      <c r="F30">
        <v>0</v>
      </c>
      <c r="G30">
        <v>1</v>
      </c>
      <c r="H30">
        <v>0</v>
      </c>
      <c r="I30" t="s">
        <v>11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5.2</v>
      </c>
      <c r="AE30">
        <v>89</v>
      </c>
      <c r="AF30">
        <v>5.1617645116865942</v>
      </c>
      <c r="AG30">
        <v>15.911408669030591</v>
      </c>
      <c r="AH30">
        <v>10.767103730087875</v>
      </c>
      <c r="AI30">
        <v>0.50210079672487495</v>
      </c>
      <c r="AJ30">
        <v>0</v>
      </c>
      <c r="AK30">
        <v>0</v>
      </c>
      <c r="AM30" t="s">
        <v>21</v>
      </c>
      <c r="AN30">
        <f>SUMPRODUCT(Table1[Selected],Table1[MCI])</f>
        <v>2</v>
      </c>
      <c r="AO30">
        <v>3</v>
      </c>
    </row>
    <row r="31" spans="1:41" hidden="1" x14ac:dyDescent="0.3">
      <c r="A31" t="s">
        <v>105</v>
      </c>
      <c r="B31" t="s">
        <v>106</v>
      </c>
      <c r="C31" t="s">
        <v>106</v>
      </c>
      <c r="D31" t="s">
        <v>6</v>
      </c>
      <c r="E31">
        <v>0</v>
      </c>
      <c r="F31">
        <v>0</v>
      </c>
      <c r="G31">
        <v>1</v>
      </c>
      <c r="H31">
        <v>0</v>
      </c>
      <c r="I31" t="s">
        <v>11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4.7</v>
      </c>
      <c r="AE31">
        <v>94</v>
      </c>
      <c r="AF31">
        <v>21.436111749017716</v>
      </c>
      <c r="AG31">
        <v>28.754713136934683</v>
      </c>
      <c r="AH31">
        <v>24.005192333390376</v>
      </c>
      <c r="AI31">
        <v>5.3473727421247919</v>
      </c>
      <c r="AJ31">
        <v>0</v>
      </c>
      <c r="AK31">
        <v>0</v>
      </c>
      <c r="AM31" t="s">
        <v>22</v>
      </c>
      <c r="AN31">
        <f>SUMPRODUCT(Table1[Selected],Table1[MUN])</f>
        <v>1</v>
      </c>
      <c r="AO31">
        <v>3</v>
      </c>
    </row>
    <row r="32" spans="1:41" hidden="1" x14ac:dyDescent="0.3">
      <c r="A32" t="s">
        <v>107</v>
      </c>
      <c r="B32" t="s">
        <v>108</v>
      </c>
      <c r="C32" t="s">
        <v>108</v>
      </c>
      <c r="D32" t="s">
        <v>7</v>
      </c>
      <c r="E32">
        <v>0</v>
      </c>
      <c r="F32">
        <v>0</v>
      </c>
      <c r="G32">
        <v>0</v>
      </c>
      <c r="H32">
        <v>1</v>
      </c>
      <c r="I32" t="s">
        <v>12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7.7</v>
      </c>
      <c r="AE32">
        <v>113</v>
      </c>
      <c r="AF32">
        <v>17.214054287711107</v>
      </c>
      <c r="AG32">
        <v>31.139855769224621</v>
      </c>
      <c r="AH32">
        <v>25.782142138230874</v>
      </c>
      <c r="AI32">
        <v>7.0468748453947772</v>
      </c>
      <c r="AJ32">
        <v>0</v>
      </c>
      <c r="AK32">
        <v>0</v>
      </c>
      <c r="AM32" t="s">
        <v>23</v>
      </c>
      <c r="AN32">
        <f>SUMPRODUCT(Table1[Selected],Table1[NEW])</f>
        <v>3</v>
      </c>
      <c r="AO32">
        <v>3</v>
      </c>
    </row>
    <row r="33" spans="1:41" hidden="1" x14ac:dyDescent="0.3">
      <c r="A33" t="s">
        <v>109</v>
      </c>
      <c r="B33" t="s">
        <v>110</v>
      </c>
      <c r="C33" t="s">
        <v>111</v>
      </c>
      <c r="D33" t="s">
        <v>4</v>
      </c>
      <c r="E33">
        <v>1</v>
      </c>
      <c r="F33">
        <v>0</v>
      </c>
      <c r="G33">
        <v>0</v>
      </c>
      <c r="H33">
        <v>0</v>
      </c>
      <c r="I33" t="s">
        <v>12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4.7</v>
      </c>
      <c r="AE33">
        <v>114</v>
      </c>
      <c r="AF33">
        <v>16.182094598779166</v>
      </c>
      <c r="AG33">
        <v>29.601016870782995</v>
      </c>
      <c r="AH33">
        <v>24.393413732271604</v>
      </c>
      <c r="AI33">
        <v>6.2040624111451086</v>
      </c>
      <c r="AJ33">
        <v>0</v>
      </c>
      <c r="AK33">
        <v>0</v>
      </c>
      <c r="AM33" t="s">
        <v>24</v>
      </c>
      <c r="AN33">
        <f>SUMPRODUCT(Table1[Selected],Table1[NFO])</f>
        <v>1</v>
      </c>
      <c r="AO33">
        <v>3</v>
      </c>
    </row>
    <row r="34" spans="1:41" hidden="1" x14ac:dyDescent="0.3">
      <c r="A34" t="s">
        <v>112</v>
      </c>
      <c r="B34" t="s">
        <v>113</v>
      </c>
      <c r="C34" t="s">
        <v>113</v>
      </c>
      <c r="D34" t="s">
        <v>6</v>
      </c>
      <c r="E34">
        <v>0</v>
      </c>
      <c r="F34">
        <v>0</v>
      </c>
      <c r="G34">
        <v>1</v>
      </c>
      <c r="H34">
        <v>0</v>
      </c>
      <c r="I34" t="s">
        <v>12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4.2</v>
      </c>
      <c r="AE34">
        <v>116</v>
      </c>
      <c r="AF34">
        <v>12.75</v>
      </c>
      <c r="AG34">
        <v>17.854284213475779</v>
      </c>
      <c r="AH34">
        <v>16.603864042538817</v>
      </c>
      <c r="AI34">
        <v>4.2841767981443626</v>
      </c>
      <c r="AJ34">
        <v>0</v>
      </c>
      <c r="AK34">
        <v>0</v>
      </c>
      <c r="AM34" t="s">
        <v>25</v>
      </c>
      <c r="AN34">
        <f>SUMPRODUCT(Table1[Selected],Table1[SOU])</f>
        <v>1</v>
      </c>
      <c r="AO34">
        <v>3</v>
      </c>
    </row>
    <row r="35" spans="1:41" x14ac:dyDescent="0.3">
      <c r="A35" t="s">
        <v>300</v>
      </c>
      <c r="B35" t="s">
        <v>301</v>
      </c>
      <c r="C35" s="1" t="s">
        <v>302</v>
      </c>
      <c r="D35" t="s">
        <v>6</v>
      </c>
      <c r="E35">
        <v>0</v>
      </c>
      <c r="F35">
        <v>0</v>
      </c>
      <c r="G35">
        <v>1</v>
      </c>
      <c r="H35">
        <v>0</v>
      </c>
      <c r="I35" t="s">
        <v>23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5.8</v>
      </c>
      <c r="AE35">
        <v>534</v>
      </c>
      <c r="AF35">
        <v>21.890273085531557</v>
      </c>
      <c r="AG35">
        <v>17.201225953102064</v>
      </c>
      <c r="AH35">
        <v>21.790980132288325</v>
      </c>
      <c r="AI35">
        <v>7.4567433529828966</v>
      </c>
      <c r="AJ35">
        <v>1</v>
      </c>
      <c r="AK35">
        <v>1</v>
      </c>
      <c r="AM35" t="s">
        <v>26</v>
      </c>
      <c r="AN35">
        <f>SUMPRODUCT(Table1[Selected],Table1[TOT])</f>
        <v>0</v>
      </c>
      <c r="AO35">
        <v>3</v>
      </c>
    </row>
    <row r="36" spans="1:41" hidden="1" x14ac:dyDescent="0.3">
      <c r="A36" t="s">
        <v>116</v>
      </c>
      <c r="B36" t="s">
        <v>117</v>
      </c>
      <c r="C36" t="s">
        <v>117</v>
      </c>
      <c r="D36" t="s">
        <v>6</v>
      </c>
      <c r="E36">
        <v>0</v>
      </c>
      <c r="F36">
        <v>0</v>
      </c>
      <c r="G36">
        <v>1</v>
      </c>
      <c r="H36">
        <v>0</v>
      </c>
      <c r="I36" t="s">
        <v>12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5.5</v>
      </c>
      <c r="AE36">
        <v>119</v>
      </c>
      <c r="AF36">
        <v>15.471716754064298</v>
      </c>
      <c r="AG36">
        <v>16.514031566015653</v>
      </c>
      <c r="AH36">
        <v>17.684004671015185</v>
      </c>
      <c r="AI36">
        <v>5.2432789682187764</v>
      </c>
      <c r="AJ36">
        <v>0</v>
      </c>
      <c r="AK36">
        <v>0</v>
      </c>
      <c r="AM36" t="s">
        <v>27</v>
      </c>
      <c r="AN36">
        <f>SUMPRODUCT(Table1[Selected],Table1[WHU])</f>
        <v>0</v>
      </c>
      <c r="AO36">
        <v>3</v>
      </c>
    </row>
    <row r="37" spans="1:41" hidden="1" x14ac:dyDescent="0.3">
      <c r="A37" t="s">
        <v>118</v>
      </c>
      <c r="B37" t="s">
        <v>119</v>
      </c>
      <c r="C37" t="s">
        <v>119</v>
      </c>
      <c r="D37" t="s">
        <v>6</v>
      </c>
      <c r="E37">
        <v>0</v>
      </c>
      <c r="F37">
        <v>0</v>
      </c>
      <c r="G37">
        <v>1</v>
      </c>
      <c r="H37">
        <v>0</v>
      </c>
      <c r="I37" t="s">
        <v>12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4.8</v>
      </c>
      <c r="AE37">
        <v>121</v>
      </c>
      <c r="AF37">
        <v>9.9166666426244561</v>
      </c>
      <c r="AG37">
        <v>23.502115268206186</v>
      </c>
      <c r="AH37">
        <v>17.51366477320947</v>
      </c>
      <c r="AI37">
        <v>4.978616362822069</v>
      </c>
      <c r="AJ37">
        <v>0</v>
      </c>
      <c r="AK37">
        <v>0</v>
      </c>
      <c r="AM37" t="s">
        <v>28</v>
      </c>
      <c r="AN37">
        <f>SUMPRODUCT(Table1[Selected],Table1[WOL])</f>
        <v>0</v>
      </c>
      <c r="AO37">
        <v>3</v>
      </c>
    </row>
    <row r="38" spans="1:41" hidden="1" x14ac:dyDescent="0.3">
      <c r="A38" t="s">
        <v>120</v>
      </c>
      <c r="B38" t="s">
        <v>121</v>
      </c>
      <c r="C38" t="s">
        <v>121</v>
      </c>
      <c r="D38" t="s">
        <v>6</v>
      </c>
      <c r="E38">
        <v>0</v>
      </c>
      <c r="F38">
        <v>0</v>
      </c>
      <c r="G38">
        <v>1</v>
      </c>
      <c r="H38">
        <v>0</v>
      </c>
      <c r="I38" t="s">
        <v>12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5.3</v>
      </c>
      <c r="AE38">
        <v>122</v>
      </c>
      <c r="AF38">
        <v>11.489361701152561</v>
      </c>
      <c r="AG38">
        <v>17.084521745106084</v>
      </c>
      <c r="AH38">
        <v>15.438403759041634</v>
      </c>
      <c r="AI38">
        <v>4.3558506603182954</v>
      </c>
      <c r="AJ38">
        <v>0</v>
      </c>
      <c r="AK38">
        <v>0</v>
      </c>
    </row>
    <row r="39" spans="1:41" hidden="1" x14ac:dyDescent="0.3">
      <c r="A39" t="s">
        <v>122</v>
      </c>
      <c r="B39" t="s">
        <v>123</v>
      </c>
      <c r="C39" t="s">
        <v>123</v>
      </c>
      <c r="D39" t="s">
        <v>7</v>
      </c>
      <c r="E39">
        <v>0</v>
      </c>
      <c r="F39">
        <v>0</v>
      </c>
      <c r="G39">
        <v>0</v>
      </c>
      <c r="H39">
        <v>1</v>
      </c>
      <c r="I39" t="s">
        <v>12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5.8</v>
      </c>
      <c r="AE39">
        <v>128</v>
      </c>
      <c r="AF39">
        <v>13.433962281374399</v>
      </c>
      <c r="AG39">
        <v>19.288301983486519</v>
      </c>
      <c r="AH39">
        <v>17.722373054950559</v>
      </c>
      <c r="AI39">
        <v>4.986486800812191</v>
      </c>
      <c r="AJ39">
        <v>0</v>
      </c>
      <c r="AK39">
        <v>0</v>
      </c>
    </row>
    <row r="40" spans="1:41" hidden="1" x14ac:dyDescent="0.3">
      <c r="A40" t="s">
        <v>124</v>
      </c>
      <c r="B40" t="s">
        <v>125</v>
      </c>
      <c r="C40" t="s">
        <v>125</v>
      </c>
      <c r="D40" t="s">
        <v>5</v>
      </c>
      <c r="E40">
        <v>0</v>
      </c>
      <c r="F40">
        <v>1</v>
      </c>
      <c r="G40">
        <v>0</v>
      </c>
      <c r="H40">
        <v>0</v>
      </c>
      <c r="I40" t="s">
        <v>12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4.8</v>
      </c>
      <c r="AE40">
        <v>137</v>
      </c>
      <c r="AF40">
        <v>12.74483410640136</v>
      </c>
      <c r="AG40">
        <v>25.878280770610338</v>
      </c>
      <c r="AH40">
        <v>20.438874074444751</v>
      </c>
      <c r="AI40">
        <v>5.6663582534111603</v>
      </c>
      <c r="AJ40">
        <v>0</v>
      </c>
      <c r="AK40">
        <v>0</v>
      </c>
    </row>
    <row r="41" spans="1:41" hidden="1" x14ac:dyDescent="0.3">
      <c r="A41" t="s">
        <v>90</v>
      </c>
      <c r="B41" t="s">
        <v>126</v>
      </c>
      <c r="C41" t="s">
        <v>126</v>
      </c>
      <c r="D41" t="s">
        <v>6</v>
      </c>
      <c r="E41">
        <v>0</v>
      </c>
      <c r="F41">
        <v>0</v>
      </c>
      <c r="G41">
        <v>1</v>
      </c>
      <c r="H41">
        <v>0</v>
      </c>
      <c r="I41" t="s">
        <v>13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4.9000000000000004</v>
      </c>
      <c r="AE41">
        <v>147</v>
      </c>
      <c r="AF41">
        <v>8.1649485558091399</v>
      </c>
      <c r="AG41">
        <v>17.22771262534755</v>
      </c>
      <c r="AH41">
        <v>11.11237988685672</v>
      </c>
      <c r="AI41">
        <v>3.0683998255897982</v>
      </c>
      <c r="AJ41">
        <v>0</v>
      </c>
      <c r="AK41">
        <v>0</v>
      </c>
    </row>
    <row r="42" spans="1:41" hidden="1" x14ac:dyDescent="0.3">
      <c r="A42" t="s">
        <v>127</v>
      </c>
      <c r="B42" t="s">
        <v>128</v>
      </c>
      <c r="C42" t="s">
        <v>128</v>
      </c>
      <c r="D42" t="s">
        <v>7</v>
      </c>
      <c r="E42">
        <v>0</v>
      </c>
      <c r="F42">
        <v>0</v>
      </c>
      <c r="G42">
        <v>0</v>
      </c>
      <c r="H42">
        <v>1</v>
      </c>
      <c r="I42" t="s">
        <v>13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6.5</v>
      </c>
      <c r="AE42">
        <v>149</v>
      </c>
      <c r="AF42">
        <v>12.198251569039469</v>
      </c>
      <c r="AG42">
        <v>17.589727960966339</v>
      </c>
      <c r="AH42">
        <v>12.731899288443394</v>
      </c>
      <c r="AI42">
        <v>3.4933588333927972</v>
      </c>
      <c r="AJ42">
        <v>0</v>
      </c>
      <c r="AK42">
        <v>0</v>
      </c>
    </row>
    <row r="43" spans="1:41" hidden="1" x14ac:dyDescent="0.3">
      <c r="A43" t="s">
        <v>129</v>
      </c>
      <c r="B43" t="s">
        <v>130</v>
      </c>
      <c r="C43" t="s">
        <v>130</v>
      </c>
      <c r="D43" t="s">
        <v>6</v>
      </c>
      <c r="E43">
        <v>0</v>
      </c>
      <c r="F43">
        <v>0</v>
      </c>
      <c r="G43">
        <v>1</v>
      </c>
      <c r="H43">
        <v>0</v>
      </c>
      <c r="I43" t="s">
        <v>13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5.5</v>
      </c>
      <c r="AE43">
        <v>150</v>
      </c>
      <c r="AF43">
        <v>12.874476314491821</v>
      </c>
      <c r="AG43">
        <v>25.356871223386207</v>
      </c>
      <c r="AH43">
        <v>16.663428874474782</v>
      </c>
      <c r="AI43">
        <v>4.5020960449682832</v>
      </c>
      <c r="AJ43">
        <v>0</v>
      </c>
      <c r="AK43">
        <v>0</v>
      </c>
    </row>
    <row r="44" spans="1:41" hidden="1" x14ac:dyDescent="0.3">
      <c r="A44" t="s">
        <v>99</v>
      </c>
      <c r="B44" t="s">
        <v>131</v>
      </c>
      <c r="C44" t="s">
        <v>131</v>
      </c>
      <c r="D44" t="s">
        <v>5</v>
      </c>
      <c r="E44">
        <v>0</v>
      </c>
      <c r="F44">
        <v>1</v>
      </c>
      <c r="G44">
        <v>0</v>
      </c>
      <c r="H44">
        <v>0</v>
      </c>
      <c r="I44" t="s">
        <v>13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4.7</v>
      </c>
      <c r="AE44">
        <v>151</v>
      </c>
      <c r="AF44">
        <v>13.993103431961607</v>
      </c>
      <c r="AG44">
        <v>14.969159194301639</v>
      </c>
      <c r="AH44">
        <v>12.131508667464566</v>
      </c>
      <c r="AI44">
        <v>3.1856490781462741</v>
      </c>
      <c r="AJ44">
        <v>0</v>
      </c>
      <c r="AK44">
        <v>0</v>
      </c>
    </row>
    <row r="45" spans="1:41" hidden="1" x14ac:dyDescent="0.3">
      <c r="A45" t="s">
        <v>132</v>
      </c>
      <c r="B45" t="s">
        <v>133</v>
      </c>
      <c r="C45" t="s">
        <v>133</v>
      </c>
      <c r="D45" t="s">
        <v>6</v>
      </c>
      <c r="E45">
        <v>0</v>
      </c>
      <c r="F45">
        <v>0</v>
      </c>
      <c r="G45">
        <v>1</v>
      </c>
      <c r="H45">
        <v>0</v>
      </c>
      <c r="I45" t="s">
        <v>13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5.2</v>
      </c>
      <c r="AE45">
        <v>152</v>
      </c>
      <c r="AF45">
        <v>19.238270746208919</v>
      </c>
      <c r="AG45">
        <v>37.674827128507872</v>
      </c>
      <c r="AH45">
        <v>24.79758213625778</v>
      </c>
      <c r="AI45">
        <v>6.840395229718121</v>
      </c>
      <c r="AJ45">
        <v>0</v>
      </c>
      <c r="AK45">
        <v>0</v>
      </c>
    </row>
    <row r="46" spans="1:41" hidden="1" x14ac:dyDescent="0.3">
      <c r="A46" t="s">
        <v>134</v>
      </c>
      <c r="B46" t="s">
        <v>135</v>
      </c>
      <c r="C46" t="s">
        <v>135</v>
      </c>
      <c r="D46" t="s">
        <v>5</v>
      </c>
      <c r="E46">
        <v>0</v>
      </c>
      <c r="F46">
        <v>1</v>
      </c>
      <c r="G46">
        <v>0</v>
      </c>
      <c r="H46">
        <v>0</v>
      </c>
      <c r="I46" t="s">
        <v>13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4.5999999999999996</v>
      </c>
      <c r="AE46">
        <v>154</v>
      </c>
      <c r="AF46">
        <v>21.962020274134865</v>
      </c>
      <c r="AG46">
        <v>15.351364481202225</v>
      </c>
      <c r="AH46">
        <v>15.173143825515186</v>
      </c>
      <c r="AI46">
        <v>3.171718238934937</v>
      </c>
      <c r="AJ46">
        <v>0</v>
      </c>
      <c r="AK46">
        <v>0</v>
      </c>
    </row>
    <row r="47" spans="1:41" hidden="1" x14ac:dyDescent="0.3">
      <c r="A47" t="s">
        <v>136</v>
      </c>
      <c r="B47" t="s">
        <v>137</v>
      </c>
      <c r="C47" t="s">
        <v>137</v>
      </c>
      <c r="D47" t="s">
        <v>4</v>
      </c>
      <c r="E47">
        <v>1</v>
      </c>
      <c r="F47">
        <v>0</v>
      </c>
      <c r="G47">
        <v>0</v>
      </c>
      <c r="H47">
        <v>0</v>
      </c>
      <c r="I47" t="s">
        <v>13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4.5999999999999996</v>
      </c>
      <c r="AE47">
        <v>155</v>
      </c>
      <c r="AF47">
        <v>14.285714269024986</v>
      </c>
      <c r="AG47">
        <v>20.576817246637511</v>
      </c>
      <c r="AH47">
        <v>14.899757839264433</v>
      </c>
      <c r="AI47">
        <v>4.0488830438644046</v>
      </c>
      <c r="AJ47">
        <v>0</v>
      </c>
      <c r="AK47">
        <v>0</v>
      </c>
    </row>
    <row r="48" spans="1:41" hidden="1" x14ac:dyDescent="0.3">
      <c r="A48" t="s">
        <v>138</v>
      </c>
      <c r="B48" t="s">
        <v>139</v>
      </c>
      <c r="C48" t="s">
        <v>139</v>
      </c>
      <c r="D48" t="s">
        <v>6</v>
      </c>
      <c r="E48">
        <v>0</v>
      </c>
      <c r="F48">
        <v>0</v>
      </c>
      <c r="G48">
        <v>1</v>
      </c>
      <c r="H48">
        <v>0</v>
      </c>
      <c r="I48" t="s">
        <v>13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5.4</v>
      </c>
      <c r="AE48">
        <v>158</v>
      </c>
      <c r="AF48">
        <v>19.473314474418935</v>
      </c>
      <c r="AG48">
        <v>17.812827322974151</v>
      </c>
      <c r="AH48">
        <v>15.448940354548499</v>
      </c>
      <c r="AI48">
        <v>3.4420920687142376</v>
      </c>
      <c r="AJ48">
        <v>0</v>
      </c>
      <c r="AK48">
        <v>0</v>
      </c>
    </row>
    <row r="49" spans="1:37" hidden="1" x14ac:dyDescent="0.3">
      <c r="A49" t="s">
        <v>140</v>
      </c>
      <c r="B49" t="s">
        <v>141</v>
      </c>
      <c r="C49" t="s">
        <v>142</v>
      </c>
      <c r="D49" t="s">
        <v>6</v>
      </c>
      <c r="E49">
        <v>0</v>
      </c>
      <c r="F49">
        <v>0</v>
      </c>
      <c r="G49">
        <v>1</v>
      </c>
      <c r="H49">
        <v>0</v>
      </c>
      <c r="I49" t="s">
        <v>13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</v>
      </c>
      <c r="AE49">
        <v>162</v>
      </c>
      <c r="AF49">
        <v>10.775378794166869</v>
      </c>
      <c r="AG49">
        <v>16.185396931739639</v>
      </c>
      <c r="AH49">
        <v>11.554262723491677</v>
      </c>
      <c r="AI49">
        <v>3.1389119624800164</v>
      </c>
      <c r="AJ49">
        <v>0</v>
      </c>
      <c r="AK49">
        <v>0</v>
      </c>
    </row>
    <row r="50" spans="1:37" hidden="1" x14ac:dyDescent="0.3">
      <c r="A50" t="s">
        <v>143</v>
      </c>
      <c r="B50" t="s">
        <v>144</v>
      </c>
      <c r="C50" t="s">
        <v>144</v>
      </c>
      <c r="D50" t="s">
        <v>5</v>
      </c>
      <c r="E50">
        <v>0</v>
      </c>
      <c r="F50">
        <v>1</v>
      </c>
      <c r="G50">
        <v>0</v>
      </c>
      <c r="H50">
        <v>0</v>
      </c>
      <c r="I50" t="s">
        <v>13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4.5999999999999996</v>
      </c>
      <c r="AE50">
        <v>174</v>
      </c>
      <c r="AF50">
        <v>16.75</v>
      </c>
      <c r="AG50">
        <v>27.652295812198879</v>
      </c>
      <c r="AH50">
        <v>19.14454822731015</v>
      </c>
      <c r="AI50">
        <v>4.6729445105051433</v>
      </c>
      <c r="AJ50">
        <v>0</v>
      </c>
      <c r="AK50">
        <v>0</v>
      </c>
    </row>
    <row r="51" spans="1:37" hidden="1" x14ac:dyDescent="0.3">
      <c r="A51" t="s">
        <v>145</v>
      </c>
      <c r="B51" t="s">
        <v>146</v>
      </c>
      <c r="C51" t="s">
        <v>147</v>
      </c>
      <c r="D51" t="s">
        <v>5</v>
      </c>
      <c r="E51">
        <v>0</v>
      </c>
      <c r="F51">
        <v>1</v>
      </c>
      <c r="G51">
        <v>0</v>
      </c>
      <c r="H51">
        <v>0</v>
      </c>
      <c r="I51" t="s">
        <v>14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5.0999999999999996</v>
      </c>
      <c r="AE51">
        <v>183</v>
      </c>
      <c r="AF51">
        <v>11.897926371329671</v>
      </c>
      <c r="AG51">
        <v>17.499856440496192</v>
      </c>
      <c r="AH51">
        <v>10.550187417435682</v>
      </c>
      <c r="AI51">
        <v>2.022789020645622</v>
      </c>
      <c r="AJ51">
        <v>0</v>
      </c>
      <c r="AK51">
        <v>0</v>
      </c>
    </row>
    <row r="52" spans="1:37" hidden="1" x14ac:dyDescent="0.3">
      <c r="A52" t="s">
        <v>148</v>
      </c>
      <c r="B52" t="s">
        <v>149</v>
      </c>
      <c r="C52" t="s">
        <v>149</v>
      </c>
      <c r="D52" t="s">
        <v>5</v>
      </c>
      <c r="E52">
        <v>0</v>
      </c>
      <c r="F52">
        <v>1</v>
      </c>
      <c r="G52">
        <v>0</v>
      </c>
      <c r="H52">
        <v>0</v>
      </c>
      <c r="I52" t="s">
        <v>14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4.8</v>
      </c>
      <c r="AE52">
        <v>184</v>
      </c>
      <c r="AF52">
        <v>20.867163198817973</v>
      </c>
      <c r="AG52">
        <v>9.8869510143727943</v>
      </c>
      <c r="AH52">
        <v>11.463222541148948</v>
      </c>
      <c r="AI52">
        <v>2.3471151352139636</v>
      </c>
      <c r="AJ52">
        <v>0</v>
      </c>
      <c r="AK52">
        <v>0</v>
      </c>
    </row>
    <row r="53" spans="1:37" hidden="1" x14ac:dyDescent="0.3">
      <c r="A53" t="s">
        <v>150</v>
      </c>
      <c r="B53" t="s">
        <v>151</v>
      </c>
      <c r="C53" t="s">
        <v>152</v>
      </c>
      <c r="D53" t="s">
        <v>5</v>
      </c>
      <c r="E53">
        <v>0</v>
      </c>
      <c r="F53">
        <v>1</v>
      </c>
      <c r="G53">
        <v>0</v>
      </c>
      <c r="H53">
        <v>0</v>
      </c>
      <c r="I53" t="s">
        <v>14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5.5</v>
      </c>
      <c r="AE53">
        <v>185</v>
      </c>
      <c r="AF53">
        <v>19.333333333333332</v>
      </c>
      <c r="AG53">
        <v>19.023058219820403</v>
      </c>
      <c r="AH53">
        <v>13.95809057252232</v>
      </c>
      <c r="AI53">
        <v>3.2827053557794112</v>
      </c>
      <c r="AJ53">
        <v>0</v>
      </c>
      <c r="AK53">
        <v>0</v>
      </c>
    </row>
    <row r="54" spans="1:37" hidden="1" x14ac:dyDescent="0.3">
      <c r="A54" t="s">
        <v>153</v>
      </c>
      <c r="B54" t="s">
        <v>154</v>
      </c>
      <c r="C54" t="s">
        <v>154</v>
      </c>
      <c r="D54" t="s">
        <v>6</v>
      </c>
      <c r="E54">
        <v>0</v>
      </c>
      <c r="F54">
        <v>0</v>
      </c>
      <c r="G54">
        <v>1</v>
      </c>
      <c r="H54">
        <v>0</v>
      </c>
      <c r="I54" t="s">
        <v>14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7.4</v>
      </c>
      <c r="AE54">
        <v>198</v>
      </c>
      <c r="AF54">
        <v>25.292557967603006</v>
      </c>
      <c r="AG54">
        <v>19.841110378656097</v>
      </c>
      <c r="AH54">
        <v>16.553125499058041</v>
      </c>
      <c r="AI54">
        <v>3.4629645976122214</v>
      </c>
      <c r="AJ54">
        <v>0</v>
      </c>
      <c r="AK54">
        <v>0</v>
      </c>
    </row>
    <row r="55" spans="1:37" hidden="1" x14ac:dyDescent="0.3">
      <c r="A55" t="s">
        <v>155</v>
      </c>
      <c r="B55" t="s">
        <v>156</v>
      </c>
      <c r="C55" t="s">
        <v>156</v>
      </c>
      <c r="D55" t="s">
        <v>7</v>
      </c>
      <c r="E55">
        <v>0</v>
      </c>
      <c r="F55">
        <v>0</v>
      </c>
      <c r="G55">
        <v>0</v>
      </c>
      <c r="H55">
        <v>1</v>
      </c>
      <c r="I55" t="s">
        <v>14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7.8</v>
      </c>
      <c r="AE55">
        <v>201</v>
      </c>
      <c r="AF55">
        <v>17.071428609648397</v>
      </c>
      <c r="AG55">
        <v>19.057156334694863</v>
      </c>
      <c r="AH55">
        <v>13.089718562040535</v>
      </c>
      <c r="AI55">
        <v>3.080786385138695</v>
      </c>
      <c r="AJ55">
        <v>0</v>
      </c>
      <c r="AK55">
        <v>0</v>
      </c>
    </row>
    <row r="56" spans="1:37" hidden="1" x14ac:dyDescent="0.3">
      <c r="A56" t="s">
        <v>157</v>
      </c>
      <c r="B56" t="s">
        <v>158</v>
      </c>
      <c r="C56" t="s">
        <v>158</v>
      </c>
      <c r="D56" t="s">
        <v>6</v>
      </c>
      <c r="E56">
        <v>0</v>
      </c>
      <c r="F56">
        <v>0</v>
      </c>
      <c r="G56">
        <v>1</v>
      </c>
      <c r="H56">
        <v>0</v>
      </c>
      <c r="I56" t="s">
        <v>14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9.6999999999999993</v>
      </c>
      <c r="AE56">
        <v>208</v>
      </c>
      <c r="AF56">
        <v>28.01970174627899</v>
      </c>
      <c r="AG56">
        <v>21.699179207459945</v>
      </c>
      <c r="AH56">
        <v>18.242767897182418</v>
      </c>
      <c r="AI56">
        <v>4.1143763029430591</v>
      </c>
      <c r="AJ56">
        <v>0</v>
      </c>
      <c r="AK56">
        <v>0</v>
      </c>
    </row>
    <row r="57" spans="1:37" hidden="1" x14ac:dyDescent="0.3">
      <c r="A57" t="s">
        <v>159</v>
      </c>
      <c r="B57" t="s">
        <v>160</v>
      </c>
      <c r="C57" t="s">
        <v>160</v>
      </c>
      <c r="D57" t="s">
        <v>4</v>
      </c>
      <c r="E57">
        <v>1</v>
      </c>
      <c r="F57">
        <v>0</v>
      </c>
      <c r="G57">
        <v>0</v>
      </c>
      <c r="H57">
        <v>0</v>
      </c>
      <c r="I57" t="s">
        <v>15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4.4000000000000004</v>
      </c>
      <c r="AE57">
        <v>225</v>
      </c>
      <c r="AF57">
        <v>18.521730259648784</v>
      </c>
      <c r="AG57">
        <v>18.354430881513359</v>
      </c>
      <c r="AH57">
        <v>13.218051731215855</v>
      </c>
      <c r="AI57">
        <v>2.2509495708313163</v>
      </c>
      <c r="AJ57">
        <v>0</v>
      </c>
      <c r="AK57">
        <v>0</v>
      </c>
    </row>
    <row r="58" spans="1:37" hidden="1" x14ac:dyDescent="0.3">
      <c r="A58" t="s">
        <v>161</v>
      </c>
      <c r="B58" t="s">
        <v>162</v>
      </c>
      <c r="C58" t="s">
        <v>162</v>
      </c>
      <c r="D58" t="s">
        <v>5</v>
      </c>
      <c r="E58">
        <v>0</v>
      </c>
      <c r="F58">
        <v>1</v>
      </c>
      <c r="G58">
        <v>0</v>
      </c>
      <c r="H58">
        <v>0</v>
      </c>
      <c r="I58" t="s">
        <v>15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4.4000000000000004</v>
      </c>
      <c r="AE58">
        <v>229</v>
      </c>
      <c r="AF58">
        <v>9.9724720598235468</v>
      </c>
      <c r="AG58">
        <v>9.1624308340437004</v>
      </c>
      <c r="AH58">
        <v>6.8420857602896774</v>
      </c>
      <c r="AI58">
        <v>0.89177816676579824</v>
      </c>
      <c r="AJ58">
        <v>0</v>
      </c>
      <c r="AK58">
        <v>0</v>
      </c>
    </row>
    <row r="59" spans="1:37" hidden="1" x14ac:dyDescent="0.3">
      <c r="A59" t="s">
        <v>163</v>
      </c>
      <c r="B59" t="s">
        <v>164</v>
      </c>
      <c r="C59" t="s">
        <v>164</v>
      </c>
      <c r="D59" t="s">
        <v>6</v>
      </c>
      <c r="E59">
        <v>0</v>
      </c>
      <c r="F59">
        <v>0</v>
      </c>
      <c r="G59">
        <v>1</v>
      </c>
      <c r="H59">
        <v>0</v>
      </c>
      <c r="I59" t="s">
        <v>15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5.3</v>
      </c>
      <c r="AE59">
        <v>232</v>
      </c>
      <c r="AF59">
        <v>26.419117640118557</v>
      </c>
      <c r="AG59">
        <v>9.2092729155850463</v>
      </c>
      <c r="AH59">
        <v>12.376851852870118</v>
      </c>
      <c r="AI59">
        <v>1.9048809386927528</v>
      </c>
      <c r="AJ59">
        <v>0</v>
      </c>
      <c r="AK59">
        <v>0</v>
      </c>
    </row>
    <row r="60" spans="1:37" hidden="1" x14ac:dyDescent="0.3">
      <c r="A60" t="s">
        <v>165</v>
      </c>
      <c r="B60" t="s">
        <v>166</v>
      </c>
      <c r="C60" t="s">
        <v>166</v>
      </c>
      <c r="D60" t="s">
        <v>6</v>
      </c>
      <c r="E60">
        <v>0</v>
      </c>
      <c r="F60">
        <v>0</v>
      </c>
      <c r="G60">
        <v>1</v>
      </c>
      <c r="H60">
        <v>0</v>
      </c>
      <c r="I60" t="s">
        <v>15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7.2</v>
      </c>
      <c r="AE60">
        <v>233</v>
      </c>
      <c r="AF60">
        <v>35.767207194994285</v>
      </c>
      <c r="AG60">
        <v>12.187312277122178</v>
      </c>
      <c r="AH60">
        <v>16.649178631598254</v>
      </c>
      <c r="AI60">
        <v>1.9214281012898238</v>
      </c>
      <c r="AJ60">
        <v>0</v>
      </c>
      <c r="AK60">
        <v>0</v>
      </c>
    </row>
    <row r="61" spans="1:37" hidden="1" x14ac:dyDescent="0.3">
      <c r="A61" t="s">
        <v>167</v>
      </c>
      <c r="B61" t="s">
        <v>168</v>
      </c>
      <c r="C61" t="s">
        <v>168</v>
      </c>
      <c r="D61" t="s">
        <v>6</v>
      </c>
      <c r="E61">
        <v>0</v>
      </c>
      <c r="F61">
        <v>0</v>
      </c>
      <c r="G61">
        <v>1</v>
      </c>
      <c r="H61">
        <v>0</v>
      </c>
      <c r="I61" t="s">
        <v>15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4.7</v>
      </c>
      <c r="AE61">
        <v>234</v>
      </c>
      <c r="AF61">
        <v>13.076099096103226</v>
      </c>
      <c r="AG61">
        <v>8.0364444867222566</v>
      </c>
      <c r="AH61">
        <v>7.4534309025135741</v>
      </c>
      <c r="AI61">
        <v>1.1240124846180457</v>
      </c>
      <c r="AJ61">
        <v>0</v>
      </c>
      <c r="AK61">
        <v>0</v>
      </c>
    </row>
    <row r="62" spans="1:37" hidden="1" x14ac:dyDescent="0.3">
      <c r="A62" t="s">
        <v>169</v>
      </c>
      <c r="B62" t="s">
        <v>170</v>
      </c>
      <c r="C62" t="s">
        <v>170</v>
      </c>
      <c r="D62" t="s">
        <v>5</v>
      </c>
      <c r="E62">
        <v>0</v>
      </c>
      <c r="F62">
        <v>1</v>
      </c>
      <c r="G62">
        <v>0</v>
      </c>
      <c r="H62">
        <v>0</v>
      </c>
      <c r="I62" t="s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4.5</v>
      </c>
      <c r="AE62">
        <v>237</v>
      </c>
      <c r="AF62">
        <v>15.526315789473683</v>
      </c>
      <c r="AG62">
        <v>8.1752470816420857</v>
      </c>
      <c r="AH62">
        <v>8.3283103748381926</v>
      </c>
      <c r="AI62">
        <v>1.3016567362794598</v>
      </c>
      <c r="AJ62">
        <v>0</v>
      </c>
      <c r="AK62">
        <v>0</v>
      </c>
    </row>
    <row r="63" spans="1:37" hidden="1" x14ac:dyDescent="0.3">
      <c r="A63" t="s">
        <v>171</v>
      </c>
      <c r="B63" t="s">
        <v>172</v>
      </c>
      <c r="C63" t="s">
        <v>172</v>
      </c>
      <c r="D63" t="s">
        <v>7</v>
      </c>
      <c r="E63">
        <v>0</v>
      </c>
      <c r="F63">
        <v>0</v>
      </c>
      <c r="G63">
        <v>0</v>
      </c>
      <c r="H63">
        <v>1</v>
      </c>
      <c r="I63" t="s">
        <v>15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5.0999999999999996</v>
      </c>
      <c r="AE63">
        <v>238</v>
      </c>
      <c r="AF63">
        <v>14.885190370194328</v>
      </c>
      <c r="AG63">
        <v>9.029927847490903</v>
      </c>
      <c r="AH63">
        <v>8.4394449994168976</v>
      </c>
      <c r="AI63">
        <v>1.2724644274516561</v>
      </c>
      <c r="AJ63">
        <v>0</v>
      </c>
      <c r="AK63">
        <v>0</v>
      </c>
    </row>
    <row r="64" spans="1:37" hidden="1" x14ac:dyDescent="0.3">
      <c r="A64" t="s">
        <v>145</v>
      </c>
      <c r="B64" t="s">
        <v>173</v>
      </c>
      <c r="C64" t="s">
        <v>173</v>
      </c>
      <c r="D64" t="s">
        <v>5</v>
      </c>
      <c r="E64">
        <v>0</v>
      </c>
      <c r="F64">
        <v>1</v>
      </c>
      <c r="G64">
        <v>0</v>
      </c>
      <c r="H64">
        <v>0</v>
      </c>
      <c r="I64" t="s">
        <v>15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4.4000000000000004</v>
      </c>
      <c r="AE64">
        <v>239</v>
      </c>
      <c r="AF64">
        <v>14.377307735774931</v>
      </c>
      <c r="AG64">
        <v>9.7889965594718156</v>
      </c>
      <c r="AH64">
        <v>8.55878380021114</v>
      </c>
      <c r="AI64">
        <v>1.1200214429985673</v>
      </c>
      <c r="AJ64">
        <v>0</v>
      </c>
      <c r="AK64">
        <v>0</v>
      </c>
    </row>
    <row r="65" spans="1:37" hidden="1" x14ac:dyDescent="0.3">
      <c r="A65" t="s">
        <v>174</v>
      </c>
      <c r="B65" t="s">
        <v>175</v>
      </c>
      <c r="C65" t="s">
        <v>175</v>
      </c>
      <c r="D65" t="s">
        <v>6</v>
      </c>
      <c r="E65">
        <v>0</v>
      </c>
      <c r="F65">
        <v>0</v>
      </c>
      <c r="G65">
        <v>1</v>
      </c>
      <c r="H65">
        <v>0</v>
      </c>
      <c r="I65" t="s">
        <v>15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5.5</v>
      </c>
      <c r="AE65">
        <v>241</v>
      </c>
      <c r="AF65">
        <v>34.417901137063737</v>
      </c>
      <c r="AG65">
        <v>11.904698822634492</v>
      </c>
      <c r="AH65">
        <v>16.08870394880487</v>
      </c>
      <c r="AI65">
        <v>1.5706842273913595</v>
      </c>
      <c r="AJ65">
        <v>0</v>
      </c>
      <c r="AK65">
        <v>0</v>
      </c>
    </row>
    <row r="66" spans="1:37" hidden="1" x14ac:dyDescent="0.3">
      <c r="A66" t="s">
        <v>176</v>
      </c>
      <c r="B66" t="s">
        <v>177</v>
      </c>
      <c r="C66" t="s">
        <v>177</v>
      </c>
      <c r="D66" t="s">
        <v>5</v>
      </c>
      <c r="E66">
        <v>0</v>
      </c>
      <c r="F66">
        <v>1</v>
      </c>
      <c r="G66">
        <v>0</v>
      </c>
      <c r="H66">
        <v>0</v>
      </c>
      <c r="I66" t="s">
        <v>15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4.4000000000000004</v>
      </c>
      <c r="AE66">
        <v>242</v>
      </c>
      <c r="AF66">
        <v>17.969389421907067</v>
      </c>
      <c r="AG66">
        <v>9.1880121156116807</v>
      </c>
      <c r="AH66">
        <v>9.5343474866258298</v>
      </c>
      <c r="AI66">
        <v>1.9031248254957842</v>
      </c>
      <c r="AJ66">
        <v>0</v>
      </c>
      <c r="AK66">
        <v>0</v>
      </c>
    </row>
    <row r="67" spans="1:37" hidden="1" x14ac:dyDescent="0.3">
      <c r="A67" t="s">
        <v>178</v>
      </c>
      <c r="B67" t="s">
        <v>179</v>
      </c>
      <c r="C67" t="s">
        <v>179</v>
      </c>
      <c r="D67" t="s">
        <v>6</v>
      </c>
      <c r="E67">
        <v>0</v>
      </c>
      <c r="F67">
        <v>0</v>
      </c>
      <c r="G67">
        <v>1</v>
      </c>
      <c r="H67">
        <v>0</v>
      </c>
      <c r="I67" t="s">
        <v>15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5.4</v>
      </c>
      <c r="AE67">
        <v>243</v>
      </c>
      <c r="AF67">
        <v>18.586876516474181</v>
      </c>
      <c r="AG67">
        <v>14.432815615013755</v>
      </c>
      <c r="AH67">
        <v>11.743193309804019</v>
      </c>
      <c r="AI67">
        <v>1.5751637048519638</v>
      </c>
      <c r="AJ67">
        <v>0</v>
      </c>
      <c r="AK67">
        <v>0</v>
      </c>
    </row>
    <row r="68" spans="1:37" hidden="1" x14ac:dyDescent="0.3">
      <c r="A68" t="s">
        <v>180</v>
      </c>
      <c r="B68" t="s">
        <v>181</v>
      </c>
      <c r="C68" t="s">
        <v>182</v>
      </c>
      <c r="D68" t="s">
        <v>6</v>
      </c>
      <c r="E68">
        <v>0</v>
      </c>
      <c r="F68">
        <v>0</v>
      </c>
      <c r="G68">
        <v>1</v>
      </c>
      <c r="H68">
        <v>0</v>
      </c>
      <c r="I68" t="s">
        <v>15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</v>
      </c>
      <c r="AE68">
        <v>250</v>
      </c>
      <c r="AF68">
        <v>22.588235291903828</v>
      </c>
      <c r="AG68">
        <v>8.6910102644182565</v>
      </c>
      <c r="AH68">
        <v>10.894016220203824</v>
      </c>
      <c r="AI68">
        <v>0.94013575594058274</v>
      </c>
      <c r="AJ68">
        <v>0</v>
      </c>
      <c r="AK68">
        <v>0</v>
      </c>
    </row>
    <row r="69" spans="1:37" hidden="1" x14ac:dyDescent="0.3">
      <c r="A69" t="s">
        <v>163</v>
      </c>
      <c r="B69" t="s">
        <v>183</v>
      </c>
      <c r="C69" t="s">
        <v>183</v>
      </c>
      <c r="D69" t="s">
        <v>4</v>
      </c>
      <c r="E69">
        <v>1</v>
      </c>
      <c r="F69">
        <v>0</v>
      </c>
      <c r="G69">
        <v>0</v>
      </c>
      <c r="H69">
        <v>0</v>
      </c>
      <c r="I69" t="s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4.4000000000000004</v>
      </c>
      <c r="AE69">
        <v>268</v>
      </c>
      <c r="AF69">
        <v>20.963065687047315</v>
      </c>
      <c r="AG69">
        <v>13.688451917179925</v>
      </c>
      <c r="AH69">
        <v>17.54994509123809</v>
      </c>
      <c r="AI69">
        <v>2.3296774894400905</v>
      </c>
      <c r="AJ69">
        <v>0</v>
      </c>
      <c r="AK69">
        <v>0</v>
      </c>
    </row>
    <row r="70" spans="1:37" hidden="1" x14ac:dyDescent="0.3">
      <c r="A70" t="s">
        <v>184</v>
      </c>
      <c r="B70" t="s">
        <v>185</v>
      </c>
      <c r="C70" t="s">
        <v>185</v>
      </c>
      <c r="D70" t="s">
        <v>6</v>
      </c>
      <c r="E70">
        <v>0</v>
      </c>
      <c r="F70">
        <v>0</v>
      </c>
      <c r="G70">
        <v>1</v>
      </c>
      <c r="H70">
        <v>0</v>
      </c>
      <c r="I70" t="s">
        <v>16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5.4</v>
      </c>
      <c r="AE70">
        <v>272</v>
      </c>
      <c r="AF70">
        <v>13.012812370847275</v>
      </c>
      <c r="AG70">
        <v>17.126038427815487</v>
      </c>
      <c r="AH70">
        <v>15.488056111741782</v>
      </c>
      <c r="AI70">
        <v>1.9338350121663415</v>
      </c>
      <c r="AJ70">
        <v>0</v>
      </c>
      <c r="AK70">
        <v>0</v>
      </c>
    </row>
    <row r="71" spans="1:37" hidden="1" x14ac:dyDescent="0.3">
      <c r="A71" t="s">
        <v>186</v>
      </c>
      <c r="B71" t="s">
        <v>187</v>
      </c>
      <c r="C71" t="s">
        <v>187</v>
      </c>
      <c r="D71" t="s">
        <v>6</v>
      </c>
      <c r="E71">
        <v>0</v>
      </c>
      <c r="F71">
        <v>0</v>
      </c>
      <c r="G71">
        <v>1</v>
      </c>
      <c r="H71">
        <v>0</v>
      </c>
      <c r="I71" t="s">
        <v>16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5.3</v>
      </c>
      <c r="AE71">
        <v>275</v>
      </c>
      <c r="AF71">
        <v>13.524287113462487</v>
      </c>
      <c r="AG71">
        <v>20.597819335330737</v>
      </c>
      <c r="AH71">
        <v>17.586778335862903</v>
      </c>
      <c r="AI71">
        <v>2.1488005672267212</v>
      </c>
      <c r="AJ71">
        <v>0</v>
      </c>
      <c r="AK71">
        <v>0</v>
      </c>
    </row>
    <row r="72" spans="1:37" hidden="1" x14ac:dyDescent="0.3">
      <c r="A72" t="s">
        <v>188</v>
      </c>
      <c r="B72" t="s">
        <v>189</v>
      </c>
      <c r="C72" t="s">
        <v>189</v>
      </c>
      <c r="D72" t="s">
        <v>5</v>
      </c>
      <c r="E72">
        <v>0</v>
      </c>
      <c r="F72">
        <v>1</v>
      </c>
      <c r="G72">
        <v>0</v>
      </c>
      <c r="H72">
        <v>0</v>
      </c>
      <c r="I72" t="s">
        <v>16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4.3</v>
      </c>
      <c r="AE72">
        <v>280</v>
      </c>
      <c r="AF72">
        <v>11.19237915747906</v>
      </c>
      <c r="AG72">
        <v>11.478253807070866</v>
      </c>
      <c r="AH72">
        <v>11.59006175560604</v>
      </c>
      <c r="AI72">
        <v>0.74033507723001124</v>
      </c>
      <c r="AJ72">
        <v>0</v>
      </c>
      <c r="AK72">
        <v>0</v>
      </c>
    </row>
    <row r="73" spans="1:37" hidden="1" x14ac:dyDescent="0.3">
      <c r="A73" t="s">
        <v>190</v>
      </c>
      <c r="B73" t="s">
        <v>191</v>
      </c>
      <c r="C73" t="s">
        <v>191</v>
      </c>
      <c r="D73" t="s">
        <v>5</v>
      </c>
      <c r="E73">
        <v>0</v>
      </c>
      <c r="F73">
        <v>1</v>
      </c>
      <c r="G73">
        <v>0</v>
      </c>
      <c r="H73">
        <v>0</v>
      </c>
      <c r="I73" t="s">
        <v>16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4.2</v>
      </c>
      <c r="AE73">
        <v>284</v>
      </c>
      <c r="AF73">
        <v>15.68663812240378</v>
      </c>
      <c r="AG73">
        <v>10.087029638380361</v>
      </c>
      <c r="AH73">
        <v>13.049539066302479</v>
      </c>
      <c r="AI73">
        <v>1.7297401085938695</v>
      </c>
      <c r="AJ73">
        <v>0</v>
      </c>
      <c r="AK73">
        <v>0</v>
      </c>
    </row>
    <row r="74" spans="1:37" hidden="1" x14ac:dyDescent="0.3">
      <c r="A74" t="s">
        <v>192</v>
      </c>
      <c r="B74" t="s">
        <v>193</v>
      </c>
      <c r="C74" t="s">
        <v>193</v>
      </c>
      <c r="D74" t="s">
        <v>5</v>
      </c>
      <c r="E74">
        <v>0</v>
      </c>
      <c r="F74">
        <v>1</v>
      </c>
      <c r="G74">
        <v>0</v>
      </c>
      <c r="H74">
        <v>0</v>
      </c>
      <c r="I74" t="s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4.9000000000000004</v>
      </c>
      <c r="AE74">
        <v>285</v>
      </c>
      <c r="AF74">
        <v>15.031078011590921</v>
      </c>
      <c r="AG74">
        <v>11.919585563124457</v>
      </c>
      <c r="AH74">
        <v>13.704241447892453</v>
      </c>
      <c r="AI74">
        <v>1.8490529573830972</v>
      </c>
      <c r="AJ74">
        <v>0</v>
      </c>
      <c r="AK74">
        <v>0</v>
      </c>
    </row>
    <row r="75" spans="1:37" hidden="1" x14ac:dyDescent="0.3">
      <c r="A75" t="s">
        <v>194</v>
      </c>
      <c r="B75" t="s">
        <v>195</v>
      </c>
      <c r="C75" t="s">
        <v>195</v>
      </c>
      <c r="D75" t="s">
        <v>6</v>
      </c>
      <c r="E75">
        <v>0</v>
      </c>
      <c r="F75">
        <v>0</v>
      </c>
      <c r="G75">
        <v>1</v>
      </c>
      <c r="H75">
        <v>0</v>
      </c>
      <c r="I75" t="s">
        <v>16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5.0999999999999996</v>
      </c>
      <c r="AE75">
        <v>287</v>
      </c>
      <c r="AF75">
        <v>14.5786835302345</v>
      </c>
      <c r="AG75">
        <v>10.528337441232864</v>
      </c>
      <c r="AH75">
        <v>12.742090768048071</v>
      </c>
      <c r="AI75">
        <v>1.7396172758736554</v>
      </c>
      <c r="AJ75">
        <v>0</v>
      </c>
      <c r="AK75">
        <v>0</v>
      </c>
    </row>
    <row r="76" spans="1:37" hidden="1" x14ac:dyDescent="0.3">
      <c r="A76" t="s">
        <v>196</v>
      </c>
      <c r="B76" t="s">
        <v>197</v>
      </c>
      <c r="C76" t="s">
        <v>197</v>
      </c>
      <c r="D76" t="s">
        <v>6</v>
      </c>
      <c r="E76">
        <v>0</v>
      </c>
      <c r="F76">
        <v>0</v>
      </c>
      <c r="G76">
        <v>1</v>
      </c>
      <c r="H76">
        <v>0</v>
      </c>
      <c r="I76" t="s">
        <v>16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4.8</v>
      </c>
      <c r="AE76">
        <v>291</v>
      </c>
      <c r="AF76">
        <v>9.5298249543675375</v>
      </c>
      <c r="AG76">
        <v>20.278454652452709</v>
      </c>
      <c r="AH76">
        <v>15.461279023381081</v>
      </c>
      <c r="AI76">
        <v>0.67362173036824369</v>
      </c>
      <c r="AJ76">
        <v>0</v>
      </c>
      <c r="AK76">
        <v>0</v>
      </c>
    </row>
    <row r="77" spans="1:37" hidden="1" x14ac:dyDescent="0.3">
      <c r="A77" t="s">
        <v>198</v>
      </c>
      <c r="B77" t="s">
        <v>199</v>
      </c>
      <c r="C77" t="s">
        <v>199</v>
      </c>
      <c r="D77" t="s">
        <v>6</v>
      </c>
      <c r="E77">
        <v>0</v>
      </c>
      <c r="F77">
        <v>0</v>
      </c>
      <c r="G77">
        <v>1</v>
      </c>
      <c r="H77">
        <v>0</v>
      </c>
      <c r="I77" t="s">
        <v>16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4.9000000000000004</v>
      </c>
      <c r="AE77">
        <v>293</v>
      </c>
      <c r="AF77">
        <v>11.458333301049535</v>
      </c>
      <c r="AG77">
        <v>13.621184604470644</v>
      </c>
      <c r="AH77">
        <v>12.861127519101753</v>
      </c>
      <c r="AI77">
        <v>1.5271774238624971</v>
      </c>
      <c r="AJ77">
        <v>0</v>
      </c>
      <c r="AK77">
        <v>0</v>
      </c>
    </row>
    <row r="78" spans="1:37" hidden="1" x14ac:dyDescent="0.3">
      <c r="A78" t="s">
        <v>200</v>
      </c>
      <c r="B78" t="s">
        <v>201</v>
      </c>
      <c r="C78" t="s">
        <v>201</v>
      </c>
      <c r="D78" t="s">
        <v>4</v>
      </c>
      <c r="E78">
        <v>1</v>
      </c>
      <c r="F78">
        <v>0</v>
      </c>
      <c r="G78">
        <v>0</v>
      </c>
      <c r="H78">
        <v>0</v>
      </c>
      <c r="I78" t="s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4.5</v>
      </c>
      <c r="AE78">
        <v>300</v>
      </c>
      <c r="AF78">
        <v>17.689154963806509</v>
      </c>
      <c r="AG78">
        <v>19.283906824320344</v>
      </c>
      <c r="AH78">
        <v>20.085009014777594</v>
      </c>
      <c r="AI78">
        <v>2.9710203715173593</v>
      </c>
      <c r="AJ78">
        <v>0</v>
      </c>
      <c r="AK78">
        <v>0</v>
      </c>
    </row>
    <row r="79" spans="1:37" hidden="1" x14ac:dyDescent="0.3">
      <c r="A79" t="s">
        <v>202</v>
      </c>
      <c r="B79" t="s">
        <v>203</v>
      </c>
      <c r="C79" t="s">
        <v>203</v>
      </c>
      <c r="D79" t="s">
        <v>5</v>
      </c>
      <c r="E79">
        <v>0</v>
      </c>
      <c r="F79">
        <v>1</v>
      </c>
      <c r="G79">
        <v>0</v>
      </c>
      <c r="H79">
        <v>0</v>
      </c>
      <c r="I79" t="s">
        <v>17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4.5</v>
      </c>
      <c r="AE79">
        <v>303</v>
      </c>
      <c r="AF79">
        <v>8.0378652997550866</v>
      </c>
      <c r="AG79">
        <v>15.186215012082094</v>
      </c>
      <c r="AH79">
        <v>12.767872477747904</v>
      </c>
      <c r="AI79">
        <v>1.3015387461987236</v>
      </c>
      <c r="AJ79">
        <v>0</v>
      </c>
      <c r="AK79">
        <v>0</v>
      </c>
    </row>
    <row r="80" spans="1:37" hidden="1" x14ac:dyDescent="0.3">
      <c r="A80" t="s">
        <v>204</v>
      </c>
      <c r="B80" t="s">
        <v>205</v>
      </c>
      <c r="C80" t="s">
        <v>205</v>
      </c>
      <c r="D80" t="s">
        <v>6</v>
      </c>
      <c r="E80">
        <v>0</v>
      </c>
      <c r="F80">
        <v>0</v>
      </c>
      <c r="G80">
        <v>1</v>
      </c>
      <c r="H80">
        <v>0</v>
      </c>
      <c r="I80" t="s">
        <v>17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5.5</v>
      </c>
      <c r="AE80">
        <v>307</v>
      </c>
      <c r="AF80">
        <v>19.350243384866509</v>
      </c>
      <c r="AG80">
        <v>16.412674222215969</v>
      </c>
      <c r="AH80">
        <v>19.316995251795053</v>
      </c>
      <c r="AI80">
        <v>3.272843395499073</v>
      </c>
      <c r="AJ80">
        <v>0</v>
      </c>
      <c r="AK80">
        <v>0</v>
      </c>
    </row>
    <row r="81" spans="1:37" hidden="1" x14ac:dyDescent="0.3">
      <c r="A81" t="s">
        <v>206</v>
      </c>
      <c r="B81" t="s">
        <v>207</v>
      </c>
      <c r="C81" t="s">
        <v>207</v>
      </c>
      <c r="D81" t="s">
        <v>7</v>
      </c>
      <c r="E81">
        <v>0</v>
      </c>
      <c r="F81">
        <v>0</v>
      </c>
      <c r="G81">
        <v>0</v>
      </c>
      <c r="H81">
        <v>1</v>
      </c>
      <c r="I81" t="s">
        <v>17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7</v>
      </c>
      <c r="AE81">
        <v>312</v>
      </c>
      <c r="AF81">
        <v>16.860465099659365</v>
      </c>
      <c r="AG81">
        <v>16.930008225025688</v>
      </c>
      <c r="AH81">
        <v>18.321849311634217</v>
      </c>
      <c r="AI81">
        <v>2.3873198383896268</v>
      </c>
      <c r="AJ81">
        <v>0</v>
      </c>
      <c r="AK81">
        <v>0</v>
      </c>
    </row>
    <row r="82" spans="1:37" hidden="1" x14ac:dyDescent="0.3">
      <c r="A82" t="s">
        <v>208</v>
      </c>
      <c r="B82" t="s">
        <v>209</v>
      </c>
      <c r="C82" t="s">
        <v>209</v>
      </c>
      <c r="D82" t="s">
        <v>6</v>
      </c>
      <c r="E82">
        <v>0</v>
      </c>
      <c r="F82">
        <v>0</v>
      </c>
      <c r="G82">
        <v>1</v>
      </c>
      <c r="H82">
        <v>0</v>
      </c>
      <c r="I82" t="s">
        <v>17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4.4000000000000004</v>
      </c>
      <c r="AE82">
        <v>313</v>
      </c>
      <c r="AF82">
        <v>11.31837793738927</v>
      </c>
      <c r="AG82">
        <v>15.178897184701725</v>
      </c>
      <c r="AH82">
        <v>14.461312988013788</v>
      </c>
      <c r="AI82">
        <v>1.7807959229205619</v>
      </c>
      <c r="AJ82">
        <v>0</v>
      </c>
      <c r="AK82">
        <v>0</v>
      </c>
    </row>
    <row r="83" spans="1:37" hidden="1" x14ac:dyDescent="0.3">
      <c r="A83" t="s">
        <v>210</v>
      </c>
      <c r="B83" t="s">
        <v>211</v>
      </c>
      <c r="C83" t="s">
        <v>211</v>
      </c>
      <c r="D83" t="s">
        <v>5</v>
      </c>
      <c r="E83">
        <v>0</v>
      </c>
      <c r="F83">
        <v>1</v>
      </c>
      <c r="G83">
        <v>0</v>
      </c>
      <c r="H83">
        <v>0</v>
      </c>
      <c r="I83" t="s">
        <v>17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4.4000000000000004</v>
      </c>
      <c r="AE83">
        <v>319</v>
      </c>
      <c r="AF83">
        <v>9.8978308017661014</v>
      </c>
      <c r="AG83">
        <v>12.389685694459111</v>
      </c>
      <c r="AH83">
        <v>12.145119299141236</v>
      </c>
      <c r="AI83">
        <v>1.3786996048766016</v>
      </c>
      <c r="AJ83">
        <v>0</v>
      </c>
      <c r="AK83">
        <v>0</v>
      </c>
    </row>
    <row r="84" spans="1:37" hidden="1" x14ac:dyDescent="0.3">
      <c r="A84" t="s">
        <v>212</v>
      </c>
      <c r="B84" t="s">
        <v>213</v>
      </c>
      <c r="C84" t="s">
        <v>214</v>
      </c>
      <c r="D84" t="s">
        <v>6</v>
      </c>
      <c r="E84">
        <v>0</v>
      </c>
      <c r="F84">
        <v>0</v>
      </c>
      <c r="G84">
        <v>1</v>
      </c>
      <c r="H84">
        <v>0</v>
      </c>
      <c r="I84" t="s">
        <v>17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</v>
      </c>
      <c r="AE84">
        <v>322</v>
      </c>
      <c r="AF84">
        <v>15.392480946696196</v>
      </c>
      <c r="AG84">
        <v>17.517159931997334</v>
      </c>
      <c r="AH84">
        <v>17.895034874288125</v>
      </c>
      <c r="AI84">
        <v>2.3838244381355693</v>
      </c>
      <c r="AJ84">
        <v>0</v>
      </c>
      <c r="AK84">
        <v>0</v>
      </c>
    </row>
    <row r="85" spans="1:37" hidden="1" x14ac:dyDescent="0.3">
      <c r="A85" t="s">
        <v>215</v>
      </c>
      <c r="B85" t="s">
        <v>216</v>
      </c>
      <c r="C85" t="s">
        <v>215</v>
      </c>
      <c r="D85" t="s">
        <v>6</v>
      </c>
      <c r="E85">
        <v>0</v>
      </c>
      <c r="F85">
        <v>0</v>
      </c>
      <c r="G85">
        <v>1</v>
      </c>
      <c r="H85">
        <v>0</v>
      </c>
      <c r="I85" t="s">
        <v>17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4.5</v>
      </c>
      <c r="AE85">
        <v>324</v>
      </c>
      <c r="AF85">
        <v>20.249999999709715</v>
      </c>
      <c r="AG85">
        <v>19.232200829672266</v>
      </c>
      <c r="AH85">
        <v>21.380876446805733</v>
      </c>
      <c r="AI85">
        <v>2.7507192310289428</v>
      </c>
      <c r="AJ85">
        <v>0</v>
      </c>
      <c r="AK85">
        <v>0</v>
      </c>
    </row>
    <row r="86" spans="1:37" hidden="1" x14ac:dyDescent="0.3">
      <c r="A86" t="s">
        <v>127</v>
      </c>
      <c r="B86" t="s">
        <v>162</v>
      </c>
      <c r="C86" t="s">
        <v>162</v>
      </c>
      <c r="D86" t="s">
        <v>4</v>
      </c>
      <c r="E86">
        <v>1</v>
      </c>
      <c r="F86">
        <v>0</v>
      </c>
      <c r="G86">
        <v>0</v>
      </c>
      <c r="H86">
        <v>0</v>
      </c>
      <c r="I86" t="s">
        <v>19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</v>
      </c>
      <c r="AE86">
        <v>344</v>
      </c>
      <c r="AF86">
        <v>12.231295122940145</v>
      </c>
      <c r="AG86">
        <v>15.986595780317648</v>
      </c>
      <c r="AH86">
        <v>12.523272659072337</v>
      </c>
      <c r="AI86">
        <v>3.605515260885221</v>
      </c>
      <c r="AJ86">
        <v>0</v>
      </c>
      <c r="AK86">
        <v>0</v>
      </c>
    </row>
    <row r="87" spans="1:37" hidden="1" x14ac:dyDescent="0.3">
      <c r="A87" t="s">
        <v>217</v>
      </c>
      <c r="B87" t="s">
        <v>218</v>
      </c>
      <c r="C87" t="s">
        <v>218</v>
      </c>
      <c r="D87" t="s">
        <v>7</v>
      </c>
      <c r="E87">
        <v>0</v>
      </c>
      <c r="F87">
        <v>0</v>
      </c>
      <c r="G87">
        <v>0</v>
      </c>
      <c r="H87">
        <v>1</v>
      </c>
      <c r="I87" t="s">
        <v>19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9.1</v>
      </c>
      <c r="AE87">
        <v>345</v>
      </c>
      <c r="AF87">
        <v>15.156429179368033</v>
      </c>
      <c r="AG87">
        <v>11.404852235694454</v>
      </c>
      <c r="AH87">
        <v>11.434683681120331</v>
      </c>
      <c r="AI87">
        <v>3.0277461478574725</v>
      </c>
      <c r="AJ87">
        <v>0</v>
      </c>
      <c r="AK87">
        <v>0</v>
      </c>
    </row>
    <row r="88" spans="1:37" hidden="1" x14ac:dyDescent="0.3">
      <c r="A88" t="s">
        <v>219</v>
      </c>
      <c r="B88" t="s">
        <v>220</v>
      </c>
      <c r="C88" t="s">
        <v>220</v>
      </c>
      <c r="D88" t="s">
        <v>5</v>
      </c>
      <c r="E88">
        <v>0</v>
      </c>
      <c r="F88">
        <v>1</v>
      </c>
      <c r="G88">
        <v>0</v>
      </c>
      <c r="H88">
        <v>0</v>
      </c>
      <c r="I88" t="s">
        <v>19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4.2</v>
      </c>
      <c r="AE88">
        <v>347</v>
      </c>
      <c r="AF88">
        <v>11.53025273826788</v>
      </c>
      <c r="AG88">
        <v>12.697900546208029</v>
      </c>
      <c r="AH88">
        <v>10.652857605332997</v>
      </c>
      <c r="AI88">
        <v>3.4129738910801279</v>
      </c>
      <c r="AJ88">
        <v>0</v>
      </c>
      <c r="AK88">
        <v>0</v>
      </c>
    </row>
    <row r="89" spans="1:37" x14ac:dyDescent="0.3">
      <c r="A89" t="s">
        <v>320</v>
      </c>
      <c r="B89" t="s">
        <v>321</v>
      </c>
      <c r="C89" s="1" t="s">
        <v>321</v>
      </c>
      <c r="D89" t="s">
        <v>7</v>
      </c>
      <c r="E89">
        <v>0</v>
      </c>
      <c r="F89">
        <v>0</v>
      </c>
      <c r="G89">
        <v>0</v>
      </c>
      <c r="H89">
        <v>1</v>
      </c>
      <c r="I89" t="s">
        <v>24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5.6</v>
      </c>
      <c r="AE89">
        <v>567</v>
      </c>
      <c r="AF89">
        <v>17.749999978390896</v>
      </c>
      <c r="AG89">
        <v>24.697677749627491</v>
      </c>
      <c r="AH89">
        <v>31.587805557222527</v>
      </c>
      <c r="AI89">
        <v>7.4499710351842063</v>
      </c>
      <c r="AJ89">
        <v>0</v>
      </c>
      <c r="AK89">
        <v>1</v>
      </c>
    </row>
    <row r="90" spans="1:37" hidden="1" x14ac:dyDescent="0.3">
      <c r="A90" t="s">
        <v>223</v>
      </c>
      <c r="B90" t="s">
        <v>224</v>
      </c>
      <c r="C90" t="s">
        <v>224</v>
      </c>
      <c r="D90" t="s">
        <v>6</v>
      </c>
      <c r="E90">
        <v>0</v>
      </c>
      <c r="F90">
        <v>0</v>
      </c>
      <c r="G90">
        <v>1</v>
      </c>
      <c r="H90">
        <v>0</v>
      </c>
      <c r="I90" t="s">
        <v>19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6.2</v>
      </c>
      <c r="AE90">
        <v>349</v>
      </c>
      <c r="AF90">
        <v>17.832566255657159</v>
      </c>
      <c r="AG90">
        <v>16.086381645061387</v>
      </c>
      <c r="AH90">
        <v>14.749830463271977</v>
      </c>
      <c r="AI90">
        <v>3.8387815050478529</v>
      </c>
      <c r="AJ90">
        <v>0</v>
      </c>
      <c r="AK90">
        <v>0</v>
      </c>
    </row>
    <row r="91" spans="1:37" hidden="1" x14ac:dyDescent="0.3">
      <c r="A91" t="s">
        <v>225</v>
      </c>
      <c r="B91" t="s">
        <v>226</v>
      </c>
      <c r="C91" t="s">
        <v>226</v>
      </c>
      <c r="D91" t="s">
        <v>6</v>
      </c>
      <c r="E91">
        <v>0</v>
      </c>
      <c r="F91">
        <v>0</v>
      </c>
      <c r="G91">
        <v>1</v>
      </c>
      <c r="H91">
        <v>0</v>
      </c>
      <c r="I91" t="s">
        <v>19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6.7</v>
      </c>
      <c r="AE91">
        <v>354</v>
      </c>
      <c r="AF91">
        <v>42.952292892389885</v>
      </c>
      <c r="AG91">
        <v>20.130082753772413</v>
      </c>
      <c r="AH91">
        <v>26.482368784287878</v>
      </c>
      <c r="AI91">
        <v>4.4422837773715358</v>
      </c>
      <c r="AJ91">
        <v>0</v>
      </c>
      <c r="AK91">
        <v>0</v>
      </c>
    </row>
    <row r="92" spans="1:37" hidden="1" x14ac:dyDescent="0.3">
      <c r="A92" t="s">
        <v>227</v>
      </c>
      <c r="B92" t="s">
        <v>228</v>
      </c>
      <c r="C92" t="s">
        <v>228</v>
      </c>
      <c r="D92" t="s">
        <v>6</v>
      </c>
      <c r="E92">
        <v>0</v>
      </c>
      <c r="F92">
        <v>0</v>
      </c>
      <c r="G92">
        <v>1</v>
      </c>
      <c r="H92">
        <v>0</v>
      </c>
      <c r="I92" t="s">
        <v>19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4.9000000000000004</v>
      </c>
      <c r="AE92">
        <v>356</v>
      </c>
      <c r="AF92">
        <v>14.371362180587345</v>
      </c>
      <c r="AG92">
        <v>22.468571987770382</v>
      </c>
      <c r="AH92">
        <v>16.504713155908391</v>
      </c>
      <c r="AI92">
        <v>4.4348337135799341</v>
      </c>
      <c r="AJ92">
        <v>0</v>
      </c>
      <c r="AK92">
        <v>0</v>
      </c>
    </row>
    <row r="93" spans="1:37" hidden="1" x14ac:dyDescent="0.3">
      <c r="A93" t="s">
        <v>229</v>
      </c>
      <c r="B93" t="s">
        <v>230</v>
      </c>
      <c r="C93" t="s">
        <v>230</v>
      </c>
      <c r="D93" t="s">
        <v>7</v>
      </c>
      <c r="E93">
        <v>0</v>
      </c>
      <c r="F93">
        <v>0</v>
      </c>
      <c r="G93">
        <v>0</v>
      </c>
      <c r="H93">
        <v>1</v>
      </c>
      <c r="I93" t="s">
        <v>19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5.7</v>
      </c>
      <c r="AE93">
        <v>361</v>
      </c>
      <c r="AF93">
        <v>14.487179462802363</v>
      </c>
      <c r="AG93">
        <v>14.106805366375275</v>
      </c>
      <c r="AH93">
        <v>12.48718659767836</v>
      </c>
      <c r="AI93">
        <v>3.5236733352777865</v>
      </c>
      <c r="AJ93">
        <v>0</v>
      </c>
      <c r="AK93">
        <v>0</v>
      </c>
    </row>
    <row r="94" spans="1:37" hidden="1" x14ac:dyDescent="0.3">
      <c r="A94" t="s">
        <v>231</v>
      </c>
      <c r="B94" t="s">
        <v>232</v>
      </c>
      <c r="C94" s="2" t="s">
        <v>231</v>
      </c>
      <c r="D94" t="s">
        <v>6</v>
      </c>
      <c r="E94">
        <v>0</v>
      </c>
      <c r="F94">
        <v>0</v>
      </c>
      <c r="G94">
        <v>1</v>
      </c>
      <c r="H94">
        <v>0</v>
      </c>
      <c r="I94" t="s">
        <v>18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6.4</v>
      </c>
      <c r="AE94">
        <v>377</v>
      </c>
      <c r="AF94">
        <v>20.488079991845353</v>
      </c>
      <c r="AG94">
        <v>27.061990934102614</v>
      </c>
      <c r="AH94">
        <v>21.843628360717119</v>
      </c>
      <c r="AI94">
        <v>6.9521153932411623</v>
      </c>
      <c r="AJ94">
        <v>0</v>
      </c>
      <c r="AK94">
        <v>0</v>
      </c>
    </row>
    <row r="95" spans="1:37" hidden="1" x14ac:dyDescent="0.3">
      <c r="A95" t="s">
        <v>233</v>
      </c>
      <c r="B95" t="s">
        <v>208</v>
      </c>
      <c r="C95" t="s">
        <v>208</v>
      </c>
      <c r="D95" t="s">
        <v>6</v>
      </c>
      <c r="E95">
        <v>0</v>
      </c>
      <c r="F95">
        <v>0</v>
      </c>
      <c r="G95">
        <v>1</v>
      </c>
      <c r="H95">
        <v>0</v>
      </c>
      <c r="I95" t="s">
        <v>18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5.8</v>
      </c>
      <c r="AE95">
        <v>384</v>
      </c>
      <c r="AF95">
        <v>22.82926825710096</v>
      </c>
      <c r="AG95">
        <v>17.18607614665477</v>
      </c>
      <c r="AH95">
        <v>18.775335796965539</v>
      </c>
      <c r="AI95">
        <v>6.0979275112506039</v>
      </c>
      <c r="AJ95">
        <v>0</v>
      </c>
      <c r="AK95">
        <v>0</v>
      </c>
    </row>
    <row r="96" spans="1:37" hidden="1" x14ac:dyDescent="0.3">
      <c r="A96" t="s">
        <v>129</v>
      </c>
      <c r="B96" t="s">
        <v>234</v>
      </c>
      <c r="C96" s="2" t="s">
        <v>234</v>
      </c>
      <c r="D96" t="s">
        <v>5</v>
      </c>
      <c r="E96">
        <v>0</v>
      </c>
      <c r="F96">
        <v>1</v>
      </c>
      <c r="G96">
        <v>0</v>
      </c>
      <c r="H96">
        <v>0</v>
      </c>
      <c r="I96" t="s">
        <v>18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4.5</v>
      </c>
      <c r="AE96">
        <v>386</v>
      </c>
      <c r="AF96">
        <v>13.764705882352938</v>
      </c>
      <c r="AG96">
        <v>23.698483592552215</v>
      </c>
      <c r="AH96">
        <v>17.042695321273655</v>
      </c>
      <c r="AI96">
        <v>5.4613700233710691</v>
      </c>
      <c r="AJ96">
        <v>0</v>
      </c>
      <c r="AK96">
        <v>0</v>
      </c>
    </row>
    <row r="97" spans="1:37" hidden="1" x14ac:dyDescent="0.3">
      <c r="A97" t="s">
        <v>235</v>
      </c>
      <c r="B97" t="s">
        <v>236</v>
      </c>
      <c r="C97" t="s">
        <v>236</v>
      </c>
      <c r="D97" t="s">
        <v>4</v>
      </c>
      <c r="E97">
        <v>1</v>
      </c>
      <c r="F97">
        <v>0</v>
      </c>
      <c r="G97">
        <v>0</v>
      </c>
      <c r="H97">
        <v>0</v>
      </c>
      <c r="I97" t="s">
        <v>18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4.5</v>
      </c>
      <c r="AE97">
        <v>389</v>
      </c>
      <c r="AF97">
        <v>40.810005226823556</v>
      </c>
      <c r="AG97">
        <v>24.435779799048433</v>
      </c>
      <c r="AH97">
        <v>30.865804225149262</v>
      </c>
      <c r="AI97">
        <v>6.8517900750958756</v>
      </c>
      <c r="AJ97">
        <v>0</v>
      </c>
      <c r="AK97">
        <v>0</v>
      </c>
    </row>
    <row r="98" spans="1:37" hidden="1" x14ac:dyDescent="0.3">
      <c r="A98" t="s">
        <v>145</v>
      </c>
      <c r="B98" t="s">
        <v>237</v>
      </c>
      <c r="C98" t="s">
        <v>238</v>
      </c>
      <c r="D98" t="s">
        <v>6</v>
      </c>
      <c r="E98">
        <v>0</v>
      </c>
      <c r="F98">
        <v>0</v>
      </c>
      <c r="G98">
        <v>1</v>
      </c>
      <c r="H98">
        <v>0</v>
      </c>
      <c r="I98" t="s">
        <v>18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4.8</v>
      </c>
      <c r="AE98">
        <v>396</v>
      </c>
      <c r="AF98">
        <v>12.883979733682109</v>
      </c>
      <c r="AG98">
        <v>17.028451396911553</v>
      </c>
      <c r="AH98">
        <v>13.740904164553719</v>
      </c>
      <c r="AI98">
        <v>4.5162230035142841</v>
      </c>
      <c r="AJ98">
        <v>0</v>
      </c>
      <c r="AK98">
        <v>0</v>
      </c>
    </row>
    <row r="99" spans="1:37" hidden="1" x14ac:dyDescent="0.3">
      <c r="A99" t="s">
        <v>239</v>
      </c>
      <c r="B99" t="s">
        <v>240</v>
      </c>
      <c r="C99" t="s">
        <v>240</v>
      </c>
      <c r="D99" t="s">
        <v>6</v>
      </c>
      <c r="E99">
        <v>0</v>
      </c>
      <c r="F99">
        <v>0</v>
      </c>
      <c r="G99">
        <v>1</v>
      </c>
      <c r="H99">
        <v>0</v>
      </c>
      <c r="I99" t="s">
        <v>18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5.4</v>
      </c>
      <c r="AE99">
        <v>397</v>
      </c>
      <c r="AF99">
        <v>17.145788177494069</v>
      </c>
      <c r="AG99">
        <v>20.877761844715604</v>
      </c>
      <c r="AH99">
        <v>17.520947287391028</v>
      </c>
      <c r="AI99">
        <v>5.6753678721964604</v>
      </c>
      <c r="AJ99">
        <v>0</v>
      </c>
      <c r="AK99">
        <v>0</v>
      </c>
    </row>
    <row r="100" spans="1:37" hidden="1" x14ac:dyDescent="0.3">
      <c r="A100" t="s">
        <v>241</v>
      </c>
      <c r="B100" t="s">
        <v>242</v>
      </c>
      <c r="C100" t="s">
        <v>242</v>
      </c>
      <c r="D100" t="s">
        <v>6</v>
      </c>
      <c r="E100">
        <v>0</v>
      </c>
      <c r="F100">
        <v>0</v>
      </c>
      <c r="G100">
        <v>1</v>
      </c>
      <c r="H100">
        <v>0</v>
      </c>
      <c r="I100" t="s">
        <v>18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4.9000000000000004</v>
      </c>
      <c r="AE100">
        <v>399</v>
      </c>
      <c r="AF100">
        <v>10.835224957124318</v>
      </c>
      <c r="AG100">
        <v>18.483192552247885</v>
      </c>
      <c r="AH100">
        <v>13.341924393434425</v>
      </c>
      <c r="AI100">
        <v>3.9636757106072613</v>
      </c>
      <c r="AJ100">
        <v>0</v>
      </c>
      <c r="AK100">
        <v>0</v>
      </c>
    </row>
    <row r="101" spans="1:37" hidden="1" x14ac:dyDescent="0.3">
      <c r="A101" t="s">
        <v>243</v>
      </c>
      <c r="B101" t="s">
        <v>244</v>
      </c>
      <c r="C101" t="s">
        <v>245</v>
      </c>
      <c r="D101" t="s">
        <v>5</v>
      </c>
      <c r="E101">
        <v>0</v>
      </c>
      <c r="F101">
        <v>1</v>
      </c>
      <c r="G101">
        <v>0</v>
      </c>
      <c r="H101">
        <v>0</v>
      </c>
      <c r="I101" t="s">
        <v>20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6.5</v>
      </c>
      <c r="AE101">
        <v>416</v>
      </c>
      <c r="AF101">
        <v>24.609375</v>
      </c>
      <c r="AG101">
        <v>17.93925205654681</v>
      </c>
      <c r="AH101">
        <v>13.901321750014528</v>
      </c>
      <c r="AI101">
        <v>3.1212632217023826</v>
      </c>
      <c r="AJ101">
        <v>0</v>
      </c>
      <c r="AK101">
        <v>0</v>
      </c>
    </row>
    <row r="102" spans="1:37" hidden="1" x14ac:dyDescent="0.3">
      <c r="A102" t="s">
        <v>246</v>
      </c>
      <c r="B102" t="s">
        <v>247</v>
      </c>
      <c r="C102" t="s">
        <v>246</v>
      </c>
      <c r="D102" t="s">
        <v>4</v>
      </c>
      <c r="E102">
        <v>1</v>
      </c>
      <c r="F102">
        <v>0</v>
      </c>
      <c r="G102">
        <v>0</v>
      </c>
      <c r="H102">
        <v>0</v>
      </c>
      <c r="I102" t="s">
        <v>20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5.4</v>
      </c>
      <c r="AE102">
        <v>417</v>
      </c>
      <c r="AF102">
        <v>22.841180179354538</v>
      </c>
      <c r="AG102">
        <v>25.390588198001847</v>
      </c>
      <c r="AH102">
        <v>15.447946882949118</v>
      </c>
      <c r="AI102">
        <v>3.5954360193848567</v>
      </c>
      <c r="AJ102">
        <v>0</v>
      </c>
      <c r="AK102">
        <v>0</v>
      </c>
    </row>
    <row r="103" spans="1:37" x14ac:dyDescent="0.3">
      <c r="A103" t="s">
        <v>315</v>
      </c>
      <c r="B103" t="s">
        <v>316</v>
      </c>
      <c r="C103" s="1" t="s">
        <v>316</v>
      </c>
      <c r="D103" t="s">
        <v>5</v>
      </c>
      <c r="E103">
        <v>0</v>
      </c>
      <c r="F103">
        <v>1</v>
      </c>
      <c r="G103">
        <v>0</v>
      </c>
      <c r="H103">
        <v>0</v>
      </c>
      <c r="I103" t="s">
        <v>23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4.5</v>
      </c>
      <c r="AE103">
        <v>542</v>
      </c>
      <c r="AF103">
        <v>16.687694271355817</v>
      </c>
      <c r="AG103">
        <v>21.568215997834979</v>
      </c>
      <c r="AH103">
        <v>22.291376823287194</v>
      </c>
      <c r="AI103">
        <v>7.2115596974439056</v>
      </c>
      <c r="AJ103">
        <v>1</v>
      </c>
      <c r="AK103">
        <v>1</v>
      </c>
    </row>
    <row r="104" spans="1:37" hidden="1" x14ac:dyDescent="0.3">
      <c r="A104" t="s">
        <v>250</v>
      </c>
      <c r="B104" t="s">
        <v>251</v>
      </c>
      <c r="C104" t="s">
        <v>251</v>
      </c>
      <c r="D104" t="s">
        <v>5</v>
      </c>
      <c r="E104">
        <v>0</v>
      </c>
      <c r="F104">
        <v>1</v>
      </c>
      <c r="G104">
        <v>0</v>
      </c>
      <c r="H104">
        <v>0</v>
      </c>
      <c r="I104" t="s">
        <v>20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6.8</v>
      </c>
      <c r="AE104">
        <v>420</v>
      </c>
      <c r="AF104">
        <v>25.566666666666666</v>
      </c>
      <c r="AG104">
        <v>21.426029376526085</v>
      </c>
      <c r="AH104">
        <v>15.254304825295126</v>
      </c>
      <c r="AI104">
        <v>3.3342093091551046</v>
      </c>
      <c r="AJ104">
        <v>0</v>
      </c>
      <c r="AK104">
        <v>0</v>
      </c>
    </row>
    <row r="105" spans="1:37" hidden="1" x14ac:dyDescent="0.3">
      <c r="A105" t="s">
        <v>252</v>
      </c>
      <c r="B105" t="s">
        <v>253</v>
      </c>
      <c r="C105" t="s">
        <v>253</v>
      </c>
      <c r="D105" t="s">
        <v>5</v>
      </c>
      <c r="E105">
        <v>0</v>
      </c>
      <c r="F105">
        <v>1</v>
      </c>
      <c r="G105">
        <v>0</v>
      </c>
      <c r="H105">
        <v>0</v>
      </c>
      <c r="I105" t="s">
        <v>20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7.3</v>
      </c>
      <c r="AE105">
        <v>421</v>
      </c>
      <c r="AF105">
        <v>26.102732619019221</v>
      </c>
      <c r="AG105">
        <v>16.334832756751066</v>
      </c>
      <c r="AH105">
        <v>13.960597785698376</v>
      </c>
      <c r="AI105">
        <v>2.9915159664681408</v>
      </c>
      <c r="AJ105">
        <v>0</v>
      </c>
      <c r="AK105">
        <v>0</v>
      </c>
    </row>
    <row r="106" spans="1:37" hidden="1" x14ac:dyDescent="0.3">
      <c r="A106" t="s">
        <v>254</v>
      </c>
      <c r="B106" t="s">
        <v>255</v>
      </c>
      <c r="C106" t="s">
        <v>255</v>
      </c>
      <c r="D106" t="s">
        <v>5</v>
      </c>
      <c r="E106">
        <v>0</v>
      </c>
      <c r="F106">
        <v>1</v>
      </c>
      <c r="G106">
        <v>0</v>
      </c>
      <c r="H106">
        <v>0</v>
      </c>
      <c r="I106" t="s">
        <v>20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4.3</v>
      </c>
      <c r="AE106">
        <v>422</v>
      </c>
      <c r="AF106">
        <v>17.622275297980565</v>
      </c>
      <c r="AG106">
        <v>18.064769167090319</v>
      </c>
      <c r="AH106">
        <v>11.474341974107512</v>
      </c>
      <c r="AI106">
        <v>2.6680376662209389</v>
      </c>
      <c r="AJ106">
        <v>0</v>
      </c>
      <c r="AK106">
        <v>0</v>
      </c>
    </row>
    <row r="107" spans="1:37" hidden="1" x14ac:dyDescent="0.3">
      <c r="A107" t="s">
        <v>225</v>
      </c>
      <c r="B107" t="s">
        <v>256</v>
      </c>
      <c r="C107" t="s">
        <v>256</v>
      </c>
      <c r="D107" t="s">
        <v>6</v>
      </c>
      <c r="E107">
        <v>0</v>
      </c>
      <c r="F107">
        <v>0</v>
      </c>
      <c r="G107">
        <v>1</v>
      </c>
      <c r="H107">
        <v>0</v>
      </c>
      <c r="I107" t="s">
        <v>20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4.9000000000000004</v>
      </c>
      <c r="AE107">
        <v>430</v>
      </c>
      <c r="AF107">
        <v>10.473804512867629</v>
      </c>
      <c r="AG107">
        <v>12.883484814747852</v>
      </c>
      <c r="AH107">
        <v>7.4449597068969062</v>
      </c>
      <c r="AI107">
        <v>1.9055466547150937</v>
      </c>
      <c r="AJ107">
        <v>0</v>
      </c>
      <c r="AK107">
        <v>0</v>
      </c>
    </row>
    <row r="108" spans="1:37" hidden="1" x14ac:dyDescent="0.3">
      <c r="A108" t="s">
        <v>257</v>
      </c>
      <c r="B108" t="s">
        <v>258</v>
      </c>
      <c r="C108" t="s">
        <v>258</v>
      </c>
      <c r="D108" t="s">
        <v>6</v>
      </c>
      <c r="E108">
        <v>0</v>
      </c>
      <c r="F108">
        <v>0</v>
      </c>
      <c r="G108">
        <v>1</v>
      </c>
      <c r="H108">
        <v>0</v>
      </c>
      <c r="I108" t="s">
        <v>21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7.3</v>
      </c>
      <c r="AE108">
        <v>447</v>
      </c>
      <c r="AF108">
        <v>23.257850587252317</v>
      </c>
      <c r="AG108">
        <v>20.05929080722818</v>
      </c>
      <c r="AH108">
        <v>15.967042762358364</v>
      </c>
      <c r="AI108">
        <v>1.950952623649806</v>
      </c>
      <c r="AJ108">
        <v>0</v>
      </c>
      <c r="AK108">
        <v>0</v>
      </c>
    </row>
    <row r="109" spans="1:37" hidden="1" x14ac:dyDescent="0.3">
      <c r="A109" t="s">
        <v>259</v>
      </c>
      <c r="B109" t="s">
        <v>260</v>
      </c>
      <c r="C109" t="s">
        <v>260</v>
      </c>
      <c r="D109" t="s">
        <v>6</v>
      </c>
      <c r="E109">
        <v>0</v>
      </c>
      <c r="F109">
        <v>0</v>
      </c>
      <c r="G109">
        <v>1</v>
      </c>
      <c r="H109">
        <v>0</v>
      </c>
      <c r="I109" t="s">
        <v>21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12.5</v>
      </c>
      <c r="AE109">
        <v>448</v>
      </c>
      <c r="AF109">
        <v>34.615405282237482</v>
      </c>
      <c r="AG109">
        <v>34.670122611181803</v>
      </c>
      <c r="AH109">
        <v>25.583521554245955</v>
      </c>
      <c r="AI109">
        <v>3.3677100201194259</v>
      </c>
      <c r="AJ109">
        <v>0</v>
      </c>
      <c r="AK109">
        <v>0</v>
      </c>
    </row>
    <row r="110" spans="1:37" hidden="1" x14ac:dyDescent="0.3">
      <c r="A110" t="s">
        <v>212</v>
      </c>
      <c r="B110" t="s">
        <v>261</v>
      </c>
      <c r="C110" t="s">
        <v>261</v>
      </c>
      <c r="D110" t="s">
        <v>5</v>
      </c>
      <c r="E110">
        <v>0</v>
      </c>
      <c r="F110">
        <v>1</v>
      </c>
      <c r="G110">
        <v>0</v>
      </c>
      <c r="H110">
        <v>0</v>
      </c>
      <c r="I110" t="s">
        <v>21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7.1</v>
      </c>
      <c r="AE110">
        <v>452</v>
      </c>
      <c r="AF110">
        <v>51.764705882226977</v>
      </c>
      <c r="AG110">
        <v>17.775876244703046</v>
      </c>
      <c r="AH110">
        <v>25.385870327391174</v>
      </c>
      <c r="AI110">
        <v>1.8743922612566379</v>
      </c>
      <c r="AJ110">
        <v>0</v>
      </c>
      <c r="AK110">
        <v>0</v>
      </c>
    </row>
    <row r="111" spans="1:37" hidden="1" x14ac:dyDescent="0.3">
      <c r="A111" t="s">
        <v>262</v>
      </c>
      <c r="B111" t="s">
        <v>263</v>
      </c>
      <c r="C111" t="s">
        <v>262</v>
      </c>
      <c r="D111" t="s">
        <v>4</v>
      </c>
      <c r="E111">
        <v>1</v>
      </c>
      <c r="F111">
        <v>0</v>
      </c>
      <c r="G111">
        <v>0</v>
      </c>
      <c r="H111">
        <v>0</v>
      </c>
      <c r="I111" t="s">
        <v>21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5.4</v>
      </c>
      <c r="AE111">
        <v>453</v>
      </c>
      <c r="AF111">
        <v>24.347368410185826</v>
      </c>
      <c r="AG111">
        <v>24.486557975903949</v>
      </c>
      <c r="AH111">
        <v>18.032677378767385</v>
      </c>
      <c r="AI111">
        <v>2.2005841307043159</v>
      </c>
      <c r="AJ111">
        <v>0</v>
      </c>
      <c r="AK111">
        <v>0</v>
      </c>
    </row>
    <row r="112" spans="1:37" x14ac:dyDescent="0.3">
      <c r="A112" t="s">
        <v>52</v>
      </c>
      <c r="B112" t="s">
        <v>53</v>
      </c>
      <c r="C112" s="1" t="s">
        <v>53</v>
      </c>
      <c r="D112" t="s">
        <v>4</v>
      </c>
      <c r="E112">
        <v>1</v>
      </c>
      <c r="F112">
        <v>0</v>
      </c>
      <c r="G112">
        <v>0</v>
      </c>
      <c r="H112">
        <v>0</v>
      </c>
      <c r="I112" t="s">
        <v>9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4.9000000000000004</v>
      </c>
      <c r="AE112">
        <v>13</v>
      </c>
      <c r="AF112">
        <v>25.885245831116364</v>
      </c>
      <c r="AG112">
        <v>36.268469887544761</v>
      </c>
      <c r="AH112">
        <v>33.740085565515429</v>
      </c>
      <c r="AI112">
        <v>6.1562862716423243</v>
      </c>
      <c r="AJ112">
        <v>1</v>
      </c>
      <c r="AK112">
        <v>1</v>
      </c>
    </row>
    <row r="113" spans="1:37" hidden="1" x14ac:dyDescent="0.3">
      <c r="A113" t="s">
        <v>266</v>
      </c>
      <c r="B113" t="s">
        <v>267</v>
      </c>
      <c r="C113" t="s">
        <v>267</v>
      </c>
      <c r="D113" t="s">
        <v>6</v>
      </c>
      <c r="E113">
        <v>0</v>
      </c>
      <c r="F113">
        <v>0</v>
      </c>
      <c r="G113">
        <v>1</v>
      </c>
      <c r="H113">
        <v>0</v>
      </c>
      <c r="I113" t="s">
        <v>21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8</v>
      </c>
      <c r="AE113">
        <v>459</v>
      </c>
      <c r="AF113">
        <v>33.758254195446568</v>
      </c>
      <c r="AG113">
        <v>16.962234359701732</v>
      </c>
      <c r="AH113">
        <v>18.584101541253332</v>
      </c>
      <c r="AI113">
        <v>2.3633647793187205</v>
      </c>
      <c r="AJ113">
        <v>0</v>
      </c>
      <c r="AK113">
        <v>0</v>
      </c>
    </row>
    <row r="114" spans="1:37" hidden="1" x14ac:dyDescent="0.3">
      <c r="A114" t="s">
        <v>231</v>
      </c>
      <c r="B114" t="s">
        <v>268</v>
      </c>
      <c r="C114" t="s">
        <v>269</v>
      </c>
      <c r="D114" t="s">
        <v>6</v>
      </c>
      <c r="E114">
        <v>0</v>
      </c>
      <c r="F114">
        <v>0</v>
      </c>
      <c r="G114">
        <v>1</v>
      </c>
      <c r="H114">
        <v>0</v>
      </c>
      <c r="I114" t="s">
        <v>21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5.6</v>
      </c>
      <c r="AE114">
        <v>460</v>
      </c>
      <c r="AF114">
        <v>27.660564580656995</v>
      </c>
      <c r="AG114">
        <v>20.629886080190175</v>
      </c>
      <c r="AH114">
        <v>17.770542440746638</v>
      </c>
      <c r="AI114">
        <v>1.5941603242660514</v>
      </c>
      <c r="AJ114">
        <v>0</v>
      </c>
      <c r="AK114">
        <v>0</v>
      </c>
    </row>
    <row r="115" spans="1:37" x14ac:dyDescent="0.3">
      <c r="A115" t="s">
        <v>270</v>
      </c>
      <c r="B115" t="s">
        <v>271</v>
      </c>
      <c r="C115" s="1" t="s">
        <v>271</v>
      </c>
      <c r="D115" t="s">
        <v>7</v>
      </c>
      <c r="E115">
        <v>0</v>
      </c>
      <c r="F115">
        <v>0</v>
      </c>
      <c r="G115">
        <v>0</v>
      </c>
      <c r="H115">
        <v>1</v>
      </c>
      <c r="I115" t="s">
        <v>21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12.2</v>
      </c>
      <c r="AE115">
        <v>463</v>
      </c>
      <c r="AF115">
        <v>109.6666666613459</v>
      </c>
      <c r="AG115">
        <v>64.288212971173294</v>
      </c>
      <c r="AH115">
        <v>63.842268270253413</v>
      </c>
      <c r="AI115">
        <v>6.0322120406258897</v>
      </c>
      <c r="AJ115">
        <v>1</v>
      </c>
      <c r="AK115">
        <v>1</v>
      </c>
    </row>
    <row r="116" spans="1:37" hidden="1" x14ac:dyDescent="0.3">
      <c r="A116" t="s">
        <v>272</v>
      </c>
      <c r="B116" t="s">
        <v>273</v>
      </c>
      <c r="C116" t="s">
        <v>273</v>
      </c>
      <c r="D116" t="s">
        <v>7</v>
      </c>
      <c r="E116">
        <v>0</v>
      </c>
      <c r="F116">
        <v>0</v>
      </c>
      <c r="G116">
        <v>0</v>
      </c>
      <c r="H116">
        <v>1</v>
      </c>
      <c r="I116" t="s">
        <v>21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6</v>
      </c>
      <c r="AE116">
        <v>464</v>
      </c>
      <c r="AF116">
        <v>15.619112132611368</v>
      </c>
      <c r="AG116">
        <v>19.644547492443387</v>
      </c>
      <c r="AH116">
        <v>13.05529313809347</v>
      </c>
      <c r="AI116">
        <v>1.043480726871163</v>
      </c>
      <c r="AJ116">
        <v>0</v>
      </c>
      <c r="AK116">
        <v>0</v>
      </c>
    </row>
    <row r="117" spans="1:37" hidden="1" x14ac:dyDescent="0.3">
      <c r="A117" t="s">
        <v>109</v>
      </c>
      <c r="B117" t="s">
        <v>274</v>
      </c>
      <c r="C117" t="s">
        <v>275</v>
      </c>
      <c r="D117" t="s">
        <v>4</v>
      </c>
      <c r="E117">
        <v>1</v>
      </c>
      <c r="F117">
        <v>0</v>
      </c>
      <c r="G117">
        <v>0</v>
      </c>
      <c r="H117">
        <v>0</v>
      </c>
      <c r="I117" t="s">
        <v>22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4.9000000000000004</v>
      </c>
      <c r="AE117">
        <v>479</v>
      </c>
      <c r="AF117">
        <v>21.309628774436092</v>
      </c>
      <c r="AG117">
        <v>20.894416615173796</v>
      </c>
      <c r="AH117">
        <v>19.917631727847411</v>
      </c>
      <c r="AI117">
        <v>9.5269920830842754</v>
      </c>
      <c r="AJ117">
        <v>0</v>
      </c>
      <c r="AK117">
        <v>0</v>
      </c>
    </row>
    <row r="118" spans="1:37" hidden="1" x14ac:dyDescent="0.3">
      <c r="A118" t="s">
        <v>276</v>
      </c>
      <c r="B118" t="s">
        <v>277</v>
      </c>
      <c r="C118" t="s">
        <v>278</v>
      </c>
      <c r="D118" t="s">
        <v>6</v>
      </c>
      <c r="E118">
        <v>0</v>
      </c>
      <c r="F118">
        <v>0</v>
      </c>
      <c r="G118">
        <v>1</v>
      </c>
      <c r="H118">
        <v>0</v>
      </c>
      <c r="I118" t="s">
        <v>22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5.0999999999999996</v>
      </c>
      <c r="AE118">
        <v>483</v>
      </c>
      <c r="AF118">
        <v>11.798245614035087</v>
      </c>
      <c r="AG118">
        <v>13.290688690504378</v>
      </c>
      <c r="AH118">
        <v>11.956438576894968</v>
      </c>
      <c r="AI118">
        <v>5.9591147963325257</v>
      </c>
      <c r="AJ118">
        <v>0</v>
      </c>
      <c r="AK118">
        <v>0</v>
      </c>
    </row>
    <row r="119" spans="1:37" hidden="1" x14ac:dyDescent="0.3">
      <c r="A119" t="s">
        <v>279</v>
      </c>
      <c r="B119" t="s">
        <v>280</v>
      </c>
      <c r="C119" t="s">
        <v>280</v>
      </c>
      <c r="D119" t="s">
        <v>5</v>
      </c>
      <c r="E119">
        <v>0</v>
      </c>
      <c r="F119">
        <v>1</v>
      </c>
      <c r="G119">
        <v>0</v>
      </c>
      <c r="H119">
        <v>0</v>
      </c>
      <c r="I119" t="s">
        <v>22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5.3</v>
      </c>
      <c r="AE119">
        <v>484</v>
      </c>
      <c r="AF119">
        <v>10.176388132648455</v>
      </c>
      <c r="AG119">
        <v>21.182203143329961</v>
      </c>
      <c r="AH119">
        <v>15.554216474086999</v>
      </c>
      <c r="AI119">
        <v>7.4634191090279973</v>
      </c>
      <c r="AJ119">
        <v>0</v>
      </c>
      <c r="AK119">
        <v>0</v>
      </c>
    </row>
    <row r="120" spans="1:37" hidden="1" x14ac:dyDescent="0.3">
      <c r="A120" t="s">
        <v>281</v>
      </c>
      <c r="B120" t="s">
        <v>282</v>
      </c>
      <c r="C120" t="s">
        <v>283</v>
      </c>
      <c r="D120" t="s">
        <v>6</v>
      </c>
      <c r="E120">
        <v>0</v>
      </c>
      <c r="F120">
        <v>0</v>
      </c>
      <c r="G120">
        <v>1</v>
      </c>
      <c r="H120">
        <v>0</v>
      </c>
      <c r="I120" t="s">
        <v>22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9.9</v>
      </c>
      <c r="AE120">
        <v>485</v>
      </c>
      <c r="AF120">
        <v>19.754615481207907</v>
      </c>
      <c r="AG120">
        <v>27.77796094499719</v>
      </c>
      <c r="AH120">
        <v>22.998922865057871</v>
      </c>
      <c r="AI120">
        <v>11.099821763528309</v>
      </c>
      <c r="AJ120">
        <v>0</v>
      </c>
      <c r="AK120">
        <v>0</v>
      </c>
    </row>
    <row r="121" spans="1:37" x14ac:dyDescent="0.3">
      <c r="A121" t="s">
        <v>114</v>
      </c>
      <c r="B121" t="s">
        <v>115</v>
      </c>
      <c r="C121" s="1" t="s">
        <v>115</v>
      </c>
      <c r="D121" t="s">
        <v>5</v>
      </c>
      <c r="E121">
        <v>0</v>
      </c>
      <c r="F121">
        <v>1</v>
      </c>
      <c r="G121">
        <v>0</v>
      </c>
      <c r="H121">
        <v>0</v>
      </c>
      <c r="I121" t="s">
        <v>12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4.5</v>
      </c>
      <c r="AE121">
        <v>118</v>
      </c>
      <c r="AF121">
        <v>12.549019607843137</v>
      </c>
      <c r="AG121">
        <v>21.111116972288627</v>
      </c>
      <c r="AH121">
        <v>18.034666589672121</v>
      </c>
      <c r="AI121">
        <v>5.0651392230691288</v>
      </c>
      <c r="AJ121">
        <v>1</v>
      </c>
      <c r="AK121">
        <v>1</v>
      </c>
    </row>
    <row r="122" spans="1:37" hidden="1" x14ac:dyDescent="0.3">
      <c r="A122" t="s">
        <v>285</v>
      </c>
      <c r="B122" t="s">
        <v>286</v>
      </c>
      <c r="C122" t="s">
        <v>286</v>
      </c>
      <c r="D122" t="s">
        <v>6</v>
      </c>
      <c r="E122">
        <v>0</v>
      </c>
      <c r="F122">
        <v>0</v>
      </c>
      <c r="G122">
        <v>1</v>
      </c>
      <c r="H122">
        <v>0</v>
      </c>
      <c r="I122" t="s">
        <v>22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6.3</v>
      </c>
      <c r="AE122">
        <v>501</v>
      </c>
      <c r="AF122">
        <v>25.444444444444443</v>
      </c>
      <c r="AG122">
        <v>22.806391606292888</v>
      </c>
      <c r="AH122">
        <v>22.626983194424575</v>
      </c>
      <c r="AI122">
        <v>9.8575729899752176</v>
      </c>
      <c r="AJ122">
        <v>0</v>
      </c>
      <c r="AK122">
        <v>0</v>
      </c>
    </row>
    <row r="123" spans="1:37" hidden="1" x14ac:dyDescent="0.3">
      <c r="A123" t="s">
        <v>287</v>
      </c>
      <c r="B123" t="s">
        <v>69</v>
      </c>
      <c r="C123" t="s">
        <v>69</v>
      </c>
      <c r="D123" t="s">
        <v>5</v>
      </c>
      <c r="E123">
        <v>0</v>
      </c>
      <c r="F123">
        <v>1</v>
      </c>
      <c r="G123">
        <v>0</v>
      </c>
      <c r="H123">
        <v>0</v>
      </c>
      <c r="I123" t="s">
        <v>22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4.5</v>
      </c>
      <c r="AE123">
        <v>502</v>
      </c>
      <c r="AF123">
        <v>13.705496708760245</v>
      </c>
      <c r="AG123">
        <v>21.538908864255944</v>
      </c>
      <c r="AH123">
        <v>17.178945870681257</v>
      </c>
      <c r="AI123">
        <v>8.7379593860270184</v>
      </c>
      <c r="AJ123">
        <v>0</v>
      </c>
      <c r="AK123">
        <v>0</v>
      </c>
    </row>
    <row r="124" spans="1:37" hidden="1" x14ac:dyDescent="0.3">
      <c r="A124" t="s">
        <v>288</v>
      </c>
      <c r="B124" t="s">
        <v>289</v>
      </c>
      <c r="C124" t="s">
        <v>290</v>
      </c>
      <c r="D124" t="s">
        <v>6</v>
      </c>
      <c r="E124">
        <v>0</v>
      </c>
      <c r="F124">
        <v>0</v>
      </c>
      <c r="G124">
        <v>1</v>
      </c>
      <c r="H124">
        <v>0</v>
      </c>
      <c r="I124" t="s">
        <v>22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4.9000000000000004</v>
      </c>
      <c r="AE124">
        <v>506</v>
      </c>
      <c r="AF124">
        <v>18.865885403443077</v>
      </c>
      <c r="AG124">
        <v>20.601191069079476</v>
      </c>
      <c r="AH124">
        <v>18.767653123945216</v>
      </c>
      <c r="AI124">
        <v>9.1450593513440612</v>
      </c>
      <c r="AJ124">
        <v>0</v>
      </c>
      <c r="AK124">
        <v>0</v>
      </c>
    </row>
    <row r="125" spans="1:37" hidden="1" x14ac:dyDescent="0.3">
      <c r="A125" t="s">
        <v>104</v>
      </c>
      <c r="B125" t="s">
        <v>291</v>
      </c>
      <c r="C125" t="s">
        <v>291</v>
      </c>
      <c r="D125" t="s">
        <v>6</v>
      </c>
      <c r="E125">
        <v>0</v>
      </c>
      <c r="F125">
        <v>0</v>
      </c>
      <c r="G125">
        <v>1</v>
      </c>
      <c r="H125">
        <v>0</v>
      </c>
      <c r="I125" t="s">
        <v>23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5.2</v>
      </c>
      <c r="AE125">
        <v>515</v>
      </c>
      <c r="AF125">
        <v>7.868779047542473</v>
      </c>
      <c r="AG125">
        <v>8.3110890484245434</v>
      </c>
      <c r="AH125">
        <v>9.2623828658768108</v>
      </c>
      <c r="AI125">
        <v>3.6953920204549267</v>
      </c>
      <c r="AJ125">
        <v>0</v>
      </c>
      <c r="AK125">
        <v>0</v>
      </c>
    </row>
    <row r="126" spans="1:37" hidden="1" x14ac:dyDescent="0.3">
      <c r="A126" t="s">
        <v>292</v>
      </c>
      <c r="B126" t="s">
        <v>293</v>
      </c>
      <c r="C126" t="s">
        <v>293</v>
      </c>
      <c r="D126" t="s">
        <v>7</v>
      </c>
      <c r="E126">
        <v>0</v>
      </c>
      <c r="F126">
        <v>0</v>
      </c>
      <c r="G126">
        <v>0</v>
      </c>
      <c r="H126">
        <v>1</v>
      </c>
      <c r="I126" t="s">
        <v>23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7.1</v>
      </c>
      <c r="AE126">
        <v>521</v>
      </c>
      <c r="AF126">
        <v>17.362003494955832</v>
      </c>
      <c r="AG126">
        <v>14.444014815390458</v>
      </c>
      <c r="AH126">
        <v>17.821336107427285</v>
      </c>
      <c r="AI126">
        <v>5.7663561394774083</v>
      </c>
      <c r="AJ126">
        <v>0</v>
      </c>
      <c r="AK126">
        <v>0</v>
      </c>
    </row>
    <row r="127" spans="1:37" x14ac:dyDescent="0.3">
      <c r="A127" t="s">
        <v>75</v>
      </c>
      <c r="B127" t="s">
        <v>76</v>
      </c>
      <c r="C127" s="1" t="s">
        <v>76</v>
      </c>
      <c r="D127" t="s">
        <v>7</v>
      </c>
      <c r="E127">
        <v>0</v>
      </c>
      <c r="F127">
        <v>0</v>
      </c>
      <c r="G127">
        <v>0</v>
      </c>
      <c r="H127">
        <v>1</v>
      </c>
      <c r="I127" t="s">
        <v>10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7.1</v>
      </c>
      <c r="AE127">
        <v>45</v>
      </c>
      <c r="AF127">
        <v>19.268939020619126</v>
      </c>
      <c r="AG127">
        <v>17.805878847118596</v>
      </c>
      <c r="AH127">
        <v>23.068637683217858</v>
      </c>
      <c r="AI127">
        <v>4.5451248076642585</v>
      </c>
      <c r="AJ127">
        <v>1</v>
      </c>
      <c r="AK127">
        <v>1</v>
      </c>
    </row>
    <row r="128" spans="1:37" hidden="1" x14ac:dyDescent="0.3">
      <c r="A128" t="s">
        <v>296</v>
      </c>
      <c r="B128" t="s">
        <v>297</v>
      </c>
      <c r="C128" t="s">
        <v>297</v>
      </c>
      <c r="D128" t="s">
        <v>5</v>
      </c>
      <c r="E128">
        <v>0</v>
      </c>
      <c r="F128">
        <v>1</v>
      </c>
      <c r="G128">
        <v>0</v>
      </c>
      <c r="H128">
        <v>0</v>
      </c>
      <c r="I128" t="s">
        <v>23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4.5999999999999996</v>
      </c>
      <c r="AE128">
        <v>523</v>
      </c>
      <c r="AF128">
        <v>12.036380161911605</v>
      </c>
      <c r="AG128">
        <v>24.093877744176162</v>
      </c>
      <c r="AH128">
        <v>21.812734631007807</v>
      </c>
      <c r="AI128">
        <v>7.1044815913938928</v>
      </c>
      <c r="AJ128">
        <v>0</v>
      </c>
      <c r="AK128">
        <v>0</v>
      </c>
    </row>
    <row r="129" spans="1:37" hidden="1" x14ac:dyDescent="0.3">
      <c r="A129" t="s">
        <v>298</v>
      </c>
      <c r="B129" t="s">
        <v>299</v>
      </c>
      <c r="C129" t="s">
        <v>299</v>
      </c>
      <c r="D129" t="s">
        <v>5</v>
      </c>
      <c r="E129">
        <v>0</v>
      </c>
      <c r="F129">
        <v>1</v>
      </c>
      <c r="G129">
        <v>0</v>
      </c>
      <c r="H129">
        <v>0</v>
      </c>
      <c r="I129" t="s">
        <v>23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5.2</v>
      </c>
      <c r="AE129">
        <v>531</v>
      </c>
      <c r="AF129">
        <v>15.725068647948625</v>
      </c>
      <c r="AG129">
        <v>20.96374303649668</v>
      </c>
      <c r="AH129">
        <v>21.435184579862398</v>
      </c>
      <c r="AI129">
        <v>6.8882488528412242</v>
      </c>
      <c r="AJ129">
        <v>0</v>
      </c>
      <c r="AK129">
        <v>0</v>
      </c>
    </row>
    <row r="130" spans="1:37" x14ac:dyDescent="0.3">
      <c r="A130" t="s">
        <v>248</v>
      </c>
      <c r="B130" t="s">
        <v>249</v>
      </c>
      <c r="C130" s="1" t="s">
        <v>249</v>
      </c>
      <c r="D130" t="s">
        <v>6</v>
      </c>
      <c r="E130">
        <v>0</v>
      </c>
      <c r="F130">
        <v>0</v>
      </c>
      <c r="G130">
        <v>1</v>
      </c>
      <c r="H130">
        <v>0</v>
      </c>
      <c r="I130" t="s">
        <v>20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12.7</v>
      </c>
      <c r="AE130">
        <v>419</v>
      </c>
      <c r="AF130">
        <v>33.630017918756266</v>
      </c>
      <c r="AG130">
        <v>22.227614386444579</v>
      </c>
      <c r="AH130">
        <v>18.330753853960928</v>
      </c>
      <c r="AI130">
        <v>4.0944758056399824</v>
      </c>
      <c r="AJ130">
        <v>1</v>
      </c>
      <c r="AK130">
        <v>1</v>
      </c>
    </row>
    <row r="131" spans="1:37" hidden="1" x14ac:dyDescent="0.3">
      <c r="A131" t="s">
        <v>303</v>
      </c>
      <c r="B131" t="s">
        <v>304</v>
      </c>
      <c r="C131" t="s">
        <v>305</v>
      </c>
      <c r="D131" t="s">
        <v>6</v>
      </c>
      <c r="E131">
        <v>0</v>
      </c>
      <c r="F131">
        <v>0</v>
      </c>
      <c r="G131">
        <v>1</v>
      </c>
      <c r="H131">
        <v>0</v>
      </c>
      <c r="I131" t="s">
        <v>23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4.3</v>
      </c>
      <c r="AE131">
        <v>535</v>
      </c>
      <c r="AF131">
        <v>48.522594458744436</v>
      </c>
      <c r="AG131">
        <v>11.084008431607158</v>
      </c>
      <c r="AH131">
        <v>30.136377100843688</v>
      </c>
      <c r="AI131">
        <v>4.334259913779519</v>
      </c>
      <c r="AJ131">
        <v>0</v>
      </c>
      <c r="AK131">
        <v>0</v>
      </c>
    </row>
    <row r="132" spans="1:37" hidden="1" x14ac:dyDescent="0.3">
      <c r="A132" t="s">
        <v>306</v>
      </c>
      <c r="B132" t="s">
        <v>307</v>
      </c>
      <c r="C132" t="s">
        <v>308</v>
      </c>
      <c r="D132" t="s">
        <v>6</v>
      </c>
      <c r="E132">
        <v>0</v>
      </c>
      <c r="F132">
        <v>0</v>
      </c>
      <c r="G132">
        <v>1</v>
      </c>
      <c r="H132">
        <v>0</v>
      </c>
      <c r="I132" t="s">
        <v>23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5.9</v>
      </c>
      <c r="AE132">
        <v>536</v>
      </c>
      <c r="AF132">
        <v>15.158384943556818</v>
      </c>
      <c r="AG132">
        <v>14.362848176287295</v>
      </c>
      <c r="AH132">
        <v>16.736312764800925</v>
      </c>
      <c r="AI132">
        <v>5.0631481612093321</v>
      </c>
      <c r="AJ132">
        <v>0</v>
      </c>
      <c r="AK132">
        <v>0</v>
      </c>
    </row>
    <row r="133" spans="1:37" hidden="1" x14ac:dyDescent="0.3">
      <c r="A133" t="s">
        <v>309</v>
      </c>
      <c r="B133" t="s">
        <v>310</v>
      </c>
      <c r="C133" t="s">
        <v>310</v>
      </c>
      <c r="D133" t="s">
        <v>6</v>
      </c>
      <c r="E133">
        <v>0</v>
      </c>
      <c r="F133">
        <v>0</v>
      </c>
      <c r="G133">
        <v>1</v>
      </c>
      <c r="H133">
        <v>0</v>
      </c>
      <c r="I133" t="s">
        <v>23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4.7</v>
      </c>
      <c r="AE133">
        <v>538</v>
      </c>
      <c r="AF133">
        <v>21.2</v>
      </c>
      <c r="AG133">
        <v>13.993858653487639</v>
      </c>
      <c r="AH133">
        <v>19.313768927479622</v>
      </c>
      <c r="AI133">
        <v>5.7041150387347344</v>
      </c>
      <c r="AJ133">
        <v>0</v>
      </c>
      <c r="AK133">
        <v>0</v>
      </c>
    </row>
    <row r="134" spans="1:37" hidden="1" x14ac:dyDescent="0.3">
      <c r="A134" t="s">
        <v>281</v>
      </c>
      <c r="B134" t="s">
        <v>311</v>
      </c>
      <c r="C134" t="s">
        <v>312</v>
      </c>
      <c r="D134" t="s">
        <v>6</v>
      </c>
      <c r="E134">
        <v>0</v>
      </c>
      <c r="F134">
        <v>0</v>
      </c>
      <c r="G134">
        <v>1</v>
      </c>
      <c r="H134">
        <v>0</v>
      </c>
      <c r="I134" t="s">
        <v>23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5.6</v>
      </c>
      <c r="AE134">
        <v>539</v>
      </c>
      <c r="AF134">
        <v>17.925509494006555</v>
      </c>
      <c r="AG134">
        <v>12.416483163505776</v>
      </c>
      <c r="AH134">
        <v>16.722947669152134</v>
      </c>
      <c r="AI134">
        <v>5.7695564492610094</v>
      </c>
      <c r="AJ134">
        <v>0</v>
      </c>
      <c r="AK134">
        <v>0</v>
      </c>
    </row>
    <row r="135" spans="1:37" hidden="1" x14ac:dyDescent="0.3">
      <c r="A135" t="s">
        <v>313</v>
      </c>
      <c r="B135" t="s">
        <v>314</v>
      </c>
      <c r="C135" t="s">
        <v>314</v>
      </c>
      <c r="D135" t="s">
        <v>4</v>
      </c>
      <c r="E135">
        <v>1</v>
      </c>
      <c r="F135">
        <v>0</v>
      </c>
      <c r="G135">
        <v>0</v>
      </c>
      <c r="H135">
        <v>0</v>
      </c>
      <c r="I135" t="s">
        <v>23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5.5</v>
      </c>
      <c r="AE135">
        <v>541</v>
      </c>
      <c r="AF135">
        <v>19.554803635005431</v>
      </c>
      <c r="AG135">
        <v>21.798824238492152</v>
      </c>
      <c r="AH135">
        <v>23.78705686775367</v>
      </c>
      <c r="AI135">
        <v>7.3901052676070833</v>
      </c>
      <c r="AJ135">
        <v>0</v>
      </c>
      <c r="AK135">
        <v>0</v>
      </c>
    </row>
    <row r="136" spans="1:37" x14ac:dyDescent="0.3">
      <c r="A136" t="s">
        <v>221</v>
      </c>
      <c r="B136" t="s">
        <v>222</v>
      </c>
      <c r="C136" s="1" t="s">
        <v>222</v>
      </c>
      <c r="D136" t="s">
        <v>5</v>
      </c>
      <c r="E136">
        <v>0</v>
      </c>
      <c r="F136">
        <v>1</v>
      </c>
      <c r="G136">
        <v>0</v>
      </c>
      <c r="H136">
        <v>0</v>
      </c>
      <c r="I136" t="s">
        <v>19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4.5</v>
      </c>
      <c r="AE136">
        <v>348</v>
      </c>
      <c r="AF136">
        <v>16.16639022570272</v>
      </c>
      <c r="AG136">
        <v>14.09896742468317</v>
      </c>
      <c r="AH136">
        <v>13.136346410548409</v>
      </c>
      <c r="AI136">
        <v>3.4408743754855595</v>
      </c>
      <c r="AJ136">
        <v>1</v>
      </c>
      <c r="AK136">
        <v>1</v>
      </c>
    </row>
    <row r="137" spans="1:37" hidden="1" x14ac:dyDescent="0.3">
      <c r="A137" t="s">
        <v>317</v>
      </c>
      <c r="B137" t="s">
        <v>318</v>
      </c>
      <c r="C137" t="s">
        <v>318</v>
      </c>
      <c r="D137" t="s">
        <v>6</v>
      </c>
      <c r="E137">
        <v>0</v>
      </c>
      <c r="F137">
        <v>0</v>
      </c>
      <c r="G137">
        <v>1</v>
      </c>
      <c r="H137">
        <v>0</v>
      </c>
      <c r="I137" t="s">
        <v>24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5</v>
      </c>
      <c r="AE137">
        <v>560</v>
      </c>
      <c r="AF137">
        <v>11.0907421379836</v>
      </c>
      <c r="AG137">
        <v>15.147599949005222</v>
      </c>
      <c r="AH137">
        <v>19.510221372559421</v>
      </c>
      <c r="AI137">
        <v>5.1891000296022751</v>
      </c>
      <c r="AJ137">
        <v>0</v>
      </c>
      <c r="AK137">
        <v>0</v>
      </c>
    </row>
    <row r="138" spans="1:37" hidden="1" x14ac:dyDescent="0.3">
      <c r="A138" t="s">
        <v>309</v>
      </c>
      <c r="B138" t="s">
        <v>319</v>
      </c>
      <c r="C138" t="s">
        <v>319</v>
      </c>
      <c r="D138" t="s">
        <v>5</v>
      </c>
      <c r="E138">
        <v>0</v>
      </c>
      <c r="F138">
        <v>1</v>
      </c>
      <c r="G138">
        <v>0</v>
      </c>
      <c r="H138">
        <v>0</v>
      </c>
      <c r="I138" t="s">
        <v>24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4.2</v>
      </c>
      <c r="AE138">
        <v>561</v>
      </c>
      <c r="AF138">
        <v>17.625</v>
      </c>
      <c r="AG138">
        <v>21.253704153436964</v>
      </c>
      <c r="AH138">
        <v>28.756295266004017</v>
      </c>
      <c r="AI138">
        <v>6.1548501534048912</v>
      </c>
      <c r="AJ138">
        <v>0</v>
      </c>
      <c r="AK138">
        <v>0</v>
      </c>
    </row>
    <row r="139" spans="1:37" x14ac:dyDescent="0.3">
      <c r="A139" t="s">
        <v>338</v>
      </c>
      <c r="B139" t="s">
        <v>339</v>
      </c>
      <c r="C139" s="1" t="s">
        <v>339</v>
      </c>
      <c r="D139" t="s">
        <v>4</v>
      </c>
      <c r="E139">
        <v>1</v>
      </c>
      <c r="F139">
        <v>0</v>
      </c>
      <c r="G139">
        <v>0</v>
      </c>
      <c r="H139">
        <v>0</v>
      </c>
      <c r="I139" t="s">
        <v>25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4.5</v>
      </c>
      <c r="AE139">
        <v>618</v>
      </c>
      <c r="AF139">
        <v>11.073102886993095</v>
      </c>
      <c r="AG139">
        <v>14.885098545476369</v>
      </c>
      <c r="AH139">
        <v>15.933705996610753</v>
      </c>
      <c r="AI139">
        <v>2.3378653949185817</v>
      </c>
      <c r="AJ139">
        <v>1</v>
      </c>
      <c r="AK139">
        <v>1</v>
      </c>
    </row>
    <row r="140" spans="1:37" hidden="1" x14ac:dyDescent="0.3">
      <c r="A140" t="s">
        <v>322</v>
      </c>
      <c r="B140" t="s">
        <v>323</v>
      </c>
      <c r="C140" t="s">
        <v>323</v>
      </c>
      <c r="D140" t="s">
        <v>7</v>
      </c>
      <c r="E140">
        <v>0</v>
      </c>
      <c r="F140">
        <v>0</v>
      </c>
      <c r="G140">
        <v>0</v>
      </c>
      <c r="H140">
        <v>1</v>
      </c>
      <c r="I140" t="s">
        <v>24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5.6</v>
      </c>
      <c r="AE140">
        <v>570</v>
      </c>
      <c r="AF140">
        <v>10.348033867807697</v>
      </c>
      <c r="AG140">
        <v>27.9297796433694</v>
      </c>
      <c r="AH140">
        <v>29.211506731883286</v>
      </c>
      <c r="AI140">
        <v>5.2622267253239903</v>
      </c>
      <c r="AJ140">
        <v>0</v>
      </c>
      <c r="AK140">
        <v>0</v>
      </c>
    </row>
    <row r="141" spans="1:37" hidden="1" x14ac:dyDescent="0.3">
      <c r="A141" t="s">
        <v>324</v>
      </c>
      <c r="B141" t="s">
        <v>325</v>
      </c>
      <c r="C141" s="1" t="s">
        <v>325</v>
      </c>
      <c r="D141" t="s">
        <v>4</v>
      </c>
      <c r="E141">
        <v>1</v>
      </c>
      <c r="F141">
        <v>0</v>
      </c>
      <c r="G141">
        <v>0</v>
      </c>
      <c r="H141">
        <v>0</v>
      </c>
      <c r="I141" t="s">
        <v>24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4.7</v>
      </c>
      <c r="AE141">
        <v>571</v>
      </c>
      <c r="AF141">
        <v>29.226669890947761</v>
      </c>
      <c r="AG141">
        <v>23.967323651290513</v>
      </c>
      <c r="AH141">
        <v>0</v>
      </c>
      <c r="AI141">
        <v>0</v>
      </c>
      <c r="AJ141">
        <v>0</v>
      </c>
      <c r="AK141">
        <v>0</v>
      </c>
    </row>
    <row r="142" spans="1:37" hidden="1" x14ac:dyDescent="0.3">
      <c r="A142" t="s">
        <v>326</v>
      </c>
      <c r="B142" t="s">
        <v>327</v>
      </c>
      <c r="C142" t="s">
        <v>327</v>
      </c>
      <c r="D142" t="s">
        <v>6</v>
      </c>
      <c r="E142">
        <v>0</v>
      </c>
      <c r="F142">
        <v>0</v>
      </c>
      <c r="G142">
        <v>1</v>
      </c>
      <c r="H142">
        <v>0</v>
      </c>
      <c r="I142" t="s">
        <v>24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5.5</v>
      </c>
      <c r="AE142">
        <v>574</v>
      </c>
      <c r="AF142">
        <v>17.669092087587398</v>
      </c>
      <c r="AG142">
        <v>25.170266335214649</v>
      </c>
      <c r="AH142">
        <v>31.910706214497083</v>
      </c>
      <c r="AI142">
        <v>7.8022972076786781</v>
      </c>
      <c r="AJ142">
        <v>0</v>
      </c>
      <c r="AK142">
        <v>0</v>
      </c>
    </row>
    <row r="143" spans="1:37" hidden="1" x14ac:dyDescent="0.3">
      <c r="A143" t="s">
        <v>328</v>
      </c>
      <c r="B143" t="s">
        <v>329</v>
      </c>
      <c r="C143" t="s">
        <v>329</v>
      </c>
      <c r="D143" t="s">
        <v>6</v>
      </c>
      <c r="E143">
        <v>0</v>
      </c>
      <c r="F143">
        <v>0</v>
      </c>
      <c r="G143">
        <v>1</v>
      </c>
      <c r="H143">
        <v>0</v>
      </c>
      <c r="I143" t="s">
        <v>24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4.9000000000000004</v>
      </c>
      <c r="AE143">
        <v>583</v>
      </c>
      <c r="AF143">
        <v>9.8764706000869751</v>
      </c>
      <c r="AG143">
        <v>17.545163643212991</v>
      </c>
      <c r="AH143">
        <v>20.610289881955566</v>
      </c>
      <c r="AI143">
        <v>5.3083981589282594</v>
      </c>
      <c r="AJ143">
        <v>0</v>
      </c>
      <c r="AK143">
        <v>0</v>
      </c>
    </row>
    <row r="144" spans="1:37" hidden="1" x14ac:dyDescent="0.3">
      <c r="A144" t="s">
        <v>190</v>
      </c>
      <c r="B144" t="s">
        <v>330</v>
      </c>
      <c r="C144" t="s">
        <v>330</v>
      </c>
      <c r="D144" t="s">
        <v>6</v>
      </c>
      <c r="E144">
        <v>0</v>
      </c>
      <c r="F144">
        <v>0</v>
      </c>
      <c r="G144">
        <v>1</v>
      </c>
      <c r="H144">
        <v>0</v>
      </c>
      <c r="I144" t="s">
        <v>25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6.2</v>
      </c>
      <c r="AE144">
        <v>603</v>
      </c>
      <c r="AF144">
        <v>18.413185782045417</v>
      </c>
      <c r="AG144">
        <v>24.860582697462291</v>
      </c>
      <c r="AH144">
        <v>26.56162501655816</v>
      </c>
      <c r="AI144">
        <v>4.6933115933815559</v>
      </c>
      <c r="AJ144">
        <v>0</v>
      </c>
      <c r="AK144">
        <v>0</v>
      </c>
    </row>
    <row r="145" spans="1:37" hidden="1" x14ac:dyDescent="0.3">
      <c r="A145" t="s">
        <v>90</v>
      </c>
      <c r="B145" t="s">
        <v>331</v>
      </c>
      <c r="C145" t="s">
        <v>332</v>
      </c>
      <c r="D145" t="s">
        <v>7</v>
      </c>
      <c r="E145">
        <v>0</v>
      </c>
      <c r="F145">
        <v>0</v>
      </c>
      <c r="G145">
        <v>0</v>
      </c>
      <c r="H145">
        <v>1</v>
      </c>
      <c r="I145" t="s">
        <v>25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5.4</v>
      </c>
      <c r="AE145">
        <v>604</v>
      </c>
      <c r="AF145">
        <v>11.569453993652635</v>
      </c>
      <c r="AG145">
        <v>9.3457874315524094</v>
      </c>
      <c r="AH145">
        <v>12.881171443664851</v>
      </c>
      <c r="AI145">
        <v>2.1639902022509148</v>
      </c>
      <c r="AJ145">
        <v>0</v>
      </c>
      <c r="AK145">
        <v>0</v>
      </c>
    </row>
    <row r="146" spans="1:37" hidden="1" x14ac:dyDescent="0.3">
      <c r="A146" t="s">
        <v>333</v>
      </c>
      <c r="B146" t="s">
        <v>334</v>
      </c>
      <c r="C146" t="s">
        <v>334</v>
      </c>
      <c r="D146" t="s">
        <v>5</v>
      </c>
      <c r="E146">
        <v>0</v>
      </c>
      <c r="F146">
        <v>1</v>
      </c>
      <c r="G146">
        <v>0</v>
      </c>
      <c r="H146">
        <v>0</v>
      </c>
      <c r="I146" t="s">
        <v>25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0</v>
      </c>
      <c r="AC146">
        <v>0</v>
      </c>
      <c r="AD146">
        <v>4.4000000000000004</v>
      </c>
      <c r="AE146">
        <v>605</v>
      </c>
      <c r="AF146">
        <v>13.749238826679983</v>
      </c>
      <c r="AG146">
        <v>8.7801351836201746</v>
      </c>
      <c r="AH146">
        <v>13.896148969423944</v>
      </c>
      <c r="AI146">
        <v>2.4584317688022757</v>
      </c>
      <c r="AJ146">
        <v>0</v>
      </c>
      <c r="AK146">
        <v>0</v>
      </c>
    </row>
    <row r="147" spans="1:37" hidden="1" x14ac:dyDescent="0.3">
      <c r="A147" t="s">
        <v>335</v>
      </c>
      <c r="B147" t="s">
        <v>242</v>
      </c>
      <c r="C147" t="s">
        <v>242</v>
      </c>
      <c r="D147" t="s">
        <v>7</v>
      </c>
      <c r="E147">
        <v>0</v>
      </c>
      <c r="F147">
        <v>0</v>
      </c>
      <c r="G147">
        <v>0</v>
      </c>
      <c r="H147">
        <v>1</v>
      </c>
      <c r="I147" t="s">
        <v>25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6.3</v>
      </c>
      <c r="AE147">
        <v>607</v>
      </c>
      <c r="AF147">
        <v>17.65599163696465</v>
      </c>
      <c r="AG147">
        <v>18.935077541892575</v>
      </c>
      <c r="AH147">
        <v>22.493595849150569</v>
      </c>
      <c r="AI147">
        <v>4.119019386331777</v>
      </c>
      <c r="AJ147">
        <v>0</v>
      </c>
      <c r="AK147">
        <v>0</v>
      </c>
    </row>
    <row r="148" spans="1:37" hidden="1" x14ac:dyDescent="0.3">
      <c r="A148" t="s">
        <v>336</v>
      </c>
      <c r="B148" t="s">
        <v>337</v>
      </c>
      <c r="C148" t="s">
        <v>337</v>
      </c>
      <c r="D148" t="s">
        <v>5</v>
      </c>
      <c r="E148">
        <v>0</v>
      </c>
      <c r="F148">
        <v>1</v>
      </c>
      <c r="G148">
        <v>0</v>
      </c>
      <c r="H148">
        <v>0</v>
      </c>
      <c r="I148" t="s">
        <v>25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4.2</v>
      </c>
      <c r="AE148">
        <v>613</v>
      </c>
      <c r="AF148">
        <v>10.405404201111972</v>
      </c>
      <c r="AG148">
        <v>10.322431537627516</v>
      </c>
      <c r="AH148">
        <v>12.748553458761965</v>
      </c>
      <c r="AI148">
        <v>2.1442810594218451</v>
      </c>
      <c r="AJ148">
        <v>0</v>
      </c>
      <c r="AK148">
        <v>0</v>
      </c>
    </row>
    <row r="149" spans="1:37" x14ac:dyDescent="0.3">
      <c r="A149" t="s">
        <v>264</v>
      </c>
      <c r="B149" t="s">
        <v>265</v>
      </c>
      <c r="C149" s="1" t="s">
        <v>264</v>
      </c>
      <c r="D149" t="s">
        <v>6</v>
      </c>
      <c r="E149">
        <v>0</v>
      </c>
      <c r="F149">
        <v>0</v>
      </c>
      <c r="G149">
        <v>1</v>
      </c>
      <c r="H149">
        <v>0</v>
      </c>
      <c r="I149" t="s">
        <v>21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6.8</v>
      </c>
      <c r="AE149">
        <v>457</v>
      </c>
      <c r="AF149">
        <v>40.666666666666664</v>
      </c>
      <c r="AG149">
        <v>17.826152124136581</v>
      </c>
      <c r="AH149">
        <v>21.402149412304748</v>
      </c>
      <c r="AI149">
        <v>1.6791652830910779</v>
      </c>
      <c r="AJ149">
        <v>1</v>
      </c>
      <c r="AK149">
        <v>1</v>
      </c>
    </row>
    <row r="150" spans="1:37" hidden="1" x14ac:dyDescent="0.3">
      <c r="A150" t="s">
        <v>309</v>
      </c>
      <c r="B150" t="s">
        <v>340</v>
      </c>
      <c r="C150" t="s">
        <v>341</v>
      </c>
      <c r="D150" t="s">
        <v>6</v>
      </c>
      <c r="E150">
        <v>0</v>
      </c>
      <c r="F150">
        <v>0</v>
      </c>
      <c r="G150">
        <v>1</v>
      </c>
      <c r="H150">
        <v>0</v>
      </c>
      <c r="I150" t="s">
        <v>25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5.0999999999999996</v>
      </c>
      <c r="AE150">
        <v>621</v>
      </c>
      <c r="AF150">
        <v>13.388888937953688</v>
      </c>
      <c r="AG150">
        <v>12.929245885414527</v>
      </c>
      <c r="AH150">
        <v>16.18971275419608</v>
      </c>
      <c r="AI150">
        <v>2.459091574063379</v>
      </c>
      <c r="AJ150">
        <v>0</v>
      </c>
      <c r="AK150">
        <v>0</v>
      </c>
    </row>
    <row r="151" spans="1:37" hidden="1" x14ac:dyDescent="0.3">
      <c r="A151" t="s">
        <v>342</v>
      </c>
      <c r="B151" t="s">
        <v>343</v>
      </c>
      <c r="C151" t="s">
        <v>343</v>
      </c>
      <c r="D151" t="s">
        <v>4</v>
      </c>
      <c r="E151">
        <v>1</v>
      </c>
      <c r="F151">
        <v>0</v>
      </c>
      <c r="G151">
        <v>0</v>
      </c>
      <c r="H151">
        <v>0</v>
      </c>
      <c r="I151" t="s">
        <v>26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5.5</v>
      </c>
      <c r="AE151">
        <v>634</v>
      </c>
      <c r="AF151">
        <v>28.030125670812367</v>
      </c>
      <c r="AG151">
        <v>26.452409984107682</v>
      </c>
      <c r="AH151">
        <v>22.829961458254672</v>
      </c>
      <c r="AI151">
        <v>2.7627098605236329</v>
      </c>
      <c r="AJ151">
        <v>0</v>
      </c>
      <c r="AK151">
        <v>0</v>
      </c>
    </row>
    <row r="152" spans="1:37" hidden="1" x14ac:dyDescent="0.3">
      <c r="A152" t="s">
        <v>344</v>
      </c>
      <c r="B152" t="s">
        <v>345</v>
      </c>
      <c r="C152" s="2" t="s">
        <v>345</v>
      </c>
      <c r="D152" t="s">
        <v>7</v>
      </c>
      <c r="E152">
        <v>0</v>
      </c>
      <c r="F152">
        <v>0</v>
      </c>
      <c r="G152">
        <v>0</v>
      </c>
      <c r="H152">
        <v>1</v>
      </c>
      <c r="I152" t="s">
        <v>26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11.7</v>
      </c>
      <c r="AE152">
        <v>636</v>
      </c>
      <c r="AF152">
        <v>29.633953347595558</v>
      </c>
      <c r="AG152">
        <v>41.602530471090454</v>
      </c>
      <c r="AH152">
        <v>29.188407058446426</v>
      </c>
      <c r="AI152">
        <v>4.6770004126133724</v>
      </c>
      <c r="AJ152">
        <v>0</v>
      </c>
      <c r="AK152">
        <v>0</v>
      </c>
    </row>
    <row r="153" spans="1:37" hidden="1" x14ac:dyDescent="0.3">
      <c r="A153" t="s">
        <v>346</v>
      </c>
      <c r="B153" t="s">
        <v>347</v>
      </c>
      <c r="C153" t="s">
        <v>346</v>
      </c>
      <c r="D153" t="s">
        <v>6</v>
      </c>
      <c r="E153">
        <v>0</v>
      </c>
      <c r="F153">
        <v>0</v>
      </c>
      <c r="G153">
        <v>1</v>
      </c>
      <c r="H153">
        <v>0</v>
      </c>
      <c r="I153" t="s">
        <v>26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11.6</v>
      </c>
      <c r="AE153">
        <v>637</v>
      </c>
      <c r="AF153">
        <v>30</v>
      </c>
      <c r="AG153">
        <v>25.020795746656695</v>
      </c>
      <c r="AH153">
        <v>23.21525723590338</v>
      </c>
      <c r="AI153">
        <v>2.2878226072325751</v>
      </c>
      <c r="AJ153">
        <v>0</v>
      </c>
      <c r="AK153">
        <v>0</v>
      </c>
    </row>
    <row r="154" spans="1:37" hidden="1" x14ac:dyDescent="0.3">
      <c r="A154" t="s">
        <v>348</v>
      </c>
      <c r="B154" t="s">
        <v>349</v>
      </c>
      <c r="C154" t="s">
        <v>349</v>
      </c>
      <c r="D154" t="s">
        <v>5</v>
      </c>
      <c r="E154">
        <v>0</v>
      </c>
      <c r="F154">
        <v>1</v>
      </c>
      <c r="G154">
        <v>0</v>
      </c>
      <c r="H154">
        <v>0</v>
      </c>
      <c r="I154" t="s">
        <v>26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5.0999999999999996</v>
      </c>
      <c r="AE154">
        <v>639</v>
      </c>
      <c r="AF154">
        <v>15.144200616234629</v>
      </c>
      <c r="AG154">
        <v>20.745115148850196</v>
      </c>
      <c r="AH154">
        <v>14.725509602061045</v>
      </c>
      <c r="AI154">
        <v>1.8234915174971511</v>
      </c>
      <c r="AJ154">
        <v>0</v>
      </c>
      <c r="AK154">
        <v>0</v>
      </c>
    </row>
    <row r="155" spans="1:37" hidden="1" x14ac:dyDescent="0.3">
      <c r="A155" t="s">
        <v>124</v>
      </c>
      <c r="B155" t="s">
        <v>350</v>
      </c>
      <c r="C155" t="s">
        <v>350</v>
      </c>
      <c r="D155" t="s">
        <v>5</v>
      </c>
      <c r="E155">
        <v>0</v>
      </c>
      <c r="F155">
        <v>1</v>
      </c>
      <c r="G155">
        <v>0</v>
      </c>
      <c r="H155">
        <v>0</v>
      </c>
      <c r="I155" t="s">
        <v>26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4.8</v>
      </c>
      <c r="AE155">
        <v>641</v>
      </c>
      <c r="AF155">
        <v>14.627202055198282</v>
      </c>
      <c r="AG155">
        <v>22.629635852165993</v>
      </c>
      <c r="AH155">
        <v>15.183373700164188</v>
      </c>
      <c r="AI155">
        <v>1.8711637482982675</v>
      </c>
      <c r="AJ155">
        <v>0</v>
      </c>
      <c r="AK155">
        <v>0</v>
      </c>
    </row>
    <row r="156" spans="1:37" hidden="1" x14ac:dyDescent="0.3">
      <c r="A156" t="s">
        <v>351</v>
      </c>
      <c r="B156" t="s">
        <v>352</v>
      </c>
      <c r="C156" t="s">
        <v>352</v>
      </c>
      <c r="D156" t="s">
        <v>6</v>
      </c>
      <c r="E156">
        <v>0</v>
      </c>
      <c r="F156">
        <v>0</v>
      </c>
      <c r="G156">
        <v>1</v>
      </c>
      <c r="H156">
        <v>0</v>
      </c>
      <c r="I156" t="s">
        <v>26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5.5</v>
      </c>
      <c r="AE156">
        <v>642</v>
      </c>
      <c r="AF156">
        <v>14.890825946255642</v>
      </c>
      <c r="AG156">
        <v>19.777522625575433</v>
      </c>
      <c r="AH156">
        <v>14.249249507666317</v>
      </c>
      <c r="AI156">
        <v>1.8018191626518447</v>
      </c>
      <c r="AJ156">
        <v>0</v>
      </c>
      <c r="AK156">
        <v>0</v>
      </c>
    </row>
    <row r="157" spans="1:37" hidden="1" x14ac:dyDescent="0.3">
      <c r="A157" t="s">
        <v>317</v>
      </c>
      <c r="B157" t="s">
        <v>353</v>
      </c>
      <c r="C157" t="s">
        <v>354</v>
      </c>
      <c r="D157" t="s">
        <v>5</v>
      </c>
      <c r="E157">
        <v>0</v>
      </c>
      <c r="F157">
        <v>1</v>
      </c>
      <c r="G157">
        <v>0</v>
      </c>
      <c r="H157">
        <v>0</v>
      </c>
      <c r="I157" t="s">
        <v>26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4.4000000000000004</v>
      </c>
      <c r="AE157">
        <v>645</v>
      </c>
      <c r="AF157">
        <v>12.757078415871877</v>
      </c>
      <c r="AG157">
        <v>12.360679414722251</v>
      </c>
      <c r="AH157">
        <v>10.509545695360774</v>
      </c>
      <c r="AI157">
        <v>1.3636565137966075</v>
      </c>
      <c r="AJ157">
        <v>0</v>
      </c>
      <c r="AK157">
        <v>0</v>
      </c>
    </row>
    <row r="158" spans="1:37" hidden="1" x14ac:dyDescent="0.3">
      <c r="A158" t="s">
        <v>231</v>
      </c>
      <c r="B158" t="s">
        <v>355</v>
      </c>
      <c r="C158" t="s">
        <v>355</v>
      </c>
      <c r="D158" t="s">
        <v>6</v>
      </c>
      <c r="E158">
        <v>0</v>
      </c>
      <c r="F158">
        <v>0</v>
      </c>
      <c r="G158">
        <v>1</v>
      </c>
      <c r="H158">
        <v>0</v>
      </c>
      <c r="I158" t="s">
        <v>26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5.4</v>
      </c>
      <c r="AE158">
        <v>649</v>
      </c>
      <c r="AF158">
        <v>17.170126092161802</v>
      </c>
      <c r="AG158">
        <v>29.723489006784384</v>
      </c>
      <c r="AH158">
        <v>18.993618399722976</v>
      </c>
      <c r="AI158">
        <v>2.2911757009273552</v>
      </c>
      <c r="AJ158">
        <v>0</v>
      </c>
      <c r="AK158">
        <v>0</v>
      </c>
    </row>
    <row r="159" spans="1:37" hidden="1" x14ac:dyDescent="0.3">
      <c r="A159" t="s">
        <v>356</v>
      </c>
      <c r="B159" t="s">
        <v>357</v>
      </c>
      <c r="C159" t="s">
        <v>358</v>
      </c>
      <c r="D159" t="s">
        <v>5</v>
      </c>
      <c r="E159">
        <v>0</v>
      </c>
      <c r="F159">
        <v>1</v>
      </c>
      <c r="G159">
        <v>0</v>
      </c>
      <c r="H159">
        <v>0</v>
      </c>
      <c r="I159" t="s">
        <v>26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4.9000000000000004</v>
      </c>
      <c r="AE159">
        <v>654</v>
      </c>
      <c r="AF159">
        <v>29.481372140161071</v>
      </c>
      <c r="AG159">
        <v>24.390122046867312</v>
      </c>
      <c r="AH159">
        <v>22.740518924040728</v>
      </c>
      <c r="AI159">
        <v>3.6781345750780434</v>
      </c>
      <c r="AJ159">
        <v>0</v>
      </c>
      <c r="AK159">
        <v>0</v>
      </c>
    </row>
    <row r="160" spans="1:37" hidden="1" x14ac:dyDescent="0.3">
      <c r="A160" t="s">
        <v>107</v>
      </c>
      <c r="B160" t="s">
        <v>359</v>
      </c>
      <c r="C160" s="2" t="s">
        <v>359</v>
      </c>
      <c r="D160" t="s">
        <v>5</v>
      </c>
      <c r="E160">
        <v>0</v>
      </c>
      <c r="F160">
        <v>1</v>
      </c>
      <c r="G160">
        <v>0</v>
      </c>
      <c r="H160">
        <v>0</v>
      </c>
      <c r="I160" t="s">
        <v>26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5.5</v>
      </c>
      <c r="AE160">
        <v>657</v>
      </c>
      <c r="AF160">
        <v>24.663996483902061</v>
      </c>
      <c r="AG160">
        <v>22.570660866017288</v>
      </c>
      <c r="AH160">
        <v>19.827093210523643</v>
      </c>
      <c r="AI160">
        <v>1.861711786049481</v>
      </c>
      <c r="AJ160">
        <v>0</v>
      </c>
      <c r="AK160">
        <v>0</v>
      </c>
    </row>
    <row r="161" spans="1:37" hidden="1" x14ac:dyDescent="0.3">
      <c r="A161" t="s">
        <v>127</v>
      </c>
      <c r="B161" t="s">
        <v>360</v>
      </c>
      <c r="C161" s="1" t="s">
        <v>360</v>
      </c>
      <c r="D161" t="s">
        <v>7</v>
      </c>
      <c r="E161">
        <v>0</v>
      </c>
      <c r="F161">
        <v>0</v>
      </c>
      <c r="G161">
        <v>0</v>
      </c>
      <c r="H161">
        <v>1</v>
      </c>
      <c r="I161" t="s">
        <v>27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6.4</v>
      </c>
      <c r="AE161">
        <v>669</v>
      </c>
      <c r="AF161">
        <v>16.244090819078327</v>
      </c>
      <c r="AG161">
        <v>15.736332269232591</v>
      </c>
      <c r="AH161">
        <f>12.6228649292387*0.5</f>
        <v>6.31143246461935</v>
      </c>
      <c r="AI161">
        <f>2.47370375237894*0.5</f>
        <v>1.23685187618947</v>
      </c>
      <c r="AJ161">
        <v>1</v>
      </c>
      <c r="AK161">
        <v>0</v>
      </c>
    </row>
    <row r="162" spans="1:37" hidden="1" x14ac:dyDescent="0.3">
      <c r="A162" t="s">
        <v>361</v>
      </c>
      <c r="B162" t="s">
        <v>362</v>
      </c>
      <c r="C162" t="s">
        <v>362</v>
      </c>
      <c r="D162" t="s">
        <v>4</v>
      </c>
      <c r="E162">
        <v>1</v>
      </c>
      <c r="F162">
        <v>0</v>
      </c>
      <c r="G162">
        <v>0</v>
      </c>
      <c r="H162">
        <v>0</v>
      </c>
      <c r="I162" t="s">
        <v>27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0</v>
      </c>
      <c r="AD162">
        <v>5</v>
      </c>
      <c r="AE162">
        <v>670</v>
      </c>
      <c r="AF162">
        <v>18.17880794701987</v>
      </c>
      <c r="AG162">
        <v>15.213385188746622</v>
      </c>
      <c r="AH162">
        <v>13.021830045764229</v>
      </c>
      <c r="AI162">
        <v>2.5063964693317224</v>
      </c>
      <c r="AJ162">
        <v>0</v>
      </c>
      <c r="AK162">
        <v>0</v>
      </c>
    </row>
    <row r="163" spans="1:37" hidden="1" x14ac:dyDescent="0.3">
      <c r="A163" t="s">
        <v>52</v>
      </c>
      <c r="B163" t="s">
        <v>363</v>
      </c>
      <c r="C163" t="s">
        <v>363</v>
      </c>
      <c r="D163" t="s">
        <v>5</v>
      </c>
      <c r="E163">
        <v>0</v>
      </c>
      <c r="F163">
        <v>1</v>
      </c>
      <c r="G163">
        <v>0</v>
      </c>
      <c r="H163">
        <v>0</v>
      </c>
      <c r="I163" t="s">
        <v>27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4.8</v>
      </c>
      <c r="AE163">
        <v>672</v>
      </c>
      <c r="AF163">
        <v>14.999049395865828</v>
      </c>
      <c r="AG163">
        <v>10.113107235787309</v>
      </c>
      <c r="AH163">
        <v>9.6202897675378729</v>
      </c>
      <c r="AI163">
        <v>1.6585348701889751</v>
      </c>
      <c r="AJ163">
        <v>0</v>
      </c>
      <c r="AK163">
        <v>0</v>
      </c>
    </row>
    <row r="164" spans="1:37" hidden="1" x14ac:dyDescent="0.3">
      <c r="A164" t="s">
        <v>364</v>
      </c>
      <c r="B164" t="s">
        <v>365</v>
      </c>
      <c r="C164" t="s">
        <v>365</v>
      </c>
      <c r="D164" t="s">
        <v>7</v>
      </c>
      <c r="E164">
        <v>0</v>
      </c>
      <c r="F164">
        <v>0</v>
      </c>
      <c r="G164">
        <v>0</v>
      </c>
      <c r="H164">
        <v>1</v>
      </c>
      <c r="I164" t="s">
        <v>27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7</v>
      </c>
      <c r="AE164">
        <v>673</v>
      </c>
      <c r="AF164">
        <v>17.474750395211132</v>
      </c>
      <c r="AG164">
        <v>8.9170761788354831</v>
      </c>
      <c r="AH164">
        <v>9.8880745320325509</v>
      </c>
      <c r="AI164">
        <v>1.8509176267163441</v>
      </c>
      <c r="AJ164">
        <v>0</v>
      </c>
      <c r="AK164">
        <v>0</v>
      </c>
    </row>
    <row r="165" spans="1:37" hidden="1" x14ac:dyDescent="0.3">
      <c r="A165" t="s">
        <v>366</v>
      </c>
      <c r="B165" t="s">
        <v>367</v>
      </c>
      <c r="C165" t="s">
        <v>367</v>
      </c>
      <c r="D165" t="s">
        <v>5</v>
      </c>
      <c r="E165">
        <v>0</v>
      </c>
      <c r="F165">
        <v>1</v>
      </c>
      <c r="G165">
        <v>0</v>
      </c>
      <c r="H165">
        <v>0</v>
      </c>
      <c r="I165" t="s">
        <v>27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4.4000000000000004</v>
      </c>
      <c r="AE165">
        <v>675</v>
      </c>
      <c r="AF165">
        <v>17.857303575381891</v>
      </c>
      <c r="AG165">
        <v>28.229287653475399</v>
      </c>
      <c r="AH165">
        <v>18.912293946855723</v>
      </c>
      <c r="AI165">
        <v>3.6322820345351228</v>
      </c>
      <c r="AJ165">
        <v>0</v>
      </c>
      <c r="AK165">
        <v>0</v>
      </c>
    </row>
    <row r="166" spans="1:37" hidden="1" x14ac:dyDescent="0.3">
      <c r="A166" t="s">
        <v>368</v>
      </c>
      <c r="B166" t="s">
        <v>369</v>
      </c>
      <c r="C166" t="s">
        <v>369</v>
      </c>
      <c r="D166" t="s">
        <v>6</v>
      </c>
      <c r="E166">
        <v>0</v>
      </c>
      <c r="F166">
        <v>0</v>
      </c>
      <c r="G166">
        <v>1</v>
      </c>
      <c r="H166">
        <v>0</v>
      </c>
      <c r="I166" t="s">
        <v>27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5.6</v>
      </c>
      <c r="AE166">
        <v>678</v>
      </c>
      <c r="AF166">
        <v>16.34615388630419</v>
      </c>
      <c r="AG166">
        <v>13.816453648575132</v>
      </c>
      <c r="AH166">
        <v>11.772078699976269</v>
      </c>
      <c r="AI166">
        <v>2.2737448297732179</v>
      </c>
      <c r="AJ166">
        <v>0</v>
      </c>
      <c r="AK166">
        <v>0</v>
      </c>
    </row>
    <row r="167" spans="1:37" hidden="1" x14ac:dyDescent="0.3">
      <c r="A167" t="s">
        <v>370</v>
      </c>
      <c r="B167" t="s">
        <v>371</v>
      </c>
      <c r="C167" t="s">
        <v>371</v>
      </c>
      <c r="D167" t="s">
        <v>6</v>
      </c>
      <c r="E167">
        <v>0</v>
      </c>
      <c r="F167">
        <v>0</v>
      </c>
      <c r="G167">
        <v>1</v>
      </c>
      <c r="H167">
        <v>0</v>
      </c>
      <c r="I167" t="s">
        <v>27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8</v>
      </c>
      <c r="AE167">
        <v>679</v>
      </c>
      <c r="AF167">
        <v>21.639078995013687</v>
      </c>
      <c r="AG167">
        <v>20.427981020098979</v>
      </c>
      <c r="AH167">
        <v>16.568818522344834</v>
      </c>
      <c r="AI167">
        <v>4.1507632495880777</v>
      </c>
      <c r="AJ167">
        <v>0</v>
      </c>
      <c r="AK167">
        <v>0</v>
      </c>
    </row>
    <row r="168" spans="1:37" hidden="1" x14ac:dyDescent="0.3">
      <c r="A168" t="s">
        <v>372</v>
      </c>
      <c r="B168" t="s">
        <v>373</v>
      </c>
      <c r="C168" t="s">
        <v>373</v>
      </c>
      <c r="D168" t="s">
        <v>6</v>
      </c>
      <c r="E168">
        <v>0</v>
      </c>
      <c r="F168">
        <v>0</v>
      </c>
      <c r="G168">
        <v>1</v>
      </c>
      <c r="H168">
        <v>0</v>
      </c>
      <c r="I168" t="s">
        <v>27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0</v>
      </c>
      <c r="AD168">
        <v>4.7</v>
      </c>
      <c r="AE168">
        <v>681</v>
      </c>
      <c r="AF168">
        <v>13.150278707386617</v>
      </c>
      <c r="AG168">
        <v>10.293871589326541</v>
      </c>
      <c r="AH168">
        <v>9.0920977565168783</v>
      </c>
      <c r="AI168">
        <v>1.7333252581826153</v>
      </c>
      <c r="AJ168">
        <v>0</v>
      </c>
      <c r="AK168">
        <v>0</v>
      </c>
    </row>
    <row r="169" spans="1:37" hidden="1" x14ac:dyDescent="0.3">
      <c r="A169" t="s">
        <v>374</v>
      </c>
      <c r="B169" t="s">
        <v>375</v>
      </c>
      <c r="C169" t="s">
        <v>375</v>
      </c>
      <c r="D169" t="s">
        <v>6</v>
      </c>
      <c r="E169">
        <v>0</v>
      </c>
      <c r="F169">
        <v>0</v>
      </c>
      <c r="G169">
        <v>1</v>
      </c>
      <c r="H169">
        <v>0</v>
      </c>
      <c r="I169" t="s">
        <v>27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5.0999999999999996</v>
      </c>
      <c r="AE169">
        <v>682</v>
      </c>
      <c r="AF169">
        <v>19.267172741801367</v>
      </c>
      <c r="AG169">
        <v>9.1310004864595378</v>
      </c>
      <c r="AH169">
        <v>10.579473912893107</v>
      </c>
      <c r="AI169">
        <v>1.8454287269282159</v>
      </c>
      <c r="AJ169">
        <v>0</v>
      </c>
      <c r="AK169">
        <v>0</v>
      </c>
    </row>
    <row r="170" spans="1:37" hidden="1" x14ac:dyDescent="0.3">
      <c r="A170" t="s">
        <v>376</v>
      </c>
      <c r="B170" t="s">
        <v>377</v>
      </c>
      <c r="C170" t="s">
        <v>378</v>
      </c>
      <c r="D170" t="s">
        <v>6</v>
      </c>
      <c r="E170">
        <v>0</v>
      </c>
      <c r="F170">
        <v>0</v>
      </c>
      <c r="G170">
        <v>1</v>
      </c>
      <c r="H170">
        <v>0</v>
      </c>
      <c r="I170" t="s">
        <v>27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4.9000000000000004</v>
      </c>
      <c r="AE170">
        <v>683</v>
      </c>
      <c r="AF170">
        <v>27.882352924060271</v>
      </c>
      <c r="AG170">
        <v>9.6913059176224632</v>
      </c>
      <c r="AH170">
        <v>13.687067675408834</v>
      </c>
      <c r="AI170">
        <v>1.4577105174963698</v>
      </c>
      <c r="AJ170">
        <v>0</v>
      </c>
      <c r="AK170">
        <v>0</v>
      </c>
    </row>
    <row r="171" spans="1:37" hidden="1" x14ac:dyDescent="0.3">
      <c r="A171" t="s">
        <v>379</v>
      </c>
      <c r="B171" t="s">
        <v>380</v>
      </c>
      <c r="C171" t="s">
        <v>380</v>
      </c>
      <c r="D171" t="s">
        <v>7</v>
      </c>
      <c r="E171">
        <v>0</v>
      </c>
      <c r="F171">
        <v>0</v>
      </c>
      <c r="G171">
        <v>0</v>
      </c>
      <c r="H171">
        <v>1</v>
      </c>
      <c r="I171" t="s">
        <v>27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6.6</v>
      </c>
      <c r="AE171">
        <v>688</v>
      </c>
      <c r="AF171">
        <v>10.569950452376451</v>
      </c>
      <c r="AG171">
        <v>10.168533011705923</v>
      </c>
      <c r="AH171">
        <v>8.180914858484039</v>
      </c>
      <c r="AI171">
        <v>0.82302369785900742</v>
      </c>
      <c r="AJ171">
        <v>0</v>
      </c>
      <c r="AK171">
        <v>0</v>
      </c>
    </row>
    <row r="172" spans="1:37" hidden="1" x14ac:dyDescent="0.3">
      <c r="A172" t="s">
        <v>381</v>
      </c>
      <c r="B172" t="s">
        <v>382</v>
      </c>
      <c r="C172" t="s">
        <v>382</v>
      </c>
      <c r="D172" t="s">
        <v>5</v>
      </c>
      <c r="E172">
        <v>0</v>
      </c>
      <c r="F172">
        <v>1</v>
      </c>
      <c r="G172">
        <v>0</v>
      </c>
      <c r="H172">
        <v>0</v>
      </c>
      <c r="I172" t="s">
        <v>27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4.4000000000000004</v>
      </c>
      <c r="AE172">
        <v>693</v>
      </c>
      <c r="AF172">
        <v>19.666666666666671</v>
      </c>
      <c r="AG172">
        <v>12.968853482245116</v>
      </c>
      <c r="AH172">
        <v>12.479814550337586</v>
      </c>
      <c r="AI172">
        <v>1.8274873942256409</v>
      </c>
      <c r="AJ172">
        <v>0</v>
      </c>
      <c r="AK172">
        <v>0</v>
      </c>
    </row>
    <row r="173" spans="1:37" hidden="1" x14ac:dyDescent="0.3">
      <c r="A173" t="s">
        <v>383</v>
      </c>
      <c r="B173" t="s">
        <v>384</v>
      </c>
      <c r="C173" s="1" t="s">
        <v>385</v>
      </c>
      <c r="D173" t="s">
        <v>4</v>
      </c>
      <c r="E173">
        <v>1</v>
      </c>
      <c r="F173">
        <v>0</v>
      </c>
      <c r="G173">
        <v>0</v>
      </c>
      <c r="H173">
        <v>0</v>
      </c>
      <c r="I173" t="s">
        <v>28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5</v>
      </c>
      <c r="AE173">
        <v>699</v>
      </c>
      <c r="AF173">
        <v>20.816283369460891</v>
      </c>
      <c r="AG173">
        <v>20.972372417758326</v>
      </c>
      <c r="AH173">
        <v>15.515602180060565</v>
      </c>
      <c r="AI173">
        <v>1.9828417032888837</v>
      </c>
      <c r="AJ173">
        <v>0</v>
      </c>
      <c r="AK173">
        <v>0</v>
      </c>
    </row>
    <row r="174" spans="1:37" hidden="1" x14ac:dyDescent="0.3">
      <c r="A174" t="s">
        <v>386</v>
      </c>
      <c r="B174" t="s">
        <v>387</v>
      </c>
      <c r="C174" t="s">
        <v>388</v>
      </c>
      <c r="D174" t="s">
        <v>6</v>
      </c>
      <c r="E174">
        <v>0</v>
      </c>
      <c r="F174">
        <v>0</v>
      </c>
      <c r="G174">
        <v>1</v>
      </c>
      <c r="H174">
        <v>0</v>
      </c>
      <c r="I174" t="s">
        <v>28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5.4</v>
      </c>
      <c r="AE174">
        <v>700</v>
      </c>
      <c r="AF174">
        <v>16.658303620554598</v>
      </c>
      <c r="AG174">
        <v>18.652395839235858</v>
      </c>
      <c r="AH174">
        <v>13.191505355263939</v>
      </c>
      <c r="AI174">
        <v>1.5005994585627509</v>
      </c>
      <c r="AJ174">
        <v>0</v>
      </c>
      <c r="AK174">
        <v>0</v>
      </c>
    </row>
    <row r="175" spans="1:37" hidden="1" x14ac:dyDescent="0.3">
      <c r="A175" t="s">
        <v>219</v>
      </c>
      <c r="B175" t="s">
        <v>389</v>
      </c>
      <c r="C175" t="s">
        <v>390</v>
      </c>
      <c r="D175" t="s">
        <v>6</v>
      </c>
      <c r="E175">
        <v>0</v>
      </c>
      <c r="F175">
        <v>0</v>
      </c>
      <c r="G175">
        <v>1</v>
      </c>
      <c r="H175">
        <v>0</v>
      </c>
      <c r="I175" t="s">
        <v>28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5.3</v>
      </c>
      <c r="AE175">
        <v>703</v>
      </c>
      <c r="AF175">
        <v>28.050614827168118</v>
      </c>
      <c r="AG175">
        <v>21.504884752032929</v>
      </c>
      <c r="AH175">
        <v>18.106249049333378</v>
      </c>
      <c r="AI175">
        <v>1.5224457848843387</v>
      </c>
      <c r="AJ175">
        <v>0</v>
      </c>
      <c r="AK175">
        <v>0</v>
      </c>
    </row>
    <row r="176" spans="1:37" hidden="1" x14ac:dyDescent="0.3">
      <c r="A176" t="s">
        <v>391</v>
      </c>
      <c r="B176" t="s">
        <v>392</v>
      </c>
      <c r="C176" t="s">
        <v>392</v>
      </c>
      <c r="D176" t="s">
        <v>5</v>
      </c>
      <c r="E176">
        <v>0</v>
      </c>
      <c r="F176">
        <v>1</v>
      </c>
      <c r="G176">
        <v>0</v>
      </c>
      <c r="H176">
        <v>0</v>
      </c>
      <c r="I176" t="s">
        <v>28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4.3</v>
      </c>
      <c r="AE176">
        <v>704</v>
      </c>
      <c r="AF176">
        <v>15.420111040932838</v>
      </c>
      <c r="AG176">
        <v>14.645110715443682</v>
      </c>
      <c r="AH176">
        <v>11.124202378463433</v>
      </c>
      <c r="AI176">
        <v>1.3588105040204284</v>
      </c>
      <c r="AJ176">
        <v>0</v>
      </c>
      <c r="AK176">
        <v>0</v>
      </c>
    </row>
    <row r="177" spans="1:37" hidden="1" x14ac:dyDescent="0.3">
      <c r="A177" t="s">
        <v>393</v>
      </c>
      <c r="B177" t="s">
        <v>394</v>
      </c>
      <c r="C177" t="s">
        <v>394</v>
      </c>
      <c r="D177" t="s">
        <v>5</v>
      </c>
      <c r="E177">
        <v>0</v>
      </c>
      <c r="F177">
        <v>1</v>
      </c>
      <c r="G177">
        <v>0</v>
      </c>
      <c r="H177">
        <v>0</v>
      </c>
      <c r="I177" t="s">
        <v>28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4.2</v>
      </c>
      <c r="AE177">
        <v>707</v>
      </c>
      <c r="AF177">
        <v>14.610290044068783</v>
      </c>
      <c r="AG177">
        <v>15.892815691670634</v>
      </c>
      <c r="AH177">
        <v>11.376304047425148</v>
      </c>
      <c r="AI177">
        <v>1.9379394898636375</v>
      </c>
      <c r="AJ177">
        <v>0</v>
      </c>
      <c r="AK177">
        <v>0</v>
      </c>
    </row>
    <row r="178" spans="1:37" hidden="1" x14ac:dyDescent="0.3">
      <c r="A178" t="s">
        <v>395</v>
      </c>
      <c r="B178" t="s">
        <v>396</v>
      </c>
      <c r="C178" t="s">
        <v>397</v>
      </c>
      <c r="D178" t="s">
        <v>6</v>
      </c>
      <c r="E178">
        <v>0</v>
      </c>
      <c r="F178">
        <v>0</v>
      </c>
      <c r="G178">
        <v>1</v>
      </c>
      <c r="H178">
        <v>0</v>
      </c>
      <c r="I178" t="s">
        <v>28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4.7</v>
      </c>
      <c r="AE178">
        <v>714</v>
      </c>
      <c r="AF178">
        <v>13.122185891235997</v>
      </c>
      <c r="AG178">
        <v>15.477179695398897</v>
      </c>
      <c r="AH178">
        <v>10.716478029638807</v>
      </c>
      <c r="AI178">
        <v>1.3094849563347419</v>
      </c>
      <c r="AJ178">
        <v>0</v>
      </c>
      <c r="AK178">
        <v>0</v>
      </c>
    </row>
    <row r="179" spans="1:37" hidden="1" x14ac:dyDescent="0.3">
      <c r="A179" t="s">
        <v>398</v>
      </c>
      <c r="B179" t="s">
        <v>399</v>
      </c>
      <c r="C179" s="1" t="s">
        <v>399</v>
      </c>
      <c r="D179" t="s">
        <v>5</v>
      </c>
      <c r="E179">
        <v>0</v>
      </c>
      <c r="F179">
        <v>1</v>
      </c>
      <c r="G179">
        <v>0</v>
      </c>
      <c r="H179">
        <v>0</v>
      </c>
      <c r="I179" t="s">
        <v>28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4.4000000000000004</v>
      </c>
      <c r="AE179">
        <v>715</v>
      </c>
      <c r="AF179">
        <v>13.571113106689475</v>
      </c>
      <c r="AG179">
        <v>13.879005384159527</v>
      </c>
      <c r="AH179">
        <v>10.200825801580253</v>
      </c>
      <c r="AI179">
        <v>1.1739979116460622</v>
      </c>
      <c r="AJ179">
        <v>0</v>
      </c>
      <c r="AK179">
        <v>0</v>
      </c>
    </row>
    <row r="180" spans="1:37" hidden="1" x14ac:dyDescent="0.3">
      <c r="A180" t="s">
        <v>400</v>
      </c>
      <c r="B180" t="s">
        <v>401</v>
      </c>
      <c r="C180" s="1" t="s">
        <v>402</v>
      </c>
      <c r="D180" t="s">
        <v>6</v>
      </c>
      <c r="E180">
        <v>0</v>
      </c>
      <c r="F180">
        <v>0</v>
      </c>
      <c r="G180">
        <v>1</v>
      </c>
      <c r="H180">
        <v>0</v>
      </c>
      <c r="I180" t="s">
        <v>28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4.8</v>
      </c>
      <c r="AE180">
        <v>722</v>
      </c>
      <c r="AF180">
        <v>15.735295401602281</v>
      </c>
      <c r="AG180">
        <v>15.509452805799484</v>
      </c>
      <c r="AH180">
        <v>11.585866169082145</v>
      </c>
      <c r="AI180">
        <v>1.0146211839890706</v>
      </c>
      <c r="AJ180">
        <v>0</v>
      </c>
      <c r="AK180">
        <v>0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2023-02-02T19:28:31Z</dcterms:created>
  <dcterms:modified xsi:type="dcterms:W3CDTF">2023-02-02T20:29:58Z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42da0d38-67b2-4c81-9b07-1e9de13ec800</vt:lpwstr>
  </property>
</Properties>
</file>