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/>
  <xr:revisionPtr revIDLastSave="0" documentId="13_ncr:1_{AE4005C0-9951-47C3-8268-E8335711A0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Sheet1!$AK$2:$AK$161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Sheet1!$AK$2:$AK$161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1" i="1" l="1"/>
  <c r="AN14" i="1" s="1"/>
  <c r="AH45" i="1"/>
  <c r="AI45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<sst xmlns="http://schemas.openxmlformats.org/spreadsheetml/2006/main" count="868" uniqueCount="368">
  <si>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</si>
  <si>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</si>
  <si>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</si>
  <si>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</si>
  <si>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</si>
  <si>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</si>
  <si>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</si>
  <si>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</si>
  <si>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</si>
  <si>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</si>
  <si>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</si>
  <si>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</si>
  <si>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</si>
  <si>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</si>
  <si>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</si>
  <si>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</si>
  <si>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</si>
  <si>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</si>
  <si>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LEE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</si>
  <si>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</si>
  <si>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</si>
  <si>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</si>
  <si>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</si>
  <si>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</si>
  <si>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</si>
  <si>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</si>
  <si>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</si>
  <si>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</si>
  <si>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</si>
  <si>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</si>
  <si>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</si>
  <si>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</si>
  <si>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</si>
  <si>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</si>
  <si>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</si>
  <si>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</si>
  <si>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</si>
  <si>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</si>
  <si>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</si>
  <si>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Total Points</t>
  </si>
  <si>
    <t>MAX</t>
  </si>
  <si>
    <t>Thomas</t>
  </si>
  <si>
    <t>Partey</t>
  </si>
  <si>
    <t>Martin</t>
  </si>
  <si>
    <t>Ødegaard</t>
  </si>
  <si>
    <t>Total Cost</t>
  </si>
  <si>
    <t>Benjamin</t>
  </si>
  <si>
    <t>White</t>
  </si>
  <si>
    <t>Eddie</t>
  </si>
  <si>
    <t>Nketiah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</si>
  <si>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</si>
  <si>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</si>
  <si>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</si>
  <si>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</si>
  <si>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</si>
  <si>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</si>
  <si>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</si>
  <si>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</si>
  <si>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</si>
  <si>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</si>
  <si>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Transfers</t>
  </si>
  <si>
    <t>Leandro</t>
  </si>
  <si>
    <t>Trossard</t>
  </si>
  <si>
    <t>Free</t>
  </si>
  <si>
    <t>Jorge Luiz</t>
  </si>
  <si>
    <t>Frello Filho</t>
  </si>
  <si>
    <t>Jorginho</t>
  </si>
  <si>
    <t>Oleksandr</t>
  </si>
  <si>
    <t>Zinchenko</t>
  </si>
  <si>
    <t>Emiliano</t>
  </si>
  <si>
    <t>Martínez Romero</t>
  </si>
  <si>
    <t>Martínez</t>
  </si>
  <si>
    <t>John</t>
  </si>
  <si>
    <t>McGinn</t>
  </si>
  <si>
    <t>Profit</t>
  </si>
  <si>
    <t>Tyrone</t>
  </si>
  <si>
    <t>Mings</t>
  </si>
  <si>
    <t>Ollie</t>
  </si>
  <si>
    <t>Watkins</t>
  </si>
  <si>
    <t>Buendía Stati</t>
  </si>
  <si>
    <t>Buendía</t>
  </si>
  <si>
    <t>Ezri</t>
  </si>
  <si>
    <t>Konsa Ngoyo</t>
  </si>
  <si>
    <t>Konsa</t>
  </si>
  <si>
    <t>Leon</t>
  </si>
  <si>
    <t>Bailey</t>
  </si>
  <si>
    <t>Douglas Luiz</t>
  </si>
  <si>
    <t>Soares de Paulo</t>
  </si>
  <si>
    <t>Jacob</t>
  </si>
  <si>
    <t>Ramsey</t>
  </si>
  <si>
    <t>Ashley</t>
  </si>
  <si>
    <t>Young</t>
  </si>
  <si>
    <t>Adam</t>
  </si>
  <si>
    <t>Smith</t>
  </si>
  <si>
    <t>Kieffer</t>
  </si>
  <si>
    <t>Moore</t>
  </si>
  <si>
    <t>Jefferson</t>
  </si>
  <si>
    <t>Lerma Solís</t>
  </si>
  <si>
    <t>Lerma</t>
  </si>
  <si>
    <t>Dominic</t>
  </si>
  <si>
    <t>Solanke</t>
  </si>
  <si>
    <t>Philip</t>
  </si>
  <si>
    <t>Billing</t>
  </si>
  <si>
    <t>Jaidon</t>
  </si>
  <si>
    <t>Anthony</t>
  </si>
  <si>
    <t>Marcos</t>
  </si>
  <si>
    <t>Senesi</t>
  </si>
  <si>
    <t>Ivan</t>
  </si>
  <si>
    <t>Toney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</si>
  <si>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</si>
  <si>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</si>
  <si>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</si>
  <si>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</si>
  <si>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</si>
  <si>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</si>
  <si>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</si>
  <si>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</si>
  <si>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</si>
  <si>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</si>
  <si>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</si>
  <si>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</si>
  <si>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</si>
  <si>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Ethan</t>
  </si>
  <si>
    <t>Pinnock</t>
  </si>
  <si>
    <t>Bryan</t>
  </si>
  <si>
    <t>Mbeumo</t>
  </si>
  <si>
    <t>Ben</t>
  </si>
  <si>
    <t>Mee</t>
  </si>
  <si>
    <t>Pascal</t>
  </si>
  <si>
    <t>Groß</t>
  </si>
  <si>
    <t>Lewis</t>
  </si>
  <si>
    <t>Dunk</t>
  </si>
  <si>
    <t>Solly</t>
  </si>
  <si>
    <t>March</t>
  </si>
  <si>
    <t>Joël</t>
  </si>
  <si>
    <t>Veltman</t>
  </si>
  <si>
    <t>Alexis</t>
  </si>
  <si>
    <t>Mac Allister</t>
  </si>
  <si>
    <t>Moisés</t>
  </si>
  <si>
    <t>Caicedo Corozo</t>
  </si>
  <si>
    <t>Caicedo</t>
  </si>
  <si>
    <t>Kaoru</t>
  </si>
  <si>
    <t>Mitoma</t>
  </si>
  <si>
    <t>Pervis</t>
  </si>
  <si>
    <t>Estupiñán</t>
  </si>
  <si>
    <t>Mason</t>
  </si>
  <si>
    <t>Mount</t>
  </si>
  <si>
    <t>Kai</t>
  </si>
  <si>
    <t>Havertz</t>
  </si>
  <si>
    <t>Raheem</t>
  </si>
  <si>
    <t>Sterling</t>
  </si>
  <si>
    <t>Vicente</t>
  </si>
  <si>
    <t>Guaita</t>
  </si>
  <si>
    <t>Joel</t>
  </si>
  <si>
    <t>Ward</t>
  </si>
  <si>
    <t>Jordan</t>
  </si>
  <si>
    <t>Ayew</t>
  </si>
  <si>
    <t>J.Ayew</t>
  </si>
  <si>
    <t>Jeffrey</t>
  </si>
  <si>
    <t>Schlupp</t>
  </si>
  <si>
    <t>Joachim</t>
  </si>
  <si>
    <t>Andersen</t>
  </si>
  <si>
    <t>Odsonne</t>
  </si>
  <si>
    <t>Edouard</t>
  </si>
  <si>
    <t>Marc</t>
  </si>
  <si>
    <t>Guéhi</t>
  </si>
  <si>
    <t>Eberechi</t>
  </si>
  <si>
    <t>Eze</t>
  </si>
  <si>
    <t>Tyrick</t>
  </si>
  <si>
    <t>Mitchell</t>
  </si>
  <si>
    <t>Michael</t>
  </si>
  <si>
    <t>Olise</t>
  </si>
  <si>
    <t>Cheick</t>
  </si>
  <si>
    <t>Doucouré</t>
  </si>
  <si>
    <t>C.Doucouré</t>
  </si>
  <si>
    <t>Pickford</t>
  </si>
  <si>
    <t>Alex</t>
  </si>
  <si>
    <t>Iwobi</t>
  </si>
  <si>
    <t>Demarai</t>
  </si>
  <si>
    <t>Gray</t>
  </si>
  <si>
    <t>Vitalii</t>
  </si>
  <si>
    <t>Mykolenko</t>
  </si>
  <si>
    <t>James</t>
  </si>
  <si>
    <t>Tarkowski</t>
  </si>
  <si>
    <t>Dwight</t>
  </si>
  <si>
    <t>McNeil</t>
  </si>
  <si>
    <t>Amadou</t>
  </si>
  <si>
    <t>Onana</t>
  </si>
  <si>
    <t>Idrissa</t>
  </si>
  <si>
    <t>Gueye</t>
  </si>
  <si>
    <t>Bernd</t>
  </si>
  <si>
    <t>Leno</t>
  </si>
  <si>
    <t>Tim</t>
  </si>
  <si>
    <t>Ream</t>
  </si>
  <si>
    <t>Bobby</t>
  </si>
  <si>
    <t>De Cordova-Reid</t>
  </si>
  <si>
    <t>Harrison</t>
  </si>
  <si>
    <t>Reed</t>
  </si>
  <si>
    <t>Kenny</t>
  </si>
  <si>
    <t>Tete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</si>
  <si>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</si>
  <si>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</si>
  <si>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</si>
  <si>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</si>
  <si>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</si>
  <si>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</si>
  <si>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</si>
  <si>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Danny</t>
  </si>
  <si>
    <t>Jamie</t>
  </si>
  <si>
    <t>Vardy</t>
  </si>
  <si>
    <t>Timothy</t>
  </si>
  <si>
    <t>Castagne</t>
  </si>
  <si>
    <t>Youri</t>
  </si>
  <si>
    <t>Tielemans</t>
  </si>
  <si>
    <t>Maddison</t>
  </si>
  <si>
    <t>Kelechi</t>
  </si>
  <si>
    <t>Iheanacho</t>
  </si>
  <si>
    <t>Harvey</t>
  </si>
  <si>
    <t>Barnes</t>
  </si>
  <si>
    <t>Kiernan</t>
  </si>
  <si>
    <t>Dewsbury-Hall</t>
  </si>
  <si>
    <t>Patson</t>
  </si>
  <si>
    <t>Daka</t>
  </si>
  <si>
    <t>Wout</t>
  </si>
  <si>
    <t>Faes</t>
  </si>
  <si>
    <t>Rodrigo</t>
  </si>
  <si>
    <t>Moreno</t>
  </si>
  <si>
    <t>Jack</t>
  </si>
  <si>
    <t>Illan</t>
  </si>
  <si>
    <t>Meslier</t>
  </si>
  <si>
    <t>Crysencio</t>
  </si>
  <si>
    <t>Summerville</t>
  </si>
  <si>
    <t>Roca Junqué</t>
  </si>
  <si>
    <t>Roca</t>
  </si>
  <si>
    <t>Brenden</t>
  </si>
  <si>
    <t>Aaronson</t>
  </si>
  <si>
    <t>Henderson</t>
  </si>
  <si>
    <t>Virgil</t>
  </si>
  <si>
    <t>van Dijk</t>
  </si>
  <si>
    <t>Van Dijk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</si>
  <si>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</si>
  <si>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</si>
  <si>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</si>
  <si>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</si>
  <si>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</si>
  <si>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</si>
  <si>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</si>
  <si>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</si>
  <si>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Elliott</t>
  </si>
  <si>
    <t>Darwin</t>
  </si>
  <si>
    <t>Núñez Ribeiro</t>
  </si>
  <si>
    <t>Ilkay</t>
  </si>
  <si>
    <t>Gündogan</t>
  </si>
  <si>
    <t>Kevin</t>
  </si>
  <si>
    <t>De Bruyne</t>
  </si>
  <si>
    <t>Grealish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</si>
  <si>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</si>
  <si>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</si>
  <si>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</si>
  <si>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</si>
  <si>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</si>
  <si>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</si>
  <si>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</si>
  <si>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</si>
  <si>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</si>
  <si>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</si>
  <si>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Julián</t>
  </si>
  <si>
    <t>Álvarez</t>
  </si>
  <si>
    <t>De Gea Quintana</t>
  </si>
  <si>
    <t>De Gea</t>
  </si>
  <si>
    <t>Bruno</t>
  </si>
  <si>
    <t>Borges Fernandes</t>
  </si>
  <si>
    <t>Fernandes</t>
  </si>
  <si>
    <t>Marcus</t>
  </si>
  <si>
    <t>Rashford</t>
  </si>
  <si>
    <t>Lisandro</t>
  </si>
  <si>
    <t>Gordon</t>
  </si>
  <si>
    <t>Callum</t>
  </si>
  <si>
    <t>Wilson</t>
  </si>
  <si>
    <t>Kieran</t>
  </si>
  <si>
    <t>Trippier</t>
  </si>
  <si>
    <t>Dan</t>
  </si>
  <si>
    <t>Burn</t>
  </si>
  <si>
    <t>Murphy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</si>
  <si>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</si>
  <si>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</si>
  <si>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</si>
  <si>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</si>
  <si>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</si>
  <si>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</si>
  <si>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</si>
  <si>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</si>
  <si>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</si>
  <si>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</si>
  <si>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</si>
  <si>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</si>
  <si>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</si>
  <si>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Guimarães Rodriguez Moura</t>
  </si>
  <si>
    <t>Bruno Guimarães</t>
  </si>
  <si>
    <t>Nick</t>
  </si>
  <si>
    <t>Pope</t>
  </si>
  <si>
    <t>Sven</t>
  </si>
  <si>
    <t>Botman</t>
  </si>
  <si>
    <t>Chris</t>
  </si>
  <si>
    <t>Wood</t>
  </si>
  <si>
    <t>Brennan</t>
  </si>
  <si>
    <t>Johnson</t>
  </si>
  <si>
    <t>Morgan</t>
  </si>
  <si>
    <t>Gibbs-White</t>
  </si>
  <si>
    <t>Ward-Prowse</t>
  </si>
  <si>
    <t>Che</t>
  </si>
  <si>
    <t>Adams</t>
  </si>
  <si>
    <t>Romain</t>
  </si>
  <si>
    <t>Perraud</t>
  </si>
  <si>
    <t>Gavin</t>
  </si>
  <si>
    <t>Bazunu</t>
  </si>
  <si>
    <t>Hugo</t>
  </si>
  <si>
    <t>Lloris</t>
  </si>
  <si>
    <t>Harry</t>
  </si>
  <si>
    <t>Kane</t>
  </si>
  <si>
    <t>Son</t>
  </si>
  <si>
    <t>Heung-min</t>
  </si>
  <si>
    <t>Eric</t>
  </si>
  <si>
    <t>Dier</t>
  </si>
  <si>
    <t>Davies</t>
  </si>
  <si>
    <t>Pierre-Emile</t>
  </si>
  <si>
    <t>Højbjerg</t>
  </si>
  <si>
    <t>Cristian</t>
  </si>
  <si>
    <t>Romero</t>
  </si>
  <si>
    <t>Dejan</t>
  </si>
  <si>
    <t>Kulusevski</t>
  </si>
  <si>
    <t>Perišić</t>
  </si>
  <si>
    <t>Ings</t>
  </si>
  <si>
    <t>Lukasz</t>
  </si>
  <si>
    <t>Fabianski</t>
  </si>
  <si>
    <t>Cresswell</t>
  </si>
  <si>
    <t>Michail</t>
  </si>
  <si>
    <t>Antonio</t>
  </si>
  <si>
    <t>Vladimir</t>
  </si>
  <si>
    <t>Coufal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</si>
  <si>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</si>
  <si>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</si>
  <si>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</si>
  <si>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</si>
  <si>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</si>
  <si>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</si>
  <si>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</si>
  <si>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</si>
  <si>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</si>
  <si>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</si>
  <si>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</si>
  <si>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José</t>
  </si>
  <si>
    <t>Malheiro de Sá</t>
  </si>
  <si>
    <t>Sá</t>
  </si>
  <si>
    <t>Rúben</t>
  </si>
  <si>
    <t>da Silva Neves</t>
  </si>
  <si>
    <t>Neves</t>
  </si>
  <si>
    <t>Nélson</t>
  </si>
  <si>
    <t>Cabral Semedo</t>
  </si>
  <si>
    <t>Semedo</t>
  </si>
  <si>
    <t>Daniel</t>
  </si>
  <si>
    <t>Castelo Podence</t>
  </si>
  <si>
    <t>Podence</t>
  </si>
  <si>
    <t>Max</t>
  </si>
  <si>
    <t>Kilman</t>
  </si>
  <si>
    <t>Matheus Luiz</t>
  </si>
  <si>
    <t>Nunes</t>
  </si>
  <si>
    <t>Matheus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</si>
</sst>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161">
  <autoFilter ref="A1:AK161" xr:uid="{00000000-0009-0000-0100-000001000000}">
    <filterColumn colId="36">
      <filters>
        <filter val="1"/>
      </filters>
    </filterColumn>
  </autoFilter>
  <sortState xmlns:xlrd2="http://schemas.microsoft.com/office/spreadsheetml/2017/richdata2" ref="A10:AK138">
    <sortCondition descending="1" ref="AI1:AI161"/>
  </sortState>
  <tableColumns count="37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LEE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1"/>
  <sheetViews>
    <sheetView tabSelected="1" workbookViewId="0">
      <selection activeCell="C18" sqref="C18"/>
    </sheetView>
  </sheetViews>
  <sheetFormatPr defaultRowHeight="14.4" x14ac:dyDescent="0.3"/>
  <cols>
    <col min="5" max="8" width="9" hidden="1" customWidth="1"/>
    <col min="10" max="29" width="9" hidden="1" customWidth="1"/>
    <col min="31" max="33" width="9" hidden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42" hidden="1" x14ac:dyDescent="0.3">
      <c r="A2" t="s">
        <v>37</v>
      </c>
      <c r="B2" t="s">
        <v>38</v>
      </c>
      <c r="C2" t="s">
        <v>38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9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4.8</v>
      </c>
      <c r="AE2">
        <v>1</v>
      </c>
      <c r="AF2">
        <v>11.356643398630865</v>
      </c>
      <c r="AG2">
        <v>15.326844878787767</v>
      </c>
      <c r="AH2">
        <v>12.264624242481121</v>
      </c>
      <c r="AI2">
        <v>2.7724124978851918</v>
      </c>
      <c r="AJ2">
        <v>0</v>
      </c>
      <c r="AK2">
        <v>0</v>
      </c>
      <c r="AM2" t="s">
        <v>39</v>
      </c>
      <c r="AN2">
        <f>SUMPRODUCT(Table1[Selected],Table1[PPG])</f>
        <v>327.80248375847026</v>
      </c>
      <c r="AO2" t="s">
        <v>40</v>
      </c>
    </row>
    <row r="3" spans="1:42" hidden="1" x14ac:dyDescent="0.3">
      <c r="A3" t="s">
        <v>41</v>
      </c>
      <c r="B3" t="s">
        <v>42</v>
      </c>
      <c r="C3" t="s">
        <v>42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9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4.7</v>
      </c>
      <c r="AE3">
        <v>4</v>
      </c>
      <c r="AF3">
        <v>9.6986301001122417</v>
      </c>
      <c r="AG3">
        <v>10.913642691791253</v>
      </c>
      <c r="AH3">
        <v>9.4708316017729288</v>
      </c>
      <c r="AI3">
        <v>2.1355435767144426</v>
      </c>
      <c r="AJ3">
        <v>0</v>
      </c>
      <c r="AK3">
        <v>0</v>
      </c>
    </row>
    <row r="4" spans="1:42" hidden="1" x14ac:dyDescent="0.3">
      <c r="A4" t="s">
        <v>43</v>
      </c>
      <c r="B4" t="s">
        <v>44</v>
      </c>
      <c r="C4" t="s">
        <v>44</v>
      </c>
      <c r="D4" t="s">
        <v>6</v>
      </c>
      <c r="E4">
        <v>0</v>
      </c>
      <c r="F4">
        <v>0</v>
      </c>
      <c r="G4">
        <v>1</v>
      </c>
      <c r="H4">
        <v>0</v>
      </c>
      <c r="I4" t="s">
        <v>9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6.6</v>
      </c>
      <c r="AE4">
        <v>5</v>
      </c>
      <c r="AF4">
        <v>17.38804954149175</v>
      </c>
      <c r="AG4">
        <v>24.408017288133497</v>
      </c>
      <c r="AH4">
        <v>19.212281012990598</v>
      </c>
      <c r="AI4">
        <v>4.424837763121884</v>
      </c>
      <c r="AJ4">
        <v>0</v>
      </c>
      <c r="AK4">
        <v>0</v>
      </c>
      <c r="AM4" t="s">
        <v>45</v>
      </c>
      <c r="AN4">
        <f>SUMPRODUCT(Table1[Selected],Table1[Cost])</f>
        <v>96.1</v>
      </c>
      <c r="AO4">
        <v>98</v>
      </c>
    </row>
    <row r="5" spans="1:42" hidden="1" x14ac:dyDescent="0.3">
      <c r="A5" t="s">
        <v>46</v>
      </c>
      <c r="B5" t="s">
        <v>47</v>
      </c>
      <c r="C5" t="s">
        <v>47</v>
      </c>
      <c r="D5" t="s">
        <v>5</v>
      </c>
      <c r="E5">
        <v>0</v>
      </c>
      <c r="F5">
        <v>1</v>
      </c>
      <c r="G5">
        <v>0</v>
      </c>
      <c r="H5">
        <v>0</v>
      </c>
      <c r="I5" t="s">
        <v>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8</v>
      </c>
      <c r="AF5">
        <v>17.5</v>
      </c>
      <c r="AG5">
        <v>17.536615685671961</v>
      </c>
      <c r="AH5">
        <v>16.094891914050436</v>
      </c>
      <c r="AI5">
        <v>3.6775924212517506</v>
      </c>
      <c r="AJ5">
        <v>0</v>
      </c>
      <c r="AK5">
        <v>0</v>
      </c>
    </row>
    <row r="6" spans="1:42" hidden="1" x14ac:dyDescent="0.3">
      <c r="A6" t="s">
        <v>48</v>
      </c>
      <c r="B6" t="s">
        <v>49</v>
      </c>
      <c r="C6" t="s">
        <v>49</v>
      </c>
      <c r="D6" t="s">
        <v>7</v>
      </c>
      <c r="E6">
        <v>0</v>
      </c>
      <c r="F6">
        <v>0</v>
      </c>
      <c r="G6">
        <v>0</v>
      </c>
      <c r="H6">
        <v>1</v>
      </c>
      <c r="I6" t="s">
        <v>9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6.4</v>
      </c>
      <c r="AE6">
        <v>9</v>
      </c>
      <c r="AF6">
        <v>8.5729152911241098</v>
      </c>
      <c r="AG6">
        <v>14.87495586955499</v>
      </c>
      <c r="AH6">
        <v>10.782376970956296</v>
      </c>
      <c r="AI6">
        <v>2.4630531033613838</v>
      </c>
      <c r="AJ6">
        <v>0</v>
      </c>
      <c r="AK6">
        <v>0</v>
      </c>
      <c r="AM6" t="s">
        <v>4</v>
      </c>
      <c r="AN6">
        <f>SUMPRODUCT(Table1[Selected],Table1[GKP])</f>
        <v>2</v>
      </c>
      <c r="AO6">
        <v>2</v>
      </c>
    </row>
    <row r="7" spans="1:42" hidden="1" x14ac:dyDescent="0.3">
      <c r="A7" t="s">
        <v>50</v>
      </c>
      <c r="B7" t="s">
        <v>51</v>
      </c>
      <c r="C7" t="s">
        <v>51</v>
      </c>
      <c r="D7" t="s">
        <v>6</v>
      </c>
      <c r="E7">
        <v>0</v>
      </c>
      <c r="F7">
        <v>0</v>
      </c>
      <c r="G7">
        <v>1</v>
      </c>
      <c r="H7">
        <v>0</v>
      </c>
      <c r="I7" t="s">
        <v>9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8.1999999999999993</v>
      </c>
      <c r="AE7">
        <v>11</v>
      </c>
      <c r="AF7">
        <v>16.798517256392145</v>
      </c>
      <c r="AG7">
        <v>22.620316455512473</v>
      </c>
      <c r="AH7">
        <v>18.118139066507243</v>
      </c>
      <c r="AI7">
        <v>4.29321513914081</v>
      </c>
      <c r="AJ7">
        <v>0</v>
      </c>
      <c r="AK7">
        <v>0</v>
      </c>
      <c r="AM7" t="s">
        <v>5</v>
      </c>
      <c r="AN7">
        <f>SUMPRODUCT(Table1[Selected],Table1[DEF])</f>
        <v>5</v>
      </c>
      <c r="AO7">
        <v>5</v>
      </c>
    </row>
    <row r="8" spans="1:42" hidden="1" x14ac:dyDescent="0.3">
      <c r="A8" t="s">
        <v>52</v>
      </c>
      <c r="B8" t="s">
        <v>53</v>
      </c>
      <c r="C8" t="s">
        <v>53</v>
      </c>
      <c r="D8" t="s">
        <v>4</v>
      </c>
      <c r="E8">
        <v>1</v>
      </c>
      <c r="F8">
        <v>0</v>
      </c>
      <c r="G8">
        <v>0</v>
      </c>
      <c r="H8">
        <v>0</v>
      </c>
      <c r="I8" t="s">
        <v>9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4.8</v>
      </c>
      <c r="AE8">
        <v>13</v>
      </c>
      <c r="AF8">
        <v>15.19259262551271</v>
      </c>
      <c r="AG8">
        <v>14.478774580621668</v>
      </c>
      <c r="AH8">
        <v>13.628928363520323</v>
      </c>
      <c r="AI8">
        <v>3.0608825187730675</v>
      </c>
      <c r="AJ8">
        <v>0</v>
      </c>
      <c r="AK8">
        <v>0</v>
      </c>
      <c r="AM8" t="s">
        <v>6</v>
      </c>
      <c r="AN8">
        <f>SUMPRODUCT(Table1[Selected],Table1[MID])</f>
        <v>5</v>
      </c>
      <c r="AO8">
        <v>5</v>
      </c>
    </row>
    <row r="9" spans="1:42" hidden="1" x14ac:dyDescent="0.3">
      <c r="A9" t="s">
        <v>54</v>
      </c>
      <c r="B9" t="s">
        <v>55</v>
      </c>
      <c r="C9" t="s">
        <v>54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9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5.2</v>
      </c>
      <c r="AE9">
        <v>14</v>
      </c>
      <c r="AF9">
        <v>14.615033986766989</v>
      </c>
      <c r="AG9">
        <v>15.197897371545503</v>
      </c>
      <c r="AH9">
        <v>13.696240757194403</v>
      </c>
      <c r="AI9">
        <v>3.2938478324970553</v>
      </c>
      <c r="AJ9">
        <v>0</v>
      </c>
      <c r="AK9">
        <v>0</v>
      </c>
      <c r="AM9" t="s">
        <v>7</v>
      </c>
      <c r="AN9">
        <f>SUMPRODUCT(Table1[Selected],Table1[FWD])</f>
        <v>3</v>
      </c>
      <c r="AO9">
        <v>3</v>
      </c>
    </row>
    <row r="10" spans="1:42" x14ac:dyDescent="0.3">
      <c r="A10" t="s">
        <v>264</v>
      </c>
      <c r="B10" t="s">
        <v>265</v>
      </c>
      <c r="C10" t="s">
        <v>265</v>
      </c>
      <c r="D10" t="s">
        <v>7</v>
      </c>
      <c r="E10">
        <v>0</v>
      </c>
      <c r="F10">
        <v>0</v>
      </c>
      <c r="G10">
        <v>0</v>
      </c>
      <c r="H10">
        <v>1</v>
      </c>
      <c r="I10" t="s">
        <v>21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12.4</v>
      </c>
      <c r="AE10">
        <v>483</v>
      </c>
      <c r="AF10">
        <v>65.900917236549503</v>
      </c>
      <c r="AG10">
        <v>52.545263814143262</v>
      </c>
      <c r="AH10">
        <v>53.575792957532784</v>
      </c>
      <c r="AI10">
        <v>7.8661422166987078</v>
      </c>
      <c r="AJ10">
        <v>1</v>
      </c>
      <c r="AK10">
        <v>1</v>
      </c>
    </row>
    <row r="11" spans="1:42" hidden="1" x14ac:dyDescent="0.3">
      <c r="A11" t="s">
        <v>58</v>
      </c>
      <c r="B11" t="s">
        <v>59</v>
      </c>
      <c r="C11" t="s">
        <v>59</v>
      </c>
      <c r="D11" t="s">
        <v>5</v>
      </c>
      <c r="E11">
        <v>0</v>
      </c>
      <c r="F11">
        <v>1</v>
      </c>
      <c r="G11">
        <v>0</v>
      </c>
      <c r="H11">
        <v>0</v>
      </c>
      <c r="I11" t="s">
        <v>9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4.9000000000000004</v>
      </c>
      <c r="AE11">
        <v>22</v>
      </c>
      <c r="AF11">
        <v>16.862689991714127</v>
      </c>
      <c r="AG11">
        <v>18.688523212967823</v>
      </c>
      <c r="AH11">
        <v>16.334431997141373</v>
      </c>
      <c r="AI11">
        <v>3.763957168697714</v>
      </c>
      <c r="AJ11">
        <v>0</v>
      </c>
      <c r="AK11">
        <v>0</v>
      </c>
      <c r="AM11" t="s">
        <v>60</v>
      </c>
      <c r="AN11">
        <f>SUMPRODUCT(Table1[Selected], -- (Table1[PREV] = 0))</f>
        <v>0</v>
      </c>
    </row>
    <row r="12" spans="1:42" hidden="1" x14ac:dyDescent="0.3">
      <c r="A12" t="s">
        <v>61</v>
      </c>
      <c r="B12" t="s">
        <v>62</v>
      </c>
      <c r="C12" t="s">
        <v>62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9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6.6</v>
      </c>
      <c r="AE12">
        <v>25</v>
      </c>
      <c r="AF12">
        <v>15.064426778850335</v>
      </c>
      <c r="AG12">
        <v>16.749737745302497</v>
      </c>
      <c r="AH12">
        <v>14.617490545377692</v>
      </c>
      <c r="AI12">
        <v>3.2146833746742853</v>
      </c>
      <c r="AJ12">
        <v>0</v>
      </c>
      <c r="AK12">
        <v>0</v>
      </c>
      <c r="AM12" t="s">
        <v>63</v>
      </c>
      <c r="AN12">
        <v>1</v>
      </c>
    </row>
    <row r="13" spans="1:42" hidden="1" x14ac:dyDescent="0.3">
      <c r="A13" t="s">
        <v>64</v>
      </c>
      <c r="B13" t="s">
        <v>65</v>
      </c>
      <c r="C13" t="s">
        <v>66</v>
      </c>
      <c r="D13" t="s">
        <v>6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5.7</v>
      </c>
      <c r="AE13">
        <v>26</v>
      </c>
      <c r="AF13">
        <v>11.960116349645382</v>
      </c>
      <c r="AG13">
        <v>11.704815936572645</v>
      </c>
      <c r="AH13">
        <v>10.870549402969946</v>
      </c>
      <c r="AI13">
        <v>2.4545968517548129</v>
      </c>
      <c r="AJ13">
        <v>0</v>
      </c>
      <c r="AK13">
        <v>0</v>
      </c>
    </row>
    <row r="14" spans="1:42" hidden="1" x14ac:dyDescent="0.3">
      <c r="A14" t="s">
        <v>67</v>
      </c>
      <c r="B14" t="s">
        <v>68</v>
      </c>
      <c r="C14" t="s">
        <v>68</v>
      </c>
      <c r="D14" t="s">
        <v>5</v>
      </c>
      <c r="E14">
        <v>0</v>
      </c>
      <c r="F14">
        <v>1</v>
      </c>
      <c r="G14">
        <v>0</v>
      </c>
      <c r="H14">
        <v>0</v>
      </c>
      <c r="I14" t="s">
        <v>9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5.0999999999999996</v>
      </c>
      <c r="AE14">
        <v>27</v>
      </c>
      <c r="AF14">
        <v>13.752941194004928</v>
      </c>
      <c r="AG14">
        <v>13.966501988084286</v>
      </c>
      <c r="AH14">
        <v>12.733901787125507</v>
      </c>
      <c r="AI14">
        <v>2.8954999746107579</v>
      </c>
      <c r="AJ14">
        <v>0</v>
      </c>
      <c r="AK14">
        <v>0</v>
      </c>
      <c r="AM14" t="s">
        <v>29</v>
      </c>
      <c r="AN14">
        <f>((AN11-AN12)+((AN11-AN12)))/2*4</f>
        <v>-4</v>
      </c>
    </row>
    <row r="15" spans="1:42" hidden="1" x14ac:dyDescent="0.3">
      <c r="A15" t="s">
        <v>69</v>
      </c>
      <c r="B15" t="s">
        <v>70</v>
      </c>
      <c r="C15" t="s">
        <v>71</v>
      </c>
      <c r="D15" t="s">
        <v>4</v>
      </c>
      <c r="E15">
        <v>1</v>
      </c>
      <c r="F15">
        <v>0</v>
      </c>
      <c r="G15">
        <v>0</v>
      </c>
      <c r="H15">
        <v>0</v>
      </c>
      <c r="I15" t="s">
        <v>10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37</v>
      </c>
      <c r="AF15">
        <v>15.838709677419354</v>
      </c>
      <c r="AG15">
        <v>17.177399485723306</v>
      </c>
      <c r="AH15">
        <v>18.08490797529484</v>
      </c>
      <c r="AI15">
        <v>4.7086786718654636</v>
      </c>
      <c r="AJ15">
        <v>0</v>
      </c>
      <c r="AK15">
        <v>0</v>
      </c>
    </row>
    <row r="16" spans="1:42" hidden="1" x14ac:dyDescent="0.3">
      <c r="A16" t="s">
        <v>72</v>
      </c>
      <c r="B16" t="s">
        <v>73</v>
      </c>
      <c r="C16" t="s">
        <v>73</v>
      </c>
      <c r="D16" t="s">
        <v>6</v>
      </c>
      <c r="E16">
        <v>0</v>
      </c>
      <c r="F16">
        <v>0</v>
      </c>
      <c r="G16">
        <v>1</v>
      </c>
      <c r="H16">
        <v>0</v>
      </c>
      <c r="I16" t="s">
        <v>10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5.0999999999999996</v>
      </c>
      <c r="AE16">
        <v>43</v>
      </c>
      <c r="AF16">
        <v>11.929732621553427</v>
      </c>
      <c r="AG16">
        <v>12.99318684789127</v>
      </c>
      <c r="AH16">
        <v>13.64889081532829</v>
      </c>
      <c r="AI16">
        <v>3.6937429737758736</v>
      </c>
      <c r="AJ16">
        <v>0</v>
      </c>
      <c r="AK16">
        <v>0</v>
      </c>
      <c r="AM16" t="s">
        <v>74</v>
      </c>
      <c r="AN16">
        <f>AN2-AN14*4</f>
        <v>343.80248375847026</v>
      </c>
      <c r="AP16">
        <v>327.80250000000001</v>
      </c>
    </row>
    <row r="17" spans="1:41" hidden="1" x14ac:dyDescent="0.3">
      <c r="A17" t="s">
        <v>75</v>
      </c>
      <c r="B17" t="s">
        <v>76</v>
      </c>
      <c r="C17" t="s">
        <v>76</v>
      </c>
      <c r="D17" t="s">
        <v>5</v>
      </c>
      <c r="E17">
        <v>0</v>
      </c>
      <c r="F17">
        <v>1</v>
      </c>
      <c r="G17">
        <v>0</v>
      </c>
      <c r="H17">
        <v>0</v>
      </c>
      <c r="I17" t="s">
        <v>10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4.7</v>
      </c>
      <c r="AE17">
        <v>45</v>
      </c>
      <c r="AF17">
        <v>10.116699741003643</v>
      </c>
      <c r="AG17">
        <v>16.652810346467213</v>
      </c>
      <c r="AH17">
        <v>14.365517331172754</v>
      </c>
      <c r="AI17">
        <v>3.8764820815424335</v>
      </c>
      <c r="AJ17">
        <v>0</v>
      </c>
      <c r="AK17">
        <v>0</v>
      </c>
    </row>
    <row r="18" spans="1:41" x14ac:dyDescent="0.3">
      <c r="A18" t="s">
        <v>77</v>
      </c>
      <c r="B18" t="s">
        <v>78</v>
      </c>
      <c r="C18" t="s">
        <v>78</v>
      </c>
      <c r="D18" t="s">
        <v>7</v>
      </c>
      <c r="E18">
        <v>0</v>
      </c>
      <c r="F18">
        <v>0</v>
      </c>
      <c r="G18">
        <v>0</v>
      </c>
      <c r="H18">
        <v>1</v>
      </c>
      <c r="I18" t="s">
        <v>10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7.6</v>
      </c>
      <c r="AE18">
        <v>46</v>
      </c>
      <c r="AF18">
        <v>18.224489806662998</v>
      </c>
      <c r="AG18">
        <v>20.433357969034141</v>
      </c>
      <c r="AH18">
        <v>21.140188569256864</v>
      </c>
      <c r="AI18">
        <v>5.5095436469475416</v>
      </c>
      <c r="AJ18">
        <v>1</v>
      </c>
      <c r="AK18">
        <v>1</v>
      </c>
      <c r="AM18" t="s">
        <v>9</v>
      </c>
      <c r="AN18">
        <f>SUMPRODUCT(Table1[Selected],Table1[ARS])</f>
        <v>1</v>
      </c>
      <c r="AO18">
        <v>3</v>
      </c>
    </row>
    <row r="19" spans="1:41" hidden="1" x14ac:dyDescent="0.3">
      <c r="A19" t="s">
        <v>69</v>
      </c>
      <c r="B19" t="s">
        <v>79</v>
      </c>
      <c r="C19" t="s">
        <v>80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10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5.7</v>
      </c>
      <c r="AE19">
        <v>48</v>
      </c>
      <c r="AF19">
        <v>15.3125</v>
      </c>
      <c r="AG19">
        <v>14.186660014100367</v>
      </c>
      <c r="AH19">
        <v>16.285302439666928</v>
      </c>
      <c r="AI19">
        <v>3.9106539405263061</v>
      </c>
      <c r="AJ19">
        <v>0</v>
      </c>
      <c r="AK19">
        <v>0</v>
      </c>
      <c r="AM19" t="s">
        <v>10</v>
      </c>
      <c r="AN19">
        <f>SUMPRODUCT(Table1[Selected],Table1[AVL])</f>
        <v>3</v>
      </c>
      <c r="AO19">
        <v>3</v>
      </c>
    </row>
    <row r="20" spans="1:41" x14ac:dyDescent="0.3">
      <c r="A20" t="s">
        <v>132</v>
      </c>
      <c r="B20" t="s">
        <v>133</v>
      </c>
      <c r="C20" t="s">
        <v>133</v>
      </c>
      <c r="D20" t="s">
        <v>6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5.3</v>
      </c>
      <c r="AE20">
        <v>162</v>
      </c>
      <c r="AF20">
        <v>43.551724137796874</v>
      </c>
      <c r="AG20">
        <v>31.047282678098611</v>
      </c>
      <c r="AH20">
        <v>34.242046000330888</v>
      </c>
      <c r="AI20">
        <v>4.9613536137135306</v>
      </c>
      <c r="AJ20">
        <v>1</v>
      </c>
      <c r="AK20">
        <v>1</v>
      </c>
      <c r="AM20" t="s">
        <v>11</v>
      </c>
      <c r="AN20">
        <f>SUMPRODUCT(Table1[Selected],Table1[BOU])</f>
        <v>0</v>
      </c>
      <c r="AO20">
        <v>3</v>
      </c>
    </row>
    <row r="21" spans="1:41" hidden="1" x14ac:dyDescent="0.3">
      <c r="A21" t="s">
        <v>84</v>
      </c>
      <c r="B21" t="s">
        <v>85</v>
      </c>
      <c r="C21" t="s">
        <v>85</v>
      </c>
      <c r="D21" t="s">
        <v>6</v>
      </c>
      <c r="E21">
        <v>0</v>
      </c>
      <c r="F21">
        <v>0</v>
      </c>
      <c r="G21">
        <v>1</v>
      </c>
      <c r="H21">
        <v>0</v>
      </c>
      <c r="I21" t="s">
        <v>10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4.3</v>
      </c>
      <c r="AE21">
        <v>51</v>
      </c>
      <c r="AF21">
        <v>10.956521718279216</v>
      </c>
      <c r="AG21">
        <v>12.476379117517158</v>
      </c>
      <c r="AH21">
        <v>12.804486035733779</v>
      </c>
      <c r="AI21">
        <v>3.5099751757837052</v>
      </c>
      <c r="AJ21">
        <v>0</v>
      </c>
      <c r="AK21">
        <v>0</v>
      </c>
      <c r="AM21" t="s">
        <v>12</v>
      </c>
      <c r="AN21">
        <f>SUMPRODUCT(Table1[Selected],Table1[BRE])</f>
        <v>2</v>
      </c>
      <c r="AO21">
        <v>3</v>
      </c>
    </row>
    <row r="22" spans="1:41" hidden="1" x14ac:dyDescent="0.3">
      <c r="A22" t="s">
        <v>86</v>
      </c>
      <c r="B22" t="s">
        <v>87</v>
      </c>
      <c r="C22" t="s">
        <v>86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4.8</v>
      </c>
      <c r="AE22">
        <v>52</v>
      </c>
      <c r="AF22">
        <v>10.781365882569135</v>
      </c>
      <c r="AG22">
        <v>13.48623274108891</v>
      </c>
      <c r="AH22">
        <v>13.198816029049052</v>
      </c>
      <c r="AI22">
        <v>4.0535957700739704</v>
      </c>
      <c r="AJ22">
        <v>0</v>
      </c>
      <c r="AK22">
        <v>0</v>
      </c>
      <c r="AM22" t="s">
        <v>13</v>
      </c>
      <c r="AN22">
        <f>SUMPRODUCT(Table1[Selected],Table1[BHA])</f>
        <v>3</v>
      </c>
      <c r="AO22">
        <v>3</v>
      </c>
    </row>
    <row r="23" spans="1:41" hidden="1" x14ac:dyDescent="0.3">
      <c r="A23" t="s">
        <v>88</v>
      </c>
      <c r="B23" t="s">
        <v>89</v>
      </c>
      <c r="C23" t="s">
        <v>89</v>
      </c>
      <c r="D23" t="s">
        <v>6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5.2</v>
      </c>
      <c r="AE23">
        <v>53</v>
      </c>
      <c r="AF23">
        <v>11.288393857658448</v>
      </c>
      <c r="AG23">
        <v>14.163058977144987</v>
      </c>
      <c r="AH23">
        <v>13.840630806145045</v>
      </c>
      <c r="AI23">
        <v>3.7348451126365276</v>
      </c>
      <c r="AJ23">
        <v>0</v>
      </c>
      <c r="AK23">
        <v>0</v>
      </c>
      <c r="AM23" t="s">
        <v>14</v>
      </c>
      <c r="AN23">
        <f>SUMPRODUCT(Table1[Selected],Table1[CHE])</f>
        <v>0</v>
      </c>
      <c r="AO23">
        <v>3</v>
      </c>
    </row>
    <row r="24" spans="1:41" x14ac:dyDescent="0.3">
      <c r="A24" t="s">
        <v>54</v>
      </c>
      <c r="B24" t="s">
        <v>56</v>
      </c>
      <c r="C24" t="s">
        <v>57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9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6.7</v>
      </c>
      <c r="AE24">
        <v>16</v>
      </c>
      <c r="AF24">
        <v>21.819411503624025</v>
      </c>
      <c r="AG24">
        <v>23.164368436904503</v>
      </c>
      <c r="AH24">
        <v>20.666639390626003</v>
      </c>
      <c r="AI24">
        <v>4.8574360304047977</v>
      </c>
      <c r="AJ24">
        <v>1</v>
      </c>
      <c r="AK24">
        <v>1</v>
      </c>
      <c r="AM24" t="s">
        <v>15</v>
      </c>
      <c r="AN24">
        <f>SUMPRODUCT(Table1[Selected],Table1[CRY])</f>
        <v>1</v>
      </c>
      <c r="AO24">
        <v>3</v>
      </c>
    </row>
    <row r="25" spans="1:41" hidden="1" x14ac:dyDescent="0.3">
      <c r="A25" t="s">
        <v>92</v>
      </c>
      <c r="B25" t="s">
        <v>93</v>
      </c>
      <c r="C25" t="s">
        <v>93</v>
      </c>
      <c r="D25" t="s">
        <v>5</v>
      </c>
      <c r="E25">
        <v>0</v>
      </c>
      <c r="F25">
        <v>1</v>
      </c>
      <c r="G25">
        <v>0</v>
      </c>
      <c r="H25">
        <v>0</v>
      </c>
      <c r="I25" t="s">
        <v>11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4.3</v>
      </c>
      <c r="AE25">
        <v>78</v>
      </c>
      <c r="AF25">
        <v>17.185185185185183</v>
      </c>
      <c r="AG25">
        <v>10.294717806551438</v>
      </c>
      <c r="AH25">
        <v>20.62495698514801</v>
      </c>
      <c r="AI25">
        <v>7.827227066915599</v>
      </c>
      <c r="AJ25">
        <v>0</v>
      </c>
      <c r="AK25">
        <v>0</v>
      </c>
      <c r="AM25" t="s">
        <v>16</v>
      </c>
      <c r="AN25">
        <f>SUMPRODUCT(Table1[Selected],Table1[EVE])</f>
        <v>0</v>
      </c>
      <c r="AO25">
        <v>3</v>
      </c>
    </row>
    <row r="26" spans="1:41" hidden="1" x14ac:dyDescent="0.3">
      <c r="A26" t="s">
        <v>94</v>
      </c>
      <c r="B26" t="s">
        <v>95</v>
      </c>
      <c r="C26" t="s">
        <v>95</v>
      </c>
      <c r="D26" t="s">
        <v>7</v>
      </c>
      <c r="E26">
        <v>0</v>
      </c>
      <c r="F26">
        <v>0</v>
      </c>
      <c r="G26">
        <v>0</v>
      </c>
      <c r="H26">
        <v>1</v>
      </c>
      <c r="I26" t="s">
        <v>11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4.9000000000000004</v>
      </c>
      <c r="AE26">
        <v>83</v>
      </c>
      <c r="AF26">
        <v>9</v>
      </c>
      <c r="AG26">
        <v>13.5989569787594</v>
      </c>
      <c r="AH26">
        <v>17.842251422428355</v>
      </c>
      <c r="AI26">
        <v>4.3426119239688354</v>
      </c>
      <c r="AJ26">
        <v>0</v>
      </c>
      <c r="AK26">
        <v>0</v>
      </c>
      <c r="AM26" t="s">
        <v>17</v>
      </c>
      <c r="AN26">
        <f>SUMPRODUCT(Table1[Selected],Table1[FUL])</f>
        <v>0</v>
      </c>
      <c r="AO26">
        <v>3</v>
      </c>
    </row>
    <row r="27" spans="1:41" hidden="1" x14ac:dyDescent="0.3">
      <c r="A27" t="s">
        <v>96</v>
      </c>
      <c r="B27" t="s">
        <v>97</v>
      </c>
      <c r="C27" t="s">
        <v>98</v>
      </c>
      <c r="D27" t="s">
        <v>6</v>
      </c>
      <c r="E27">
        <v>0</v>
      </c>
      <c r="F27">
        <v>0</v>
      </c>
      <c r="G27">
        <v>1</v>
      </c>
      <c r="H27">
        <v>0</v>
      </c>
      <c r="I27" t="s">
        <v>11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4.7</v>
      </c>
      <c r="AE27">
        <v>85</v>
      </c>
      <c r="AF27">
        <v>2.3060244336676199</v>
      </c>
      <c r="AG27">
        <v>15.468898413578787</v>
      </c>
      <c r="AH27">
        <v>14.852508110855927</v>
      </c>
      <c r="AI27">
        <v>0.58518310257764838</v>
      </c>
      <c r="AJ27">
        <v>0</v>
      </c>
      <c r="AK27">
        <v>0</v>
      </c>
      <c r="AM27" t="s">
        <v>18</v>
      </c>
      <c r="AN27">
        <f>SUMPRODUCT(Table1[Selected],Table1[LEE])</f>
        <v>0</v>
      </c>
      <c r="AO27">
        <v>3</v>
      </c>
    </row>
    <row r="28" spans="1:41" hidden="1" x14ac:dyDescent="0.3">
      <c r="A28" t="s">
        <v>99</v>
      </c>
      <c r="B28" t="s">
        <v>100</v>
      </c>
      <c r="C28" t="s">
        <v>100</v>
      </c>
      <c r="D28" t="s">
        <v>7</v>
      </c>
      <c r="E28">
        <v>0</v>
      </c>
      <c r="F28">
        <v>0</v>
      </c>
      <c r="G28">
        <v>0</v>
      </c>
      <c r="H28">
        <v>1</v>
      </c>
      <c r="I28" t="s">
        <v>11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5.6</v>
      </c>
      <c r="AE28">
        <v>87</v>
      </c>
      <c r="AF28">
        <v>11.012099776024865</v>
      </c>
      <c r="AG28">
        <v>16.439894955014285</v>
      </c>
      <c r="AH28">
        <v>21.660184489739969</v>
      </c>
      <c r="AI28">
        <v>5.251179997995945</v>
      </c>
      <c r="AJ28">
        <v>0</v>
      </c>
      <c r="AK28">
        <v>0</v>
      </c>
      <c r="AM28" t="s">
        <v>19</v>
      </c>
      <c r="AN28">
        <f>SUMPRODUCT(Table1[Selected],Table1[LEI])</f>
        <v>0</v>
      </c>
      <c r="AO28">
        <v>3</v>
      </c>
    </row>
    <row r="29" spans="1:41" hidden="1" x14ac:dyDescent="0.3">
      <c r="A29" t="s">
        <v>101</v>
      </c>
      <c r="B29" t="s">
        <v>102</v>
      </c>
      <c r="C29" t="s">
        <v>102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11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5.2</v>
      </c>
      <c r="AE29">
        <v>91</v>
      </c>
      <c r="AF29">
        <v>10.83786002609644</v>
      </c>
      <c r="AG29">
        <v>14.851862456744428</v>
      </c>
      <c r="AH29">
        <v>20.178319523616729</v>
      </c>
      <c r="AI29">
        <v>4.8272583574641414</v>
      </c>
      <c r="AJ29">
        <v>0</v>
      </c>
      <c r="AK29">
        <v>0</v>
      </c>
      <c r="AM29" t="s">
        <v>20</v>
      </c>
      <c r="AN29">
        <f>SUMPRODUCT(Table1[Selected],Table1[LIV])</f>
        <v>1</v>
      </c>
      <c r="AO29">
        <v>3</v>
      </c>
    </row>
    <row r="30" spans="1:41" hidden="1" x14ac:dyDescent="0.3">
      <c r="A30" t="s">
        <v>103</v>
      </c>
      <c r="B30" t="s">
        <v>104</v>
      </c>
      <c r="C30" t="s">
        <v>104</v>
      </c>
      <c r="D30" t="s">
        <v>6</v>
      </c>
      <c r="E30">
        <v>0</v>
      </c>
      <c r="F30">
        <v>0</v>
      </c>
      <c r="G30">
        <v>1</v>
      </c>
      <c r="H30">
        <v>0</v>
      </c>
      <c r="I30" t="s">
        <v>11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5.2</v>
      </c>
      <c r="AE30">
        <v>96</v>
      </c>
      <c r="AF30">
        <v>10.655814985513528</v>
      </c>
      <c r="AG30">
        <v>13.556130178931184</v>
      </c>
      <c r="AH30">
        <v>18.94184702754762</v>
      </c>
      <c r="AI30">
        <v>4.8582882490636026</v>
      </c>
      <c r="AJ30">
        <v>0</v>
      </c>
      <c r="AK30">
        <v>0</v>
      </c>
      <c r="AM30" t="s">
        <v>21</v>
      </c>
      <c r="AN30">
        <f>SUMPRODUCT(Table1[Selected],Table1[MCI])</f>
        <v>3</v>
      </c>
      <c r="AO30">
        <v>3</v>
      </c>
    </row>
    <row r="31" spans="1:41" hidden="1" x14ac:dyDescent="0.3">
      <c r="A31" t="s">
        <v>105</v>
      </c>
      <c r="B31" t="s">
        <v>106</v>
      </c>
      <c r="C31" t="s">
        <v>106</v>
      </c>
      <c r="D31" t="s">
        <v>5</v>
      </c>
      <c r="E31">
        <v>0</v>
      </c>
      <c r="F31">
        <v>1</v>
      </c>
      <c r="G31">
        <v>0</v>
      </c>
      <c r="H31">
        <v>0</v>
      </c>
      <c r="I31" t="s">
        <v>11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4.4000000000000004</v>
      </c>
      <c r="AE31">
        <v>105</v>
      </c>
      <c r="AF31">
        <v>10.481481506453676</v>
      </c>
      <c r="AG31">
        <v>15.583784429774404</v>
      </c>
      <c r="AH31">
        <v>20.561625397987868</v>
      </c>
      <c r="AI31">
        <v>4.7639116546538762</v>
      </c>
      <c r="AJ31">
        <v>0</v>
      </c>
      <c r="AK31">
        <v>0</v>
      </c>
      <c r="AM31" t="s">
        <v>22</v>
      </c>
      <c r="AN31">
        <f>SUMPRODUCT(Table1[Selected],Table1[MUN])</f>
        <v>0</v>
      </c>
      <c r="AO31">
        <v>3</v>
      </c>
    </row>
    <row r="32" spans="1:41" hidden="1" x14ac:dyDescent="0.3">
      <c r="A32" t="s">
        <v>107</v>
      </c>
      <c r="B32" t="s">
        <v>108</v>
      </c>
      <c r="C32" t="s">
        <v>108</v>
      </c>
      <c r="D32" t="s">
        <v>7</v>
      </c>
      <c r="E32">
        <v>0</v>
      </c>
      <c r="F32">
        <v>0</v>
      </c>
      <c r="G32">
        <v>0</v>
      </c>
      <c r="H32">
        <v>1</v>
      </c>
      <c r="I32" t="s">
        <v>12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7.5</v>
      </c>
      <c r="AE32">
        <v>122</v>
      </c>
      <c r="AF32">
        <v>20.623491188220335</v>
      </c>
      <c r="AG32">
        <v>19.273562494762047</v>
      </c>
      <c r="AH32">
        <v>14.695185357997644</v>
      </c>
      <c r="AI32">
        <v>3.6308963670031562</v>
      </c>
      <c r="AJ32">
        <v>0</v>
      </c>
      <c r="AK32">
        <v>0</v>
      </c>
      <c r="AM32" t="s">
        <v>23</v>
      </c>
      <c r="AN32">
        <f>SUMPRODUCT(Table1[Selected],Table1[NEW])</f>
        <v>0</v>
      </c>
      <c r="AO32">
        <v>3</v>
      </c>
    </row>
    <row r="33" spans="1:41" x14ac:dyDescent="0.3">
      <c r="A33" t="s">
        <v>141</v>
      </c>
      <c r="B33" t="s">
        <v>142</v>
      </c>
      <c r="C33" t="s">
        <v>142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13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5.6</v>
      </c>
      <c r="AE33">
        <v>176</v>
      </c>
      <c r="AF33">
        <v>26.355249654373601</v>
      </c>
      <c r="AG33">
        <v>31.046585757738349</v>
      </c>
      <c r="AH33">
        <v>26.081570033018153</v>
      </c>
      <c r="AI33">
        <v>4.7099701479005178</v>
      </c>
      <c r="AJ33">
        <v>1</v>
      </c>
      <c r="AK33">
        <v>1</v>
      </c>
      <c r="AM33" t="s">
        <v>24</v>
      </c>
      <c r="AN33">
        <f>SUMPRODUCT(Table1[Selected],Table1[NFO])</f>
        <v>0</v>
      </c>
      <c r="AO33">
        <v>3</v>
      </c>
    </row>
    <row r="34" spans="1:41" hidden="1" x14ac:dyDescent="0.3">
      <c r="A34" t="s">
        <v>112</v>
      </c>
      <c r="B34" t="s">
        <v>113</v>
      </c>
      <c r="C34" t="s">
        <v>113</v>
      </c>
      <c r="D34" t="s">
        <v>6</v>
      </c>
      <c r="E34">
        <v>0</v>
      </c>
      <c r="F34">
        <v>0</v>
      </c>
      <c r="G34">
        <v>1</v>
      </c>
      <c r="H34">
        <v>0</v>
      </c>
      <c r="I34" t="s">
        <v>12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4.0999999999999996</v>
      </c>
      <c r="AE34">
        <v>125</v>
      </c>
      <c r="AF34">
        <v>14.649696739315198</v>
      </c>
      <c r="AG34">
        <v>10.811952588448138</v>
      </c>
      <c r="AH34">
        <v>9.3464245531532484</v>
      </c>
      <c r="AI34">
        <v>1.8683234321120241</v>
      </c>
      <c r="AJ34">
        <v>0</v>
      </c>
      <c r="AK34">
        <v>0</v>
      </c>
      <c r="AM34" t="s">
        <v>25</v>
      </c>
      <c r="AN34">
        <f>SUMPRODUCT(Table1[Selected],Table1[SOU])</f>
        <v>0</v>
      </c>
      <c r="AO34">
        <v>3</v>
      </c>
    </row>
    <row r="35" spans="1:41" x14ac:dyDescent="0.3">
      <c r="A35" t="s">
        <v>318</v>
      </c>
      <c r="B35" t="s">
        <v>319</v>
      </c>
      <c r="C35" t="s">
        <v>319</v>
      </c>
      <c r="D35" t="s">
        <v>7</v>
      </c>
      <c r="E35">
        <v>0</v>
      </c>
      <c r="F35">
        <v>0</v>
      </c>
      <c r="G35">
        <v>0</v>
      </c>
      <c r="H35">
        <v>1</v>
      </c>
      <c r="I35" t="s">
        <v>26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11.4</v>
      </c>
      <c r="AE35">
        <v>660</v>
      </c>
      <c r="AF35">
        <v>43.133059797974141</v>
      </c>
      <c r="AG35">
        <v>28.795711390277887</v>
      </c>
      <c r="AH35">
        <v>24.695783017597641</v>
      </c>
      <c r="AI35">
        <v>4.3795405910214384</v>
      </c>
      <c r="AJ35">
        <v>1</v>
      </c>
      <c r="AK35">
        <v>1</v>
      </c>
      <c r="AM35" t="s">
        <v>26</v>
      </c>
      <c r="AN35">
        <f>SUMPRODUCT(Table1[Selected],Table1[TOT])</f>
        <v>1</v>
      </c>
      <c r="AO35">
        <v>3</v>
      </c>
    </row>
    <row r="36" spans="1:41" hidden="1" x14ac:dyDescent="0.3">
      <c r="A36" t="s">
        <v>116</v>
      </c>
      <c r="B36" t="s">
        <v>117</v>
      </c>
      <c r="C36" t="s">
        <v>117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12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5.5</v>
      </c>
      <c r="AE36">
        <v>128</v>
      </c>
      <c r="AF36">
        <v>12.99629885801976</v>
      </c>
      <c r="AG36">
        <v>10.012692445716748</v>
      </c>
      <c r="AH36">
        <v>8.4512832377193092</v>
      </c>
      <c r="AI36">
        <v>2.2416084975618213</v>
      </c>
      <c r="AJ36">
        <v>0</v>
      </c>
      <c r="AK36">
        <v>0</v>
      </c>
      <c r="AM36" t="s">
        <v>27</v>
      </c>
      <c r="AN36">
        <f>SUMPRODUCT(Table1[Selected],Table1[WHU])</f>
        <v>0</v>
      </c>
      <c r="AO36">
        <v>3</v>
      </c>
    </row>
    <row r="37" spans="1:41" hidden="1" x14ac:dyDescent="0.3">
      <c r="A37" t="s">
        <v>118</v>
      </c>
      <c r="B37" t="s">
        <v>119</v>
      </c>
      <c r="C37" t="s">
        <v>119</v>
      </c>
      <c r="D37" t="s">
        <v>6</v>
      </c>
      <c r="E37">
        <v>0</v>
      </c>
      <c r="F37">
        <v>0</v>
      </c>
      <c r="G37">
        <v>1</v>
      </c>
      <c r="H37">
        <v>0</v>
      </c>
      <c r="I37" t="s">
        <v>12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4.8</v>
      </c>
      <c r="AE37">
        <v>130</v>
      </c>
      <c r="AF37">
        <v>10.787857837583584</v>
      </c>
      <c r="AG37">
        <v>11.937576807301685</v>
      </c>
      <c r="AH37">
        <v>8.3909064270113856</v>
      </c>
      <c r="AI37">
        <v>2.0674546989033704</v>
      </c>
      <c r="AJ37">
        <v>0</v>
      </c>
      <c r="AK37">
        <v>0</v>
      </c>
      <c r="AM37" t="s">
        <v>28</v>
      </c>
      <c r="AN37">
        <f>SUMPRODUCT(Table1[Selected],Table1[WOL])</f>
        <v>0</v>
      </c>
      <c r="AO37">
        <v>3</v>
      </c>
    </row>
    <row r="38" spans="1:41" hidden="1" x14ac:dyDescent="0.3">
      <c r="A38" t="s">
        <v>120</v>
      </c>
      <c r="B38" t="s">
        <v>121</v>
      </c>
      <c r="C38" t="s">
        <v>121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12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5.3</v>
      </c>
      <c r="AE38">
        <v>131</v>
      </c>
      <c r="AF38">
        <v>11.050847457627119</v>
      </c>
      <c r="AG38">
        <v>10.013588376403973</v>
      </c>
      <c r="AH38">
        <v>7.755144831617808</v>
      </c>
      <c r="AI38">
        <v>1.9148185697341971</v>
      </c>
      <c r="AJ38">
        <v>0</v>
      </c>
      <c r="AK38">
        <v>0</v>
      </c>
    </row>
    <row r="39" spans="1:41" hidden="1" x14ac:dyDescent="0.3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1</v>
      </c>
      <c r="G39">
        <v>0</v>
      </c>
      <c r="H39">
        <v>0</v>
      </c>
      <c r="I39" t="s">
        <v>12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4.4000000000000004</v>
      </c>
      <c r="AE39">
        <v>134</v>
      </c>
      <c r="AF39">
        <v>11.517506159388395</v>
      </c>
      <c r="AG39">
        <v>11.643088612672706</v>
      </c>
      <c r="AH39">
        <v>8.5404016295211775</v>
      </c>
      <c r="AI39">
        <v>1.8669133185566456</v>
      </c>
      <c r="AJ39">
        <v>0</v>
      </c>
      <c r="AK39">
        <v>0</v>
      </c>
    </row>
    <row r="40" spans="1:41" hidden="1" x14ac:dyDescent="0.3">
      <c r="A40" t="s">
        <v>124</v>
      </c>
      <c r="B40" t="s">
        <v>125</v>
      </c>
      <c r="C40" t="s">
        <v>125</v>
      </c>
      <c r="D40" t="s">
        <v>7</v>
      </c>
      <c r="E40">
        <v>0</v>
      </c>
      <c r="F40">
        <v>0</v>
      </c>
      <c r="G40">
        <v>0</v>
      </c>
      <c r="H40">
        <v>1</v>
      </c>
      <c r="I40" t="s">
        <v>12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5.7</v>
      </c>
      <c r="AE40">
        <v>137</v>
      </c>
      <c r="AF40">
        <v>13.369053666157031</v>
      </c>
      <c r="AG40">
        <v>12.270273000159229</v>
      </c>
      <c r="AH40">
        <v>9.4411999826368564</v>
      </c>
      <c r="AI40">
        <v>2.2914844277259818</v>
      </c>
      <c r="AJ40">
        <v>0</v>
      </c>
      <c r="AK40">
        <v>0</v>
      </c>
    </row>
    <row r="41" spans="1:41" hidden="1" x14ac:dyDescent="0.3">
      <c r="A41" t="s">
        <v>126</v>
      </c>
      <c r="B41" t="s">
        <v>127</v>
      </c>
      <c r="C41" t="s">
        <v>127</v>
      </c>
      <c r="D41" t="s">
        <v>5</v>
      </c>
      <c r="E41">
        <v>0</v>
      </c>
      <c r="F41">
        <v>1</v>
      </c>
      <c r="G41">
        <v>0</v>
      </c>
      <c r="H41">
        <v>0</v>
      </c>
      <c r="I41" t="s">
        <v>12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146</v>
      </c>
      <c r="AF41">
        <v>12.791751921200486</v>
      </c>
      <c r="AG41">
        <v>13.854671209536223</v>
      </c>
      <c r="AH41">
        <v>9.835604772385345</v>
      </c>
      <c r="AI41">
        <v>2.4781904432243782</v>
      </c>
      <c r="AJ41">
        <v>0</v>
      </c>
      <c r="AK41">
        <v>0</v>
      </c>
    </row>
    <row r="42" spans="1:41" hidden="1" x14ac:dyDescent="0.3">
      <c r="A42" t="s">
        <v>128</v>
      </c>
      <c r="B42" t="s">
        <v>129</v>
      </c>
      <c r="C42" t="s">
        <v>129</v>
      </c>
      <c r="D42" t="s">
        <v>6</v>
      </c>
      <c r="E42">
        <v>0</v>
      </c>
      <c r="F42">
        <v>0</v>
      </c>
      <c r="G42">
        <v>1</v>
      </c>
      <c r="H42">
        <v>0</v>
      </c>
      <c r="I42" t="s">
        <v>13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5.4</v>
      </c>
      <c r="AE42">
        <v>160</v>
      </c>
      <c r="AF42">
        <v>21.613298278177034</v>
      </c>
      <c r="AG42">
        <v>23.855629697672565</v>
      </c>
      <c r="AH42">
        <v>20.687098896678066</v>
      </c>
      <c r="AI42">
        <v>3.3241495805247663</v>
      </c>
      <c r="AJ42">
        <v>0</v>
      </c>
      <c r="AK42">
        <v>0</v>
      </c>
    </row>
    <row r="43" spans="1:41" hidden="1" x14ac:dyDescent="0.3">
      <c r="A43" t="s">
        <v>130</v>
      </c>
      <c r="B43" t="s">
        <v>131</v>
      </c>
      <c r="C43" t="s">
        <v>131</v>
      </c>
      <c r="D43" t="s">
        <v>5</v>
      </c>
      <c r="E43">
        <v>0</v>
      </c>
      <c r="F43">
        <v>1</v>
      </c>
      <c r="G43">
        <v>0</v>
      </c>
      <c r="H43">
        <v>0</v>
      </c>
      <c r="I43" t="s">
        <v>13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4.8</v>
      </c>
      <c r="AE43">
        <v>161</v>
      </c>
      <c r="AF43">
        <v>23.43564273753589</v>
      </c>
      <c r="AG43">
        <v>20.559268418108481</v>
      </c>
      <c r="AH43">
        <v>20.110492792244468</v>
      </c>
      <c r="AI43">
        <v>3.3919330532858476</v>
      </c>
      <c r="AJ43">
        <v>0</v>
      </c>
      <c r="AK43">
        <v>0</v>
      </c>
    </row>
    <row r="44" spans="1:41" x14ac:dyDescent="0.3">
      <c r="A44" t="s">
        <v>227</v>
      </c>
      <c r="B44" t="s">
        <v>255</v>
      </c>
      <c r="C44" t="s">
        <v>255</v>
      </c>
      <c r="D44" t="s">
        <v>6</v>
      </c>
      <c r="E44">
        <v>0</v>
      </c>
      <c r="F44">
        <v>0</v>
      </c>
      <c r="G44">
        <v>1</v>
      </c>
      <c r="H44">
        <v>0</v>
      </c>
      <c r="I44" t="s">
        <v>21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7.3</v>
      </c>
      <c r="AE44">
        <v>471</v>
      </c>
      <c r="AF44">
        <v>32.675817750436089</v>
      </c>
      <c r="AG44">
        <v>23.64066066584267</v>
      </c>
      <c r="AH44">
        <v>25.603053725101706</v>
      </c>
      <c r="AI44">
        <v>4.2133920488664671</v>
      </c>
      <c r="AJ44">
        <v>1</v>
      </c>
      <c r="AK44">
        <v>1</v>
      </c>
    </row>
    <row r="45" spans="1:41" hidden="1" x14ac:dyDescent="0.3">
      <c r="A45" t="s">
        <v>134</v>
      </c>
      <c r="B45" t="s">
        <v>135</v>
      </c>
      <c r="C45" t="s">
        <v>135</v>
      </c>
      <c r="D45" t="s">
        <v>5</v>
      </c>
      <c r="E45">
        <v>0</v>
      </c>
      <c r="F45">
        <v>1</v>
      </c>
      <c r="G45">
        <v>0</v>
      </c>
      <c r="H45">
        <v>0</v>
      </c>
      <c r="I45" t="s">
        <v>13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4.5999999999999996</v>
      </c>
      <c r="AE45">
        <v>164</v>
      </c>
      <c r="AF45">
        <v>101.72289156626505</v>
      </c>
      <c r="AG45">
        <v>19.776573641836357</v>
      </c>
      <c r="AH45">
        <f>56.9175756679852*0.25</f>
        <v>14.229393916996299</v>
      </c>
      <c r="AI45">
        <f>3.23615823312575*0.25</f>
        <v>0.80903955828143748</v>
      </c>
      <c r="AJ45">
        <v>0</v>
      </c>
      <c r="AK45">
        <v>0</v>
      </c>
    </row>
    <row r="46" spans="1:41" hidden="1" x14ac:dyDescent="0.3">
      <c r="A46" t="s">
        <v>136</v>
      </c>
      <c r="B46" t="s">
        <v>137</v>
      </c>
      <c r="C46" t="s">
        <v>137</v>
      </c>
      <c r="D46" t="s">
        <v>6</v>
      </c>
      <c r="E46">
        <v>0</v>
      </c>
      <c r="F46">
        <v>0</v>
      </c>
      <c r="G46">
        <v>1</v>
      </c>
      <c r="H46">
        <v>0</v>
      </c>
      <c r="I46" t="s">
        <v>13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5.5</v>
      </c>
      <c r="AE46">
        <v>168</v>
      </c>
      <c r="AF46">
        <v>13.651848774475056</v>
      </c>
      <c r="AG46">
        <v>22.101552117321361</v>
      </c>
      <c r="AH46">
        <v>16.142203567613159</v>
      </c>
      <c r="AI46">
        <v>3.4455527466405296</v>
      </c>
      <c r="AJ46">
        <v>0</v>
      </c>
      <c r="AK46">
        <v>0</v>
      </c>
    </row>
    <row r="47" spans="1:41" x14ac:dyDescent="0.3">
      <c r="A47" t="s">
        <v>81</v>
      </c>
      <c r="B47" t="s">
        <v>82</v>
      </c>
      <c r="C47" t="s">
        <v>83</v>
      </c>
      <c r="D47" t="s">
        <v>5</v>
      </c>
      <c r="E47">
        <v>0</v>
      </c>
      <c r="F47">
        <v>1</v>
      </c>
      <c r="G47">
        <v>0</v>
      </c>
      <c r="H47">
        <v>0</v>
      </c>
      <c r="I47" t="s">
        <v>10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4.4000000000000004</v>
      </c>
      <c r="AE47">
        <v>50</v>
      </c>
      <c r="AF47">
        <v>12.623931623931623</v>
      </c>
      <c r="AG47">
        <v>13.871376698075538</v>
      </c>
      <c r="AH47">
        <v>14.503614655570033</v>
      </c>
      <c r="AI47">
        <v>3.775230615313923</v>
      </c>
      <c r="AJ47">
        <v>1</v>
      </c>
      <c r="AK47">
        <v>1</v>
      </c>
    </row>
    <row r="48" spans="1:41" x14ac:dyDescent="0.3">
      <c r="A48" t="s">
        <v>256</v>
      </c>
      <c r="B48" t="s">
        <v>257</v>
      </c>
      <c r="C48" t="s">
        <v>256</v>
      </c>
      <c r="D48" t="s">
        <v>4</v>
      </c>
      <c r="E48">
        <v>1</v>
      </c>
      <c r="F48">
        <v>0</v>
      </c>
      <c r="G48">
        <v>0</v>
      </c>
      <c r="H48">
        <v>0</v>
      </c>
      <c r="I48" t="s">
        <v>21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5.4</v>
      </c>
      <c r="AE48">
        <v>473</v>
      </c>
      <c r="AF48">
        <v>22.191966747596425</v>
      </c>
      <c r="AG48">
        <v>18.989421021256263</v>
      </c>
      <c r="AH48">
        <v>18.557539403589907</v>
      </c>
      <c r="AI48">
        <v>3.7023303495750559</v>
      </c>
      <c r="AJ48">
        <v>1</v>
      </c>
      <c r="AK48">
        <v>1</v>
      </c>
    </row>
    <row r="49" spans="1:37" hidden="1" x14ac:dyDescent="0.3">
      <c r="A49" t="s">
        <v>143</v>
      </c>
      <c r="B49" t="s">
        <v>144</v>
      </c>
      <c r="C49" t="s">
        <v>144</v>
      </c>
      <c r="D49" t="s">
        <v>5</v>
      </c>
      <c r="E49">
        <v>0</v>
      </c>
      <c r="F49">
        <v>1</v>
      </c>
      <c r="G49">
        <v>0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4.9000000000000004</v>
      </c>
      <c r="AE49">
        <v>184</v>
      </c>
      <c r="AF49">
        <v>24.272929978473272</v>
      </c>
      <c r="AG49">
        <v>27.281439925182809</v>
      </c>
      <c r="AH49">
        <v>23.44712083645512</v>
      </c>
      <c r="AI49">
        <v>4.787751206285364</v>
      </c>
      <c r="AJ49">
        <v>0</v>
      </c>
      <c r="AK49">
        <v>0</v>
      </c>
    </row>
    <row r="50" spans="1:37" hidden="1" x14ac:dyDescent="0.3">
      <c r="A50" t="s">
        <v>145</v>
      </c>
      <c r="B50" t="s">
        <v>146</v>
      </c>
      <c r="C50" t="s">
        <v>146</v>
      </c>
      <c r="D50" t="s">
        <v>6</v>
      </c>
      <c r="E50">
        <v>0</v>
      </c>
      <c r="F50">
        <v>0</v>
      </c>
      <c r="G50">
        <v>1</v>
      </c>
      <c r="H50">
        <v>0</v>
      </c>
      <c r="I50" t="s">
        <v>14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7.2</v>
      </c>
      <c r="AE50">
        <v>211</v>
      </c>
      <c r="AF50">
        <v>24.584310939988345</v>
      </c>
      <c r="AG50">
        <v>18.910473372981119</v>
      </c>
      <c r="AH50">
        <v>12.427956131391044</v>
      </c>
      <c r="AI50">
        <v>2.430663428733542</v>
      </c>
      <c r="AJ50">
        <v>0</v>
      </c>
      <c r="AK50">
        <v>0</v>
      </c>
    </row>
    <row r="51" spans="1:37" hidden="1" x14ac:dyDescent="0.3">
      <c r="A51" t="s">
        <v>147</v>
      </c>
      <c r="B51" t="s">
        <v>148</v>
      </c>
      <c r="C51" t="s">
        <v>148</v>
      </c>
      <c r="D51" t="s">
        <v>7</v>
      </c>
      <c r="E51">
        <v>0</v>
      </c>
      <c r="F51">
        <v>0</v>
      </c>
      <c r="G51">
        <v>0</v>
      </c>
      <c r="H51">
        <v>1</v>
      </c>
      <c r="I51" t="s">
        <v>14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7.4</v>
      </c>
      <c r="AE51">
        <v>214</v>
      </c>
      <c r="AF51">
        <v>17.220099718204882</v>
      </c>
      <c r="AG51">
        <v>16.619665628456385</v>
      </c>
      <c r="AH51">
        <v>9.467089284391891</v>
      </c>
      <c r="AI51">
        <v>2.0240504977408151</v>
      </c>
      <c r="AJ51">
        <v>0</v>
      </c>
      <c r="AK51">
        <v>0</v>
      </c>
    </row>
    <row r="52" spans="1:37" hidden="1" x14ac:dyDescent="0.3">
      <c r="A52" t="s">
        <v>149</v>
      </c>
      <c r="B52" t="s">
        <v>150</v>
      </c>
      <c r="C52" t="s">
        <v>150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9.6999999999999993</v>
      </c>
      <c r="AE52">
        <v>221</v>
      </c>
      <c r="AF52">
        <v>26.692577310726673</v>
      </c>
      <c r="AG52">
        <v>17.794589329447547</v>
      </c>
      <c r="AH52">
        <v>12.875498749333616</v>
      </c>
      <c r="AI52">
        <v>2.7341875921154539</v>
      </c>
      <c r="AJ52">
        <v>0</v>
      </c>
      <c r="AK52">
        <v>0</v>
      </c>
    </row>
    <row r="53" spans="1:37" hidden="1" x14ac:dyDescent="0.3">
      <c r="A53" t="s">
        <v>151</v>
      </c>
      <c r="B53" t="s">
        <v>152</v>
      </c>
      <c r="C53" t="s">
        <v>152</v>
      </c>
      <c r="D53" t="s">
        <v>4</v>
      </c>
      <c r="E53">
        <v>1</v>
      </c>
      <c r="F53">
        <v>0</v>
      </c>
      <c r="G53">
        <v>0</v>
      </c>
      <c r="H53">
        <v>0</v>
      </c>
      <c r="I53" t="s">
        <v>15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4.4000000000000004</v>
      </c>
      <c r="AE53">
        <v>238</v>
      </c>
      <c r="AF53">
        <v>14.453364764936623</v>
      </c>
      <c r="AG53">
        <v>16.874982790952537</v>
      </c>
      <c r="AH53">
        <v>14.465098676988248</v>
      </c>
      <c r="AI53">
        <v>3.0150648986370046</v>
      </c>
      <c r="AJ53">
        <v>0</v>
      </c>
      <c r="AK53">
        <v>0</v>
      </c>
    </row>
    <row r="54" spans="1:37" hidden="1" x14ac:dyDescent="0.3">
      <c r="A54" t="s">
        <v>153</v>
      </c>
      <c r="B54" t="s">
        <v>154</v>
      </c>
      <c r="C54" t="s">
        <v>154</v>
      </c>
      <c r="D54" t="s">
        <v>5</v>
      </c>
      <c r="E54">
        <v>0</v>
      </c>
      <c r="F54">
        <v>1</v>
      </c>
      <c r="G54">
        <v>0</v>
      </c>
      <c r="H54">
        <v>0</v>
      </c>
      <c r="I54" t="s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4.4000000000000004</v>
      </c>
      <c r="AE54">
        <v>242</v>
      </c>
      <c r="AF54">
        <v>8.1952518251043536</v>
      </c>
      <c r="AG54">
        <v>11.997615745776152</v>
      </c>
      <c r="AH54">
        <v>9.2850459140965338</v>
      </c>
      <c r="AI54">
        <v>2.0421943379628278</v>
      </c>
      <c r="AJ54">
        <v>0</v>
      </c>
      <c r="AK54">
        <v>0</v>
      </c>
    </row>
    <row r="55" spans="1:37" hidden="1" x14ac:dyDescent="0.3">
      <c r="A55" t="s">
        <v>155</v>
      </c>
      <c r="B55" t="s">
        <v>156</v>
      </c>
      <c r="C55" t="s">
        <v>157</v>
      </c>
      <c r="D55" t="s">
        <v>6</v>
      </c>
      <c r="E55">
        <v>0</v>
      </c>
      <c r="F55">
        <v>0</v>
      </c>
      <c r="G55">
        <v>1</v>
      </c>
      <c r="H55">
        <v>0</v>
      </c>
      <c r="I55" t="s">
        <v>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5.2</v>
      </c>
      <c r="AE55">
        <v>245</v>
      </c>
      <c r="AF55">
        <v>10.990530749425504</v>
      </c>
      <c r="AG55">
        <v>12.899646453489332</v>
      </c>
      <c r="AH55">
        <v>11.029632164704505</v>
      </c>
      <c r="AI55">
        <v>2.447396844346382</v>
      </c>
      <c r="AJ55">
        <v>0</v>
      </c>
      <c r="AK55">
        <v>0</v>
      </c>
    </row>
    <row r="56" spans="1:37" hidden="1" x14ac:dyDescent="0.3">
      <c r="A56" t="s">
        <v>158</v>
      </c>
      <c r="B56" t="s">
        <v>159</v>
      </c>
      <c r="C56" t="s">
        <v>159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4.7</v>
      </c>
      <c r="AE56">
        <v>247</v>
      </c>
      <c r="AF56">
        <v>10.303333407240014</v>
      </c>
      <c r="AG56">
        <v>12.860083954227814</v>
      </c>
      <c r="AH56">
        <v>10.68197451617333</v>
      </c>
      <c r="AI56">
        <v>2.3280379723465172</v>
      </c>
      <c r="AJ56">
        <v>0</v>
      </c>
      <c r="AK56">
        <v>0</v>
      </c>
    </row>
    <row r="57" spans="1:37" x14ac:dyDescent="0.3">
      <c r="A57" t="s">
        <v>244</v>
      </c>
      <c r="B57" t="s">
        <v>245</v>
      </c>
      <c r="C57" t="s">
        <v>245</v>
      </c>
      <c r="D57" t="s">
        <v>5</v>
      </c>
      <c r="E57">
        <v>0</v>
      </c>
      <c r="F57">
        <v>1</v>
      </c>
      <c r="G57">
        <v>0</v>
      </c>
      <c r="H57">
        <v>0</v>
      </c>
      <c r="I57" t="s">
        <v>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6.8</v>
      </c>
      <c r="AE57">
        <v>440</v>
      </c>
      <c r="AF57">
        <v>19.808607151006303</v>
      </c>
      <c r="AG57">
        <v>17.98503730114426</v>
      </c>
      <c r="AH57">
        <v>14.080555508573436</v>
      </c>
      <c r="AI57">
        <v>3.4199635771825942</v>
      </c>
      <c r="AJ57">
        <v>1</v>
      </c>
      <c r="AK57">
        <v>1</v>
      </c>
    </row>
    <row r="58" spans="1:37" hidden="1" x14ac:dyDescent="0.3">
      <c r="A58" t="s">
        <v>162</v>
      </c>
      <c r="B58" t="s">
        <v>163</v>
      </c>
      <c r="C58" t="s">
        <v>163</v>
      </c>
      <c r="D58" t="s">
        <v>7</v>
      </c>
      <c r="E58">
        <v>0</v>
      </c>
      <c r="F58">
        <v>0</v>
      </c>
      <c r="G58">
        <v>0</v>
      </c>
      <c r="H58">
        <v>1</v>
      </c>
      <c r="I58" t="s">
        <v>15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</v>
      </c>
      <c r="AE58">
        <v>251</v>
      </c>
      <c r="AF58">
        <v>10.92478866839166</v>
      </c>
      <c r="AG58">
        <v>11.283989203244378</v>
      </c>
      <c r="AH58">
        <v>10.277686985367399</v>
      </c>
      <c r="AI58">
        <v>2.2569155934624776</v>
      </c>
      <c r="AJ58">
        <v>0</v>
      </c>
      <c r="AK58">
        <v>0</v>
      </c>
    </row>
    <row r="59" spans="1:37" hidden="1" x14ac:dyDescent="0.3">
      <c r="A59" t="s">
        <v>164</v>
      </c>
      <c r="B59" t="s">
        <v>165</v>
      </c>
      <c r="C59" t="s">
        <v>165</v>
      </c>
      <c r="D59" t="s">
        <v>5</v>
      </c>
      <c r="E59">
        <v>0</v>
      </c>
      <c r="F59">
        <v>1</v>
      </c>
      <c r="G59">
        <v>0</v>
      </c>
      <c r="H59">
        <v>0</v>
      </c>
      <c r="I59" t="s">
        <v>15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4.5</v>
      </c>
      <c r="AE59">
        <v>252</v>
      </c>
      <c r="AF59">
        <v>12.129121002016554</v>
      </c>
      <c r="AG59">
        <v>13.071832090505367</v>
      </c>
      <c r="AH59">
        <v>11.653198301422343</v>
      </c>
      <c r="AI59">
        <v>2.7998364645475706</v>
      </c>
      <c r="AJ59">
        <v>0</v>
      </c>
      <c r="AK59">
        <v>0</v>
      </c>
    </row>
    <row r="60" spans="1:37" hidden="1" x14ac:dyDescent="0.3">
      <c r="A60" t="s">
        <v>166</v>
      </c>
      <c r="B60" t="s">
        <v>167</v>
      </c>
      <c r="C60" t="s">
        <v>167</v>
      </c>
      <c r="D60" t="s">
        <v>6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254</v>
      </c>
      <c r="AF60">
        <v>9.8443262812706678</v>
      </c>
      <c r="AG60">
        <v>17.672622719899245</v>
      </c>
      <c r="AH60">
        <v>12.607309562999056</v>
      </c>
      <c r="AI60">
        <v>2.6697048475117553</v>
      </c>
      <c r="AJ60">
        <v>0</v>
      </c>
      <c r="AK60">
        <v>0</v>
      </c>
    </row>
    <row r="61" spans="1:37" hidden="1" x14ac:dyDescent="0.3">
      <c r="A61" t="s">
        <v>168</v>
      </c>
      <c r="B61" t="s">
        <v>169</v>
      </c>
      <c r="C61" t="s">
        <v>169</v>
      </c>
      <c r="D61" t="s">
        <v>5</v>
      </c>
      <c r="E61">
        <v>0</v>
      </c>
      <c r="F61">
        <v>1</v>
      </c>
      <c r="G61">
        <v>0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4.4000000000000004</v>
      </c>
      <c r="AE61">
        <v>255</v>
      </c>
      <c r="AF61">
        <v>13.495178869724818</v>
      </c>
      <c r="AG61">
        <v>12.039541762827051</v>
      </c>
      <c r="AH61">
        <v>11.848963009028065</v>
      </c>
      <c r="AI61">
        <v>2.7620300468994037</v>
      </c>
      <c r="AJ61">
        <v>0</v>
      </c>
      <c r="AK61">
        <v>0</v>
      </c>
    </row>
    <row r="62" spans="1:37" hidden="1" x14ac:dyDescent="0.3">
      <c r="A62" t="s">
        <v>170</v>
      </c>
      <c r="B62" t="s">
        <v>171</v>
      </c>
      <c r="C62" t="s">
        <v>171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256</v>
      </c>
      <c r="AF62">
        <v>13.14285712691796</v>
      </c>
      <c r="AG62">
        <v>16.734933889256943</v>
      </c>
      <c r="AH62">
        <v>13.773300182268567</v>
      </c>
      <c r="AI62">
        <v>3.0957420157021467</v>
      </c>
      <c r="AJ62">
        <v>0</v>
      </c>
      <c r="AK62">
        <v>0</v>
      </c>
    </row>
    <row r="63" spans="1:37" hidden="1" x14ac:dyDescent="0.3">
      <c r="A63" t="s">
        <v>172</v>
      </c>
      <c r="B63" t="s">
        <v>173</v>
      </c>
      <c r="C63" t="s">
        <v>174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263</v>
      </c>
      <c r="AF63">
        <v>9.8275861663840196</v>
      </c>
      <c r="AG63">
        <v>13.181284180627229</v>
      </c>
      <c r="AH63">
        <v>10.596716465469413</v>
      </c>
      <c r="AI63">
        <v>2.2190982693868584</v>
      </c>
      <c r="AJ63">
        <v>0</v>
      </c>
      <c r="AK63">
        <v>0</v>
      </c>
    </row>
    <row r="64" spans="1:37" hidden="1" x14ac:dyDescent="0.3">
      <c r="A64" t="s">
        <v>155</v>
      </c>
      <c r="B64" t="s">
        <v>175</v>
      </c>
      <c r="C64" t="s">
        <v>175</v>
      </c>
      <c r="D64" t="s">
        <v>4</v>
      </c>
      <c r="E64">
        <v>1</v>
      </c>
      <c r="F64">
        <v>0</v>
      </c>
      <c r="G64">
        <v>0</v>
      </c>
      <c r="H64">
        <v>0</v>
      </c>
      <c r="I64" t="s">
        <v>16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4.4000000000000004</v>
      </c>
      <c r="AE64">
        <v>281</v>
      </c>
      <c r="AF64">
        <v>16.391732830642994</v>
      </c>
      <c r="AG64">
        <v>15.079902338149935</v>
      </c>
      <c r="AH64">
        <v>14.09588874749528</v>
      </c>
      <c r="AI64">
        <v>3.2878090978037839</v>
      </c>
      <c r="AJ64">
        <v>0</v>
      </c>
      <c r="AK64">
        <v>0</v>
      </c>
    </row>
    <row r="65" spans="1:37" hidden="1" x14ac:dyDescent="0.3">
      <c r="A65" t="s">
        <v>176</v>
      </c>
      <c r="B65" t="s">
        <v>177</v>
      </c>
      <c r="C65" t="s">
        <v>177</v>
      </c>
      <c r="D65" t="s">
        <v>6</v>
      </c>
      <c r="E65">
        <v>0</v>
      </c>
      <c r="F65">
        <v>0</v>
      </c>
      <c r="G65">
        <v>1</v>
      </c>
      <c r="H65">
        <v>0</v>
      </c>
      <c r="I65" t="s">
        <v>16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4.9000000000000004</v>
      </c>
      <c r="AE65">
        <v>285</v>
      </c>
      <c r="AF65">
        <v>10.554321926979362</v>
      </c>
      <c r="AG65">
        <v>13.662992455937776</v>
      </c>
      <c r="AH65">
        <v>10.638908514330449</v>
      </c>
      <c r="AI65">
        <v>2.6651557960108203</v>
      </c>
      <c r="AJ65">
        <v>0</v>
      </c>
      <c r="AK65">
        <v>0</v>
      </c>
    </row>
    <row r="66" spans="1:37" hidden="1" x14ac:dyDescent="0.3">
      <c r="A66" t="s">
        <v>178</v>
      </c>
      <c r="B66" t="s">
        <v>179</v>
      </c>
      <c r="C66" t="s">
        <v>179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5.2</v>
      </c>
      <c r="AE66">
        <v>288</v>
      </c>
      <c r="AF66">
        <v>10.937880089799231</v>
      </c>
      <c r="AG66">
        <v>12.198627610211521</v>
      </c>
      <c r="AH66">
        <v>10.250356731273133</v>
      </c>
      <c r="AI66">
        <v>2.6272870761315388</v>
      </c>
      <c r="AJ66">
        <v>0</v>
      </c>
      <c r="AK66">
        <v>0</v>
      </c>
    </row>
    <row r="67" spans="1:37" hidden="1" x14ac:dyDescent="0.3">
      <c r="A67" t="s">
        <v>180</v>
      </c>
      <c r="B67" t="s">
        <v>181</v>
      </c>
      <c r="C67" t="s">
        <v>181</v>
      </c>
      <c r="D67" t="s">
        <v>5</v>
      </c>
      <c r="E67">
        <v>0</v>
      </c>
      <c r="F67">
        <v>1</v>
      </c>
      <c r="G67">
        <v>0</v>
      </c>
      <c r="H67">
        <v>0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4.0999999999999996</v>
      </c>
      <c r="AE67">
        <v>293</v>
      </c>
      <c r="AF67">
        <v>12.38095235087008</v>
      </c>
      <c r="AG67">
        <v>11.011097325492663</v>
      </c>
      <c r="AH67">
        <v>10.497032937377986</v>
      </c>
      <c r="AI67">
        <v>2.3524697815878186</v>
      </c>
      <c r="AJ67">
        <v>0</v>
      </c>
      <c r="AK67">
        <v>0</v>
      </c>
    </row>
    <row r="68" spans="1:37" hidden="1" x14ac:dyDescent="0.3">
      <c r="A68" t="s">
        <v>182</v>
      </c>
      <c r="B68" t="s">
        <v>183</v>
      </c>
      <c r="C68" t="s">
        <v>183</v>
      </c>
      <c r="D68" t="s">
        <v>5</v>
      </c>
      <c r="E68">
        <v>0</v>
      </c>
      <c r="F68">
        <v>1</v>
      </c>
      <c r="G68">
        <v>0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4.0999999999999996</v>
      </c>
      <c r="AE68">
        <v>297</v>
      </c>
      <c r="AF68">
        <v>12.802628499766882</v>
      </c>
      <c r="AG68">
        <v>11.642817212408652</v>
      </c>
      <c r="AH68">
        <v>10.956024218167949</v>
      </c>
      <c r="AI68">
        <v>2.6481210176797196</v>
      </c>
      <c r="AJ68">
        <v>0</v>
      </c>
      <c r="AK68">
        <v>0</v>
      </c>
    </row>
    <row r="69" spans="1:37" hidden="1" x14ac:dyDescent="0.3">
      <c r="A69" t="s">
        <v>184</v>
      </c>
      <c r="B69" t="s">
        <v>185</v>
      </c>
      <c r="C69" t="s">
        <v>185</v>
      </c>
      <c r="D69" t="s">
        <v>6</v>
      </c>
      <c r="E69">
        <v>0</v>
      </c>
      <c r="F69">
        <v>0</v>
      </c>
      <c r="G69">
        <v>1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5.0999999999999996</v>
      </c>
      <c r="AE69">
        <v>300</v>
      </c>
      <c r="AF69">
        <v>12.156862745098039</v>
      </c>
      <c r="AG69">
        <v>13.438203607103063</v>
      </c>
      <c r="AH69">
        <v>11.345313962638034</v>
      </c>
      <c r="AI69">
        <v>2.8822856446382978</v>
      </c>
      <c r="AJ69">
        <v>0</v>
      </c>
      <c r="AK69">
        <v>0</v>
      </c>
    </row>
    <row r="70" spans="1:37" hidden="1" x14ac:dyDescent="0.3">
      <c r="A70" t="s">
        <v>186</v>
      </c>
      <c r="B70" t="s">
        <v>187</v>
      </c>
      <c r="C70" t="s">
        <v>187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4.7</v>
      </c>
      <c r="AE70">
        <v>304</v>
      </c>
      <c r="AF70">
        <v>10.571428571428571</v>
      </c>
      <c r="AG70">
        <v>13.037575340545754</v>
      </c>
      <c r="AH70">
        <v>10.400157106918861</v>
      </c>
      <c r="AI70">
        <v>2.5345860470026302</v>
      </c>
      <c r="AJ70">
        <v>0</v>
      </c>
      <c r="AK70">
        <v>0</v>
      </c>
    </row>
    <row r="71" spans="1:37" hidden="1" x14ac:dyDescent="0.3">
      <c r="A71" t="s">
        <v>188</v>
      </c>
      <c r="B71" t="s">
        <v>189</v>
      </c>
      <c r="C71" t="s">
        <v>189</v>
      </c>
      <c r="D71" t="s">
        <v>6</v>
      </c>
      <c r="E71">
        <v>0</v>
      </c>
      <c r="F71">
        <v>0</v>
      </c>
      <c r="G71">
        <v>1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4.8</v>
      </c>
      <c r="AE71">
        <v>306</v>
      </c>
      <c r="AF71">
        <v>10.197653926310412</v>
      </c>
      <c r="AG71">
        <v>9.6543408856439648</v>
      </c>
      <c r="AH71">
        <v>8.8772050488422902</v>
      </c>
      <c r="AI71">
        <v>2.0694507353911762</v>
      </c>
      <c r="AJ71">
        <v>0</v>
      </c>
      <c r="AK71">
        <v>0</v>
      </c>
    </row>
    <row r="72" spans="1:37" hidden="1" x14ac:dyDescent="0.3">
      <c r="A72" t="s">
        <v>190</v>
      </c>
      <c r="B72" t="s">
        <v>191</v>
      </c>
      <c r="C72" t="s">
        <v>191</v>
      </c>
      <c r="D72" t="s">
        <v>4</v>
      </c>
      <c r="E72">
        <v>1</v>
      </c>
      <c r="F72">
        <v>0</v>
      </c>
      <c r="G72">
        <v>0</v>
      </c>
      <c r="H72">
        <v>0</v>
      </c>
      <c r="I72" t="s">
        <v>17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4.5999999999999996</v>
      </c>
      <c r="AE72">
        <v>315</v>
      </c>
      <c r="AF72">
        <v>15.104646835518297</v>
      </c>
      <c r="AG72">
        <v>14.962822427658782</v>
      </c>
      <c r="AH72">
        <v>11.471582905894646</v>
      </c>
      <c r="AI72">
        <v>2.824968477812523</v>
      </c>
      <c r="AJ72">
        <v>0</v>
      </c>
      <c r="AK72">
        <v>0</v>
      </c>
    </row>
    <row r="73" spans="1:37" hidden="1" x14ac:dyDescent="0.3">
      <c r="A73" t="s">
        <v>192</v>
      </c>
      <c r="B73" t="s">
        <v>193</v>
      </c>
      <c r="C73" t="s">
        <v>193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4.5999999999999996</v>
      </c>
      <c r="AE73">
        <v>318</v>
      </c>
      <c r="AF73">
        <v>16.686854608290787</v>
      </c>
      <c r="AG73">
        <v>11.627218864403901</v>
      </c>
      <c r="AH73">
        <v>10.790909522423128</v>
      </c>
      <c r="AI73">
        <v>1.9845030856460499</v>
      </c>
      <c r="AJ73">
        <v>0</v>
      </c>
      <c r="AK73">
        <v>0</v>
      </c>
    </row>
    <row r="74" spans="1:37" hidden="1" x14ac:dyDescent="0.3">
      <c r="A74" t="s">
        <v>194</v>
      </c>
      <c r="B74" t="s">
        <v>195</v>
      </c>
      <c r="C74" t="s">
        <v>195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5.4</v>
      </c>
      <c r="AE74">
        <v>322</v>
      </c>
      <c r="AF74">
        <v>10.580645183823785</v>
      </c>
      <c r="AG74">
        <v>12.420197732396327</v>
      </c>
      <c r="AH74">
        <v>8.7800950297661551</v>
      </c>
      <c r="AI74">
        <v>2.185343902110735</v>
      </c>
      <c r="AJ74">
        <v>0</v>
      </c>
      <c r="AK74">
        <v>0</v>
      </c>
    </row>
    <row r="75" spans="1:37" hidden="1" x14ac:dyDescent="0.3">
      <c r="A75" t="s">
        <v>196</v>
      </c>
      <c r="B75" t="s">
        <v>197</v>
      </c>
      <c r="C75" t="s">
        <v>197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4.3</v>
      </c>
      <c r="AE75">
        <v>328</v>
      </c>
      <c r="AF75">
        <v>9.8983050727023585</v>
      </c>
      <c r="AG75">
        <v>11.792080968885127</v>
      </c>
      <c r="AH75">
        <v>8.2802331157743332</v>
      </c>
      <c r="AI75">
        <v>2.0559150347354018</v>
      </c>
      <c r="AJ75">
        <v>0</v>
      </c>
      <c r="AK75">
        <v>0</v>
      </c>
    </row>
    <row r="76" spans="1:37" hidden="1" x14ac:dyDescent="0.3">
      <c r="A76" t="s">
        <v>198</v>
      </c>
      <c r="B76" t="s">
        <v>199</v>
      </c>
      <c r="C76" t="s">
        <v>199</v>
      </c>
      <c r="D76" t="s">
        <v>5</v>
      </c>
      <c r="E76">
        <v>0</v>
      </c>
      <c r="F76">
        <v>1</v>
      </c>
      <c r="G76">
        <v>0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4.4000000000000004</v>
      </c>
      <c r="AE76">
        <v>332</v>
      </c>
      <c r="AF76">
        <v>9.048457013588747</v>
      </c>
      <c r="AG76">
        <v>11.088683415618004</v>
      </c>
      <c r="AH76">
        <v>7.6879568866531667</v>
      </c>
      <c r="AI76">
        <v>1.7320443257500631</v>
      </c>
      <c r="AJ76">
        <v>0</v>
      </c>
      <c r="AK76">
        <v>0</v>
      </c>
    </row>
    <row r="77" spans="1:37" hidden="1" x14ac:dyDescent="0.3">
      <c r="A77" t="s">
        <v>200</v>
      </c>
      <c r="B77" t="s">
        <v>201</v>
      </c>
      <c r="C77" t="s">
        <v>201</v>
      </c>
      <c r="D77" t="s">
        <v>5</v>
      </c>
      <c r="E77">
        <v>0</v>
      </c>
      <c r="F77">
        <v>1</v>
      </c>
      <c r="G77">
        <v>0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4.4000000000000004</v>
      </c>
      <c r="AE77">
        <v>334</v>
      </c>
      <c r="AF77">
        <v>20.455971678927263</v>
      </c>
      <c r="AG77">
        <v>11.135557076550803</v>
      </c>
      <c r="AH77">
        <v>12.031264336716678</v>
      </c>
      <c r="AI77">
        <v>1.9263432214997596</v>
      </c>
      <c r="AJ77">
        <v>0</v>
      </c>
      <c r="AK77">
        <v>0</v>
      </c>
    </row>
    <row r="78" spans="1:37" hidden="1" x14ac:dyDescent="0.3">
      <c r="A78" t="s">
        <v>202</v>
      </c>
      <c r="B78" t="s">
        <v>203</v>
      </c>
      <c r="C78" t="s">
        <v>204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4.9000000000000004</v>
      </c>
      <c r="AE78">
        <v>337</v>
      </c>
      <c r="AF78">
        <v>10.931034494762335</v>
      </c>
      <c r="AG78">
        <v>12.377541910216147</v>
      </c>
      <c r="AH78">
        <v>8.8965736138926736</v>
      </c>
      <c r="AI78">
        <v>2.1029209590222768</v>
      </c>
      <c r="AJ78">
        <v>0</v>
      </c>
      <c r="AK78">
        <v>0</v>
      </c>
    </row>
    <row r="79" spans="1:37" hidden="1" x14ac:dyDescent="0.3">
      <c r="A79" t="s">
        <v>205</v>
      </c>
      <c r="B79" t="s">
        <v>206</v>
      </c>
      <c r="C79" t="s">
        <v>205</v>
      </c>
      <c r="D79" t="s">
        <v>6</v>
      </c>
      <c r="E79">
        <v>0</v>
      </c>
      <c r="F79">
        <v>0</v>
      </c>
      <c r="G79">
        <v>1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4.4000000000000004</v>
      </c>
      <c r="AE79">
        <v>339</v>
      </c>
      <c r="AF79">
        <v>16.623919739611665</v>
      </c>
      <c r="AG79">
        <v>17.419530513092166</v>
      </c>
      <c r="AH79">
        <v>12.990802955482295</v>
      </c>
      <c r="AI79">
        <v>3.5948877936297849</v>
      </c>
      <c r="AJ79">
        <v>0</v>
      </c>
      <c r="AK79">
        <v>0</v>
      </c>
    </row>
    <row r="80" spans="1:37" hidden="1" x14ac:dyDescent="0.3">
      <c r="A80" t="s">
        <v>207</v>
      </c>
      <c r="B80" t="s">
        <v>154</v>
      </c>
      <c r="C80" t="s">
        <v>154</v>
      </c>
      <c r="D80" t="s">
        <v>4</v>
      </c>
      <c r="E80">
        <v>1</v>
      </c>
      <c r="F80">
        <v>0</v>
      </c>
      <c r="G80">
        <v>0</v>
      </c>
      <c r="H80">
        <v>0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3.9</v>
      </c>
      <c r="AE80">
        <v>361</v>
      </c>
      <c r="AF80">
        <v>15.591973004641584</v>
      </c>
      <c r="AG80">
        <v>14.910530755376813</v>
      </c>
      <c r="AH80">
        <v>10.618145470175595</v>
      </c>
      <c r="AI80">
        <v>2.9166087145860411</v>
      </c>
      <c r="AJ80">
        <v>0</v>
      </c>
      <c r="AK80">
        <v>0</v>
      </c>
    </row>
    <row r="81" spans="1:37" hidden="1" x14ac:dyDescent="0.3">
      <c r="A81" t="s">
        <v>208</v>
      </c>
      <c r="B81" t="s">
        <v>209</v>
      </c>
      <c r="C81" t="s">
        <v>209</v>
      </c>
      <c r="D81" t="s">
        <v>7</v>
      </c>
      <c r="E81">
        <v>0</v>
      </c>
      <c r="F81">
        <v>0</v>
      </c>
      <c r="G81">
        <v>0</v>
      </c>
      <c r="H81">
        <v>1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9.1</v>
      </c>
      <c r="AE81">
        <v>362</v>
      </c>
      <c r="AF81">
        <v>10.84454958078245</v>
      </c>
      <c r="AG81">
        <v>12.247388666241211</v>
      </c>
      <c r="AH81">
        <v>8.0457733761400654</v>
      </c>
      <c r="AI81">
        <v>2.1781918062384578</v>
      </c>
      <c r="AJ81">
        <v>0</v>
      </c>
      <c r="AK81">
        <v>0</v>
      </c>
    </row>
    <row r="82" spans="1:37" hidden="1" x14ac:dyDescent="0.3">
      <c r="A82" t="s">
        <v>210</v>
      </c>
      <c r="B82" t="s">
        <v>211</v>
      </c>
      <c r="C82" t="s">
        <v>211</v>
      </c>
      <c r="D82" t="s">
        <v>5</v>
      </c>
      <c r="E82">
        <v>0</v>
      </c>
      <c r="F82">
        <v>1</v>
      </c>
      <c r="G82">
        <v>0</v>
      </c>
      <c r="H82">
        <v>0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4.3</v>
      </c>
      <c r="AE82">
        <v>365</v>
      </c>
      <c r="AF82">
        <v>12.178386610564541</v>
      </c>
      <c r="AG82">
        <v>12.601708710585894</v>
      </c>
      <c r="AH82">
        <v>8.6298499763661098</v>
      </c>
      <c r="AI82">
        <v>2.2851910780849152</v>
      </c>
      <c r="AJ82">
        <v>0</v>
      </c>
      <c r="AK82">
        <v>0</v>
      </c>
    </row>
    <row r="83" spans="1:37" hidden="1" x14ac:dyDescent="0.3">
      <c r="A83" t="s">
        <v>212</v>
      </c>
      <c r="B83" t="s">
        <v>213</v>
      </c>
      <c r="C83" t="s">
        <v>213</v>
      </c>
      <c r="D83" t="s">
        <v>6</v>
      </c>
      <c r="E83">
        <v>0</v>
      </c>
      <c r="F83">
        <v>0</v>
      </c>
      <c r="G83">
        <v>1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6.1</v>
      </c>
      <c r="AE83">
        <v>366</v>
      </c>
      <c r="AF83">
        <v>13.657142857142857</v>
      </c>
      <c r="AG83">
        <v>12.371215470474164</v>
      </c>
      <c r="AH83">
        <v>9.057982424114865</v>
      </c>
      <c r="AI83">
        <v>2.4793524462817524</v>
      </c>
      <c r="AJ83">
        <v>0</v>
      </c>
      <c r="AK83">
        <v>0</v>
      </c>
    </row>
    <row r="84" spans="1:37" hidden="1" x14ac:dyDescent="0.3">
      <c r="A84" t="s">
        <v>182</v>
      </c>
      <c r="B84" t="s">
        <v>214</v>
      </c>
      <c r="C84" t="s">
        <v>214</v>
      </c>
      <c r="D84" t="s">
        <v>6</v>
      </c>
      <c r="E84">
        <v>0</v>
      </c>
      <c r="F84">
        <v>0</v>
      </c>
      <c r="G84">
        <v>1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7.9</v>
      </c>
      <c r="AE84">
        <v>368</v>
      </c>
      <c r="AF84">
        <v>16.107787896160225</v>
      </c>
      <c r="AG84">
        <v>18.783710439054591</v>
      </c>
      <c r="AH84">
        <v>12.159133500994766</v>
      </c>
      <c r="AI84">
        <v>2.9642442184341125</v>
      </c>
      <c r="AJ84">
        <v>0</v>
      </c>
      <c r="AK84">
        <v>0</v>
      </c>
    </row>
    <row r="85" spans="1:37" hidden="1" x14ac:dyDescent="0.3">
      <c r="A85" t="s">
        <v>215</v>
      </c>
      <c r="B85" t="s">
        <v>216</v>
      </c>
      <c r="C85" t="s">
        <v>216</v>
      </c>
      <c r="D85" t="s">
        <v>7</v>
      </c>
      <c r="E85">
        <v>0</v>
      </c>
      <c r="F85">
        <v>0</v>
      </c>
      <c r="G85">
        <v>0</v>
      </c>
      <c r="H85">
        <v>1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5.9</v>
      </c>
      <c r="AE85">
        <v>369</v>
      </c>
      <c r="AF85">
        <v>11.94448145851274</v>
      </c>
      <c r="AG85">
        <v>14.251235517740326</v>
      </c>
      <c r="AH85">
        <v>9.1299244721786721</v>
      </c>
      <c r="AI85">
        <v>2.4866416814930248</v>
      </c>
      <c r="AJ85">
        <v>0</v>
      </c>
      <c r="AK85">
        <v>0</v>
      </c>
    </row>
    <row r="86" spans="1:37" hidden="1" x14ac:dyDescent="0.3">
      <c r="A86" t="s">
        <v>217</v>
      </c>
      <c r="B86" t="s">
        <v>218</v>
      </c>
      <c r="C86" t="s">
        <v>218</v>
      </c>
      <c r="D86" t="s">
        <v>6</v>
      </c>
      <c r="E86">
        <v>0</v>
      </c>
      <c r="F86">
        <v>0</v>
      </c>
      <c r="G86">
        <v>1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6.7</v>
      </c>
      <c r="AE86">
        <v>371</v>
      </c>
      <c r="AF86">
        <v>15.669172931157924</v>
      </c>
      <c r="AG86">
        <v>16.209593934430455</v>
      </c>
      <c r="AH86">
        <v>11.101998554956062</v>
      </c>
      <c r="AI86">
        <v>2.9687618468755854</v>
      </c>
      <c r="AJ86">
        <v>0</v>
      </c>
      <c r="AK86">
        <v>0</v>
      </c>
    </row>
    <row r="87" spans="1:37" hidden="1" x14ac:dyDescent="0.3">
      <c r="A87" t="s">
        <v>219</v>
      </c>
      <c r="B87" t="s">
        <v>220</v>
      </c>
      <c r="C87" t="s">
        <v>220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4.9000000000000004</v>
      </c>
      <c r="AE87">
        <v>373</v>
      </c>
      <c r="AF87">
        <v>11.718993276417009</v>
      </c>
      <c r="AG87">
        <v>11.812605900118859</v>
      </c>
      <c r="AH87">
        <v>8.1938787395491666</v>
      </c>
      <c r="AI87">
        <v>2.2721305626825652</v>
      </c>
      <c r="AJ87">
        <v>0</v>
      </c>
      <c r="AK87">
        <v>0</v>
      </c>
    </row>
    <row r="88" spans="1:37" hidden="1" x14ac:dyDescent="0.3">
      <c r="A88" t="s">
        <v>221</v>
      </c>
      <c r="B88" t="s">
        <v>222</v>
      </c>
      <c r="C88" t="s">
        <v>222</v>
      </c>
      <c r="D88" t="s">
        <v>7</v>
      </c>
      <c r="E88">
        <v>0</v>
      </c>
      <c r="F88">
        <v>0</v>
      </c>
      <c r="G88">
        <v>0</v>
      </c>
      <c r="H88">
        <v>1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5.6</v>
      </c>
      <c r="AE88">
        <v>378</v>
      </c>
      <c r="AF88">
        <v>17.234925806242984</v>
      </c>
      <c r="AG88">
        <v>11.3567476539636</v>
      </c>
      <c r="AH88">
        <v>9.9330370146467253</v>
      </c>
      <c r="AI88">
        <v>2.1737755685453424</v>
      </c>
      <c r="AJ88">
        <v>0</v>
      </c>
      <c r="AK88">
        <v>0</v>
      </c>
    </row>
    <row r="89" spans="1:37" hidden="1" x14ac:dyDescent="0.3">
      <c r="A89" t="s">
        <v>223</v>
      </c>
      <c r="B89" t="s">
        <v>224</v>
      </c>
      <c r="C89" t="s">
        <v>224</v>
      </c>
      <c r="D89" t="s">
        <v>5</v>
      </c>
      <c r="E89">
        <v>0</v>
      </c>
      <c r="F89">
        <v>1</v>
      </c>
      <c r="G89">
        <v>0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4.2</v>
      </c>
      <c r="AE89">
        <v>383</v>
      </c>
      <c r="AF89">
        <v>9.6609286957080869</v>
      </c>
      <c r="AG89">
        <v>12.563180464962262</v>
      </c>
      <c r="AH89">
        <v>7.7493067405678744</v>
      </c>
      <c r="AI89">
        <v>2.1610141680447454</v>
      </c>
      <c r="AJ89">
        <v>0</v>
      </c>
      <c r="AK89">
        <v>0</v>
      </c>
    </row>
    <row r="90" spans="1:37" hidden="1" x14ac:dyDescent="0.3">
      <c r="A90" t="s">
        <v>225</v>
      </c>
      <c r="B90" t="s">
        <v>226</v>
      </c>
      <c r="C90" t="s">
        <v>225</v>
      </c>
      <c r="D90" t="s">
        <v>6</v>
      </c>
      <c r="E90">
        <v>0</v>
      </c>
      <c r="F90">
        <v>0</v>
      </c>
      <c r="G90">
        <v>1</v>
      </c>
      <c r="H90">
        <v>0</v>
      </c>
      <c r="I90" t="s">
        <v>18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6.3</v>
      </c>
      <c r="AE90">
        <v>395</v>
      </c>
      <c r="AF90">
        <v>13.402640066265123</v>
      </c>
      <c r="AG90">
        <v>13.400635811549941</v>
      </c>
      <c r="AH90">
        <v>10.518297308882165</v>
      </c>
      <c r="AI90">
        <v>2.4233007914366427</v>
      </c>
      <c r="AJ90">
        <v>0</v>
      </c>
      <c r="AK90">
        <v>0</v>
      </c>
    </row>
    <row r="91" spans="1:37" hidden="1" x14ac:dyDescent="0.3">
      <c r="A91" t="s">
        <v>227</v>
      </c>
      <c r="B91" t="s">
        <v>196</v>
      </c>
      <c r="C91" t="s">
        <v>196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5.7</v>
      </c>
      <c r="AE91">
        <v>402</v>
      </c>
      <c r="AF91">
        <v>29.339130603421168</v>
      </c>
      <c r="AG91">
        <v>14.748866899876397</v>
      </c>
      <c r="AH91">
        <v>16.722681687259069</v>
      </c>
      <c r="AI91">
        <v>2.6880484693658717</v>
      </c>
      <c r="AJ91">
        <v>0</v>
      </c>
      <c r="AK91">
        <v>0</v>
      </c>
    </row>
    <row r="92" spans="1:37" hidden="1" x14ac:dyDescent="0.3">
      <c r="A92" t="s">
        <v>228</v>
      </c>
      <c r="B92" t="s">
        <v>229</v>
      </c>
      <c r="C92" t="s">
        <v>229</v>
      </c>
      <c r="D92" t="s">
        <v>4</v>
      </c>
      <c r="E92">
        <v>1</v>
      </c>
      <c r="F92">
        <v>0</v>
      </c>
      <c r="G92">
        <v>0</v>
      </c>
      <c r="H92">
        <v>0</v>
      </c>
      <c r="I92" t="s">
        <v>18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4.5</v>
      </c>
      <c r="AE92">
        <v>407</v>
      </c>
      <c r="AF92">
        <v>13.402855810671339</v>
      </c>
      <c r="AG92">
        <v>10.299153107767301</v>
      </c>
      <c r="AH92">
        <v>9.1782432050608556</v>
      </c>
      <c r="AI92">
        <v>2.084890540951446</v>
      </c>
      <c r="AJ92">
        <v>0</v>
      </c>
      <c r="AK92">
        <v>0</v>
      </c>
    </row>
    <row r="93" spans="1:37" hidden="1" x14ac:dyDescent="0.3">
      <c r="A93" t="s">
        <v>230</v>
      </c>
      <c r="B93" t="s">
        <v>231</v>
      </c>
      <c r="C93" t="s">
        <v>231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18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4.2</v>
      </c>
      <c r="AE93">
        <v>409</v>
      </c>
      <c r="AF93">
        <v>8.9715642046932498</v>
      </c>
      <c r="AG93">
        <v>12.159387576432216</v>
      </c>
      <c r="AH93">
        <v>8.4188374039957257</v>
      </c>
      <c r="AI93">
        <v>1.8375868481014153</v>
      </c>
      <c r="AJ93">
        <v>0</v>
      </c>
      <c r="AK93">
        <v>0</v>
      </c>
    </row>
    <row r="94" spans="1:37" hidden="1" x14ac:dyDescent="0.3">
      <c r="A94" t="s">
        <v>164</v>
      </c>
      <c r="B94" t="s">
        <v>232</v>
      </c>
      <c r="C94" t="s">
        <v>233</v>
      </c>
      <c r="D94" t="s">
        <v>6</v>
      </c>
      <c r="E94">
        <v>0</v>
      </c>
      <c r="F94">
        <v>0</v>
      </c>
      <c r="G94">
        <v>1</v>
      </c>
      <c r="H94">
        <v>0</v>
      </c>
      <c r="I94" t="s">
        <v>18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4.8</v>
      </c>
      <c r="AE94">
        <v>414</v>
      </c>
      <c r="AF94">
        <v>8.434783095792497</v>
      </c>
      <c r="AG94">
        <v>10.877778469668051</v>
      </c>
      <c r="AH94">
        <v>7.6757054314263673</v>
      </c>
      <c r="AI94">
        <v>1.7092037780001019</v>
      </c>
      <c r="AJ94">
        <v>0</v>
      </c>
      <c r="AK94">
        <v>0</v>
      </c>
    </row>
    <row r="95" spans="1:37" hidden="1" x14ac:dyDescent="0.3">
      <c r="A95" t="s">
        <v>234</v>
      </c>
      <c r="B95" t="s">
        <v>235</v>
      </c>
      <c r="C95" t="s">
        <v>235</v>
      </c>
      <c r="D95" t="s">
        <v>6</v>
      </c>
      <c r="E95">
        <v>0</v>
      </c>
      <c r="F95">
        <v>0</v>
      </c>
      <c r="G95">
        <v>1</v>
      </c>
      <c r="H95">
        <v>0</v>
      </c>
      <c r="I95" t="s">
        <v>18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5.3</v>
      </c>
      <c r="AE95">
        <v>415</v>
      </c>
      <c r="AF95">
        <v>10.935483870967742</v>
      </c>
      <c r="AG95">
        <v>11.024094106405855</v>
      </c>
      <c r="AH95">
        <v>8.6210850490040372</v>
      </c>
      <c r="AI95">
        <v>1.852478266297988</v>
      </c>
      <c r="AJ95">
        <v>0</v>
      </c>
      <c r="AK95">
        <v>0</v>
      </c>
    </row>
    <row r="96" spans="1:37" hidden="1" x14ac:dyDescent="0.3">
      <c r="A96" t="s">
        <v>155</v>
      </c>
      <c r="B96" t="s">
        <v>236</v>
      </c>
      <c r="C96" t="s">
        <v>236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5.3</v>
      </c>
      <c r="AE96">
        <v>431</v>
      </c>
      <c r="AF96">
        <v>36.996422544119469</v>
      </c>
      <c r="AG96">
        <v>11.090858611964178</v>
      </c>
      <c r="AH96">
        <v>19.692625601107508</v>
      </c>
      <c r="AI96">
        <v>1.9873820895503285</v>
      </c>
      <c r="AJ96">
        <v>0</v>
      </c>
      <c r="AK96">
        <v>0</v>
      </c>
    </row>
    <row r="97" spans="1:37" hidden="1" x14ac:dyDescent="0.3">
      <c r="A97" t="s">
        <v>237</v>
      </c>
      <c r="B97" t="s">
        <v>238</v>
      </c>
      <c r="C97" t="s">
        <v>239</v>
      </c>
      <c r="D97" t="s">
        <v>5</v>
      </c>
      <c r="E97">
        <v>0</v>
      </c>
      <c r="F97">
        <v>1</v>
      </c>
      <c r="G97">
        <v>0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6.6</v>
      </c>
      <c r="AE97">
        <v>436</v>
      </c>
      <c r="AF97">
        <v>20.420289828030256</v>
      </c>
      <c r="AG97">
        <v>17.720511417505392</v>
      </c>
      <c r="AH97">
        <v>14.274649338287066</v>
      </c>
      <c r="AI97">
        <v>3.4598361990205078</v>
      </c>
      <c r="AJ97">
        <v>0</v>
      </c>
      <c r="AK97">
        <v>0</v>
      </c>
    </row>
    <row r="98" spans="1:37" hidden="1" x14ac:dyDescent="0.3">
      <c r="A98" t="s">
        <v>240</v>
      </c>
      <c r="B98" t="s">
        <v>241</v>
      </c>
      <c r="C98" t="s">
        <v>240</v>
      </c>
      <c r="D98" t="s">
        <v>4</v>
      </c>
      <c r="E98">
        <v>1</v>
      </c>
      <c r="F98">
        <v>0</v>
      </c>
      <c r="G98">
        <v>0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5.4</v>
      </c>
      <c r="AE98">
        <v>437</v>
      </c>
      <c r="AF98">
        <v>18.486141977956176</v>
      </c>
      <c r="AG98">
        <v>19.467137567543531</v>
      </c>
      <c r="AH98">
        <v>13.928140125466086</v>
      </c>
      <c r="AI98">
        <v>3.6917507623249985</v>
      </c>
      <c r="AJ98">
        <v>0</v>
      </c>
      <c r="AK98">
        <v>0</v>
      </c>
    </row>
    <row r="99" spans="1:37" hidden="1" x14ac:dyDescent="0.3">
      <c r="A99" t="s">
        <v>242</v>
      </c>
      <c r="B99" t="s">
        <v>243</v>
      </c>
      <c r="C99" t="s">
        <v>243</v>
      </c>
      <c r="D99" t="s">
        <v>6</v>
      </c>
      <c r="E99">
        <v>0</v>
      </c>
      <c r="F99">
        <v>0</v>
      </c>
      <c r="G99">
        <v>1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13</v>
      </c>
      <c r="AE99">
        <v>439</v>
      </c>
      <c r="AF99">
        <v>29.368432422439462</v>
      </c>
      <c r="AG99">
        <v>20.470220182807338</v>
      </c>
      <c r="AH99">
        <v>19.057341693115585</v>
      </c>
      <c r="AI99">
        <v>5.0532655135592197</v>
      </c>
      <c r="AJ99">
        <v>0</v>
      </c>
      <c r="AK99">
        <v>0</v>
      </c>
    </row>
    <row r="100" spans="1:37" x14ac:dyDescent="0.3">
      <c r="A100" t="s">
        <v>90</v>
      </c>
      <c r="B100" t="s">
        <v>91</v>
      </c>
      <c r="C100" t="s">
        <v>91</v>
      </c>
      <c r="D100" t="s">
        <v>5</v>
      </c>
      <c r="E100">
        <v>0</v>
      </c>
      <c r="F100">
        <v>1</v>
      </c>
      <c r="G100">
        <v>0</v>
      </c>
      <c r="H100">
        <v>0</v>
      </c>
      <c r="I100" t="s">
        <v>10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4.3</v>
      </c>
      <c r="AE100">
        <v>65</v>
      </c>
      <c r="AF100">
        <v>12.413793103448276</v>
      </c>
      <c r="AG100">
        <v>11.294830874291399</v>
      </c>
      <c r="AH100">
        <v>13.10027644382631</v>
      </c>
      <c r="AI100">
        <v>3.213970959363651</v>
      </c>
      <c r="AJ100">
        <v>1</v>
      </c>
      <c r="AK100">
        <v>1</v>
      </c>
    </row>
    <row r="101" spans="1:37" hidden="1" x14ac:dyDescent="0.3">
      <c r="A101" t="s">
        <v>246</v>
      </c>
      <c r="B101" t="s">
        <v>247</v>
      </c>
      <c r="C101" t="s">
        <v>247</v>
      </c>
      <c r="D101" t="s">
        <v>5</v>
      </c>
      <c r="E101">
        <v>0</v>
      </c>
      <c r="F101">
        <v>1</v>
      </c>
      <c r="G101">
        <v>0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7.6</v>
      </c>
      <c r="AE101">
        <v>441</v>
      </c>
      <c r="AF101">
        <v>21.574837403208925</v>
      </c>
      <c r="AG101">
        <v>19.865535407265575</v>
      </c>
      <c r="AH101">
        <v>15.417328672934076</v>
      </c>
      <c r="AI101">
        <v>3.8675908365735889</v>
      </c>
      <c r="AJ101">
        <v>0</v>
      </c>
      <c r="AK101">
        <v>0</v>
      </c>
    </row>
    <row r="102" spans="1:37" hidden="1" x14ac:dyDescent="0.3">
      <c r="A102" t="s">
        <v>217</v>
      </c>
      <c r="B102" t="s">
        <v>248</v>
      </c>
      <c r="C102" t="s">
        <v>248</v>
      </c>
      <c r="D102" t="s">
        <v>6</v>
      </c>
      <c r="E102">
        <v>0</v>
      </c>
      <c r="F102">
        <v>0</v>
      </c>
      <c r="G102">
        <v>1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4.8</v>
      </c>
      <c r="AE102">
        <v>450</v>
      </c>
      <c r="AF102">
        <v>8.2841937757409987</v>
      </c>
      <c r="AG102">
        <v>11.065657350403406</v>
      </c>
      <c r="AH102">
        <v>6.9291461352898835</v>
      </c>
      <c r="AI102">
        <v>1.7017685113067309</v>
      </c>
      <c r="AJ102">
        <v>0</v>
      </c>
      <c r="AK102">
        <v>0</v>
      </c>
    </row>
    <row r="103" spans="1:37" hidden="1" x14ac:dyDescent="0.3">
      <c r="A103" t="s">
        <v>249</v>
      </c>
      <c r="B103" t="s">
        <v>250</v>
      </c>
      <c r="C103" t="s">
        <v>249</v>
      </c>
      <c r="D103" t="s">
        <v>7</v>
      </c>
      <c r="E103">
        <v>0</v>
      </c>
      <c r="F103">
        <v>0</v>
      </c>
      <c r="G103">
        <v>0</v>
      </c>
      <c r="H103">
        <v>1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8.6</v>
      </c>
      <c r="AE103">
        <v>452</v>
      </c>
      <c r="AF103">
        <v>14.769230767934058</v>
      </c>
      <c r="AG103">
        <v>17.728817724267735</v>
      </c>
      <c r="AH103">
        <v>11.766472461134768</v>
      </c>
      <c r="AI103">
        <v>2.8939864277176635</v>
      </c>
      <c r="AJ103">
        <v>0</v>
      </c>
      <c r="AK103">
        <v>0</v>
      </c>
    </row>
    <row r="104" spans="1:37" hidden="1" x14ac:dyDescent="0.3">
      <c r="A104" t="s">
        <v>251</v>
      </c>
      <c r="B104" t="s">
        <v>252</v>
      </c>
      <c r="C104" t="s">
        <v>252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7.3</v>
      </c>
      <c r="AE104">
        <v>467</v>
      </c>
      <c r="AF104">
        <v>16.250512232899091</v>
      </c>
      <c r="AG104">
        <v>18.971489408837169</v>
      </c>
      <c r="AH104">
        <v>15.607952390449965</v>
      </c>
      <c r="AI104">
        <v>3.0926098675039793</v>
      </c>
      <c r="AJ104">
        <v>0</v>
      </c>
      <c r="AK104">
        <v>0</v>
      </c>
    </row>
    <row r="105" spans="1:37" hidden="1" x14ac:dyDescent="0.3">
      <c r="A105" t="s">
        <v>253</v>
      </c>
      <c r="B105" t="s">
        <v>254</v>
      </c>
      <c r="C105" t="s">
        <v>254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12.2</v>
      </c>
      <c r="AE105">
        <v>468</v>
      </c>
      <c r="AF105">
        <v>27.175128874794865</v>
      </c>
      <c r="AG105">
        <v>9.8198574389484481</v>
      </c>
      <c r="AH105">
        <v>17.371363010731727</v>
      </c>
      <c r="AI105">
        <v>2.9969568159217106</v>
      </c>
      <c r="AJ105">
        <v>0</v>
      </c>
      <c r="AK105">
        <v>0</v>
      </c>
    </row>
    <row r="106" spans="1:37" x14ac:dyDescent="0.3">
      <c r="A106" t="s">
        <v>109</v>
      </c>
      <c r="B106" t="s">
        <v>110</v>
      </c>
      <c r="C106" t="s">
        <v>111</v>
      </c>
      <c r="D106" t="s">
        <v>4</v>
      </c>
      <c r="E106">
        <v>1</v>
      </c>
      <c r="F106">
        <v>0</v>
      </c>
      <c r="G106">
        <v>0</v>
      </c>
      <c r="H106">
        <v>0</v>
      </c>
      <c r="I106" t="s">
        <v>12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4.9000000000000004</v>
      </c>
      <c r="AE106">
        <v>123</v>
      </c>
      <c r="AF106">
        <v>16.799999999214073</v>
      </c>
      <c r="AG106">
        <v>16.179121245091029</v>
      </c>
      <c r="AH106">
        <v>12.152409223217091</v>
      </c>
      <c r="AI106">
        <v>3.0393345341822728</v>
      </c>
      <c r="AJ106">
        <v>1</v>
      </c>
      <c r="AK106">
        <v>1</v>
      </c>
    </row>
    <row r="107" spans="1:37" x14ac:dyDescent="0.3">
      <c r="A107" t="s">
        <v>138</v>
      </c>
      <c r="B107" t="s">
        <v>139</v>
      </c>
      <c r="C107" t="s">
        <v>140</v>
      </c>
      <c r="D107" t="s">
        <v>6</v>
      </c>
      <c r="E107">
        <v>0</v>
      </c>
      <c r="F107">
        <v>0</v>
      </c>
      <c r="G107">
        <v>1</v>
      </c>
      <c r="H107">
        <v>0</v>
      </c>
      <c r="I107" t="s">
        <v>13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5</v>
      </c>
      <c r="AE107">
        <v>172</v>
      </c>
      <c r="AF107">
        <v>33.14998572288863</v>
      </c>
      <c r="AG107">
        <v>17.393059661747287</v>
      </c>
      <c r="AH107">
        <v>23.335753841316318</v>
      </c>
      <c r="AI107">
        <v>2.6736785439231765</v>
      </c>
      <c r="AJ107">
        <v>1</v>
      </c>
      <c r="AK107">
        <v>1</v>
      </c>
    </row>
    <row r="108" spans="1:37" hidden="1" x14ac:dyDescent="0.3">
      <c r="A108" t="s">
        <v>258</v>
      </c>
      <c r="B108" t="s">
        <v>259</v>
      </c>
      <c r="C108" t="s">
        <v>258</v>
      </c>
      <c r="D108" t="s">
        <v>6</v>
      </c>
      <c r="E108">
        <v>0</v>
      </c>
      <c r="F108">
        <v>0</v>
      </c>
      <c r="G108">
        <v>1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6.7</v>
      </c>
      <c r="AE108">
        <v>477</v>
      </c>
      <c r="AF108">
        <v>17.372848018419202</v>
      </c>
      <c r="AG108">
        <v>19.740873315666761</v>
      </c>
      <c r="AH108">
        <v>16.470373450902372</v>
      </c>
      <c r="AI108">
        <v>3.4610035098573619</v>
      </c>
      <c r="AJ108">
        <v>0</v>
      </c>
      <c r="AK108">
        <v>0</v>
      </c>
    </row>
    <row r="109" spans="1:37" hidden="1" x14ac:dyDescent="0.3">
      <c r="A109" t="s">
        <v>260</v>
      </c>
      <c r="B109" t="s">
        <v>261</v>
      </c>
      <c r="C109" t="s">
        <v>261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8</v>
      </c>
      <c r="AE109">
        <v>479</v>
      </c>
      <c r="AF109">
        <v>20.47999309913379</v>
      </c>
      <c r="AG109">
        <v>24.236173383859349</v>
      </c>
      <c r="AH109">
        <v>19.800512350616202</v>
      </c>
      <c r="AI109">
        <v>4.1238113868317949</v>
      </c>
      <c r="AJ109">
        <v>0</v>
      </c>
      <c r="AK109">
        <v>0</v>
      </c>
    </row>
    <row r="110" spans="1:37" hidden="1" x14ac:dyDescent="0.3">
      <c r="A110" t="s">
        <v>225</v>
      </c>
      <c r="B110" t="s">
        <v>262</v>
      </c>
      <c r="C110" t="s">
        <v>263</v>
      </c>
      <c r="D110" t="s">
        <v>6</v>
      </c>
      <c r="E110">
        <v>0</v>
      </c>
      <c r="F110">
        <v>0</v>
      </c>
      <c r="G110">
        <v>1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5.6</v>
      </c>
      <c r="AE110">
        <v>480</v>
      </c>
      <c r="AF110">
        <v>14.682539682539682</v>
      </c>
      <c r="AG110">
        <v>17.262267170576312</v>
      </c>
      <c r="AH110">
        <v>14.150312775030731</v>
      </c>
      <c r="AI110">
        <v>3.0316708247160271</v>
      </c>
      <c r="AJ110">
        <v>0</v>
      </c>
      <c r="AK110">
        <v>0</v>
      </c>
    </row>
    <row r="111" spans="1:37" x14ac:dyDescent="0.3">
      <c r="A111" t="s">
        <v>160</v>
      </c>
      <c r="B111" t="s">
        <v>161</v>
      </c>
      <c r="C111" t="s">
        <v>161</v>
      </c>
      <c r="D111" t="s">
        <v>5</v>
      </c>
      <c r="E111">
        <v>0</v>
      </c>
      <c r="F111">
        <v>1</v>
      </c>
      <c r="G111">
        <v>0</v>
      </c>
      <c r="H111">
        <v>0</v>
      </c>
      <c r="I111" t="s">
        <v>15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4.5</v>
      </c>
      <c r="AE111">
        <v>250</v>
      </c>
      <c r="AF111">
        <v>22.333045880628635</v>
      </c>
      <c r="AG111">
        <v>12.943808663769703</v>
      </c>
      <c r="AH111">
        <v>16.496423503168494</v>
      </c>
      <c r="AI111">
        <v>2.6169568638183991</v>
      </c>
      <c r="AJ111">
        <v>1</v>
      </c>
      <c r="AK111">
        <v>1</v>
      </c>
    </row>
    <row r="112" spans="1:37" hidden="1" x14ac:dyDescent="0.3">
      <c r="A112" t="s">
        <v>266</v>
      </c>
      <c r="B112" t="s">
        <v>267</v>
      </c>
      <c r="C112" t="s">
        <v>267</v>
      </c>
      <c r="D112" t="s">
        <v>7</v>
      </c>
      <c r="E112">
        <v>0</v>
      </c>
      <c r="F112">
        <v>0</v>
      </c>
      <c r="G112">
        <v>0</v>
      </c>
      <c r="H112">
        <v>1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</v>
      </c>
      <c r="AE112">
        <v>484</v>
      </c>
      <c r="AF112">
        <v>14.177548008123592</v>
      </c>
      <c r="AG112">
        <v>20.662322259195655</v>
      </c>
      <c r="AH112">
        <v>15.255129197132378</v>
      </c>
      <c r="AI112">
        <v>3.0949374747588019</v>
      </c>
      <c r="AJ112">
        <v>0</v>
      </c>
      <c r="AK112">
        <v>0</v>
      </c>
    </row>
    <row r="113" spans="1:37" hidden="1" x14ac:dyDescent="0.3">
      <c r="A113" t="s">
        <v>109</v>
      </c>
      <c r="B113" t="s">
        <v>268</v>
      </c>
      <c r="C113" t="s">
        <v>269</v>
      </c>
      <c r="D113" t="s">
        <v>4</v>
      </c>
      <c r="E113">
        <v>1</v>
      </c>
      <c r="F113">
        <v>0</v>
      </c>
      <c r="G113">
        <v>0</v>
      </c>
      <c r="H113">
        <v>0</v>
      </c>
      <c r="I113" t="s">
        <v>22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</v>
      </c>
      <c r="AE113">
        <v>499</v>
      </c>
      <c r="AF113">
        <v>20.52665370351998</v>
      </c>
      <c r="AG113">
        <v>26.177256146965075</v>
      </c>
      <c r="AH113">
        <v>24.632037747431724</v>
      </c>
      <c r="AI113">
        <v>4.679238470633261</v>
      </c>
      <c r="AJ113">
        <v>0</v>
      </c>
      <c r="AK113">
        <v>0</v>
      </c>
    </row>
    <row r="114" spans="1:37" hidden="1" x14ac:dyDescent="0.3">
      <c r="A114" t="s">
        <v>270</v>
      </c>
      <c r="B114" t="s">
        <v>271</v>
      </c>
      <c r="C114" t="s">
        <v>272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9.4</v>
      </c>
      <c r="AE114">
        <v>505</v>
      </c>
      <c r="AF114">
        <v>23.008776820409356</v>
      </c>
      <c r="AG114">
        <v>24.356594401770639</v>
      </c>
      <c r="AH114">
        <v>24.666055596311161</v>
      </c>
      <c r="AI114">
        <v>4.8407093988460304</v>
      </c>
      <c r="AJ114">
        <v>0</v>
      </c>
      <c r="AK114">
        <v>0</v>
      </c>
    </row>
    <row r="115" spans="1:37" hidden="1" x14ac:dyDescent="0.3">
      <c r="A115" t="s">
        <v>273</v>
      </c>
      <c r="B115" t="s">
        <v>274</v>
      </c>
      <c r="C115" t="s">
        <v>274</v>
      </c>
      <c r="D115" t="s">
        <v>6</v>
      </c>
      <c r="E115">
        <v>0</v>
      </c>
      <c r="F115">
        <v>0</v>
      </c>
      <c r="G115">
        <v>1</v>
      </c>
      <c r="H115">
        <v>0</v>
      </c>
      <c r="I115" t="s">
        <v>22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7.2</v>
      </c>
      <c r="AE115">
        <v>507</v>
      </c>
      <c r="AF115">
        <v>34.952185306003408</v>
      </c>
      <c r="AG115">
        <v>29.902501405648898</v>
      </c>
      <c r="AH115">
        <v>33.278495892332863</v>
      </c>
      <c r="AI115">
        <v>5.5329292895941755</v>
      </c>
      <c r="AJ115">
        <v>0</v>
      </c>
      <c r="AK115">
        <v>0</v>
      </c>
    </row>
    <row r="116" spans="1:37" hidden="1" x14ac:dyDescent="0.3">
      <c r="A116" t="s">
        <v>275</v>
      </c>
      <c r="B116" t="s">
        <v>71</v>
      </c>
      <c r="C116" t="s">
        <v>71</v>
      </c>
      <c r="D116" t="s">
        <v>5</v>
      </c>
      <c r="E116">
        <v>0</v>
      </c>
      <c r="F116">
        <v>1</v>
      </c>
      <c r="G116">
        <v>0</v>
      </c>
      <c r="H116">
        <v>0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4.4000000000000004</v>
      </c>
      <c r="AE116">
        <v>522</v>
      </c>
      <c r="AF116">
        <v>8.4854271957642453</v>
      </c>
      <c r="AG116">
        <v>23.612484716594203</v>
      </c>
      <c r="AH116">
        <v>17.736402732341272</v>
      </c>
      <c r="AI116">
        <v>1.8059854886278104</v>
      </c>
      <c r="AJ116">
        <v>0</v>
      </c>
      <c r="AK116">
        <v>0</v>
      </c>
    </row>
    <row r="117" spans="1:37" hidden="1" x14ac:dyDescent="0.3">
      <c r="A117" t="s">
        <v>104</v>
      </c>
      <c r="B117" t="s">
        <v>276</v>
      </c>
      <c r="C117" t="s">
        <v>276</v>
      </c>
      <c r="D117" t="s">
        <v>6</v>
      </c>
      <c r="E117">
        <v>0</v>
      </c>
      <c r="F117">
        <v>0</v>
      </c>
      <c r="G117">
        <v>1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5.0999999999999996</v>
      </c>
      <c r="AE117">
        <v>536</v>
      </c>
      <c r="AF117">
        <v>11.445025105335951</v>
      </c>
      <c r="AG117">
        <v>11.556766240816597</v>
      </c>
      <c r="AH117">
        <v>8.4076974801155195</v>
      </c>
      <c r="AI117">
        <v>1.5471628397363433</v>
      </c>
      <c r="AJ117">
        <v>0</v>
      </c>
      <c r="AK117">
        <v>0</v>
      </c>
    </row>
    <row r="118" spans="1:37" hidden="1" x14ac:dyDescent="0.3">
      <c r="A118" t="s">
        <v>277</v>
      </c>
      <c r="B118" t="s">
        <v>278</v>
      </c>
      <c r="C118" t="s">
        <v>278</v>
      </c>
      <c r="D118" t="s">
        <v>7</v>
      </c>
      <c r="E118">
        <v>0</v>
      </c>
      <c r="F118">
        <v>0</v>
      </c>
      <c r="G118">
        <v>0</v>
      </c>
      <c r="H118">
        <v>1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</v>
      </c>
      <c r="AE118">
        <v>542</v>
      </c>
      <c r="AF118">
        <v>57.143747770308273</v>
      </c>
      <c r="AG118">
        <v>24.32788435025757</v>
      </c>
      <c r="AH118">
        <v>30.328925233456168</v>
      </c>
      <c r="AI118">
        <v>3.3030152499079097</v>
      </c>
      <c r="AJ118">
        <v>0</v>
      </c>
      <c r="AK118">
        <v>0</v>
      </c>
    </row>
    <row r="119" spans="1:37" hidden="1" x14ac:dyDescent="0.3">
      <c r="A119" t="s">
        <v>279</v>
      </c>
      <c r="B119" t="s">
        <v>280</v>
      </c>
      <c r="C119" t="s">
        <v>280</v>
      </c>
      <c r="D119" t="s">
        <v>5</v>
      </c>
      <c r="E119">
        <v>0</v>
      </c>
      <c r="F119">
        <v>1</v>
      </c>
      <c r="G119">
        <v>0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6.1</v>
      </c>
      <c r="AE119">
        <v>543</v>
      </c>
      <c r="AF119">
        <v>23.230339065149494</v>
      </c>
      <c r="AG119">
        <v>21.583085902389648</v>
      </c>
      <c r="AH119">
        <v>16.41119937091208</v>
      </c>
      <c r="AI119">
        <v>2.9482992104462937</v>
      </c>
      <c r="AJ119">
        <v>0</v>
      </c>
      <c r="AK119">
        <v>0</v>
      </c>
    </row>
    <row r="120" spans="1:37" hidden="1" x14ac:dyDescent="0.3">
      <c r="A120" t="s">
        <v>281</v>
      </c>
      <c r="B120" t="s">
        <v>282</v>
      </c>
      <c r="C120" t="s">
        <v>282</v>
      </c>
      <c r="D120" t="s">
        <v>5</v>
      </c>
      <c r="E120">
        <v>0</v>
      </c>
      <c r="F120">
        <v>1</v>
      </c>
      <c r="G120">
        <v>0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4.5</v>
      </c>
      <c r="AE120">
        <v>544</v>
      </c>
      <c r="AF120">
        <v>14.358974423834322</v>
      </c>
      <c r="AG120">
        <v>15.582116281745229</v>
      </c>
      <c r="AH120">
        <v>10.926356607658736</v>
      </c>
      <c r="AI120">
        <v>2.1230595710500082</v>
      </c>
      <c r="AJ120">
        <v>0</v>
      </c>
      <c r="AK120">
        <v>0</v>
      </c>
    </row>
    <row r="121" spans="1:37" hidden="1" x14ac:dyDescent="0.3">
      <c r="A121" t="s">
        <v>88</v>
      </c>
      <c r="B121" t="s">
        <v>283</v>
      </c>
      <c r="C121" t="s">
        <v>283</v>
      </c>
      <c r="D121" t="s">
        <v>6</v>
      </c>
      <c r="E121">
        <v>0</v>
      </c>
      <c r="F121">
        <v>0</v>
      </c>
      <c r="G121">
        <v>1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4.0999999999999996</v>
      </c>
      <c r="AE121">
        <v>551</v>
      </c>
      <c r="AF121">
        <v>10.842105263074494</v>
      </c>
      <c r="AG121">
        <v>11.150323660436278</v>
      </c>
      <c r="AH121">
        <v>8.0354220702993047</v>
      </c>
      <c r="AI121">
        <v>1.4996142594691988</v>
      </c>
      <c r="AJ121">
        <v>0</v>
      </c>
      <c r="AK121">
        <v>0</v>
      </c>
    </row>
    <row r="122" spans="1:37" hidden="1" x14ac:dyDescent="0.3">
      <c r="A122" t="s">
        <v>284</v>
      </c>
      <c r="B122" t="s">
        <v>285</v>
      </c>
      <c r="C122" t="s">
        <v>285</v>
      </c>
      <c r="D122" t="s">
        <v>5</v>
      </c>
      <c r="E122">
        <v>0</v>
      </c>
      <c r="F122">
        <v>1</v>
      </c>
      <c r="G122">
        <v>0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5.0999999999999996</v>
      </c>
      <c r="AE122">
        <v>552</v>
      </c>
      <c r="AF122">
        <v>44.532944614728009</v>
      </c>
      <c r="AG122">
        <v>17.929700102404549</v>
      </c>
      <c r="AH122">
        <v>23.276445555665486</v>
      </c>
      <c r="AI122">
        <v>2.4219192088870964</v>
      </c>
      <c r="AJ122">
        <v>0</v>
      </c>
      <c r="AK122">
        <v>0</v>
      </c>
    </row>
    <row r="123" spans="1:37" hidden="1" x14ac:dyDescent="0.3">
      <c r="A123" t="s">
        <v>286</v>
      </c>
      <c r="B123" t="s">
        <v>287</v>
      </c>
      <c r="C123" t="s">
        <v>288</v>
      </c>
      <c r="D123" t="s">
        <v>6</v>
      </c>
      <c r="E123">
        <v>0</v>
      </c>
      <c r="F123">
        <v>0</v>
      </c>
      <c r="G123">
        <v>1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5.4</v>
      </c>
      <c r="AE123">
        <v>555</v>
      </c>
      <c r="AF123">
        <v>24.999999998866468</v>
      </c>
      <c r="AG123">
        <v>24.064830949747936</v>
      </c>
      <c r="AH123">
        <v>17.953756451698265</v>
      </c>
      <c r="AI123">
        <v>3.4988424384755481</v>
      </c>
      <c r="AJ123">
        <v>0</v>
      </c>
      <c r="AK123">
        <v>0</v>
      </c>
    </row>
    <row r="124" spans="1:37" hidden="1" x14ac:dyDescent="0.3">
      <c r="A124" t="s">
        <v>289</v>
      </c>
      <c r="B124" t="s">
        <v>290</v>
      </c>
      <c r="C124" t="s">
        <v>291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4.3</v>
      </c>
      <c r="AE124">
        <v>556</v>
      </c>
      <c r="AF124">
        <v>11.252718869269245</v>
      </c>
      <c r="AG124">
        <v>12.581992881748469</v>
      </c>
      <c r="AH124">
        <v>8.6920857560042055</v>
      </c>
      <c r="AI124">
        <v>1.6053015546652323</v>
      </c>
      <c r="AJ124">
        <v>0</v>
      </c>
      <c r="AK124">
        <v>0</v>
      </c>
    </row>
    <row r="125" spans="1:37" hidden="1" x14ac:dyDescent="0.3">
      <c r="A125" t="s">
        <v>292</v>
      </c>
      <c r="B125" t="s">
        <v>293</v>
      </c>
      <c r="C125" t="s">
        <v>294</v>
      </c>
      <c r="D125" t="s">
        <v>6</v>
      </c>
      <c r="E125">
        <v>0</v>
      </c>
      <c r="F125">
        <v>0</v>
      </c>
      <c r="G125">
        <v>1</v>
      </c>
      <c r="H125">
        <v>0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</v>
      </c>
      <c r="AE125">
        <v>557</v>
      </c>
      <c r="AF125">
        <v>13.070910517678172</v>
      </c>
      <c r="AG125">
        <v>18.368468733966424</v>
      </c>
      <c r="AH125">
        <v>11.406770375569483</v>
      </c>
      <c r="AI125">
        <v>2.162624027350144</v>
      </c>
      <c r="AJ125">
        <v>0</v>
      </c>
      <c r="AK125">
        <v>0</v>
      </c>
    </row>
    <row r="126" spans="1:37" hidden="1" x14ac:dyDescent="0.3">
      <c r="A126" t="s">
        <v>295</v>
      </c>
      <c r="B126" t="s">
        <v>296</v>
      </c>
      <c r="C126" t="s">
        <v>296</v>
      </c>
      <c r="D126" t="s">
        <v>6</v>
      </c>
      <c r="E126">
        <v>0</v>
      </c>
      <c r="F126">
        <v>0</v>
      </c>
      <c r="G126">
        <v>1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4.7</v>
      </c>
      <c r="AE126">
        <v>559</v>
      </c>
      <c r="AF126">
        <v>16.170564657379167</v>
      </c>
      <c r="AG126">
        <v>18.313313340329238</v>
      </c>
      <c r="AH126">
        <v>12.572012656880815</v>
      </c>
      <c r="AI126">
        <v>2.2639094418710703</v>
      </c>
      <c r="AJ126">
        <v>0</v>
      </c>
      <c r="AK126">
        <v>0</v>
      </c>
    </row>
    <row r="127" spans="1:37" hidden="1" x14ac:dyDescent="0.3">
      <c r="A127" t="s">
        <v>270</v>
      </c>
      <c r="B127" t="s">
        <v>297</v>
      </c>
      <c r="C127" t="s">
        <v>298</v>
      </c>
      <c r="D127" t="s">
        <v>6</v>
      </c>
      <c r="E127">
        <v>0</v>
      </c>
      <c r="F127">
        <v>0</v>
      </c>
      <c r="G127">
        <v>1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5.5</v>
      </c>
      <c r="AE127">
        <v>560</v>
      </c>
      <c r="AF127">
        <v>17.692307692307693</v>
      </c>
      <c r="AG127">
        <v>17.417000957608909</v>
      </c>
      <c r="AH127">
        <v>12.840652676997943</v>
      </c>
      <c r="AI127">
        <v>2.4378423310998905</v>
      </c>
      <c r="AJ127">
        <v>0</v>
      </c>
      <c r="AK127">
        <v>0</v>
      </c>
    </row>
    <row r="128" spans="1:37" hidden="1" x14ac:dyDescent="0.3">
      <c r="A128" t="s">
        <v>299</v>
      </c>
      <c r="B128" t="s">
        <v>300</v>
      </c>
      <c r="C128" t="s">
        <v>300</v>
      </c>
      <c r="D128" t="s">
        <v>4</v>
      </c>
      <c r="E128">
        <v>1</v>
      </c>
      <c r="F128">
        <v>0</v>
      </c>
      <c r="G128">
        <v>0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5.4</v>
      </c>
      <c r="AE128">
        <v>562</v>
      </c>
      <c r="AF128">
        <v>20.937499984911558</v>
      </c>
      <c r="AG128">
        <v>18.599707233676099</v>
      </c>
      <c r="AH128">
        <v>14.493610876742824</v>
      </c>
      <c r="AI128">
        <v>2.7934211515895777</v>
      </c>
      <c r="AJ128">
        <v>0</v>
      </c>
      <c r="AK128">
        <v>0</v>
      </c>
    </row>
    <row r="129" spans="1:37" hidden="1" x14ac:dyDescent="0.3">
      <c r="A129" t="s">
        <v>301</v>
      </c>
      <c r="B129" t="s">
        <v>302</v>
      </c>
      <c r="C129" t="s">
        <v>302</v>
      </c>
      <c r="D129" t="s">
        <v>5</v>
      </c>
      <c r="E129">
        <v>0</v>
      </c>
      <c r="F129">
        <v>1</v>
      </c>
      <c r="G129">
        <v>0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4.5</v>
      </c>
      <c r="AE129">
        <v>563</v>
      </c>
      <c r="AF129">
        <v>20.75209617298399</v>
      </c>
      <c r="AG129">
        <v>17.969295096795108</v>
      </c>
      <c r="AH129">
        <v>14.202703137394799</v>
      </c>
      <c r="AI129">
        <v>2.5278841890632577</v>
      </c>
      <c r="AJ129">
        <v>0</v>
      </c>
      <c r="AK129">
        <v>0</v>
      </c>
    </row>
    <row r="130" spans="1:37" hidden="1" x14ac:dyDescent="0.3">
      <c r="A130" t="s">
        <v>303</v>
      </c>
      <c r="B130" t="s">
        <v>304</v>
      </c>
      <c r="C130" t="s">
        <v>304</v>
      </c>
      <c r="D130" t="s">
        <v>7</v>
      </c>
      <c r="E130">
        <v>0</v>
      </c>
      <c r="F130">
        <v>0</v>
      </c>
      <c r="G130">
        <v>0</v>
      </c>
      <c r="H130">
        <v>1</v>
      </c>
      <c r="I130" t="s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5.6</v>
      </c>
      <c r="AE130">
        <v>572</v>
      </c>
      <c r="AF130">
        <v>13.38406463539569</v>
      </c>
      <c r="AG130">
        <v>11.480096847386324</v>
      </c>
      <c r="AH130">
        <v>10.550695891082524</v>
      </c>
      <c r="AI130">
        <v>2.7322047781172465</v>
      </c>
      <c r="AJ130">
        <v>0</v>
      </c>
      <c r="AK130">
        <v>0</v>
      </c>
    </row>
    <row r="131" spans="1:37" hidden="1" x14ac:dyDescent="0.3">
      <c r="A131" t="s">
        <v>305</v>
      </c>
      <c r="B131" t="s">
        <v>306</v>
      </c>
      <c r="C131" t="s">
        <v>306</v>
      </c>
      <c r="D131" t="s">
        <v>7</v>
      </c>
      <c r="E131">
        <v>0</v>
      </c>
      <c r="F131">
        <v>0</v>
      </c>
      <c r="G131">
        <v>0</v>
      </c>
      <c r="H131">
        <v>1</v>
      </c>
      <c r="I131" t="s">
        <v>24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5.6</v>
      </c>
      <c r="AE131">
        <v>589</v>
      </c>
      <c r="AF131">
        <v>12.67535559519377</v>
      </c>
      <c r="AG131">
        <v>14.149821146040459</v>
      </c>
      <c r="AH131">
        <v>11.385981068016346</v>
      </c>
      <c r="AI131">
        <v>3.0796569482175231</v>
      </c>
      <c r="AJ131">
        <v>0</v>
      </c>
      <c r="AK131">
        <v>0</v>
      </c>
    </row>
    <row r="132" spans="1:37" hidden="1" x14ac:dyDescent="0.3">
      <c r="A132" t="s">
        <v>307</v>
      </c>
      <c r="B132" t="s">
        <v>308</v>
      </c>
      <c r="C132" t="s">
        <v>308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5.5</v>
      </c>
      <c r="AE132">
        <v>596</v>
      </c>
      <c r="AF132">
        <v>9.5846617112381409</v>
      </c>
      <c r="AG132">
        <v>14.419331526141978</v>
      </c>
      <c r="AH132">
        <v>10.191674903867465</v>
      </c>
      <c r="AI132">
        <v>2.8130444119317457</v>
      </c>
      <c r="AJ132">
        <v>0</v>
      </c>
      <c r="AK132">
        <v>0</v>
      </c>
    </row>
    <row r="133" spans="1:37" hidden="1" x14ac:dyDescent="0.3">
      <c r="A133" t="s">
        <v>182</v>
      </c>
      <c r="B133" t="s">
        <v>309</v>
      </c>
      <c r="C133" t="s">
        <v>309</v>
      </c>
      <c r="D133" t="s">
        <v>6</v>
      </c>
      <c r="E133">
        <v>0</v>
      </c>
      <c r="F133">
        <v>0</v>
      </c>
      <c r="G133">
        <v>1</v>
      </c>
      <c r="H133">
        <v>0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6.1</v>
      </c>
      <c r="AE133">
        <v>627</v>
      </c>
      <c r="AF133">
        <v>14.731907100928277</v>
      </c>
      <c r="AG133">
        <v>15.609864985982625</v>
      </c>
      <c r="AH133">
        <v>10.909382463298051</v>
      </c>
      <c r="AI133">
        <v>2.8582876361560845</v>
      </c>
      <c r="AJ133">
        <v>0</v>
      </c>
      <c r="AK133">
        <v>0</v>
      </c>
    </row>
    <row r="134" spans="1:37" hidden="1" x14ac:dyDescent="0.3">
      <c r="A134" t="s">
        <v>310</v>
      </c>
      <c r="B134" t="s">
        <v>311</v>
      </c>
      <c r="C134" t="s">
        <v>311</v>
      </c>
      <c r="D134" t="s">
        <v>7</v>
      </c>
      <c r="E134">
        <v>0</v>
      </c>
      <c r="F134">
        <v>0</v>
      </c>
      <c r="G134">
        <v>0</v>
      </c>
      <c r="H134">
        <v>1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6</v>
      </c>
      <c r="AE134">
        <v>631</v>
      </c>
      <c r="AF134">
        <v>13.538462329605895</v>
      </c>
      <c r="AG134">
        <v>14.98350283481081</v>
      </c>
      <c r="AH134">
        <v>10.265581053093833</v>
      </c>
      <c r="AI134">
        <v>2.7768096696868589</v>
      </c>
      <c r="AJ134">
        <v>0</v>
      </c>
      <c r="AK134">
        <v>0</v>
      </c>
    </row>
    <row r="135" spans="1:37" hidden="1" x14ac:dyDescent="0.3">
      <c r="A135" t="s">
        <v>312</v>
      </c>
      <c r="B135" t="s">
        <v>313</v>
      </c>
      <c r="C135" t="s">
        <v>313</v>
      </c>
      <c r="D135" t="s">
        <v>5</v>
      </c>
      <c r="E135">
        <v>0</v>
      </c>
      <c r="F135">
        <v>1</v>
      </c>
      <c r="G135">
        <v>0</v>
      </c>
      <c r="H135">
        <v>0</v>
      </c>
      <c r="I135" t="s">
        <v>25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4.0999999999999996</v>
      </c>
      <c r="AE135">
        <v>637</v>
      </c>
      <c r="AF135">
        <v>8.0635535749660825</v>
      </c>
      <c r="AG135">
        <v>10.088554720966643</v>
      </c>
      <c r="AH135">
        <v>6.5520236902050009</v>
      </c>
      <c r="AI135">
        <v>1.74248753085006</v>
      </c>
      <c r="AJ135">
        <v>0</v>
      </c>
      <c r="AK135">
        <v>0</v>
      </c>
    </row>
    <row r="136" spans="1:37" hidden="1" x14ac:dyDescent="0.3">
      <c r="A136" t="s">
        <v>314</v>
      </c>
      <c r="B136" t="s">
        <v>315</v>
      </c>
      <c r="C136" t="s">
        <v>315</v>
      </c>
      <c r="D136" t="s">
        <v>4</v>
      </c>
      <c r="E136">
        <v>1</v>
      </c>
      <c r="F136">
        <v>0</v>
      </c>
      <c r="G136">
        <v>0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4.4000000000000004</v>
      </c>
      <c r="AE136">
        <v>642</v>
      </c>
      <c r="AF136">
        <v>11.936211244741083</v>
      </c>
      <c r="AG136">
        <v>13.019343514177706</v>
      </c>
      <c r="AH136">
        <v>8.978890936611057</v>
      </c>
      <c r="AI136">
        <v>2.5041437029176237</v>
      </c>
      <c r="AJ136">
        <v>0</v>
      </c>
      <c r="AK136">
        <v>0</v>
      </c>
    </row>
    <row r="137" spans="1:37" hidden="1" x14ac:dyDescent="0.3">
      <c r="A137" t="s">
        <v>316</v>
      </c>
      <c r="B137" t="s">
        <v>317</v>
      </c>
      <c r="C137" t="s">
        <v>317</v>
      </c>
      <c r="D137" t="s">
        <v>4</v>
      </c>
      <c r="E137">
        <v>1</v>
      </c>
      <c r="F137">
        <v>0</v>
      </c>
      <c r="G137">
        <v>0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5.4</v>
      </c>
      <c r="AE137">
        <v>658</v>
      </c>
      <c r="AF137">
        <v>16.876712321426115</v>
      </c>
      <c r="AG137">
        <v>17.73692105812755</v>
      </c>
      <c r="AH137">
        <v>11.451288409294825</v>
      </c>
      <c r="AI137">
        <v>2.963761138294843</v>
      </c>
      <c r="AJ137">
        <v>0</v>
      </c>
      <c r="AK137">
        <v>0</v>
      </c>
    </row>
    <row r="138" spans="1:37" x14ac:dyDescent="0.3">
      <c r="A138" t="s">
        <v>114</v>
      </c>
      <c r="B138" t="s">
        <v>115</v>
      </c>
      <c r="C138" t="s">
        <v>115</v>
      </c>
      <c r="D138" t="s">
        <v>5</v>
      </c>
      <c r="E138">
        <v>0</v>
      </c>
      <c r="F138">
        <v>1</v>
      </c>
      <c r="G138">
        <v>0</v>
      </c>
      <c r="H138">
        <v>0</v>
      </c>
      <c r="I138" t="s">
        <v>12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4.5</v>
      </c>
      <c r="AE138">
        <v>127</v>
      </c>
      <c r="AF138">
        <v>14.634920625485728</v>
      </c>
      <c r="AG138">
        <v>11.417429846687952</v>
      </c>
      <c r="AH138">
        <v>9.5708374857446152</v>
      </c>
      <c r="AI138">
        <v>2.1910991138496474</v>
      </c>
      <c r="AJ138">
        <v>1</v>
      </c>
      <c r="AK138">
        <v>1</v>
      </c>
    </row>
    <row r="139" spans="1:37" hidden="1" x14ac:dyDescent="0.3">
      <c r="A139" t="s">
        <v>320</v>
      </c>
      <c r="B139" t="s">
        <v>321</v>
      </c>
      <c r="C139" t="s">
        <v>320</v>
      </c>
      <c r="D139" t="s">
        <v>6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11.5</v>
      </c>
      <c r="AE139">
        <v>661</v>
      </c>
      <c r="AF139">
        <v>26.496677109659686</v>
      </c>
      <c r="AG139">
        <v>21.881165216726437</v>
      </c>
      <c r="AH139">
        <v>16.329447265499617</v>
      </c>
      <c r="AI139">
        <v>3.2803713663460723</v>
      </c>
      <c r="AJ139">
        <v>0</v>
      </c>
      <c r="AK139">
        <v>0</v>
      </c>
    </row>
    <row r="140" spans="1:37" hidden="1" x14ac:dyDescent="0.3">
      <c r="A140" t="s">
        <v>322</v>
      </c>
      <c r="B140" t="s">
        <v>323</v>
      </c>
      <c r="C140" t="s">
        <v>323</v>
      </c>
      <c r="D140" t="s">
        <v>5</v>
      </c>
      <c r="E140">
        <v>0</v>
      </c>
      <c r="F140">
        <v>1</v>
      </c>
      <c r="G140">
        <v>0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5</v>
      </c>
      <c r="AE140">
        <v>663</v>
      </c>
      <c r="AF140">
        <v>14.220946729563536</v>
      </c>
      <c r="AG140">
        <v>14.031804271563807</v>
      </c>
      <c r="AH140">
        <v>9.3966226862615514</v>
      </c>
      <c r="AI140">
        <v>2.2036670974638009</v>
      </c>
      <c r="AJ140">
        <v>0</v>
      </c>
      <c r="AK140">
        <v>0</v>
      </c>
    </row>
    <row r="141" spans="1:37" hidden="1" x14ac:dyDescent="0.3">
      <c r="A141" t="s">
        <v>126</v>
      </c>
      <c r="B141" t="s">
        <v>324</v>
      </c>
      <c r="C141" t="s">
        <v>324</v>
      </c>
      <c r="D141" t="s">
        <v>5</v>
      </c>
      <c r="E141">
        <v>0</v>
      </c>
      <c r="F141">
        <v>1</v>
      </c>
      <c r="G141">
        <v>0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4.7</v>
      </c>
      <c r="AE141">
        <v>665</v>
      </c>
      <c r="AF141">
        <v>11.909636476168814</v>
      </c>
      <c r="AG141">
        <v>14.76089691450419</v>
      </c>
      <c r="AH141">
        <v>8.7013848963666298</v>
      </c>
      <c r="AI141">
        <v>2.231924705860477</v>
      </c>
      <c r="AJ141">
        <v>0</v>
      </c>
      <c r="AK141">
        <v>0</v>
      </c>
    </row>
    <row r="142" spans="1:37" hidden="1" x14ac:dyDescent="0.3">
      <c r="A142" t="s">
        <v>325</v>
      </c>
      <c r="B142" t="s">
        <v>326</v>
      </c>
      <c r="C142" t="s">
        <v>326</v>
      </c>
      <c r="D142" t="s">
        <v>6</v>
      </c>
      <c r="E142">
        <v>0</v>
      </c>
      <c r="F142">
        <v>0</v>
      </c>
      <c r="G142">
        <v>1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5.3</v>
      </c>
      <c r="AE142">
        <v>666</v>
      </c>
      <c r="AF142">
        <v>11.899966406272846</v>
      </c>
      <c r="AG142">
        <v>14.863661918462533</v>
      </c>
      <c r="AH142">
        <v>8.7260409702081425</v>
      </c>
      <c r="AI142">
        <v>2.4340346839749341</v>
      </c>
      <c r="AJ142">
        <v>0</v>
      </c>
      <c r="AK142">
        <v>0</v>
      </c>
    </row>
    <row r="143" spans="1:37" hidden="1" x14ac:dyDescent="0.3">
      <c r="A143" t="s">
        <v>327</v>
      </c>
      <c r="B143" t="s">
        <v>328</v>
      </c>
      <c r="C143" t="s">
        <v>328</v>
      </c>
      <c r="D143" t="s">
        <v>5</v>
      </c>
      <c r="E143">
        <v>0</v>
      </c>
      <c r="F143">
        <v>1</v>
      </c>
      <c r="G143">
        <v>0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4.9000000000000004</v>
      </c>
      <c r="AE143">
        <v>676</v>
      </c>
      <c r="AF143">
        <v>11</v>
      </c>
      <c r="AG143">
        <v>13.05084059332283</v>
      </c>
      <c r="AH143">
        <v>7.8757240210574722</v>
      </c>
      <c r="AI143">
        <v>2.0272147742939843</v>
      </c>
      <c r="AJ143">
        <v>0</v>
      </c>
      <c r="AK143">
        <v>0</v>
      </c>
    </row>
    <row r="144" spans="1:37" hidden="1" x14ac:dyDescent="0.3">
      <c r="A144" t="s">
        <v>329</v>
      </c>
      <c r="B144" t="s">
        <v>330</v>
      </c>
      <c r="C144" t="s">
        <v>330</v>
      </c>
      <c r="D144" t="s">
        <v>6</v>
      </c>
      <c r="E144">
        <v>0</v>
      </c>
      <c r="F144">
        <v>0</v>
      </c>
      <c r="G144">
        <v>1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7.8</v>
      </c>
      <c r="AE144">
        <v>679</v>
      </c>
      <c r="AF144">
        <v>15.491778246258836</v>
      </c>
      <c r="AG144">
        <v>15.488117856265129</v>
      </c>
      <c r="AH144">
        <v>10.292282978438498</v>
      </c>
      <c r="AI144">
        <v>2.7168652105908482</v>
      </c>
      <c r="AJ144">
        <v>0</v>
      </c>
      <c r="AK144">
        <v>0</v>
      </c>
    </row>
    <row r="145" spans="1:37" hidden="1" x14ac:dyDescent="0.3">
      <c r="A145" t="s">
        <v>107</v>
      </c>
      <c r="B145" t="s">
        <v>331</v>
      </c>
      <c r="C145" t="s">
        <v>331</v>
      </c>
      <c r="D145" t="s">
        <v>5</v>
      </c>
      <c r="E145">
        <v>0</v>
      </c>
      <c r="F145">
        <v>1</v>
      </c>
      <c r="G145">
        <v>0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5.3</v>
      </c>
      <c r="AE145">
        <v>681</v>
      </c>
      <c r="AF145">
        <v>11.177366282735544</v>
      </c>
      <c r="AG145">
        <v>15.195902962433387</v>
      </c>
      <c r="AH145">
        <v>8.5375165933573705</v>
      </c>
      <c r="AI145">
        <v>2.2751487893966074</v>
      </c>
      <c r="AJ145">
        <v>0</v>
      </c>
      <c r="AK145">
        <v>0</v>
      </c>
    </row>
    <row r="146" spans="1:37" hidden="1" x14ac:dyDescent="0.3">
      <c r="A146" t="s">
        <v>207</v>
      </c>
      <c r="B146" t="s">
        <v>332</v>
      </c>
      <c r="C146" t="s">
        <v>332</v>
      </c>
      <c r="D146" t="s">
        <v>7</v>
      </c>
      <c r="E146">
        <v>0</v>
      </c>
      <c r="F146">
        <v>0</v>
      </c>
      <c r="G146">
        <v>0</v>
      </c>
      <c r="H146">
        <v>1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6.4</v>
      </c>
      <c r="AE146">
        <v>695</v>
      </c>
      <c r="AF146">
        <v>11.697612648289073</v>
      </c>
      <c r="AG146">
        <v>12.964586778724017</v>
      </c>
      <c r="AH146">
        <v>10.540512143584849</v>
      </c>
      <c r="AI146">
        <v>2.6896973223869098</v>
      </c>
      <c r="AJ146">
        <v>0</v>
      </c>
      <c r="AK146">
        <v>0</v>
      </c>
    </row>
    <row r="147" spans="1:37" hidden="1" x14ac:dyDescent="0.3">
      <c r="A147" t="s">
        <v>333</v>
      </c>
      <c r="B147" t="s">
        <v>334</v>
      </c>
      <c r="C147" t="s">
        <v>334</v>
      </c>
      <c r="D147" t="s">
        <v>4</v>
      </c>
      <c r="E147">
        <v>1</v>
      </c>
      <c r="F147">
        <v>0</v>
      </c>
      <c r="G147">
        <v>0</v>
      </c>
      <c r="H147">
        <v>0</v>
      </c>
      <c r="I147" t="s">
        <v>27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4.9000000000000004</v>
      </c>
      <c r="AE147">
        <v>696</v>
      </c>
      <c r="AF147">
        <v>16.518864481071365</v>
      </c>
      <c r="AG147">
        <v>15.663765704991516</v>
      </c>
      <c r="AH147">
        <v>13.883284388300869</v>
      </c>
      <c r="AI147">
        <v>3.2179450068631126</v>
      </c>
      <c r="AJ147">
        <v>0</v>
      </c>
      <c r="AK147">
        <v>0</v>
      </c>
    </row>
    <row r="148" spans="1:37" hidden="1" x14ac:dyDescent="0.3">
      <c r="A148" t="s">
        <v>52</v>
      </c>
      <c r="B148" t="s">
        <v>335</v>
      </c>
      <c r="C148" t="s">
        <v>335</v>
      </c>
      <c r="D148" t="s">
        <v>5</v>
      </c>
      <c r="E148">
        <v>0</v>
      </c>
      <c r="F148">
        <v>1</v>
      </c>
      <c r="G148">
        <v>0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4.7</v>
      </c>
      <c r="AE148">
        <v>698</v>
      </c>
      <c r="AF148">
        <v>12.431654676258994</v>
      </c>
      <c r="AG148">
        <v>13.520519434509003</v>
      </c>
      <c r="AH148">
        <v>11.104367638067476</v>
      </c>
      <c r="AI148">
        <v>2.8009435359303905</v>
      </c>
      <c r="AJ148">
        <v>0</v>
      </c>
      <c r="AK148">
        <v>0</v>
      </c>
    </row>
    <row r="149" spans="1:37" hidden="1" x14ac:dyDescent="0.3">
      <c r="A149" t="s">
        <v>336</v>
      </c>
      <c r="B149" t="s">
        <v>337</v>
      </c>
      <c r="C149" t="s">
        <v>337</v>
      </c>
      <c r="D149" t="s">
        <v>7</v>
      </c>
      <c r="E149">
        <v>0</v>
      </c>
      <c r="F149">
        <v>0</v>
      </c>
      <c r="G149">
        <v>0</v>
      </c>
      <c r="H149">
        <v>1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7</v>
      </c>
      <c r="AE149">
        <v>699</v>
      </c>
      <c r="AF149">
        <v>14.30919335908834</v>
      </c>
      <c r="AG149">
        <v>12.49143990717125</v>
      </c>
      <c r="AH149">
        <v>11.618214101929601</v>
      </c>
      <c r="AI149">
        <v>2.8807392829958753</v>
      </c>
      <c r="AJ149">
        <v>0</v>
      </c>
      <c r="AK149">
        <v>0</v>
      </c>
    </row>
    <row r="150" spans="1:37" hidden="1" x14ac:dyDescent="0.3">
      <c r="A150" t="s">
        <v>338</v>
      </c>
      <c r="B150" t="s">
        <v>339</v>
      </c>
      <c r="C150" t="s">
        <v>339</v>
      </c>
      <c r="D150" t="s">
        <v>5</v>
      </c>
      <c r="E150">
        <v>0</v>
      </c>
      <c r="F150">
        <v>1</v>
      </c>
      <c r="G150">
        <v>0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4</v>
      </c>
      <c r="AE150">
        <v>703</v>
      </c>
      <c r="AF150">
        <v>11.544760316109727</v>
      </c>
      <c r="AG150">
        <v>11.973298505854361</v>
      </c>
      <c r="AH150">
        <v>10.0914746031166</v>
      </c>
      <c r="AI150">
        <v>2.5501404726312566</v>
      </c>
      <c r="AJ150">
        <v>0</v>
      </c>
      <c r="AK150">
        <v>0</v>
      </c>
    </row>
    <row r="151" spans="1:37" hidden="1" x14ac:dyDescent="0.3">
      <c r="A151" t="s">
        <v>340</v>
      </c>
      <c r="B151" t="s">
        <v>341</v>
      </c>
      <c r="C151" t="s">
        <v>341</v>
      </c>
      <c r="D151" t="s">
        <v>6</v>
      </c>
      <c r="E151">
        <v>0</v>
      </c>
      <c r="F151">
        <v>0</v>
      </c>
      <c r="G151">
        <v>1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5.5</v>
      </c>
      <c r="AE151">
        <v>704</v>
      </c>
      <c r="AF151">
        <v>13.111111111111111</v>
      </c>
      <c r="AG151">
        <v>14.691435830800078</v>
      </c>
      <c r="AH151">
        <v>11.874890268485379</v>
      </c>
      <c r="AI151">
        <v>2.991343694590932</v>
      </c>
      <c r="AJ151">
        <v>0</v>
      </c>
      <c r="AK151">
        <v>0</v>
      </c>
    </row>
    <row r="152" spans="1:37" hidden="1" x14ac:dyDescent="0.3">
      <c r="A152" t="s">
        <v>342</v>
      </c>
      <c r="B152" t="s">
        <v>343</v>
      </c>
      <c r="C152" t="s">
        <v>343</v>
      </c>
      <c r="D152" t="s">
        <v>6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8</v>
      </c>
      <c r="AE152">
        <v>705</v>
      </c>
      <c r="AF152">
        <v>16.635181854931517</v>
      </c>
      <c r="AG152">
        <v>18.810174397306483</v>
      </c>
      <c r="AH152">
        <v>15.131036683782487</v>
      </c>
      <c r="AI152">
        <v>2.7460092881138576</v>
      </c>
      <c r="AJ152">
        <v>0</v>
      </c>
      <c r="AK152">
        <v>0</v>
      </c>
    </row>
    <row r="153" spans="1:37" hidden="1" x14ac:dyDescent="0.3">
      <c r="A153" t="s">
        <v>344</v>
      </c>
      <c r="B153" t="s">
        <v>345</v>
      </c>
      <c r="C153" t="s">
        <v>345</v>
      </c>
      <c r="D153" t="s">
        <v>6</v>
      </c>
      <c r="E153">
        <v>0</v>
      </c>
      <c r="F153">
        <v>0</v>
      </c>
      <c r="G153">
        <v>1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4.7</v>
      </c>
      <c r="AE153">
        <v>707</v>
      </c>
      <c r="AF153">
        <v>10.922155874168354</v>
      </c>
      <c r="AG153">
        <v>12.853684520259147</v>
      </c>
      <c r="AH153">
        <v>10.125289218347199</v>
      </c>
      <c r="AI153">
        <v>2.5261777307012574</v>
      </c>
      <c r="AJ153">
        <v>0</v>
      </c>
      <c r="AK153">
        <v>0</v>
      </c>
    </row>
    <row r="154" spans="1:37" hidden="1" x14ac:dyDescent="0.3">
      <c r="A154" t="s">
        <v>346</v>
      </c>
      <c r="B154" t="s">
        <v>347</v>
      </c>
      <c r="C154" t="s">
        <v>347</v>
      </c>
      <c r="D154" t="s">
        <v>6</v>
      </c>
      <c r="E154">
        <v>0</v>
      </c>
      <c r="F154">
        <v>0</v>
      </c>
      <c r="G154">
        <v>1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5</v>
      </c>
      <c r="AE154">
        <v>708</v>
      </c>
      <c r="AF154">
        <v>13.47357749216112</v>
      </c>
      <c r="AG154">
        <v>13.552239706171266</v>
      </c>
      <c r="AH154">
        <v>11.617844980234761</v>
      </c>
      <c r="AI154">
        <v>2.8712954042905423</v>
      </c>
      <c r="AJ154">
        <v>0</v>
      </c>
      <c r="AK154">
        <v>0</v>
      </c>
    </row>
    <row r="155" spans="1:37" hidden="1" x14ac:dyDescent="0.3">
      <c r="A155" t="s">
        <v>348</v>
      </c>
      <c r="B155" t="s">
        <v>349</v>
      </c>
      <c r="C155" t="s">
        <v>350</v>
      </c>
      <c r="D155" t="s">
        <v>6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4.9000000000000004</v>
      </c>
      <c r="AE155">
        <v>709</v>
      </c>
      <c r="AF155">
        <v>8.2962962819273187</v>
      </c>
      <c r="AG155">
        <v>12.231599201501114</v>
      </c>
      <c r="AH155">
        <v>8.6258721377779359</v>
      </c>
      <c r="AI155">
        <v>2.151595775127785</v>
      </c>
      <c r="AJ155">
        <v>0</v>
      </c>
      <c r="AK155">
        <v>0</v>
      </c>
    </row>
    <row r="156" spans="1:37" hidden="1" x14ac:dyDescent="0.3">
      <c r="A156" t="s">
        <v>351</v>
      </c>
      <c r="B156" t="s">
        <v>352</v>
      </c>
      <c r="C156" t="s">
        <v>353</v>
      </c>
      <c r="D156" t="s">
        <v>4</v>
      </c>
      <c r="E156">
        <v>1</v>
      </c>
      <c r="F156">
        <v>0</v>
      </c>
      <c r="G156">
        <v>0</v>
      </c>
      <c r="H156">
        <v>0</v>
      </c>
      <c r="I156" t="s">
        <v>28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5</v>
      </c>
      <c r="AE156">
        <v>728</v>
      </c>
      <c r="AF156">
        <v>17.915762965544651</v>
      </c>
      <c r="AG156">
        <v>16.990868289061769</v>
      </c>
      <c r="AH156">
        <v>12.634132831047776</v>
      </c>
      <c r="AI156">
        <v>3.7748878771047361</v>
      </c>
      <c r="AJ156">
        <v>0</v>
      </c>
      <c r="AK156">
        <v>0</v>
      </c>
    </row>
    <row r="157" spans="1:37" hidden="1" x14ac:dyDescent="0.3">
      <c r="A157" t="s">
        <v>354</v>
      </c>
      <c r="B157" t="s">
        <v>355</v>
      </c>
      <c r="C157" t="s">
        <v>356</v>
      </c>
      <c r="D157" t="s">
        <v>6</v>
      </c>
      <c r="E157">
        <v>0</v>
      </c>
      <c r="F157">
        <v>0</v>
      </c>
      <c r="G157">
        <v>1</v>
      </c>
      <c r="H157">
        <v>0</v>
      </c>
      <c r="I157" t="s">
        <v>28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5.2</v>
      </c>
      <c r="AE157">
        <v>729</v>
      </c>
      <c r="AF157">
        <v>14.120517202522899</v>
      </c>
      <c r="AG157">
        <v>16.315443984954609</v>
      </c>
      <c r="AH157">
        <v>10.940217873602936</v>
      </c>
      <c r="AI157">
        <v>2.9813740967518711</v>
      </c>
      <c r="AJ157">
        <v>0</v>
      </c>
      <c r="AK157">
        <v>0</v>
      </c>
    </row>
    <row r="158" spans="1:37" hidden="1" x14ac:dyDescent="0.3">
      <c r="A158" t="s">
        <v>357</v>
      </c>
      <c r="B158" t="s">
        <v>358</v>
      </c>
      <c r="C158" t="s">
        <v>359</v>
      </c>
      <c r="D158" t="s">
        <v>5</v>
      </c>
      <c r="E158">
        <v>0</v>
      </c>
      <c r="F158">
        <v>1</v>
      </c>
      <c r="G158">
        <v>0</v>
      </c>
      <c r="H158">
        <v>0</v>
      </c>
      <c r="I158" t="s">
        <v>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5</v>
      </c>
      <c r="AE158">
        <v>731</v>
      </c>
      <c r="AF158">
        <v>14.943181818181818</v>
      </c>
      <c r="AG158">
        <v>12.184066363198603</v>
      </c>
      <c r="AH158">
        <v>9.8699843408756713</v>
      </c>
      <c r="AI158">
        <v>2.4081371374449443</v>
      </c>
      <c r="AJ158">
        <v>0</v>
      </c>
      <c r="AK158">
        <v>0</v>
      </c>
    </row>
    <row r="159" spans="1:37" hidden="1" x14ac:dyDescent="0.3">
      <c r="A159" t="s">
        <v>360</v>
      </c>
      <c r="B159" t="s">
        <v>361</v>
      </c>
      <c r="C159" t="s">
        <v>362</v>
      </c>
      <c r="D159" t="s">
        <v>6</v>
      </c>
      <c r="E159">
        <v>0</v>
      </c>
      <c r="F159">
        <v>0</v>
      </c>
      <c r="G159">
        <v>1</v>
      </c>
      <c r="H159">
        <v>0</v>
      </c>
      <c r="I159" t="s">
        <v>28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5.2</v>
      </c>
      <c r="AE159">
        <v>732</v>
      </c>
      <c r="AF159">
        <v>11.488372093023257</v>
      </c>
      <c r="AG159">
        <v>11.978721016150114</v>
      </c>
      <c r="AH159">
        <v>8.4656114171539834</v>
      </c>
      <c r="AI159">
        <v>2.312689427195175</v>
      </c>
      <c r="AJ159">
        <v>0</v>
      </c>
      <c r="AK159">
        <v>0</v>
      </c>
    </row>
    <row r="160" spans="1:37" hidden="1" x14ac:dyDescent="0.3">
      <c r="A160" t="s">
        <v>363</v>
      </c>
      <c r="B160" t="s">
        <v>364</v>
      </c>
      <c r="C160" t="s">
        <v>364</v>
      </c>
      <c r="D160" t="s">
        <v>5</v>
      </c>
      <c r="E160">
        <v>0</v>
      </c>
      <c r="F160">
        <v>1</v>
      </c>
      <c r="G160">
        <v>0</v>
      </c>
      <c r="H160">
        <v>0</v>
      </c>
      <c r="I160" t="s">
        <v>28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4.3</v>
      </c>
      <c r="AE160">
        <v>733</v>
      </c>
      <c r="AF160">
        <v>12.714285714285714</v>
      </c>
      <c r="AG160">
        <v>13.175693139422576</v>
      </c>
      <c r="AH160">
        <v>9.3416621773250448</v>
      </c>
      <c r="AI160">
        <v>2.553056296672346</v>
      </c>
      <c r="AJ160">
        <v>0</v>
      </c>
      <c r="AK160">
        <v>0</v>
      </c>
    </row>
    <row r="161" spans="1:37" hidden="1" x14ac:dyDescent="0.3">
      <c r="A161" t="s">
        <v>365</v>
      </c>
      <c r="B161" t="s">
        <v>366</v>
      </c>
      <c r="C161" t="s">
        <v>367</v>
      </c>
      <c r="D161" t="s">
        <v>6</v>
      </c>
      <c r="E161">
        <v>0</v>
      </c>
      <c r="F161">
        <v>0</v>
      </c>
      <c r="G161">
        <v>1</v>
      </c>
      <c r="H161">
        <v>0</v>
      </c>
      <c r="I161" t="s">
        <v>28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4.8</v>
      </c>
      <c r="AE161">
        <v>751</v>
      </c>
      <c r="AF161">
        <v>10.344827586206897</v>
      </c>
      <c r="AG161">
        <v>13.619365166207118</v>
      </c>
      <c r="AH161">
        <v>8.5748868363863888</v>
      </c>
      <c r="AI161">
        <v>2.3807099847018929</v>
      </c>
      <c r="AJ161">
        <v>0</v>
      </c>
      <c r="AK161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2023-05-05T18:10:20Z</dcterms:created>
  <dcterms:modified xsi:type="dcterms:W3CDTF">2023-05-05T18:30:31Z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d9629a47-b6e4-4dc9-a8a9-c165b240ab69</vt:lpwstr>
  </property>
</Properties>
</file>