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2-23\"/>
    </mc:Choice>
  </mc:AlternateContent>
  <xr:revisionPtr revIDLastSave="0" documentId="8_{836D31BD-3316-4093-96E0-EB8DC5F5EA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Data.Page'!$R$2:$R$165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Data.Page'!$R$2:$R$165</definedName>
    <definedName name="solver_lhs2" localSheetId="0" hidden="1">'Transformed by Data.Page'!$U$11:$U$12</definedName>
    <definedName name="solver_lhs3" localSheetId="0" hidden="1">'Transformed by Data.Page'!$U$4</definedName>
    <definedName name="solver_lhs4" localSheetId="0" hidden="1">'Transformed by Data.Page'!$U$6:$U$9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Data.Page'!$U$2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'Transformed by Data.Page'!$V$11:$V$12</definedName>
    <definedName name="solver_rhs3" localSheetId="0" hidden="1">'Transformed by Data.Page'!$V$4</definedName>
    <definedName name="solver_rhs4" localSheetId="0" hidden="1">'Transformed by Data.Page'!$V$6:$V$9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2" l="1"/>
  <c r="K33" i="2"/>
  <c r="K10" i="2"/>
  <c r="K4" i="2"/>
  <c r="K5" i="2"/>
  <c r="K6" i="2"/>
  <c r="K7" i="2"/>
  <c r="K8" i="2"/>
  <c r="K28" i="2"/>
  <c r="K9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127" i="2"/>
  <c r="K29" i="2"/>
  <c r="K30" i="2"/>
  <c r="K31" i="2"/>
  <c r="K32" i="2"/>
  <c r="K76" i="2"/>
  <c r="K140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34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3" i="2"/>
  <c r="K95" i="2"/>
  <c r="K104" i="2"/>
  <c r="K97" i="2"/>
  <c r="K98" i="2"/>
  <c r="K99" i="2"/>
  <c r="K100" i="2"/>
  <c r="K101" i="2"/>
  <c r="K102" i="2"/>
  <c r="K103" i="2"/>
  <c r="K2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94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96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J33" i="2"/>
  <c r="J10" i="2"/>
  <c r="J4" i="2"/>
  <c r="J5" i="2"/>
  <c r="J6" i="2"/>
  <c r="J7" i="2"/>
  <c r="J8" i="2"/>
  <c r="J28" i="2"/>
  <c r="J9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127" i="2"/>
  <c r="J29" i="2"/>
  <c r="J30" i="2"/>
  <c r="J31" i="2"/>
  <c r="J32" i="2"/>
  <c r="J76" i="2"/>
  <c r="J140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34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3" i="2"/>
  <c r="J95" i="2"/>
  <c r="J104" i="2"/>
  <c r="J97" i="2"/>
  <c r="J98" i="2"/>
  <c r="J99" i="2"/>
  <c r="J100" i="2"/>
  <c r="J101" i="2"/>
  <c r="J102" i="2"/>
  <c r="J103" i="2"/>
  <c r="J2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94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96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U9" i="2"/>
  <c r="U8" i="2"/>
  <c r="U7" i="2"/>
  <c r="U6" i="2"/>
  <c r="U4" i="2"/>
  <c r="U2" i="2"/>
  <c r="V4" i="2"/>
  <c r="U12" i="2" l="1"/>
  <c r="U11" i="2"/>
</calcChain>
</file>

<file path=xl/sharedStrings.xml><?xml version="1.0" encoding="utf-8"?>
<sst xmlns="http://schemas.openxmlformats.org/spreadsheetml/2006/main" count="847" uniqueCount="376">
  <si>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</si>
  <si>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</si>
  <si>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</si>
  <si>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</si>
  <si>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</si>
  <si>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</si>
  <si>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</si>
  <si>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</si>
  <si>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</si>
  <si>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</si>
  <si>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</si>
  <si>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</si>
  <si>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</si>
  <si>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</si>
  <si>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</si>
  <si>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</si>
  <si>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</si>
  <si>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Granit</t>
  </si>
  <si>
    <t>Xhaka</t>
  </si>
  <si>
    <t>Martin</t>
  </si>
  <si>
    <t>Ødegaard</t>
  </si>
  <si>
    <t>Benjamin</t>
  </si>
  <si>
    <t>White</t>
  </si>
  <si>
    <t>Bukayo</t>
  </si>
  <si>
    <t>Saka</t>
  </si>
  <si>
    <t>Aaron</t>
  </si>
  <si>
    <t>Ramsdale</t>
  </si>
  <si>
    <t>Gabriel</t>
  </si>
  <si>
    <t>dos Santos Magalhães</t>
  </si>
  <si>
    <t>Martinelli Silva</t>
  </si>
  <si>
    <t>Martinelli</t>
  </si>
  <si>
    <t>Matt</t>
  </si>
  <si>
    <t>Fábio</t>
  </si>
  <si>
    <t>William</t>
  </si>
  <si>
    <t>Saliba</t>
  </si>
  <si>
    <t>Marcus</t>
  </si>
  <si>
    <t>Fernando de Jesus</t>
  </si>
  <si>
    <t>Jesus</t>
  </si>
  <si>
    <t>Danny</t>
  </si>
  <si>
    <t>Ings</t>
  </si>
  <si>
    <t>AVL</t>
  </si>
  <si>
    <t>Emiliano</t>
  </si>
  <si>
    <t>Martínez Romero</t>
  </si>
  <si>
    <t>Martínez</t>
  </si>
  <si>
    <t>Robin</t>
  </si>
  <si>
    <t>John</t>
  </si>
  <si>
    <t>Ollie</t>
  </si>
  <si>
    <t>Watkins</t>
  </si>
  <si>
    <t>Buendía Stati</t>
  </si>
  <si>
    <t>Buendía</t>
  </si>
  <si>
    <t>Leon</t>
  </si>
  <si>
    <t>Bailey</t>
  </si>
  <si>
    <t>Douglas Luiz</t>
  </si>
  <si>
    <t>Soares de Paulo</t>
  </si>
  <si>
    <t>Tim</t>
  </si>
  <si>
    <t>Adam</t>
  </si>
  <si>
    <t>BOU</t>
  </si>
  <si>
    <t>Kieffer</t>
  </si>
  <si>
    <t>Moore</t>
  </si>
  <si>
    <t>Jefferson</t>
  </si>
  <si>
    <t>Lerma Solís</t>
  </si>
  <si>
    <t>Lerma</t>
  </si>
  <si>
    <t>Jack</t>
  </si>
  <si>
    <t>Lewis</t>
  </si>
  <si>
    <t>Ryan</t>
  </si>
  <si>
    <t>Chris</t>
  </si>
  <si>
    <t>Mepham</t>
  </si>
  <si>
    <t>Anthony</t>
  </si>
  <si>
    <t>Jordan</t>
  </si>
  <si>
    <t>Zemura</t>
  </si>
  <si>
    <t>Tavernier</t>
  </si>
  <si>
    <t>James</t>
  </si>
  <si>
    <t>Neto</t>
  </si>
  <si>
    <t>Christian</t>
  </si>
  <si>
    <t>Nørgaard</t>
  </si>
  <si>
    <t>BRE</t>
  </si>
  <si>
    <t>Ivan</t>
  </si>
  <si>
    <t>Toney</t>
  </si>
  <si>
    <t>David</t>
  </si>
  <si>
    <t>Raya Martin</t>
  </si>
  <si>
    <t>Raya</t>
  </si>
  <si>
    <t>Josh</t>
  </si>
  <si>
    <t>Dasilva</t>
  </si>
  <si>
    <t>Rico</t>
  </si>
  <si>
    <t>Henry</t>
  </si>
  <si>
    <t>Vitaly</t>
  </si>
  <si>
    <t>Janelt</t>
  </si>
  <si>
    <t>Mathias</t>
  </si>
  <si>
    <t>Jensen</t>
  </si>
  <si>
    <t>Yoane</t>
  </si>
  <si>
    <t>Wissa</t>
  </si>
  <si>
    <t>Bryan</t>
  </si>
  <si>
    <t>Mbeumo</t>
  </si>
  <si>
    <t>Ben</t>
  </si>
  <si>
    <t>Mee</t>
  </si>
  <si>
    <t>BHA</t>
  </si>
  <si>
    <t>Welbeck</t>
  </si>
  <si>
    <t>Pascal</t>
  </si>
  <si>
    <t>Groß</t>
  </si>
  <si>
    <t>Dunk</t>
  </si>
  <si>
    <t>Solly</t>
  </si>
  <si>
    <t>March</t>
  </si>
  <si>
    <t>Webster</t>
  </si>
  <si>
    <t>Leandro</t>
  </si>
  <si>
    <t>Trossard</t>
  </si>
  <si>
    <t>Robert</t>
  </si>
  <si>
    <t>Sánchez</t>
  </si>
  <si>
    <t>Alexis</t>
  </si>
  <si>
    <t>Mac Allister</t>
  </si>
  <si>
    <t>Moisés</t>
  </si>
  <si>
    <t>Caicedo Corozo</t>
  </si>
  <si>
    <t>Caicedo</t>
  </si>
  <si>
    <t>CHE</t>
  </si>
  <si>
    <t>Marc</t>
  </si>
  <si>
    <t>Cucurella Saseta</t>
  </si>
  <si>
    <t>Cucurella</t>
  </si>
  <si>
    <t>César</t>
  </si>
  <si>
    <t>Azpilicueta</t>
  </si>
  <si>
    <t>Thiago</t>
  </si>
  <si>
    <t>Emiliano da Silva</t>
  </si>
  <si>
    <t>Thiago Silva</t>
  </si>
  <si>
    <t>Jorge Luiz</t>
  </si>
  <si>
    <t>Frello Filho</t>
  </si>
  <si>
    <t>Jorginho</t>
  </si>
  <si>
    <t>Chilwell</t>
  </si>
  <si>
    <t>Mason</t>
  </si>
  <si>
    <t>Mount</t>
  </si>
  <si>
    <t>Edouard</t>
  </si>
  <si>
    <t>Mendy</t>
  </si>
  <si>
    <t>Raheem</t>
  </si>
  <si>
    <t>Sterling</t>
  </si>
  <si>
    <t>Kalidou</t>
  </si>
  <si>
    <t>Koulibaly</t>
  </si>
  <si>
    <t>Harvey</t>
  </si>
  <si>
    <t>CRY</t>
  </si>
  <si>
    <t>Jeffrey</t>
  </si>
  <si>
    <t>Schlupp</t>
  </si>
  <si>
    <t>Joachim</t>
  </si>
  <si>
    <t>Andersen</t>
  </si>
  <si>
    <t>Eberechi</t>
  </si>
  <si>
    <t>Eze</t>
  </si>
  <si>
    <t>Cheick</t>
  </si>
  <si>
    <t>Doucouré</t>
  </si>
  <si>
    <t>C.Doucouré</t>
  </si>
  <si>
    <t>Joseph</t>
  </si>
  <si>
    <t>EVE</t>
  </si>
  <si>
    <t>Pickford</t>
  </si>
  <si>
    <t>Alex</t>
  </si>
  <si>
    <t>Iwobi</t>
  </si>
  <si>
    <t>Demarai</t>
  </si>
  <si>
    <t>Gray</t>
  </si>
  <si>
    <t>Gordon</t>
  </si>
  <si>
    <t>Nathan</t>
  </si>
  <si>
    <t>Conor</t>
  </si>
  <si>
    <t>Coady</t>
  </si>
  <si>
    <t>Rúben</t>
  </si>
  <si>
    <t>Amadou</t>
  </si>
  <si>
    <t>Onana</t>
  </si>
  <si>
    <t>FUL</t>
  </si>
  <si>
    <t>Ream</t>
  </si>
  <si>
    <t>Neeskens</t>
  </si>
  <si>
    <t>Kebano</t>
  </si>
  <si>
    <t>Bobby</t>
  </si>
  <si>
    <t>De Cordova-Reid</t>
  </si>
  <si>
    <t>Joe</t>
  </si>
  <si>
    <t>Tosin</t>
  </si>
  <si>
    <t>Adarabioyo</t>
  </si>
  <si>
    <t>Aleksandar</t>
  </si>
  <si>
    <t>Mitrović</t>
  </si>
  <si>
    <t>Harrison</t>
  </si>
  <si>
    <t>Kenny</t>
  </si>
  <si>
    <t>Tete</t>
  </si>
  <si>
    <t>João</t>
  </si>
  <si>
    <t>Palhinha Gonçalves</t>
  </si>
  <si>
    <t>Palhinha</t>
  </si>
  <si>
    <t>Daniel</t>
  </si>
  <si>
    <t>Andreas</t>
  </si>
  <si>
    <t>Hoelgebaum Pereira</t>
  </si>
  <si>
    <t>Kevin</t>
  </si>
  <si>
    <t>Jonny</t>
  </si>
  <si>
    <t>LEI</t>
  </si>
  <si>
    <t>Jamie</t>
  </si>
  <si>
    <t>Vardy</t>
  </si>
  <si>
    <t>Timothy</t>
  </si>
  <si>
    <t>Castagne</t>
  </si>
  <si>
    <t>Youri</t>
  </si>
  <si>
    <t>Tielemans</t>
  </si>
  <si>
    <t>Barnes</t>
  </si>
  <si>
    <t>Kiernan</t>
  </si>
  <si>
    <t>Dewsbury-Hall</t>
  </si>
  <si>
    <t>LEE</t>
  </si>
  <si>
    <t>Rodrigo</t>
  </si>
  <si>
    <t>Moreno</t>
  </si>
  <si>
    <t>Diego</t>
  </si>
  <si>
    <t>Llorente</t>
  </si>
  <si>
    <t>Koch</t>
  </si>
  <si>
    <t>Struijk</t>
  </si>
  <si>
    <t>Illan</t>
  </si>
  <si>
    <t>Meslier</t>
  </si>
  <si>
    <t>Rasmus</t>
  </si>
  <si>
    <t>Kristensen</t>
  </si>
  <si>
    <t>Brenden</t>
  </si>
  <si>
    <t>Aaronson</t>
  </si>
  <si>
    <t>Adams</t>
  </si>
  <si>
    <t>Luis</t>
  </si>
  <si>
    <t>Sinisterra Lucumí</t>
  </si>
  <si>
    <t>Sinisterra</t>
  </si>
  <si>
    <t>Milner</t>
  </si>
  <si>
    <t>LIV</t>
  </si>
  <si>
    <t>Henderson</t>
  </si>
  <si>
    <t>Roberto</t>
  </si>
  <si>
    <t>Firmino</t>
  </si>
  <si>
    <t>Virgil</t>
  </si>
  <si>
    <t>van Dijk</t>
  </si>
  <si>
    <t>Van Dijk</t>
  </si>
  <si>
    <t>Alisson</t>
  </si>
  <si>
    <t>Ramses Becker</t>
  </si>
  <si>
    <t>Mohamed</t>
  </si>
  <si>
    <t>Salah</t>
  </si>
  <si>
    <t>Andrew</t>
  </si>
  <si>
    <t>Robertson</t>
  </si>
  <si>
    <t>Trent</t>
  </si>
  <si>
    <t>Alexander-Arnold</t>
  </si>
  <si>
    <t>Gomez</t>
  </si>
  <si>
    <t>Díaz</t>
  </si>
  <si>
    <t>Luis Díaz</t>
  </si>
  <si>
    <t>Elliott</t>
  </si>
  <si>
    <t>Freitas Gouveia Carvalho</t>
  </si>
  <si>
    <t>Carvalho</t>
  </si>
  <si>
    <t>Kyle</t>
  </si>
  <si>
    <t>Walker</t>
  </si>
  <si>
    <t>MCI</t>
  </si>
  <si>
    <t>Ilkay</t>
  </si>
  <si>
    <t>Gündogan</t>
  </si>
  <si>
    <t>De Bruyne</t>
  </si>
  <si>
    <t>Stones</t>
  </si>
  <si>
    <t>Riyad</t>
  </si>
  <si>
    <t>Mahrez</t>
  </si>
  <si>
    <t>Cancelo</t>
  </si>
  <si>
    <t>Ederson</t>
  </si>
  <si>
    <t>Santana de Moraes</t>
  </si>
  <si>
    <t>Bernardo</t>
  </si>
  <si>
    <t>Veiga de Carvalho e Silva</t>
  </si>
  <si>
    <t>Gato Alves Dias</t>
  </si>
  <si>
    <t>Dias</t>
  </si>
  <si>
    <t>Phil</t>
  </si>
  <si>
    <t>Foden</t>
  </si>
  <si>
    <t>Hernandez</t>
  </si>
  <si>
    <t>Rodri</t>
  </si>
  <si>
    <t>Erling</t>
  </si>
  <si>
    <t>Haaland</t>
  </si>
  <si>
    <t>Julián</t>
  </si>
  <si>
    <t>Álvarez</t>
  </si>
  <si>
    <t>MUN</t>
  </si>
  <si>
    <t>De Gea Quintana</t>
  </si>
  <si>
    <t>De Gea</t>
  </si>
  <si>
    <t>Raphaël</t>
  </si>
  <si>
    <t>Varane</t>
  </si>
  <si>
    <t>Harry</t>
  </si>
  <si>
    <t>Bruno</t>
  </si>
  <si>
    <t>Borges Fernandes</t>
  </si>
  <si>
    <t>Fernandes</t>
  </si>
  <si>
    <t>Rashford</t>
  </si>
  <si>
    <t>Jadon</t>
  </si>
  <si>
    <t>Sancho</t>
  </si>
  <si>
    <t>Diogo</t>
  </si>
  <si>
    <t>Dalot Teixeira</t>
  </si>
  <si>
    <t>Dalot</t>
  </si>
  <si>
    <t>Elanga</t>
  </si>
  <si>
    <t>Tyrell</t>
  </si>
  <si>
    <t>Malacia</t>
  </si>
  <si>
    <t>Eriksen</t>
  </si>
  <si>
    <t>Lisandro</t>
  </si>
  <si>
    <t>NEW</t>
  </si>
  <si>
    <t>Dan</t>
  </si>
  <si>
    <t>Burn</t>
  </si>
  <si>
    <t>Fabian</t>
  </si>
  <si>
    <t>Schär</t>
  </si>
  <si>
    <t>Targett</t>
  </si>
  <si>
    <t>Miguel</t>
  </si>
  <si>
    <t>Almirón Rejala</t>
  </si>
  <si>
    <t>Almirón</t>
  </si>
  <si>
    <t>Sean</t>
  </si>
  <si>
    <t>Longstaff</t>
  </si>
  <si>
    <t>S.Longstaff</t>
  </si>
  <si>
    <t>Joelinton Cássio</t>
  </si>
  <si>
    <t>Apolinário de Lira</t>
  </si>
  <si>
    <t>Joelinton</t>
  </si>
  <si>
    <t>Willock</t>
  </si>
  <si>
    <t>Nick</t>
  </si>
  <si>
    <t>Pope</t>
  </si>
  <si>
    <t>Sven</t>
  </si>
  <si>
    <t>Botman</t>
  </si>
  <si>
    <t>NFO</t>
  </si>
  <si>
    <t>Brennan</t>
  </si>
  <si>
    <t>Johnson</t>
  </si>
  <si>
    <t>Taiwo</t>
  </si>
  <si>
    <t>Awoniyi</t>
  </si>
  <si>
    <t>Dean</t>
  </si>
  <si>
    <t>Toffolo</t>
  </si>
  <si>
    <t>Jesse</t>
  </si>
  <si>
    <t>Lingard</t>
  </si>
  <si>
    <t>SOU</t>
  </si>
  <si>
    <t>Roméo</t>
  </si>
  <si>
    <t>Lavia</t>
  </si>
  <si>
    <t>Armstrong</t>
  </si>
  <si>
    <t>Ward-Prowse</t>
  </si>
  <si>
    <t>A.Armstrong</t>
  </si>
  <si>
    <t>Walker-Peters</t>
  </si>
  <si>
    <t>Che</t>
  </si>
  <si>
    <t>Moussa</t>
  </si>
  <si>
    <t>Djenepo</t>
  </si>
  <si>
    <t>Gavin</t>
  </si>
  <si>
    <t>Bazunu</t>
  </si>
  <si>
    <t>Armel</t>
  </si>
  <si>
    <t>Bella-Kotchap</t>
  </si>
  <si>
    <t>Ayodele-Aribo</t>
  </si>
  <si>
    <t>Aribo</t>
  </si>
  <si>
    <t>Hugo</t>
  </si>
  <si>
    <t>Lloris</t>
  </si>
  <si>
    <t>TOT</t>
  </si>
  <si>
    <t>Kane</t>
  </si>
  <si>
    <t>Son</t>
  </si>
  <si>
    <t>Heung-min</t>
  </si>
  <si>
    <t>Eric</t>
  </si>
  <si>
    <t>Dier</t>
  </si>
  <si>
    <t>Pierre-Emile</t>
  </si>
  <si>
    <t>Højbjerg</t>
  </si>
  <si>
    <t>Davinson</t>
  </si>
  <si>
    <t>Sessegnon</t>
  </si>
  <si>
    <t>R.Sessegnon</t>
  </si>
  <si>
    <t>Emerson</t>
  </si>
  <si>
    <t>Leite de Souza Junior</t>
  </si>
  <si>
    <t>Emerson Royal</t>
  </si>
  <si>
    <t>Dejan</t>
  </si>
  <si>
    <t>Kulusevski</t>
  </si>
  <si>
    <t>Perišić</t>
  </si>
  <si>
    <t>Lukasz</t>
  </si>
  <si>
    <t>Fabianski</t>
  </si>
  <si>
    <t>WHU</t>
  </si>
  <si>
    <t>Cresswell</t>
  </si>
  <si>
    <t>Michail</t>
  </si>
  <si>
    <t>Antonio</t>
  </si>
  <si>
    <t>Kurt</t>
  </si>
  <si>
    <t>Zouma</t>
  </si>
  <si>
    <t>Vladimir</t>
  </si>
  <si>
    <t>Coufal</t>
  </si>
  <si>
    <t>Jarrod</t>
  </si>
  <si>
    <t>Bowen</t>
  </si>
  <si>
    <t>Declan</t>
  </si>
  <si>
    <t>Rice</t>
  </si>
  <si>
    <t>Tomas</t>
  </si>
  <si>
    <t>Soucek</t>
  </si>
  <si>
    <t>Pablo</t>
  </si>
  <si>
    <t>Fornals Malla</t>
  </si>
  <si>
    <t>Fornals</t>
  </si>
  <si>
    <t>WOL</t>
  </si>
  <si>
    <t>Jonathan</t>
  </si>
  <si>
    <t>Castro Otto</t>
  </si>
  <si>
    <t>José</t>
  </si>
  <si>
    <t>Malheiro de Sá</t>
  </si>
  <si>
    <t>Sá</t>
  </si>
  <si>
    <t>da Silva Neves</t>
  </si>
  <si>
    <t>Neves</t>
  </si>
  <si>
    <t>Castelo Podence</t>
  </si>
  <si>
    <t>Podence</t>
  </si>
  <si>
    <t>Max</t>
  </si>
  <si>
    <t>Kilman</t>
  </si>
  <si>
    <t>Pedro</t>
  </si>
  <si>
    <t>Lomba Neto</t>
  </si>
  <si>
    <t>Collins</t>
  </si>
  <si>
    <t>Gonçalo Manuel</t>
  </si>
  <si>
    <t>Ganchinho Guedes</t>
  </si>
  <si>
    <t>Guedes</t>
  </si>
  <si>
    <t>Total Points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</si>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</sst>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9421A-9BD2-4EE1-B5CB-812FE0F82C2A}" name="Table1" displayName="Table1" ref="A1:R165" totalsRowShown="0">
  <autoFilter ref="A1:R165" xr:uid="{6949421A-9BD2-4EE1-B5CB-812FE0F82C2A}">
    <filterColumn colId="17">
      <filters>
        <filter val="1"/>
      </filters>
    </filterColumn>
  </autoFilter>
  <sortState xmlns:xlrd2="http://schemas.microsoft.com/office/spreadsheetml/2017/richdata2" ref="A2:R146">
    <sortCondition descending="1" ref="P1:P165"/>
  </sortState>
  <tableColumns count="18">
    <tableColumn id="1" xr3:uid="{71BF538F-1EE1-4D42-8C45-725A617F97D9}" name="First Name"/>
    <tableColumn id="2" xr3:uid="{1A9B346F-1BD4-4FBC-8346-F2B93172F539}" name="Surname"/>
    <tableColumn id="3" xr3:uid="{CC4ED644-99EF-4B94-BF0E-10DF949D775B}" name="Web Name"/>
    <tableColumn id="4" xr3:uid="{FD3E6CF3-8585-4E84-9B1E-214545A821DC}" name="Position"/>
    <tableColumn id="5" xr3:uid="{7305F059-A13F-416E-B68D-24FA61F9175A}" name="GKP"/>
    <tableColumn id="6" xr3:uid="{70B37071-3074-4E1A-BF66-00B12905B61C}" name="DEF"/>
    <tableColumn id="7" xr3:uid="{9D008FC7-4A42-42E1-9DA1-523E3E088364}" name="MID"/>
    <tableColumn id="8" xr3:uid="{BD9D0BD8-A5B7-43FE-9E4E-5A3FEA9A0E43}" name="FWD"/>
    <tableColumn id="9" xr3:uid="{FF6E7EF9-84DA-431F-834A-ABB2143B95E8}" name="Team"/>
    <tableColumn id="17" xr3:uid="{C77DED24-0AF2-4715-9F10-F5F699C9B660}" name="ARS" dataDxfId="1">
      <calculatedColumnFormula>IF(Table1[[#This Row],[Team]]="ARS",1,0)</calculatedColumnFormula>
    </tableColumn>
    <tableColumn id="18" xr3:uid="{DC117ED6-F2F5-4A84-8E87-49EACADC88C9}" name="MCI" dataDxfId="0">
      <calculatedColumnFormula>IF(Table1[[#This Row],[Team]]="MCI",1,0)</calculatedColumnFormula>
    </tableColumn>
    <tableColumn id="10" xr3:uid="{58E0E425-6CBA-4B3F-BCD1-C0D5C3BB2B0F}" name="Cost"/>
    <tableColumn id="11" xr3:uid="{B00F1EF5-9E89-4D86-A979-5A3B1BD5B6ED}" name="ID"/>
    <tableColumn id="12" xr3:uid="{8035113E-8395-46E5-88A2-9D420AC47593}" name="ARIMA"/>
    <tableColumn id="13" xr3:uid="{158C2532-1629-4BDF-80CA-CCEA36A7F672}" name="LSTM"/>
    <tableColumn id="14" xr3:uid="{2F1650B9-D225-4D7F-9B4D-474CC517A44C}" name="PPG"/>
    <tableColumn id="15" xr3:uid="{13CB3EB1-ED1D-4F1E-8F5F-21F4A55AFD9C}" name="PREV"/>
    <tableColumn id="16" xr3:uid="{1A363495-FBF8-485B-AB05-CB5C7472F2CC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5"/>
  <sheetViews>
    <sheetView tabSelected="1" workbookViewId="0">
      <selection activeCell="C9" sqref="C9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8" max="18" width="10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231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22" x14ac:dyDescent="0.3">
      <c r="A2" t="s">
        <v>249</v>
      </c>
      <c r="B2" t="s">
        <v>250</v>
      </c>
      <c r="C2" t="s">
        <v>250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231</v>
      </c>
      <c r="J2">
        <f>IF(Table1[[#This Row],[Team]]="ARS",1,0)</f>
        <v>0</v>
      </c>
      <c r="K2">
        <f>IF(Table1[[#This Row],[Team]]="MCI",1,0)</f>
        <v>1</v>
      </c>
      <c r="L2">
        <v>11.9</v>
      </c>
      <c r="M2">
        <v>292</v>
      </c>
      <c r="N2">
        <v>12.333334828850401</v>
      </c>
      <c r="O2">
        <v>15.9544202211792</v>
      </c>
      <c r="P2">
        <v>8.5153469956885601</v>
      </c>
      <c r="Q2">
        <v>0</v>
      </c>
      <c r="R2">
        <v>1</v>
      </c>
      <c r="T2" t="s">
        <v>374</v>
      </c>
      <c r="U2">
        <f>SUMPRODUCT(Table1[Selected],Table1[PPG])</f>
        <v>84.352709700385802</v>
      </c>
      <c r="V2" t="s">
        <v>375</v>
      </c>
    </row>
    <row r="3" spans="1:22" x14ac:dyDescent="0.3">
      <c r="A3" t="s">
        <v>232</v>
      </c>
      <c r="B3" t="s">
        <v>233</v>
      </c>
      <c r="C3" t="s">
        <v>233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231</v>
      </c>
      <c r="J3">
        <f>IF(Table1[[#This Row],[Team]]="ARS",1,0)</f>
        <v>0</v>
      </c>
      <c r="K3">
        <f>IF(Table1[[#This Row],[Team]]="MCI",1,0)</f>
        <v>1</v>
      </c>
      <c r="L3">
        <v>7.6</v>
      </c>
      <c r="M3">
        <v>281</v>
      </c>
      <c r="N3">
        <v>8.4000010702428902</v>
      </c>
      <c r="O3">
        <v>12.971974622402501</v>
      </c>
      <c r="P3">
        <v>6.3422337962048996</v>
      </c>
      <c r="Q3">
        <v>0</v>
      </c>
      <c r="R3">
        <v>1</v>
      </c>
    </row>
    <row r="4" spans="1:22" hidden="1" x14ac:dyDescent="0.3">
      <c r="A4" t="s">
        <v>21</v>
      </c>
      <c r="B4" t="s">
        <v>22</v>
      </c>
      <c r="C4" t="s">
        <v>22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16</v>
      </c>
      <c r="J4">
        <f>IF(Table1[[#This Row],[Team]]="ARS",1,0)</f>
        <v>1</v>
      </c>
      <c r="K4">
        <f>IF(Table1[[#This Row],[Team]]="MCI",1,0)</f>
        <v>0</v>
      </c>
      <c r="L4">
        <v>4.5</v>
      </c>
      <c r="M4">
        <v>6</v>
      </c>
      <c r="N4">
        <v>2.3999994848268198</v>
      </c>
      <c r="O4">
        <v>11.493764767994399</v>
      </c>
      <c r="P4">
        <v>3.56385775400451</v>
      </c>
      <c r="Q4">
        <v>0</v>
      </c>
      <c r="R4">
        <v>0</v>
      </c>
      <c r="T4" t="s">
        <v>9</v>
      </c>
      <c r="U4">
        <f>SUMPRODUCT(Table1[Selected],Table1[Cost])</f>
        <v>95.399999999999991</v>
      </c>
      <c r="V4">
        <f>97.7+1.5</f>
        <v>99.2</v>
      </c>
    </row>
    <row r="5" spans="1:22" hidden="1" x14ac:dyDescent="0.3">
      <c r="A5" t="s">
        <v>23</v>
      </c>
      <c r="B5" t="s">
        <v>24</v>
      </c>
      <c r="C5" t="s">
        <v>24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16</v>
      </c>
      <c r="J5">
        <f>IF(Table1[[#This Row],[Team]]="ARS",1,0)</f>
        <v>1</v>
      </c>
      <c r="K5">
        <f>IF(Table1[[#This Row],[Team]]="MCI",1,0)</f>
        <v>0</v>
      </c>
      <c r="L5">
        <v>7.8</v>
      </c>
      <c r="M5">
        <v>9</v>
      </c>
      <c r="N5">
        <v>4.1999999875823599</v>
      </c>
      <c r="O5">
        <v>11.5896168061371</v>
      </c>
      <c r="P5">
        <v>4.2148365847028</v>
      </c>
      <c r="Q5">
        <v>0</v>
      </c>
      <c r="R5">
        <v>0</v>
      </c>
    </row>
    <row r="6" spans="1:22" hidden="1" x14ac:dyDescent="0.3">
      <c r="A6" t="s">
        <v>25</v>
      </c>
      <c r="B6" t="s">
        <v>26</v>
      </c>
      <c r="C6" t="s">
        <v>26</v>
      </c>
      <c r="D6" t="s">
        <v>4</v>
      </c>
      <c r="E6">
        <v>1</v>
      </c>
      <c r="F6">
        <v>0</v>
      </c>
      <c r="G6">
        <v>0</v>
      </c>
      <c r="H6">
        <v>0</v>
      </c>
      <c r="I6" t="s">
        <v>16</v>
      </c>
      <c r="J6">
        <f>IF(Table1[[#This Row],[Team]]="ARS",1,0)</f>
        <v>1</v>
      </c>
      <c r="K6">
        <f>IF(Table1[[#This Row],[Team]]="MCI",1,0)</f>
        <v>0</v>
      </c>
      <c r="L6">
        <v>5</v>
      </c>
      <c r="M6">
        <v>11</v>
      </c>
      <c r="N6">
        <v>3.3999999934259502</v>
      </c>
      <c r="O6">
        <v>11.0160149859875</v>
      </c>
      <c r="P6">
        <v>3.7995649202075401</v>
      </c>
      <c r="Q6">
        <v>0</v>
      </c>
      <c r="R6">
        <v>0</v>
      </c>
      <c r="T6" t="s">
        <v>4</v>
      </c>
      <c r="U6">
        <f>SUMPRODUCT(Table1[Selected],Table1[GKP])</f>
        <v>2</v>
      </c>
      <c r="V6">
        <v>2</v>
      </c>
    </row>
    <row r="7" spans="1:22" hidden="1" x14ac:dyDescent="0.3">
      <c r="A7" t="s">
        <v>27</v>
      </c>
      <c r="B7" t="s">
        <v>28</v>
      </c>
      <c r="C7" t="s">
        <v>27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16</v>
      </c>
      <c r="J7">
        <f>IF(Table1[[#This Row],[Team]]="ARS",1,0)</f>
        <v>1</v>
      </c>
      <c r="K7">
        <f>IF(Table1[[#This Row],[Team]]="MCI",1,0)</f>
        <v>0</v>
      </c>
      <c r="L7">
        <v>5.0999999999999996</v>
      </c>
      <c r="M7">
        <v>12</v>
      </c>
      <c r="N7">
        <v>6.1333319761619496</v>
      </c>
      <c r="O7">
        <v>12.505620288205501</v>
      </c>
      <c r="P7">
        <v>5.1068826082860097</v>
      </c>
      <c r="Q7">
        <v>0</v>
      </c>
      <c r="R7">
        <v>0</v>
      </c>
      <c r="T7" t="s">
        <v>5</v>
      </c>
      <c r="U7">
        <f>SUMPRODUCT(Table1[Selected],Table1[DEF])</f>
        <v>5</v>
      </c>
      <c r="V7">
        <v>5</v>
      </c>
    </row>
    <row r="8" spans="1:22" hidden="1" x14ac:dyDescent="0.3">
      <c r="A8" t="s">
        <v>27</v>
      </c>
      <c r="B8" t="s">
        <v>29</v>
      </c>
      <c r="C8" t="s">
        <v>30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16</v>
      </c>
      <c r="J8">
        <f>IF(Table1[[#This Row],[Team]]="ARS",1,0)</f>
        <v>1</v>
      </c>
      <c r="K8">
        <f>IF(Table1[[#This Row],[Team]]="MCI",1,0)</f>
        <v>0</v>
      </c>
      <c r="L8">
        <v>6.4</v>
      </c>
      <c r="M8">
        <v>14</v>
      </c>
      <c r="N8">
        <v>5.7333332758911997</v>
      </c>
      <c r="O8">
        <v>13.6278132199115</v>
      </c>
      <c r="P8">
        <v>5.2334457161864503</v>
      </c>
      <c r="Q8">
        <v>0</v>
      </c>
      <c r="R8">
        <v>0</v>
      </c>
      <c r="T8" t="s">
        <v>6</v>
      </c>
      <c r="U8">
        <f>SUMPRODUCT(Table1[Selected],Table1[MID])</f>
        <v>5</v>
      </c>
      <c r="V8">
        <v>5</v>
      </c>
    </row>
    <row r="9" spans="1:22" x14ac:dyDescent="0.3">
      <c r="A9" t="s">
        <v>27</v>
      </c>
      <c r="B9" t="s">
        <v>36</v>
      </c>
      <c r="C9" t="s">
        <v>37</v>
      </c>
      <c r="D9" t="s">
        <v>7</v>
      </c>
      <c r="E9">
        <v>0</v>
      </c>
      <c r="F9">
        <v>0</v>
      </c>
      <c r="G9">
        <v>0</v>
      </c>
      <c r="H9">
        <v>1</v>
      </c>
      <c r="I9" t="s">
        <v>16</v>
      </c>
      <c r="J9">
        <f>IF(Table1[[#This Row],[Team]]="ARS",1,0)</f>
        <v>1</v>
      </c>
      <c r="K9">
        <f>IF(Table1[[#This Row],[Team]]="MCI",1,0)</f>
        <v>0</v>
      </c>
      <c r="L9">
        <v>8.1999999999999993</v>
      </c>
      <c r="M9">
        <v>19</v>
      </c>
      <c r="N9">
        <v>9.2666665999638091</v>
      </c>
      <c r="O9">
        <v>11.997940871532199</v>
      </c>
      <c r="P9">
        <v>6.0800760160305396</v>
      </c>
      <c r="Q9">
        <v>0</v>
      </c>
      <c r="R9">
        <v>1</v>
      </c>
      <c r="T9" t="s">
        <v>7</v>
      </c>
      <c r="U9">
        <f>SUMPRODUCT(Table1[Selected],Table1[FWD])</f>
        <v>3</v>
      </c>
      <c r="V9">
        <v>3</v>
      </c>
    </row>
    <row r="10" spans="1:22" hidden="1" x14ac:dyDescent="0.3">
      <c r="A10" t="s">
        <v>19</v>
      </c>
      <c r="B10" t="s">
        <v>20</v>
      </c>
      <c r="C10" t="s">
        <v>20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16</v>
      </c>
      <c r="J10">
        <f>IF(Table1[[#This Row],[Team]]="ARS",1,0)</f>
        <v>1</v>
      </c>
      <c r="K10">
        <f>IF(Table1[[#This Row],[Team]]="MCI",1,0)</f>
        <v>0</v>
      </c>
      <c r="L10">
        <v>6.6</v>
      </c>
      <c r="M10">
        <v>4</v>
      </c>
      <c r="N10">
        <v>9.3333333428885705</v>
      </c>
      <c r="O10">
        <v>12.5719096114241</v>
      </c>
      <c r="P10">
        <f>6.23948365781216*0.75</f>
        <v>4.6796127433591206</v>
      </c>
      <c r="Q10">
        <v>0</v>
      </c>
      <c r="R10">
        <v>0</v>
      </c>
    </row>
    <row r="11" spans="1:22" hidden="1" x14ac:dyDescent="0.3">
      <c r="A11" t="s">
        <v>38</v>
      </c>
      <c r="B11" t="s">
        <v>39</v>
      </c>
      <c r="C11" t="s">
        <v>39</v>
      </c>
      <c r="D11" t="s">
        <v>7</v>
      </c>
      <c r="E11">
        <v>0</v>
      </c>
      <c r="F11">
        <v>0</v>
      </c>
      <c r="G11">
        <v>0</v>
      </c>
      <c r="H11">
        <v>1</v>
      </c>
      <c r="I11" t="s">
        <v>40</v>
      </c>
      <c r="J11">
        <f>IF(Table1[[#This Row],[Team]]="ARS",1,0)</f>
        <v>0</v>
      </c>
      <c r="K11">
        <f>IF(Table1[[#This Row],[Team]]="MCI",1,0)</f>
        <v>0</v>
      </c>
      <c r="L11">
        <v>6.8</v>
      </c>
      <c r="M11">
        <v>21</v>
      </c>
      <c r="N11">
        <v>3.4666670087553699</v>
      </c>
      <c r="O11">
        <v>10.2106336168059</v>
      </c>
      <c r="P11">
        <v>2.5081006934063099</v>
      </c>
      <c r="Q11">
        <v>0</v>
      </c>
      <c r="R11">
        <v>0</v>
      </c>
      <c r="T11" t="s">
        <v>16</v>
      </c>
      <c r="U11">
        <f>SUMPRODUCT(Table1[Selected],Table1[ARS])</f>
        <v>3</v>
      </c>
      <c r="V11">
        <v>3</v>
      </c>
    </row>
    <row r="12" spans="1:22" hidden="1" x14ac:dyDescent="0.3">
      <c r="A12" t="s">
        <v>41</v>
      </c>
      <c r="B12" t="s">
        <v>42</v>
      </c>
      <c r="C12" t="s">
        <v>43</v>
      </c>
      <c r="D12" t="s">
        <v>4</v>
      </c>
      <c r="E12">
        <v>1</v>
      </c>
      <c r="F12">
        <v>0</v>
      </c>
      <c r="G12">
        <v>0</v>
      </c>
      <c r="H12">
        <v>0</v>
      </c>
      <c r="I12" t="s">
        <v>40</v>
      </c>
      <c r="J12">
        <f>IF(Table1[[#This Row],[Team]]="ARS",1,0)</f>
        <v>0</v>
      </c>
      <c r="K12">
        <f>IF(Table1[[#This Row],[Team]]="MCI",1,0)</f>
        <v>0</v>
      </c>
      <c r="L12">
        <v>4.9000000000000004</v>
      </c>
      <c r="M12">
        <v>22</v>
      </c>
      <c r="N12">
        <v>4.9999996886240003</v>
      </c>
      <c r="O12">
        <v>12.464869686500601</v>
      </c>
      <c r="P12">
        <v>3.3445635039644501</v>
      </c>
      <c r="Q12">
        <v>0</v>
      </c>
      <c r="R12">
        <v>0</v>
      </c>
      <c r="T12" t="s">
        <v>231</v>
      </c>
      <c r="U12">
        <f>SUMPRODUCT(Table1[Selected],Table1[MCI])</f>
        <v>3</v>
      </c>
      <c r="V12">
        <v>3</v>
      </c>
    </row>
    <row r="13" spans="1:22" hidden="1" x14ac:dyDescent="0.3">
      <c r="A13" t="s">
        <v>46</v>
      </c>
      <c r="B13" t="s">
        <v>47</v>
      </c>
      <c r="C13" t="s">
        <v>47</v>
      </c>
      <c r="D13" t="s">
        <v>7</v>
      </c>
      <c r="E13">
        <v>0</v>
      </c>
      <c r="F13">
        <v>0</v>
      </c>
      <c r="G13">
        <v>0</v>
      </c>
      <c r="H13">
        <v>1</v>
      </c>
      <c r="I13" t="s">
        <v>40</v>
      </c>
      <c r="J13">
        <f>IF(Table1[[#This Row],[Team]]="ARS",1,0)</f>
        <v>0</v>
      </c>
      <c r="K13">
        <f>IF(Table1[[#This Row],[Team]]="MCI",1,0)</f>
        <v>0</v>
      </c>
      <c r="L13">
        <v>7.4</v>
      </c>
      <c r="M13">
        <v>28</v>
      </c>
      <c r="N13">
        <v>7.4666729965409004</v>
      </c>
      <c r="O13">
        <v>11.5719726334094</v>
      </c>
      <c r="P13">
        <v>4.1449733637229098</v>
      </c>
      <c r="Q13">
        <v>0</v>
      </c>
      <c r="R13">
        <v>0</v>
      </c>
    </row>
    <row r="14" spans="1:22" hidden="1" x14ac:dyDescent="0.3">
      <c r="A14" t="s">
        <v>41</v>
      </c>
      <c r="B14" t="s">
        <v>48</v>
      </c>
      <c r="C14" t="s">
        <v>49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40</v>
      </c>
      <c r="J14">
        <f>IF(Table1[[#This Row],[Team]]="ARS",1,0)</f>
        <v>0</v>
      </c>
      <c r="K14">
        <f>IF(Table1[[#This Row],[Team]]="MCI",1,0)</f>
        <v>0</v>
      </c>
      <c r="L14">
        <v>5.9</v>
      </c>
      <c r="M14">
        <v>30</v>
      </c>
      <c r="N14">
        <v>4.3333323985577401</v>
      </c>
      <c r="O14">
        <v>10.214141261056</v>
      </c>
      <c r="P14">
        <v>2.8275949693782501</v>
      </c>
      <c r="Q14">
        <v>0</v>
      </c>
      <c r="R14">
        <v>0</v>
      </c>
    </row>
    <row r="15" spans="1:22" hidden="1" x14ac:dyDescent="0.3">
      <c r="A15" t="s">
        <v>50</v>
      </c>
      <c r="B15" t="s">
        <v>51</v>
      </c>
      <c r="C15" t="s">
        <v>51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40</v>
      </c>
      <c r="J15">
        <f>IF(Table1[[#This Row],[Team]]="ARS",1,0)</f>
        <v>0</v>
      </c>
      <c r="K15">
        <f>IF(Table1[[#This Row],[Team]]="MCI",1,0)</f>
        <v>0</v>
      </c>
      <c r="L15">
        <v>4.7</v>
      </c>
      <c r="M15">
        <v>33</v>
      </c>
      <c r="N15">
        <v>2.59999811257806</v>
      </c>
      <c r="O15">
        <v>9.5602630209800203</v>
      </c>
      <c r="P15">
        <v>2.11056736483431</v>
      </c>
      <c r="Q15">
        <v>0</v>
      </c>
      <c r="R15">
        <v>0</v>
      </c>
    </row>
    <row r="16" spans="1:22" hidden="1" x14ac:dyDescent="0.3">
      <c r="A16" t="s">
        <v>52</v>
      </c>
      <c r="B16" t="s">
        <v>53</v>
      </c>
      <c r="C16" t="s">
        <v>52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40</v>
      </c>
      <c r="J16">
        <f>IF(Table1[[#This Row],[Team]]="ARS",1,0)</f>
        <v>0</v>
      </c>
      <c r="K16">
        <f>IF(Table1[[#This Row],[Team]]="MCI",1,0)</f>
        <v>0</v>
      </c>
      <c r="L16">
        <v>4.8</v>
      </c>
      <c r="M16">
        <v>34</v>
      </c>
      <c r="N16">
        <v>5.6666665043272104</v>
      </c>
      <c r="O16">
        <v>9.8132257156826004</v>
      </c>
      <c r="P16">
        <v>3.2701080269643601</v>
      </c>
      <c r="Q16">
        <v>0</v>
      </c>
      <c r="R16">
        <v>0</v>
      </c>
    </row>
    <row r="17" spans="1:18" hidden="1" x14ac:dyDescent="0.3">
      <c r="A17" t="s">
        <v>57</v>
      </c>
      <c r="B17" t="s">
        <v>58</v>
      </c>
      <c r="C17" t="s">
        <v>58</v>
      </c>
      <c r="D17" t="s">
        <v>7</v>
      </c>
      <c r="E17">
        <v>0</v>
      </c>
      <c r="F17">
        <v>0</v>
      </c>
      <c r="G17">
        <v>0</v>
      </c>
      <c r="H17">
        <v>1</v>
      </c>
      <c r="I17" t="s">
        <v>56</v>
      </c>
      <c r="J17">
        <f>IF(Table1[[#This Row],[Team]]="ARS",1,0)</f>
        <v>0</v>
      </c>
      <c r="K17">
        <f>IF(Table1[[#This Row],[Team]]="MCI",1,0)</f>
        <v>0</v>
      </c>
      <c r="L17">
        <v>5.5</v>
      </c>
      <c r="M17">
        <v>45</v>
      </c>
      <c r="N17">
        <v>2.5999999942687801</v>
      </c>
      <c r="O17">
        <v>9.8630897642079791</v>
      </c>
      <c r="P17">
        <v>2.30322438646883</v>
      </c>
      <c r="Q17">
        <v>0</v>
      </c>
      <c r="R17">
        <v>0</v>
      </c>
    </row>
    <row r="18" spans="1:18" hidden="1" x14ac:dyDescent="0.3">
      <c r="A18" t="s">
        <v>59</v>
      </c>
      <c r="B18" t="s">
        <v>60</v>
      </c>
      <c r="C18" t="s">
        <v>61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56</v>
      </c>
      <c r="J18">
        <f>IF(Table1[[#This Row],[Team]]="ARS",1,0)</f>
        <v>0</v>
      </c>
      <c r="K18">
        <f>IF(Table1[[#This Row],[Team]]="MCI",1,0)</f>
        <v>0</v>
      </c>
      <c r="L18">
        <v>5</v>
      </c>
      <c r="M18">
        <v>47</v>
      </c>
      <c r="N18">
        <v>3.4</v>
      </c>
      <c r="O18">
        <v>9.8411114710554504</v>
      </c>
      <c r="P18">
        <v>2.5938989312985599</v>
      </c>
      <c r="Q18">
        <v>0</v>
      </c>
      <c r="R18">
        <v>0</v>
      </c>
    </row>
    <row r="19" spans="1:18" hidden="1" x14ac:dyDescent="0.3">
      <c r="A19" t="s">
        <v>65</v>
      </c>
      <c r="B19" t="s">
        <v>66</v>
      </c>
      <c r="C19" t="s">
        <v>66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56</v>
      </c>
      <c r="J19">
        <f>IF(Table1[[#This Row],[Team]]="ARS",1,0)</f>
        <v>0</v>
      </c>
      <c r="K19">
        <f>IF(Table1[[#This Row],[Team]]="MCI",1,0)</f>
        <v>0</v>
      </c>
      <c r="L19">
        <v>4.4000000000000004</v>
      </c>
      <c r="M19">
        <v>53</v>
      </c>
      <c r="N19">
        <v>2.2000000000000002</v>
      </c>
      <c r="O19">
        <v>8.0108712392284502</v>
      </c>
      <c r="P19">
        <v>1.9030959771914999</v>
      </c>
      <c r="Q19">
        <v>0</v>
      </c>
      <c r="R19">
        <v>0</v>
      </c>
    </row>
    <row r="20" spans="1:18" hidden="1" x14ac:dyDescent="0.3">
      <c r="A20" t="s">
        <v>68</v>
      </c>
      <c r="B20" t="s">
        <v>69</v>
      </c>
      <c r="C20" t="s">
        <v>69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56</v>
      </c>
      <c r="J20">
        <f>IF(Table1[[#This Row],[Team]]="ARS",1,0)</f>
        <v>0</v>
      </c>
      <c r="K20">
        <f>IF(Table1[[#This Row],[Team]]="MCI",1,0)</f>
        <v>0</v>
      </c>
      <c r="L20">
        <v>4.4000000000000004</v>
      </c>
      <c r="M20">
        <v>57</v>
      </c>
      <c r="N20">
        <v>2</v>
      </c>
      <c r="O20">
        <v>8.4597412878942695</v>
      </c>
      <c r="P20">
        <v>1.89105834070154</v>
      </c>
      <c r="Q20">
        <v>0</v>
      </c>
      <c r="R20">
        <v>0</v>
      </c>
    </row>
    <row r="21" spans="1:18" hidden="1" x14ac:dyDescent="0.3">
      <c r="A21" t="s">
        <v>35</v>
      </c>
      <c r="B21" t="s">
        <v>70</v>
      </c>
      <c r="C21" t="s">
        <v>70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56</v>
      </c>
      <c r="J21">
        <f>IF(Table1[[#This Row],[Team]]="ARS",1,0)</f>
        <v>0</v>
      </c>
      <c r="K21">
        <f>IF(Table1[[#This Row],[Team]]="MCI",1,0)</f>
        <v>0</v>
      </c>
      <c r="L21">
        <v>4.9000000000000004</v>
      </c>
      <c r="M21">
        <v>60</v>
      </c>
      <c r="N21">
        <v>2.3999999987021399</v>
      </c>
      <c r="O21">
        <v>10.2346602620998</v>
      </c>
      <c r="P21">
        <v>2.2806161421325601</v>
      </c>
      <c r="Q21">
        <v>0</v>
      </c>
      <c r="R21">
        <v>0</v>
      </c>
    </row>
    <row r="22" spans="1:18" hidden="1" x14ac:dyDescent="0.3">
      <c r="A22" t="s">
        <v>73</v>
      </c>
      <c r="B22" t="s">
        <v>74</v>
      </c>
      <c r="C22" t="s">
        <v>74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75</v>
      </c>
      <c r="J22">
        <f>IF(Table1[[#This Row],[Team]]="ARS",1,0)</f>
        <v>0</v>
      </c>
      <c r="K22">
        <f>IF(Table1[[#This Row],[Team]]="MCI",1,0)</f>
        <v>0</v>
      </c>
      <c r="L22">
        <v>5.5</v>
      </c>
      <c r="M22">
        <v>66</v>
      </c>
      <c r="N22">
        <v>5.5333332752472604</v>
      </c>
      <c r="O22">
        <v>10.1516037360187</v>
      </c>
      <c r="P22">
        <v>3.9023998297472802</v>
      </c>
      <c r="Q22">
        <v>0</v>
      </c>
      <c r="R22">
        <v>0</v>
      </c>
    </row>
    <row r="23" spans="1:18" hidden="1" x14ac:dyDescent="0.3">
      <c r="A23" t="s">
        <v>76</v>
      </c>
      <c r="B23" t="s">
        <v>77</v>
      </c>
      <c r="C23" t="s">
        <v>77</v>
      </c>
      <c r="D23" t="s">
        <v>7</v>
      </c>
      <c r="E23">
        <v>0</v>
      </c>
      <c r="F23">
        <v>0</v>
      </c>
      <c r="G23">
        <v>0</v>
      </c>
      <c r="H23">
        <v>1</v>
      </c>
      <c r="I23" t="s">
        <v>75</v>
      </c>
      <c r="J23">
        <f>IF(Table1[[#This Row],[Team]]="ARS",1,0)</f>
        <v>0</v>
      </c>
      <c r="K23">
        <f>IF(Table1[[#This Row],[Team]]="MCI",1,0)</f>
        <v>0</v>
      </c>
      <c r="L23">
        <v>7.1</v>
      </c>
      <c r="M23">
        <v>67</v>
      </c>
      <c r="N23">
        <v>4.6666730318378997</v>
      </c>
      <c r="O23">
        <v>13.207033410952199</v>
      </c>
      <c r="P23">
        <v>4.17108932553933</v>
      </c>
      <c r="Q23">
        <v>0</v>
      </c>
      <c r="R23">
        <v>0</v>
      </c>
    </row>
    <row r="24" spans="1:18" hidden="1" x14ac:dyDescent="0.3">
      <c r="A24" t="s">
        <v>78</v>
      </c>
      <c r="B24" t="s">
        <v>79</v>
      </c>
      <c r="C24" t="s">
        <v>80</v>
      </c>
      <c r="D24" t="s">
        <v>4</v>
      </c>
      <c r="E24">
        <v>1</v>
      </c>
      <c r="F24">
        <v>0</v>
      </c>
      <c r="G24">
        <v>0</v>
      </c>
      <c r="H24">
        <v>0</v>
      </c>
      <c r="I24" t="s">
        <v>75</v>
      </c>
      <c r="J24">
        <f>IF(Table1[[#This Row],[Team]]="ARS",1,0)</f>
        <v>0</v>
      </c>
      <c r="K24">
        <f>IF(Table1[[#This Row],[Team]]="MCI",1,0)</f>
        <v>0</v>
      </c>
      <c r="L24">
        <v>4.5</v>
      </c>
      <c r="M24">
        <v>68</v>
      </c>
      <c r="N24">
        <v>4.1999999929041998</v>
      </c>
      <c r="O24">
        <v>11.8440851247928</v>
      </c>
      <c r="P24">
        <v>3.7459766015642302</v>
      </c>
      <c r="Q24">
        <v>0</v>
      </c>
      <c r="R24">
        <v>0</v>
      </c>
    </row>
    <row r="25" spans="1:18" hidden="1" x14ac:dyDescent="0.3">
      <c r="A25" t="s">
        <v>81</v>
      </c>
      <c r="B25" t="s">
        <v>82</v>
      </c>
      <c r="C25" t="s">
        <v>82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75</v>
      </c>
      <c r="J25">
        <f>IF(Table1[[#This Row],[Team]]="ARS",1,0)</f>
        <v>0</v>
      </c>
      <c r="K25">
        <f>IF(Table1[[#This Row],[Team]]="MCI",1,0)</f>
        <v>0</v>
      </c>
      <c r="L25">
        <v>4.5999999999999996</v>
      </c>
      <c r="M25">
        <v>69</v>
      </c>
      <c r="N25">
        <v>3.5999999960747102</v>
      </c>
      <c r="O25">
        <v>10.0922488105616</v>
      </c>
      <c r="P25">
        <v>3.1995056187272</v>
      </c>
      <c r="Q25">
        <v>0</v>
      </c>
      <c r="R25">
        <v>0</v>
      </c>
    </row>
    <row r="26" spans="1:18" hidden="1" x14ac:dyDescent="0.3">
      <c r="A26" t="s">
        <v>83</v>
      </c>
      <c r="B26" t="s">
        <v>84</v>
      </c>
      <c r="C26" t="s">
        <v>84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75</v>
      </c>
      <c r="J26">
        <f>IF(Table1[[#This Row],[Team]]="ARS",1,0)</f>
        <v>0</v>
      </c>
      <c r="K26">
        <f>IF(Table1[[#This Row],[Team]]="MCI",1,0)</f>
        <v>0</v>
      </c>
      <c r="L26">
        <v>4.5</v>
      </c>
      <c r="M26">
        <v>70</v>
      </c>
      <c r="N26">
        <v>2.9999999925494101</v>
      </c>
      <c r="O26">
        <v>10.975627669749899</v>
      </c>
      <c r="P26">
        <v>3.1521784999399398</v>
      </c>
      <c r="Q26">
        <v>0</v>
      </c>
      <c r="R26">
        <v>0</v>
      </c>
    </row>
    <row r="27" spans="1:18" hidden="1" x14ac:dyDescent="0.3">
      <c r="A27" t="s">
        <v>85</v>
      </c>
      <c r="B27" t="s">
        <v>86</v>
      </c>
      <c r="C27" t="s">
        <v>86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75</v>
      </c>
      <c r="J27">
        <f>IF(Table1[[#This Row],[Team]]="ARS",1,0)</f>
        <v>0</v>
      </c>
      <c r="K27">
        <f>IF(Table1[[#This Row],[Team]]="MCI",1,0)</f>
        <v>0</v>
      </c>
      <c r="L27">
        <v>5.5</v>
      </c>
      <c r="M27">
        <v>71</v>
      </c>
      <c r="N27">
        <v>5.0000032395343696</v>
      </c>
      <c r="O27">
        <v>11.0796044114844</v>
      </c>
      <c r="P27">
        <v>3.88737589809879</v>
      </c>
      <c r="Q27">
        <v>0</v>
      </c>
      <c r="R27">
        <v>0</v>
      </c>
    </row>
    <row r="28" spans="1:18" x14ac:dyDescent="0.3">
      <c r="A28" t="s">
        <v>33</v>
      </c>
      <c r="B28" t="s">
        <v>34</v>
      </c>
      <c r="C28" t="s">
        <v>34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16</v>
      </c>
      <c r="J28">
        <f>IF(Table1[[#This Row],[Team]]="ARS",1,0)</f>
        <v>1</v>
      </c>
      <c r="K28">
        <f>IF(Table1[[#This Row],[Team]]="MCI",1,0)</f>
        <v>0</v>
      </c>
      <c r="L28">
        <v>4.8</v>
      </c>
      <c r="M28">
        <v>17</v>
      </c>
      <c r="N28">
        <v>8.4000010802490301</v>
      </c>
      <c r="O28">
        <v>12.6292541218809</v>
      </c>
      <c r="P28">
        <v>5.92732962384083</v>
      </c>
      <c r="Q28">
        <v>0</v>
      </c>
      <c r="R28">
        <v>1</v>
      </c>
    </row>
    <row r="29" spans="1:18" hidden="1" x14ac:dyDescent="0.3">
      <c r="A29" t="s">
        <v>89</v>
      </c>
      <c r="B29" t="s">
        <v>90</v>
      </c>
      <c r="C29" t="s">
        <v>90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75</v>
      </c>
      <c r="J29">
        <f>IF(Table1[[#This Row],[Team]]="ARS",1,0)</f>
        <v>0</v>
      </c>
      <c r="K29">
        <f>IF(Table1[[#This Row],[Team]]="MCI",1,0)</f>
        <v>0</v>
      </c>
      <c r="L29">
        <v>5.4</v>
      </c>
      <c r="M29">
        <v>74</v>
      </c>
      <c r="N29">
        <v>0.93333042463483695</v>
      </c>
      <c r="O29">
        <v>10.943422547482401</v>
      </c>
      <c r="P29">
        <v>2.40672564274925</v>
      </c>
      <c r="Q29">
        <v>0</v>
      </c>
      <c r="R29">
        <v>0</v>
      </c>
    </row>
    <row r="30" spans="1:18" hidden="1" x14ac:dyDescent="0.3">
      <c r="A30" t="s">
        <v>91</v>
      </c>
      <c r="B30" t="s">
        <v>92</v>
      </c>
      <c r="C30" t="s">
        <v>92</v>
      </c>
      <c r="D30" t="s">
        <v>7</v>
      </c>
      <c r="E30">
        <v>0</v>
      </c>
      <c r="F30">
        <v>0</v>
      </c>
      <c r="G30">
        <v>0</v>
      </c>
      <c r="H30">
        <v>1</v>
      </c>
      <c r="I30" t="s">
        <v>75</v>
      </c>
      <c r="J30">
        <f>IF(Table1[[#This Row],[Team]]="ARS",1,0)</f>
        <v>0</v>
      </c>
      <c r="K30">
        <f>IF(Table1[[#This Row],[Team]]="MCI",1,0)</f>
        <v>0</v>
      </c>
      <c r="L30">
        <v>6</v>
      </c>
      <c r="M30">
        <v>79</v>
      </c>
      <c r="N30">
        <v>3.8666693435609498</v>
      </c>
      <c r="O30">
        <v>10.923251210470699</v>
      </c>
      <c r="P30">
        <v>3.4523094156718002</v>
      </c>
      <c r="Q30">
        <v>0</v>
      </c>
      <c r="R30">
        <v>0</v>
      </c>
    </row>
    <row r="31" spans="1:18" hidden="1" x14ac:dyDescent="0.3">
      <c r="A31" t="s">
        <v>93</v>
      </c>
      <c r="B31" t="s">
        <v>94</v>
      </c>
      <c r="C31" t="s">
        <v>94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75</v>
      </c>
      <c r="J31">
        <f>IF(Table1[[#This Row],[Team]]="ARS",1,0)</f>
        <v>0</v>
      </c>
      <c r="K31">
        <f>IF(Table1[[#This Row],[Team]]="MCI",1,0)</f>
        <v>0</v>
      </c>
      <c r="L31">
        <v>4.5999999999999996</v>
      </c>
      <c r="M31">
        <v>84</v>
      </c>
      <c r="N31">
        <v>3.5999999975113499</v>
      </c>
      <c r="O31">
        <v>9.9282433742562404</v>
      </c>
      <c r="P31">
        <v>3.1684408665707702</v>
      </c>
      <c r="Q31">
        <v>0</v>
      </c>
      <c r="R31">
        <v>0</v>
      </c>
    </row>
    <row r="32" spans="1:18" hidden="1" x14ac:dyDescent="0.3">
      <c r="A32" t="s">
        <v>38</v>
      </c>
      <c r="B32" t="s">
        <v>96</v>
      </c>
      <c r="C32" t="s">
        <v>96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95</v>
      </c>
      <c r="J32">
        <f>IF(Table1[[#This Row],[Team]]="ARS",1,0)</f>
        <v>0</v>
      </c>
      <c r="K32">
        <f>IF(Table1[[#This Row],[Team]]="MCI",1,0)</f>
        <v>0</v>
      </c>
      <c r="L32">
        <v>6.5</v>
      </c>
      <c r="M32">
        <v>90</v>
      </c>
      <c r="N32">
        <v>3.3999999956172999</v>
      </c>
      <c r="O32">
        <v>10.9634865071931</v>
      </c>
      <c r="P32">
        <v>3.4832911973902498</v>
      </c>
      <c r="Q32">
        <v>0</v>
      </c>
      <c r="R32">
        <v>0</v>
      </c>
    </row>
    <row r="33" spans="1:18" x14ac:dyDescent="0.3">
      <c r="A33" t="s">
        <v>17</v>
      </c>
      <c r="B33" t="s">
        <v>18</v>
      </c>
      <c r="C33" t="s">
        <v>18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16</v>
      </c>
      <c r="J33">
        <f>IF(Table1[[#This Row],[Team]]="ARS",1,0)</f>
        <v>1</v>
      </c>
      <c r="K33">
        <f>IF(Table1[[#This Row],[Team]]="MCI",1,0)</f>
        <v>0</v>
      </c>
      <c r="L33">
        <v>5</v>
      </c>
      <c r="M33">
        <v>2</v>
      </c>
      <c r="N33">
        <v>8.2666790770623493</v>
      </c>
      <c r="O33">
        <v>12.467694437963599</v>
      </c>
      <c r="P33">
        <v>5.8424767641012503</v>
      </c>
      <c r="Q33">
        <v>0</v>
      </c>
      <c r="R33">
        <v>1</v>
      </c>
    </row>
    <row r="34" spans="1:18" x14ac:dyDescent="0.3">
      <c r="A34" t="s">
        <v>62</v>
      </c>
      <c r="B34" t="s">
        <v>169</v>
      </c>
      <c r="C34" t="s">
        <v>169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190</v>
      </c>
      <c r="J34">
        <f>IF(Table1[[#This Row],[Team]]="ARS",1,0)</f>
        <v>0</v>
      </c>
      <c r="K34">
        <f>IF(Table1[[#This Row],[Team]]="MCI",1,0)</f>
        <v>0</v>
      </c>
      <c r="L34">
        <v>6.1</v>
      </c>
      <c r="M34">
        <v>240</v>
      </c>
      <c r="N34">
        <v>9.0666734277380598</v>
      </c>
      <c r="O34">
        <v>12.683168606918599</v>
      </c>
      <c r="P34">
        <v>5.69022650919801</v>
      </c>
      <c r="Q34">
        <v>0</v>
      </c>
      <c r="R34">
        <v>1</v>
      </c>
    </row>
    <row r="35" spans="1:18" hidden="1" x14ac:dyDescent="0.3">
      <c r="A35" t="s">
        <v>100</v>
      </c>
      <c r="B35" t="s">
        <v>101</v>
      </c>
      <c r="C35" t="s">
        <v>101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95</v>
      </c>
      <c r="J35">
        <f>IF(Table1[[#This Row],[Team]]="ARS",1,0)</f>
        <v>0</v>
      </c>
      <c r="K35">
        <f>IF(Table1[[#This Row],[Team]]="MCI",1,0)</f>
        <v>0</v>
      </c>
      <c r="L35">
        <v>5</v>
      </c>
      <c r="M35">
        <v>93</v>
      </c>
      <c r="N35">
        <v>2.9999999835466298</v>
      </c>
      <c r="O35">
        <v>10.564578893609101</v>
      </c>
      <c r="P35">
        <v>3.2569834455884301</v>
      </c>
      <c r="Q35">
        <v>0</v>
      </c>
      <c r="R35">
        <v>0</v>
      </c>
    </row>
    <row r="36" spans="1:18" hidden="1" x14ac:dyDescent="0.3">
      <c r="A36" t="s">
        <v>55</v>
      </c>
      <c r="B36" t="s">
        <v>102</v>
      </c>
      <c r="C36" t="s">
        <v>102</v>
      </c>
      <c r="D36" t="s">
        <v>5</v>
      </c>
      <c r="E36">
        <v>0</v>
      </c>
      <c r="F36">
        <v>1</v>
      </c>
      <c r="G36">
        <v>0</v>
      </c>
      <c r="H36">
        <v>0</v>
      </c>
      <c r="I36" t="s">
        <v>95</v>
      </c>
      <c r="J36">
        <f>IF(Table1[[#This Row],[Team]]="ARS",1,0)</f>
        <v>0</v>
      </c>
      <c r="K36">
        <f>IF(Table1[[#This Row],[Team]]="MCI",1,0)</f>
        <v>0</v>
      </c>
      <c r="L36">
        <v>4.5</v>
      </c>
      <c r="M36">
        <v>94</v>
      </c>
      <c r="N36">
        <v>-1.1666666666635801</v>
      </c>
      <c r="O36">
        <v>11.672032515810001</v>
      </c>
      <c r="P36">
        <v>1.9835164243097301</v>
      </c>
      <c r="Q36">
        <v>0</v>
      </c>
      <c r="R36">
        <v>0</v>
      </c>
    </row>
    <row r="37" spans="1:18" hidden="1" x14ac:dyDescent="0.3">
      <c r="A37" t="s">
        <v>103</v>
      </c>
      <c r="B37" t="s">
        <v>104</v>
      </c>
      <c r="C37" t="s">
        <v>104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95</v>
      </c>
      <c r="J37">
        <f>IF(Table1[[#This Row],[Team]]="ARS",1,0)</f>
        <v>0</v>
      </c>
      <c r="K37">
        <f>IF(Table1[[#This Row],[Team]]="MCI",1,0)</f>
        <v>0</v>
      </c>
      <c r="L37">
        <v>6.5</v>
      </c>
      <c r="M37">
        <v>95</v>
      </c>
      <c r="N37">
        <v>2.6666695459814198</v>
      </c>
      <c r="O37">
        <v>11.894049130968</v>
      </c>
      <c r="P37">
        <v>3.4106754388515701</v>
      </c>
      <c r="Q37">
        <v>0</v>
      </c>
      <c r="R37">
        <v>0</v>
      </c>
    </row>
    <row r="38" spans="1:18" x14ac:dyDescent="0.3">
      <c r="A38" t="s">
        <v>105</v>
      </c>
      <c r="B38" t="s">
        <v>106</v>
      </c>
      <c r="C38" t="s">
        <v>106</v>
      </c>
      <c r="D38" t="s">
        <v>4</v>
      </c>
      <c r="E38">
        <v>1</v>
      </c>
      <c r="F38">
        <v>0</v>
      </c>
      <c r="G38">
        <v>0</v>
      </c>
      <c r="H38">
        <v>0</v>
      </c>
      <c r="I38" t="s">
        <v>95</v>
      </c>
      <c r="J38">
        <f>IF(Table1[[#This Row],[Team]]="ARS",1,0)</f>
        <v>0</v>
      </c>
      <c r="K38">
        <f>IF(Table1[[#This Row],[Team]]="MCI",1,0)</f>
        <v>0</v>
      </c>
      <c r="L38">
        <v>4.7</v>
      </c>
      <c r="M38">
        <v>96</v>
      </c>
      <c r="N38">
        <v>8.0666676463493499</v>
      </c>
      <c r="O38">
        <v>13.227313441547601</v>
      </c>
      <c r="P38">
        <v>5.6312886118888796</v>
      </c>
      <c r="Q38">
        <v>0</v>
      </c>
      <c r="R38">
        <v>1</v>
      </c>
    </row>
    <row r="39" spans="1:18" hidden="1" x14ac:dyDescent="0.3">
      <c r="A39" t="s">
        <v>107</v>
      </c>
      <c r="B39" t="s">
        <v>108</v>
      </c>
      <c r="C39" t="s">
        <v>108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95</v>
      </c>
      <c r="J39">
        <f>IF(Table1[[#This Row],[Team]]="ARS",1,0)</f>
        <v>0</v>
      </c>
      <c r="K39">
        <f>IF(Table1[[#This Row],[Team]]="MCI",1,0)</f>
        <v>0</v>
      </c>
      <c r="L39">
        <v>5.5</v>
      </c>
      <c r="M39">
        <v>99</v>
      </c>
      <c r="N39">
        <v>2.2666665929658798</v>
      </c>
      <c r="O39">
        <v>11.3364772736773</v>
      </c>
      <c r="P39">
        <v>3.15168840634984</v>
      </c>
      <c r="Q39">
        <v>0</v>
      </c>
      <c r="R39">
        <v>0</v>
      </c>
    </row>
    <row r="40" spans="1:18" hidden="1" x14ac:dyDescent="0.3">
      <c r="A40" t="s">
        <v>109</v>
      </c>
      <c r="B40" t="s">
        <v>110</v>
      </c>
      <c r="C40" t="s">
        <v>111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95</v>
      </c>
      <c r="J40">
        <f>IF(Table1[[#This Row],[Team]]="ARS",1,0)</f>
        <v>0</v>
      </c>
      <c r="K40">
        <f>IF(Table1[[#This Row],[Team]]="MCI",1,0)</f>
        <v>0</v>
      </c>
      <c r="L40">
        <v>5</v>
      </c>
      <c r="M40">
        <v>101</v>
      </c>
      <c r="N40">
        <v>2.5999999996830399</v>
      </c>
      <c r="O40">
        <v>10.711059961152101</v>
      </c>
      <c r="P40">
        <v>3.1430030397189901</v>
      </c>
      <c r="Q40">
        <v>0</v>
      </c>
      <c r="R40">
        <v>0</v>
      </c>
    </row>
    <row r="41" spans="1:18" hidden="1" x14ac:dyDescent="0.3">
      <c r="A41" t="s">
        <v>113</v>
      </c>
      <c r="B41" t="s">
        <v>114</v>
      </c>
      <c r="C41" t="s">
        <v>115</v>
      </c>
      <c r="D41" t="s">
        <v>5</v>
      </c>
      <c r="E41">
        <v>0</v>
      </c>
      <c r="F41">
        <v>1</v>
      </c>
      <c r="G41">
        <v>0</v>
      </c>
      <c r="H41">
        <v>0</v>
      </c>
      <c r="I41" t="s">
        <v>112</v>
      </c>
      <c r="J41">
        <f>IF(Table1[[#This Row],[Team]]="ARS",1,0)</f>
        <v>0</v>
      </c>
      <c r="K41">
        <f>IF(Table1[[#This Row],[Team]]="MCI",1,0)</f>
        <v>0</v>
      </c>
      <c r="L41">
        <v>5.2</v>
      </c>
      <c r="M41">
        <v>111</v>
      </c>
      <c r="N41">
        <v>2.6000002206484001</v>
      </c>
      <c r="O41">
        <v>10.5793418812881</v>
      </c>
      <c r="P41">
        <v>2.70678837379194</v>
      </c>
      <c r="Q41">
        <v>0</v>
      </c>
      <c r="R41">
        <v>0</v>
      </c>
    </row>
    <row r="42" spans="1:18" hidden="1" x14ac:dyDescent="0.3">
      <c r="A42" t="s">
        <v>116</v>
      </c>
      <c r="B42" t="s">
        <v>117</v>
      </c>
      <c r="C42" t="s">
        <v>117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112</v>
      </c>
      <c r="J42">
        <f>IF(Table1[[#This Row],[Team]]="ARS",1,0)</f>
        <v>0</v>
      </c>
      <c r="K42">
        <f>IF(Table1[[#This Row],[Team]]="MCI",1,0)</f>
        <v>0</v>
      </c>
      <c r="L42">
        <v>5</v>
      </c>
      <c r="M42">
        <v>112</v>
      </c>
      <c r="N42">
        <v>2.2295385302995201</v>
      </c>
      <c r="O42">
        <v>9.8896950825415892</v>
      </c>
      <c r="P42">
        <v>2.4570203816476801</v>
      </c>
      <c r="Q42">
        <v>0</v>
      </c>
      <c r="R42">
        <v>0</v>
      </c>
    </row>
    <row r="43" spans="1:18" hidden="1" x14ac:dyDescent="0.3">
      <c r="A43" t="s">
        <v>118</v>
      </c>
      <c r="B43" t="s">
        <v>119</v>
      </c>
      <c r="C43" t="s">
        <v>120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112</v>
      </c>
      <c r="J43">
        <f>IF(Table1[[#This Row],[Team]]="ARS",1,0)</f>
        <v>0</v>
      </c>
      <c r="K43">
        <f>IF(Table1[[#This Row],[Team]]="MCI",1,0)</f>
        <v>0</v>
      </c>
      <c r="L43">
        <v>5.5</v>
      </c>
      <c r="M43">
        <v>113</v>
      </c>
      <c r="N43">
        <v>2.2000000000000002</v>
      </c>
      <c r="O43">
        <v>9.8222767187364095</v>
      </c>
      <c r="P43">
        <v>2.4350394712589298</v>
      </c>
      <c r="Q43">
        <v>0</v>
      </c>
      <c r="R43">
        <v>0</v>
      </c>
    </row>
    <row r="44" spans="1:18" hidden="1" x14ac:dyDescent="0.3">
      <c r="A44" t="s">
        <v>121</v>
      </c>
      <c r="B44" t="s">
        <v>122</v>
      </c>
      <c r="C44" t="s">
        <v>123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112</v>
      </c>
      <c r="J44">
        <f>IF(Table1[[#This Row],[Team]]="ARS",1,0)</f>
        <v>0</v>
      </c>
      <c r="K44">
        <f>IF(Table1[[#This Row],[Team]]="MCI",1,0)</f>
        <v>0</v>
      </c>
      <c r="L44">
        <v>6</v>
      </c>
      <c r="M44">
        <v>115</v>
      </c>
      <c r="N44">
        <v>3.8443127355375402</v>
      </c>
      <c r="O44">
        <v>10.997729067727001</v>
      </c>
      <c r="P44">
        <v>3.2302666125726498</v>
      </c>
      <c r="Q44">
        <v>0</v>
      </c>
      <c r="R44">
        <v>0</v>
      </c>
    </row>
    <row r="45" spans="1:18" hidden="1" x14ac:dyDescent="0.3">
      <c r="A45" t="s">
        <v>93</v>
      </c>
      <c r="B45" t="s">
        <v>124</v>
      </c>
      <c r="C45" t="s">
        <v>124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112</v>
      </c>
      <c r="J45">
        <f>IF(Table1[[#This Row],[Team]]="ARS",1,0)</f>
        <v>0</v>
      </c>
      <c r="K45">
        <f>IF(Table1[[#This Row],[Team]]="MCI",1,0)</f>
        <v>0</v>
      </c>
      <c r="L45">
        <v>5.8</v>
      </c>
      <c r="M45">
        <v>122</v>
      </c>
      <c r="N45">
        <v>2.48613850417965</v>
      </c>
      <c r="O45">
        <v>8.9348769891223192</v>
      </c>
      <c r="P45">
        <v>2.3919423120312899</v>
      </c>
      <c r="Q45">
        <v>0</v>
      </c>
      <c r="R45">
        <v>0</v>
      </c>
    </row>
    <row r="46" spans="1:18" hidden="1" x14ac:dyDescent="0.3">
      <c r="A46" t="s">
        <v>125</v>
      </c>
      <c r="B46" t="s">
        <v>126</v>
      </c>
      <c r="C46" t="s">
        <v>126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112</v>
      </c>
      <c r="J46">
        <f>IF(Table1[[#This Row],[Team]]="ARS",1,0)</f>
        <v>0</v>
      </c>
      <c r="K46">
        <f>IF(Table1[[#This Row],[Team]]="MCI",1,0)</f>
        <v>0</v>
      </c>
      <c r="L46">
        <v>7.7</v>
      </c>
      <c r="M46">
        <v>125</v>
      </c>
      <c r="N46">
        <v>1.1999999657745599</v>
      </c>
      <c r="O46">
        <v>10.512359043291999</v>
      </c>
      <c r="P46">
        <v>2.1849159294061802</v>
      </c>
      <c r="Q46">
        <v>0</v>
      </c>
      <c r="R46">
        <v>0</v>
      </c>
    </row>
    <row r="47" spans="1:18" hidden="1" x14ac:dyDescent="0.3">
      <c r="A47" t="s">
        <v>127</v>
      </c>
      <c r="B47" t="s">
        <v>128</v>
      </c>
      <c r="C47" t="s">
        <v>128</v>
      </c>
      <c r="D47" t="s">
        <v>4</v>
      </c>
      <c r="E47">
        <v>1</v>
      </c>
      <c r="F47">
        <v>0</v>
      </c>
      <c r="G47">
        <v>0</v>
      </c>
      <c r="H47">
        <v>0</v>
      </c>
      <c r="I47" t="s">
        <v>112</v>
      </c>
      <c r="J47">
        <f>IF(Table1[[#This Row],[Team]]="ARS",1,0)</f>
        <v>0</v>
      </c>
      <c r="K47">
        <f>IF(Table1[[#This Row],[Team]]="MCI",1,0)</f>
        <v>0</v>
      </c>
      <c r="L47">
        <v>5</v>
      </c>
      <c r="M47">
        <v>128</v>
      </c>
      <c r="N47">
        <v>2.9999999925494101</v>
      </c>
      <c r="O47">
        <v>10.991929545841501</v>
      </c>
      <c r="P47">
        <v>2.9212854501632299</v>
      </c>
      <c r="Q47">
        <v>0</v>
      </c>
      <c r="R47">
        <v>0</v>
      </c>
    </row>
    <row r="48" spans="1:18" hidden="1" x14ac:dyDescent="0.3">
      <c r="A48" t="s">
        <v>129</v>
      </c>
      <c r="B48" t="s">
        <v>130</v>
      </c>
      <c r="C48" t="s">
        <v>130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112</v>
      </c>
      <c r="J48">
        <f>IF(Table1[[#This Row],[Team]]="ARS",1,0)</f>
        <v>0</v>
      </c>
      <c r="K48">
        <f>IF(Table1[[#This Row],[Team]]="MCI",1,0)</f>
        <v>0</v>
      </c>
      <c r="L48">
        <v>10</v>
      </c>
      <c r="M48">
        <v>132</v>
      </c>
      <c r="N48">
        <v>3.0666628976684298</v>
      </c>
      <c r="O48">
        <v>11.7871058598323</v>
      </c>
      <c r="P48">
        <v>3.0777621800228001</v>
      </c>
      <c r="Q48">
        <v>0</v>
      </c>
      <c r="R48">
        <v>0</v>
      </c>
    </row>
    <row r="49" spans="1:18" hidden="1" x14ac:dyDescent="0.3">
      <c r="A49" t="s">
        <v>131</v>
      </c>
      <c r="B49" t="s">
        <v>132</v>
      </c>
      <c r="C49" t="s">
        <v>132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112</v>
      </c>
      <c r="J49">
        <f>IF(Table1[[#This Row],[Team]]="ARS",1,0)</f>
        <v>0</v>
      </c>
      <c r="K49">
        <f>IF(Table1[[#This Row],[Team]]="MCI",1,0)</f>
        <v>0</v>
      </c>
      <c r="L49">
        <v>5.5</v>
      </c>
      <c r="M49">
        <v>133</v>
      </c>
      <c r="N49">
        <v>2.4</v>
      </c>
      <c r="O49">
        <v>8.9968056020999096</v>
      </c>
      <c r="P49">
        <v>2.3708102072778399</v>
      </c>
      <c r="Q49">
        <v>0</v>
      </c>
      <c r="R49">
        <v>0</v>
      </c>
    </row>
    <row r="50" spans="1:18" hidden="1" x14ac:dyDescent="0.3">
      <c r="A50" t="s">
        <v>135</v>
      </c>
      <c r="B50" t="s">
        <v>136</v>
      </c>
      <c r="C50" t="s">
        <v>136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134</v>
      </c>
      <c r="J50">
        <f>IF(Table1[[#This Row],[Team]]="ARS",1,0)</f>
        <v>0</v>
      </c>
      <c r="K50">
        <f>IF(Table1[[#This Row],[Team]]="MCI",1,0)</f>
        <v>0</v>
      </c>
      <c r="L50">
        <v>4.9000000000000004</v>
      </c>
      <c r="M50">
        <v>142</v>
      </c>
      <c r="N50">
        <v>1.9999999966950299</v>
      </c>
      <c r="O50">
        <v>10.096632881212299</v>
      </c>
      <c r="P50">
        <v>2.1194110444480501</v>
      </c>
      <c r="Q50">
        <v>0</v>
      </c>
      <c r="R50">
        <v>0</v>
      </c>
    </row>
    <row r="51" spans="1:18" hidden="1" x14ac:dyDescent="0.3">
      <c r="A51" t="s">
        <v>137</v>
      </c>
      <c r="B51" t="s">
        <v>138</v>
      </c>
      <c r="C51" t="s">
        <v>138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134</v>
      </c>
      <c r="J51">
        <f>IF(Table1[[#This Row],[Team]]="ARS",1,0)</f>
        <v>0</v>
      </c>
      <c r="K51">
        <f>IF(Table1[[#This Row],[Team]]="MCI",1,0)</f>
        <v>0</v>
      </c>
      <c r="L51">
        <v>4.5</v>
      </c>
      <c r="M51">
        <v>145</v>
      </c>
      <c r="N51">
        <v>2.3999999991998902</v>
      </c>
      <c r="O51">
        <v>10.247126700945699</v>
      </c>
      <c r="P51">
        <v>2.2892148325691202</v>
      </c>
      <c r="Q51">
        <v>0</v>
      </c>
      <c r="R51">
        <v>0</v>
      </c>
    </row>
    <row r="52" spans="1:18" hidden="1" x14ac:dyDescent="0.3">
      <c r="A52" t="s">
        <v>139</v>
      </c>
      <c r="B52" t="s">
        <v>140</v>
      </c>
      <c r="C52" t="s">
        <v>140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134</v>
      </c>
      <c r="J52">
        <f>IF(Table1[[#This Row],[Team]]="ARS",1,0)</f>
        <v>0</v>
      </c>
      <c r="K52">
        <f>IF(Table1[[#This Row],[Team]]="MCI",1,0)</f>
        <v>0</v>
      </c>
      <c r="L52">
        <v>5.5</v>
      </c>
      <c r="M52">
        <v>149</v>
      </c>
      <c r="N52">
        <v>3.7999999892162601</v>
      </c>
      <c r="O52">
        <v>11.441207133823401</v>
      </c>
      <c r="P52">
        <v>2.97425838538914</v>
      </c>
      <c r="Q52">
        <v>0</v>
      </c>
      <c r="R52">
        <v>0</v>
      </c>
    </row>
    <row r="53" spans="1:18" hidden="1" x14ac:dyDescent="0.3">
      <c r="A53" t="s">
        <v>141</v>
      </c>
      <c r="B53" t="s">
        <v>142</v>
      </c>
      <c r="C53" t="s">
        <v>143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134</v>
      </c>
      <c r="J53">
        <f>IF(Table1[[#This Row],[Team]]="ARS",1,0)</f>
        <v>0</v>
      </c>
      <c r="K53">
        <f>IF(Table1[[#This Row],[Team]]="MCI",1,0)</f>
        <v>0</v>
      </c>
      <c r="L53">
        <v>5</v>
      </c>
      <c r="M53">
        <v>153</v>
      </c>
      <c r="N53">
        <v>0.66666316075889298</v>
      </c>
      <c r="O53">
        <v>10.834434196528001</v>
      </c>
      <c r="P53">
        <v>1.7219070201339299</v>
      </c>
      <c r="Q53">
        <v>0</v>
      </c>
      <c r="R53">
        <v>0</v>
      </c>
    </row>
    <row r="54" spans="1:18" hidden="1" x14ac:dyDescent="0.3">
      <c r="A54" t="s">
        <v>68</v>
      </c>
      <c r="B54" t="s">
        <v>146</v>
      </c>
      <c r="C54" t="s">
        <v>146</v>
      </c>
      <c r="D54" t="s">
        <v>4</v>
      </c>
      <c r="E54">
        <v>1</v>
      </c>
      <c r="F54">
        <v>0</v>
      </c>
      <c r="G54">
        <v>0</v>
      </c>
      <c r="H54">
        <v>0</v>
      </c>
      <c r="I54" t="s">
        <v>145</v>
      </c>
      <c r="J54">
        <f>IF(Table1[[#This Row],[Team]]="ARS",1,0)</f>
        <v>0</v>
      </c>
      <c r="K54">
        <f>IF(Table1[[#This Row],[Team]]="MCI",1,0)</f>
        <v>0</v>
      </c>
      <c r="L54">
        <v>4.5</v>
      </c>
      <c r="M54">
        <v>163</v>
      </c>
      <c r="N54">
        <v>3.53333316174818</v>
      </c>
      <c r="O54">
        <v>11.048508067939601</v>
      </c>
      <c r="P54">
        <v>2.8779268321728999</v>
      </c>
      <c r="Q54">
        <v>0</v>
      </c>
      <c r="R54">
        <v>0</v>
      </c>
    </row>
    <row r="55" spans="1:18" hidden="1" x14ac:dyDescent="0.3">
      <c r="A55" t="s">
        <v>147</v>
      </c>
      <c r="B55" t="s">
        <v>148</v>
      </c>
      <c r="C55" t="s">
        <v>148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145</v>
      </c>
      <c r="J55">
        <f>IF(Table1[[#This Row],[Team]]="ARS",1,0)</f>
        <v>0</v>
      </c>
      <c r="K55">
        <f>IF(Table1[[#This Row],[Team]]="MCI",1,0)</f>
        <v>0</v>
      </c>
      <c r="L55">
        <v>5.5</v>
      </c>
      <c r="M55">
        <v>165</v>
      </c>
      <c r="N55">
        <v>4.3333334083275901</v>
      </c>
      <c r="O55">
        <v>10.3444976777328</v>
      </c>
      <c r="P55">
        <v>3.07265267711773</v>
      </c>
      <c r="Q55">
        <v>0</v>
      </c>
      <c r="R55">
        <v>0</v>
      </c>
    </row>
    <row r="56" spans="1:18" hidden="1" x14ac:dyDescent="0.3">
      <c r="A56" t="s">
        <v>149</v>
      </c>
      <c r="B56" t="s">
        <v>150</v>
      </c>
      <c r="C56" t="s">
        <v>150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145</v>
      </c>
      <c r="J56">
        <f>IF(Table1[[#This Row],[Team]]="ARS",1,0)</f>
        <v>0</v>
      </c>
      <c r="K56">
        <f>IF(Table1[[#This Row],[Team]]="MCI",1,0)</f>
        <v>0</v>
      </c>
      <c r="L56">
        <v>5.5</v>
      </c>
      <c r="M56">
        <v>166</v>
      </c>
      <c r="N56">
        <v>4.7999973473409696</v>
      </c>
      <c r="O56">
        <v>11.269891611601</v>
      </c>
      <c r="P56">
        <v>3.37666792284594</v>
      </c>
      <c r="Q56">
        <v>0</v>
      </c>
      <c r="R56">
        <v>0</v>
      </c>
    </row>
    <row r="57" spans="1:18" hidden="1" x14ac:dyDescent="0.3">
      <c r="A57" t="s">
        <v>67</v>
      </c>
      <c r="B57" t="s">
        <v>151</v>
      </c>
      <c r="C57" t="s">
        <v>151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145</v>
      </c>
      <c r="J57">
        <f>IF(Table1[[#This Row],[Team]]="ARS",1,0)</f>
        <v>0</v>
      </c>
      <c r="K57">
        <f>IF(Table1[[#This Row],[Team]]="MCI",1,0)</f>
        <v>0</v>
      </c>
      <c r="L57">
        <v>5.5</v>
      </c>
      <c r="M57">
        <v>169</v>
      </c>
      <c r="N57">
        <v>3.7999999980393202</v>
      </c>
      <c r="O57">
        <v>10.758895817598701</v>
      </c>
      <c r="P57">
        <v>2.9350047168683702</v>
      </c>
      <c r="Q57">
        <v>0</v>
      </c>
      <c r="R57">
        <v>0</v>
      </c>
    </row>
    <row r="58" spans="1:18" hidden="1" x14ac:dyDescent="0.3">
      <c r="A58" t="s">
        <v>153</v>
      </c>
      <c r="B58" t="s">
        <v>154</v>
      </c>
      <c r="C58" t="s">
        <v>154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145</v>
      </c>
      <c r="J58">
        <f>IF(Table1[[#This Row],[Team]]="ARS",1,0)</f>
        <v>0</v>
      </c>
      <c r="K58">
        <f>IF(Table1[[#This Row],[Team]]="MCI",1,0)</f>
        <v>0</v>
      </c>
      <c r="L58">
        <v>4.8</v>
      </c>
      <c r="M58">
        <v>172</v>
      </c>
      <c r="N58">
        <v>2.7999999973390701</v>
      </c>
      <c r="O58">
        <v>10.2324053203393</v>
      </c>
      <c r="P58">
        <v>2.4911321117931902</v>
      </c>
      <c r="Q58">
        <v>0</v>
      </c>
      <c r="R58">
        <v>0</v>
      </c>
    </row>
    <row r="59" spans="1:18" hidden="1" x14ac:dyDescent="0.3">
      <c r="A59" t="s">
        <v>156</v>
      </c>
      <c r="B59" t="s">
        <v>157</v>
      </c>
      <c r="C59" t="s">
        <v>157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145</v>
      </c>
      <c r="J59">
        <f>IF(Table1[[#This Row],[Team]]="ARS",1,0)</f>
        <v>0</v>
      </c>
      <c r="K59">
        <f>IF(Table1[[#This Row],[Team]]="MCI",1,0)</f>
        <v>0</v>
      </c>
      <c r="L59">
        <v>4.9000000000000004</v>
      </c>
      <c r="M59">
        <v>178</v>
      </c>
      <c r="N59">
        <v>1.6583995039035599</v>
      </c>
      <c r="O59">
        <v>9.8840732708561294</v>
      </c>
      <c r="P59">
        <v>2.02042501535071</v>
      </c>
      <c r="Q59">
        <v>0</v>
      </c>
      <c r="R59">
        <v>0</v>
      </c>
    </row>
    <row r="60" spans="1:18" hidden="1" x14ac:dyDescent="0.3">
      <c r="A60" t="s">
        <v>54</v>
      </c>
      <c r="B60" t="s">
        <v>159</v>
      </c>
      <c r="C60" t="s">
        <v>159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158</v>
      </c>
      <c r="J60">
        <f>IF(Table1[[#This Row],[Team]]="ARS",1,0)</f>
        <v>0</v>
      </c>
      <c r="K60">
        <f>IF(Table1[[#This Row],[Team]]="MCI",1,0)</f>
        <v>0</v>
      </c>
      <c r="L60">
        <v>4.5</v>
      </c>
      <c r="M60">
        <v>183</v>
      </c>
      <c r="N60">
        <v>2.9999999072409</v>
      </c>
      <c r="O60">
        <v>9.8194275269986893</v>
      </c>
      <c r="P60">
        <v>2.7608827785320602</v>
      </c>
      <c r="Q60">
        <v>0</v>
      </c>
      <c r="R60">
        <v>0</v>
      </c>
    </row>
    <row r="61" spans="1:18" hidden="1" x14ac:dyDescent="0.3">
      <c r="A61" t="s">
        <v>160</v>
      </c>
      <c r="B61" t="s">
        <v>161</v>
      </c>
      <c r="C61" t="s">
        <v>161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158</v>
      </c>
      <c r="J61">
        <f>IF(Table1[[#This Row],[Team]]="ARS",1,0)</f>
        <v>0</v>
      </c>
      <c r="K61">
        <f>IF(Table1[[#This Row],[Team]]="MCI",1,0)</f>
        <v>0</v>
      </c>
      <c r="L61">
        <v>5.5</v>
      </c>
      <c r="M61">
        <v>186</v>
      </c>
      <c r="N61">
        <v>0.66666812774647599</v>
      </c>
      <c r="O61">
        <v>10.819278551920799</v>
      </c>
      <c r="P61">
        <v>2.0717117054715599</v>
      </c>
      <c r="Q61">
        <v>0</v>
      </c>
      <c r="R61">
        <v>0</v>
      </c>
    </row>
    <row r="62" spans="1:18" hidden="1" x14ac:dyDescent="0.3">
      <c r="A62" t="s">
        <v>162</v>
      </c>
      <c r="B62" t="s">
        <v>163</v>
      </c>
      <c r="C62" t="s">
        <v>163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158</v>
      </c>
      <c r="J62">
        <f>IF(Table1[[#This Row],[Team]]="ARS",1,0)</f>
        <v>0</v>
      </c>
      <c r="K62">
        <f>IF(Table1[[#This Row],[Team]]="MCI",1,0)</f>
        <v>0</v>
      </c>
      <c r="L62">
        <v>5.5</v>
      </c>
      <c r="M62">
        <v>187</v>
      </c>
      <c r="N62">
        <v>4.3999999172870403</v>
      </c>
      <c r="O62">
        <v>10.442346622890501</v>
      </c>
      <c r="P62">
        <v>3.3808312891302399</v>
      </c>
      <c r="Q62">
        <v>0</v>
      </c>
      <c r="R62">
        <v>0</v>
      </c>
    </row>
    <row r="63" spans="1:18" hidden="1" x14ac:dyDescent="0.3">
      <c r="A63" t="s">
        <v>165</v>
      </c>
      <c r="B63" t="s">
        <v>166</v>
      </c>
      <c r="C63" t="s">
        <v>165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158</v>
      </c>
      <c r="J63">
        <f>IF(Table1[[#This Row],[Team]]="ARS",1,0)</f>
        <v>0</v>
      </c>
      <c r="K63">
        <f>IF(Table1[[#This Row],[Team]]="MCI",1,0)</f>
        <v>0</v>
      </c>
      <c r="L63">
        <v>4.5</v>
      </c>
      <c r="M63">
        <v>191</v>
      </c>
      <c r="N63">
        <v>2.9999999072409</v>
      </c>
      <c r="O63">
        <v>10.6869977280504</v>
      </c>
      <c r="P63">
        <v>2.9073512360185401</v>
      </c>
      <c r="Q63">
        <v>0</v>
      </c>
      <c r="R63">
        <v>0</v>
      </c>
    </row>
    <row r="64" spans="1:18" hidden="1" x14ac:dyDescent="0.3">
      <c r="A64" t="s">
        <v>167</v>
      </c>
      <c r="B64" t="s">
        <v>168</v>
      </c>
      <c r="C64" t="s">
        <v>168</v>
      </c>
      <c r="D64" t="s">
        <v>7</v>
      </c>
      <c r="E64">
        <v>0</v>
      </c>
      <c r="F64">
        <v>0</v>
      </c>
      <c r="G64">
        <v>0</v>
      </c>
      <c r="H64">
        <v>1</v>
      </c>
      <c r="I64" t="s">
        <v>158</v>
      </c>
      <c r="J64">
        <f>IF(Table1[[#This Row],[Team]]="ARS",1,0)</f>
        <v>0</v>
      </c>
      <c r="K64">
        <f>IF(Table1[[#This Row],[Team]]="MCI",1,0)</f>
        <v>0</v>
      </c>
      <c r="L64">
        <v>6.8</v>
      </c>
      <c r="M64">
        <v>192</v>
      </c>
      <c r="N64">
        <v>6.7999999971191203</v>
      </c>
      <c r="O64">
        <v>12.3416779693989</v>
      </c>
      <c r="P64">
        <v>4.5839739969254101</v>
      </c>
      <c r="Q64">
        <v>0</v>
      </c>
      <c r="R64">
        <v>0</v>
      </c>
    </row>
    <row r="65" spans="1:18" hidden="1" x14ac:dyDescent="0.3">
      <c r="A65" t="s">
        <v>170</v>
      </c>
      <c r="B65" t="s">
        <v>171</v>
      </c>
      <c r="C65" t="s">
        <v>171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158</v>
      </c>
      <c r="J65">
        <f>IF(Table1[[#This Row],[Team]]="ARS",1,0)</f>
        <v>0</v>
      </c>
      <c r="K65">
        <f>IF(Table1[[#This Row],[Team]]="MCI",1,0)</f>
        <v>0</v>
      </c>
      <c r="L65">
        <v>4.5</v>
      </c>
      <c r="M65">
        <v>196</v>
      </c>
      <c r="N65">
        <v>3.3999995279867901</v>
      </c>
      <c r="O65">
        <v>10.184276937303601</v>
      </c>
      <c r="P65">
        <v>2.9695597358696002</v>
      </c>
      <c r="Q65">
        <v>0</v>
      </c>
      <c r="R65">
        <v>0</v>
      </c>
    </row>
    <row r="66" spans="1:18" hidden="1" x14ac:dyDescent="0.3">
      <c r="A66" t="s">
        <v>172</v>
      </c>
      <c r="B66" t="s">
        <v>173</v>
      </c>
      <c r="C66" t="s">
        <v>174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158</v>
      </c>
      <c r="J66">
        <f>IF(Table1[[#This Row],[Team]]="ARS",1,0)</f>
        <v>0</v>
      </c>
      <c r="K66">
        <f>IF(Table1[[#This Row],[Team]]="MCI",1,0)</f>
        <v>0</v>
      </c>
      <c r="L66">
        <v>5</v>
      </c>
      <c r="M66">
        <v>200</v>
      </c>
      <c r="N66">
        <v>3.4666657428186598</v>
      </c>
      <c r="O66">
        <v>10.1832176568671</v>
      </c>
      <c r="P66">
        <v>2.9938942370736901</v>
      </c>
      <c r="Q66">
        <v>0</v>
      </c>
      <c r="R66">
        <v>0</v>
      </c>
    </row>
    <row r="67" spans="1:18" hidden="1" x14ac:dyDescent="0.3">
      <c r="A67" t="s">
        <v>176</v>
      </c>
      <c r="B67" t="s">
        <v>177</v>
      </c>
      <c r="C67" t="s">
        <v>176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158</v>
      </c>
      <c r="J67">
        <f>IF(Table1[[#This Row],[Team]]="ARS",1,0)</f>
        <v>0</v>
      </c>
      <c r="K67">
        <f>IF(Table1[[#This Row],[Team]]="MCI",1,0)</f>
        <v>0</v>
      </c>
      <c r="L67">
        <v>4.5999999999999996</v>
      </c>
      <c r="M67">
        <v>202</v>
      </c>
      <c r="N67">
        <v>3.5333341550850701</v>
      </c>
      <c r="O67">
        <v>12.2485365333568</v>
      </c>
      <c r="P67">
        <v>3.3670880258149301</v>
      </c>
      <c r="Q67">
        <v>0</v>
      </c>
      <c r="R67">
        <v>0</v>
      </c>
    </row>
    <row r="68" spans="1:18" hidden="1" x14ac:dyDescent="0.3">
      <c r="A68" t="s">
        <v>181</v>
      </c>
      <c r="B68" t="s">
        <v>182</v>
      </c>
      <c r="C68" t="s">
        <v>182</v>
      </c>
      <c r="D68" t="s">
        <v>7</v>
      </c>
      <c r="E68">
        <v>0</v>
      </c>
      <c r="F68">
        <v>0</v>
      </c>
      <c r="G68">
        <v>0</v>
      </c>
      <c r="H68">
        <v>1</v>
      </c>
      <c r="I68" t="s">
        <v>180</v>
      </c>
      <c r="J68">
        <f>IF(Table1[[#This Row],[Team]]="ARS",1,0)</f>
        <v>0</v>
      </c>
      <c r="K68">
        <f>IF(Table1[[#This Row],[Team]]="MCI",1,0)</f>
        <v>0</v>
      </c>
      <c r="L68">
        <v>9.3000000000000007</v>
      </c>
      <c r="M68">
        <v>216</v>
      </c>
      <c r="N68">
        <v>3.1999999895226199</v>
      </c>
      <c r="O68">
        <v>10.4834925361478</v>
      </c>
      <c r="P68">
        <v>2.7985022299780198</v>
      </c>
      <c r="Q68">
        <v>0</v>
      </c>
      <c r="R68">
        <v>0</v>
      </c>
    </row>
    <row r="69" spans="1:18" hidden="1" x14ac:dyDescent="0.3">
      <c r="A69" t="s">
        <v>183</v>
      </c>
      <c r="B69" t="s">
        <v>184</v>
      </c>
      <c r="C69" t="s">
        <v>184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180</v>
      </c>
      <c r="J69">
        <f>IF(Table1[[#This Row],[Team]]="ARS",1,0)</f>
        <v>0</v>
      </c>
      <c r="K69">
        <f>IF(Table1[[#This Row],[Team]]="MCI",1,0)</f>
        <v>0</v>
      </c>
      <c r="L69">
        <v>4.5</v>
      </c>
      <c r="M69">
        <v>218</v>
      </c>
      <c r="N69">
        <v>2.2323810098216801</v>
      </c>
      <c r="O69">
        <v>8.9874387439994994</v>
      </c>
      <c r="P69">
        <v>2.2064355711220398</v>
      </c>
      <c r="Q69">
        <v>0</v>
      </c>
      <c r="R69">
        <v>0</v>
      </c>
    </row>
    <row r="70" spans="1:18" hidden="1" x14ac:dyDescent="0.3">
      <c r="A70" t="s">
        <v>185</v>
      </c>
      <c r="B70" t="s">
        <v>186</v>
      </c>
      <c r="C70" t="s">
        <v>186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180</v>
      </c>
      <c r="J70">
        <f>IF(Table1[[#This Row],[Team]]="ARS",1,0)</f>
        <v>0</v>
      </c>
      <c r="K70">
        <f>IF(Table1[[#This Row],[Team]]="MCI",1,0)</f>
        <v>0</v>
      </c>
      <c r="L70">
        <v>6.4</v>
      </c>
      <c r="M70">
        <v>219</v>
      </c>
      <c r="N70">
        <v>1.86666651803243</v>
      </c>
      <c r="O70">
        <v>9.6500725158306597</v>
      </c>
      <c r="P70">
        <v>2.1691134096139799</v>
      </c>
      <c r="Q70">
        <v>0</v>
      </c>
      <c r="R70">
        <v>0</v>
      </c>
    </row>
    <row r="71" spans="1:18" hidden="1" x14ac:dyDescent="0.3">
      <c r="A71" t="s">
        <v>133</v>
      </c>
      <c r="B71" t="s">
        <v>187</v>
      </c>
      <c r="C71" t="s">
        <v>187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180</v>
      </c>
      <c r="J71">
        <f>IF(Table1[[#This Row],[Team]]="ARS",1,0)</f>
        <v>0</v>
      </c>
      <c r="K71">
        <f>IF(Table1[[#This Row],[Team]]="MCI",1,0)</f>
        <v>0</v>
      </c>
      <c r="L71">
        <v>6.9</v>
      </c>
      <c r="M71">
        <v>222</v>
      </c>
      <c r="N71">
        <v>2.2000000000000002</v>
      </c>
      <c r="O71">
        <v>9.2879620356864905</v>
      </c>
      <c r="P71">
        <v>2.2398501037591099</v>
      </c>
      <c r="Q71">
        <v>0</v>
      </c>
      <c r="R71">
        <v>0</v>
      </c>
    </row>
    <row r="72" spans="1:18" hidden="1" x14ac:dyDescent="0.3">
      <c r="A72" t="s">
        <v>188</v>
      </c>
      <c r="B72" t="s">
        <v>189</v>
      </c>
      <c r="C72" t="s">
        <v>189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180</v>
      </c>
      <c r="J72">
        <f>IF(Table1[[#This Row],[Team]]="ARS",1,0)</f>
        <v>0</v>
      </c>
      <c r="K72">
        <f>IF(Table1[[#This Row],[Team]]="MCI",1,0)</f>
        <v>0</v>
      </c>
      <c r="L72">
        <v>5</v>
      </c>
      <c r="M72">
        <v>224</v>
      </c>
      <c r="N72">
        <v>3.4043193526761302</v>
      </c>
      <c r="O72">
        <v>11.0389701338271</v>
      </c>
      <c r="P72">
        <v>2.9598945653984701</v>
      </c>
      <c r="Q72">
        <v>0</v>
      </c>
      <c r="R72">
        <v>0</v>
      </c>
    </row>
    <row r="73" spans="1:18" hidden="1" x14ac:dyDescent="0.3">
      <c r="A73" t="s">
        <v>191</v>
      </c>
      <c r="B73" t="s">
        <v>192</v>
      </c>
      <c r="C73" t="s">
        <v>191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190</v>
      </c>
      <c r="J73">
        <f>IF(Table1[[#This Row],[Team]]="ARS",1,0)</f>
        <v>0</v>
      </c>
      <c r="K73">
        <f>IF(Table1[[#This Row],[Team]]="MCI",1,0)</f>
        <v>0</v>
      </c>
      <c r="L73">
        <v>6.4</v>
      </c>
      <c r="M73">
        <v>237</v>
      </c>
      <c r="N73">
        <v>5.6666629372984296</v>
      </c>
      <c r="O73">
        <v>12.5603956959862</v>
      </c>
      <c r="P73">
        <v>4.4335295823705501</v>
      </c>
      <c r="Q73">
        <v>0</v>
      </c>
      <c r="R73">
        <v>0</v>
      </c>
    </row>
    <row r="74" spans="1:18" hidden="1" x14ac:dyDescent="0.3">
      <c r="A74" t="s">
        <v>193</v>
      </c>
      <c r="B74" t="s">
        <v>194</v>
      </c>
      <c r="C74" t="s">
        <v>194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190</v>
      </c>
      <c r="J74">
        <f>IF(Table1[[#This Row],[Team]]="ARS",1,0)</f>
        <v>0</v>
      </c>
      <c r="K74">
        <f>IF(Table1[[#This Row],[Team]]="MCI",1,0)</f>
        <v>0</v>
      </c>
      <c r="L74">
        <v>4.5</v>
      </c>
      <c r="M74">
        <v>238</v>
      </c>
      <c r="N74">
        <v>4.2666661347603698</v>
      </c>
      <c r="O74">
        <v>10.2157407197365</v>
      </c>
      <c r="P74">
        <v>3.4817779515721599</v>
      </c>
      <c r="Q74">
        <v>0</v>
      </c>
      <c r="R74">
        <v>0</v>
      </c>
    </row>
    <row r="75" spans="1:18" hidden="1" x14ac:dyDescent="0.3">
      <c r="A75" t="s">
        <v>44</v>
      </c>
      <c r="B75" t="s">
        <v>195</v>
      </c>
      <c r="C75" t="s">
        <v>195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190</v>
      </c>
      <c r="J75">
        <f>IF(Table1[[#This Row],[Team]]="ARS",1,0)</f>
        <v>0</v>
      </c>
      <c r="K75">
        <f>IF(Table1[[#This Row],[Team]]="MCI",1,0)</f>
        <v>0</v>
      </c>
      <c r="L75">
        <v>4.5</v>
      </c>
      <c r="M75">
        <v>239</v>
      </c>
      <c r="N75">
        <v>3.1333329420084999</v>
      </c>
      <c r="O75">
        <v>10.7076009538668</v>
      </c>
      <c r="P75">
        <v>3.16374047686188</v>
      </c>
      <c r="Q75">
        <v>0</v>
      </c>
      <c r="R75">
        <v>0</v>
      </c>
    </row>
    <row r="76" spans="1:18" x14ac:dyDescent="0.3">
      <c r="A76" t="s">
        <v>97</v>
      </c>
      <c r="B76" t="s">
        <v>98</v>
      </c>
      <c r="C76" t="s">
        <v>98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95</v>
      </c>
      <c r="J76">
        <f>IF(Table1[[#This Row],[Team]]="ARS",1,0)</f>
        <v>0</v>
      </c>
      <c r="K76">
        <f>IF(Table1[[#This Row],[Team]]="MCI",1,0)</f>
        <v>0</v>
      </c>
      <c r="L76">
        <v>5.9</v>
      </c>
      <c r="M76">
        <v>91</v>
      </c>
      <c r="N76">
        <v>7.3999999987367202</v>
      </c>
      <c r="O76">
        <v>13.8391754383823</v>
      </c>
      <c r="P76">
        <v>5.5170573163739096</v>
      </c>
      <c r="Q76">
        <v>0</v>
      </c>
      <c r="R76">
        <v>1</v>
      </c>
    </row>
    <row r="77" spans="1:18" hidden="1" x14ac:dyDescent="0.3">
      <c r="A77" t="s">
        <v>97</v>
      </c>
      <c r="B77" t="s">
        <v>196</v>
      </c>
      <c r="C77" t="s">
        <v>196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190</v>
      </c>
      <c r="J77">
        <f>IF(Table1[[#This Row],[Team]]="ARS",1,0)</f>
        <v>0</v>
      </c>
      <c r="K77">
        <f>IF(Table1[[#This Row],[Team]]="MCI",1,0)</f>
        <v>0</v>
      </c>
      <c r="L77">
        <v>4.5</v>
      </c>
      <c r="M77">
        <v>241</v>
      </c>
      <c r="N77">
        <v>4.6666667680068299</v>
      </c>
      <c r="O77">
        <v>11.0119798827139</v>
      </c>
      <c r="P77">
        <v>3.7776242492118</v>
      </c>
      <c r="Q77">
        <v>0</v>
      </c>
      <c r="R77">
        <v>0</v>
      </c>
    </row>
    <row r="78" spans="1:18" hidden="1" x14ac:dyDescent="0.3">
      <c r="A78" t="s">
        <v>197</v>
      </c>
      <c r="B78" t="s">
        <v>198</v>
      </c>
      <c r="C78" t="s">
        <v>198</v>
      </c>
      <c r="D78" t="s">
        <v>4</v>
      </c>
      <c r="E78">
        <v>1</v>
      </c>
      <c r="F78">
        <v>0</v>
      </c>
      <c r="G78">
        <v>0</v>
      </c>
      <c r="H78">
        <v>0</v>
      </c>
      <c r="I78" t="s">
        <v>190</v>
      </c>
      <c r="J78">
        <f>IF(Table1[[#This Row],[Team]]="ARS",1,0)</f>
        <v>0</v>
      </c>
      <c r="K78">
        <f>IF(Table1[[#This Row],[Team]]="MCI",1,0)</f>
        <v>0</v>
      </c>
      <c r="L78">
        <v>4.5</v>
      </c>
      <c r="M78">
        <v>244</v>
      </c>
      <c r="N78">
        <v>4.0000005285092897</v>
      </c>
      <c r="O78">
        <v>10.5662570762677</v>
      </c>
      <c r="P78">
        <v>3.45139248288978</v>
      </c>
      <c r="Q78">
        <v>0</v>
      </c>
      <c r="R78">
        <v>0</v>
      </c>
    </row>
    <row r="79" spans="1:18" hidden="1" x14ac:dyDescent="0.3">
      <c r="A79" t="s">
        <v>199</v>
      </c>
      <c r="B79" t="s">
        <v>200</v>
      </c>
      <c r="C79" t="s">
        <v>200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190</v>
      </c>
      <c r="J79">
        <f>IF(Table1[[#This Row],[Team]]="ARS",1,0)</f>
        <v>0</v>
      </c>
      <c r="K79">
        <f>IF(Table1[[#This Row],[Team]]="MCI",1,0)</f>
        <v>0</v>
      </c>
      <c r="L79">
        <v>4.9000000000000004</v>
      </c>
      <c r="M79">
        <v>248</v>
      </c>
      <c r="N79">
        <v>3.0000005611999701</v>
      </c>
      <c r="O79">
        <v>9.9557809597512801</v>
      </c>
      <c r="P79">
        <v>2.9730449185590699</v>
      </c>
      <c r="Q79">
        <v>0</v>
      </c>
      <c r="R79">
        <v>0</v>
      </c>
    </row>
    <row r="80" spans="1:18" hidden="1" x14ac:dyDescent="0.3">
      <c r="A80" t="s">
        <v>201</v>
      </c>
      <c r="B80" t="s">
        <v>202</v>
      </c>
      <c r="C80" t="s">
        <v>202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190</v>
      </c>
      <c r="J80">
        <f>IF(Table1[[#This Row],[Team]]="ARS",1,0)</f>
        <v>0</v>
      </c>
      <c r="K80">
        <f>IF(Table1[[#This Row],[Team]]="MCI",1,0)</f>
        <v>0</v>
      </c>
      <c r="L80">
        <v>5.5</v>
      </c>
      <c r="M80">
        <v>250</v>
      </c>
      <c r="N80">
        <v>2.7999996126253599</v>
      </c>
      <c r="O80">
        <v>11.0575054946262</v>
      </c>
      <c r="P80">
        <v>3.1090534844672599</v>
      </c>
      <c r="Q80">
        <v>0</v>
      </c>
      <c r="R80">
        <v>0</v>
      </c>
    </row>
    <row r="81" spans="1:18" hidden="1" x14ac:dyDescent="0.3">
      <c r="A81" t="s">
        <v>204</v>
      </c>
      <c r="B81" t="s">
        <v>205</v>
      </c>
      <c r="C81" t="s">
        <v>206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190</v>
      </c>
      <c r="J81">
        <f>IF(Table1[[#This Row],[Team]]="ARS",1,0)</f>
        <v>0</v>
      </c>
      <c r="K81">
        <f>IF(Table1[[#This Row],[Team]]="MCI",1,0)</f>
        <v>0</v>
      </c>
      <c r="L81">
        <v>6.5</v>
      </c>
      <c r="M81">
        <v>253</v>
      </c>
      <c r="N81">
        <v>3.29535669021806</v>
      </c>
      <c r="O81">
        <v>10.257054289679401</v>
      </c>
      <c r="P81">
        <v>3.1372274936351801</v>
      </c>
      <c r="Q81">
        <v>0</v>
      </c>
      <c r="R81">
        <v>0</v>
      </c>
    </row>
    <row r="82" spans="1:18" hidden="1" x14ac:dyDescent="0.3">
      <c r="A82" t="s">
        <v>71</v>
      </c>
      <c r="B82" t="s">
        <v>207</v>
      </c>
      <c r="C82" t="s">
        <v>207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208</v>
      </c>
      <c r="J82">
        <f>IF(Table1[[#This Row],[Team]]="ARS",1,0)</f>
        <v>0</v>
      </c>
      <c r="K82">
        <f>IF(Table1[[#This Row],[Team]]="MCI",1,0)</f>
        <v>0</v>
      </c>
      <c r="L82">
        <v>4.5</v>
      </c>
      <c r="M82">
        <v>258</v>
      </c>
      <c r="N82">
        <v>3.2666641670633298</v>
      </c>
      <c r="O82">
        <v>9.4188566000880094</v>
      </c>
      <c r="P82">
        <v>3.2999234104947202</v>
      </c>
      <c r="Q82">
        <v>0</v>
      </c>
      <c r="R82">
        <v>0</v>
      </c>
    </row>
    <row r="83" spans="1:18" hidden="1" x14ac:dyDescent="0.3">
      <c r="A83" t="s">
        <v>210</v>
      </c>
      <c r="B83" t="s">
        <v>211</v>
      </c>
      <c r="C83" t="s">
        <v>211</v>
      </c>
      <c r="D83" t="s">
        <v>7</v>
      </c>
      <c r="E83">
        <v>0</v>
      </c>
      <c r="F83">
        <v>0</v>
      </c>
      <c r="G83">
        <v>0</v>
      </c>
      <c r="H83">
        <v>1</v>
      </c>
      <c r="I83" t="s">
        <v>208</v>
      </c>
      <c r="J83">
        <f>IF(Table1[[#This Row],[Team]]="ARS",1,0)</f>
        <v>0</v>
      </c>
      <c r="K83">
        <f>IF(Table1[[#This Row],[Team]]="MCI",1,0)</f>
        <v>0</v>
      </c>
      <c r="L83">
        <v>8</v>
      </c>
      <c r="M83">
        <v>260</v>
      </c>
      <c r="N83">
        <v>6.8</v>
      </c>
      <c r="O83">
        <v>8.0255339064569498</v>
      </c>
      <c r="P83">
        <v>4.2649581342633498</v>
      </c>
      <c r="Q83">
        <v>0</v>
      </c>
      <c r="R83">
        <v>0</v>
      </c>
    </row>
    <row r="84" spans="1:18" hidden="1" x14ac:dyDescent="0.3">
      <c r="A84" t="s">
        <v>212</v>
      </c>
      <c r="B84" t="s">
        <v>213</v>
      </c>
      <c r="C84" t="s">
        <v>214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208</v>
      </c>
      <c r="J84">
        <f>IF(Table1[[#This Row],[Team]]="ARS",1,0)</f>
        <v>0</v>
      </c>
      <c r="K84">
        <f>IF(Table1[[#This Row],[Team]]="MCI",1,0)</f>
        <v>0</v>
      </c>
      <c r="L84">
        <v>6.5</v>
      </c>
      <c r="M84">
        <v>261</v>
      </c>
      <c r="N84">
        <v>2.6000021937313802</v>
      </c>
      <c r="O84">
        <v>10.349241708794199</v>
      </c>
      <c r="P84">
        <v>3.2679448216169602</v>
      </c>
      <c r="Q84">
        <v>0</v>
      </c>
      <c r="R84">
        <v>0</v>
      </c>
    </row>
    <row r="85" spans="1:18" hidden="1" x14ac:dyDescent="0.3">
      <c r="A85" t="s">
        <v>215</v>
      </c>
      <c r="B85" t="s">
        <v>216</v>
      </c>
      <c r="C85" t="s">
        <v>215</v>
      </c>
      <c r="D85" t="s">
        <v>4</v>
      </c>
      <c r="E85">
        <v>1</v>
      </c>
      <c r="F85">
        <v>0</v>
      </c>
      <c r="G85">
        <v>0</v>
      </c>
      <c r="H85">
        <v>0</v>
      </c>
      <c r="I85" t="s">
        <v>208</v>
      </c>
      <c r="J85">
        <f>IF(Table1[[#This Row],[Team]]="ARS",1,0)</f>
        <v>0</v>
      </c>
      <c r="K85">
        <f>IF(Table1[[#This Row],[Team]]="MCI",1,0)</f>
        <v>0</v>
      </c>
      <c r="L85">
        <v>5.5</v>
      </c>
      <c r="M85">
        <v>262</v>
      </c>
      <c r="N85">
        <v>1.7999999300304199</v>
      </c>
      <c r="O85">
        <v>10.4869665472721</v>
      </c>
      <c r="P85">
        <v>3.0094758036223102</v>
      </c>
      <c r="Q85">
        <v>0</v>
      </c>
      <c r="R85">
        <v>0</v>
      </c>
    </row>
    <row r="86" spans="1:18" hidden="1" x14ac:dyDescent="0.3">
      <c r="A86" t="s">
        <v>217</v>
      </c>
      <c r="B86" t="s">
        <v>218</v>
      </c>
      <c r="C86" t="s">
        <v>218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208</v>
      </c>
      <c r="J86">
        <f>IF(Table1[[#This Row],[Team]]="ARS",1,0)</f>
        <v>0</v>
      </c>
      <c r="K86">
        <f>IF(Table1[[#This Row],[Team]]="MCI",1,0)</f>
        <v>0</v>
      </c>
      <c r="L86">
        <v>13</v>
      </c>
      <c r="M86">
        <v>264</v>
      </c>
      <c r="N86">
        <v>6.9999999968709901</v>
      </c>
      <c r="O86">
        <v>13.680321025828301</v>
      </c>
      <c r="P86">
        <v>5.6089283086099799</v>
      </c>
      <c r="Q86">
        <v>0</v>
      </c>
      <c r="R86">
        <v>0</v>
      </c>
    </row>
    <row r="87" spans="1:18" hidden="1" x14ac:dyDescent="0.3">
      <c r="A87" t="s">
        <v>219</v>
      </c>
      <c r="B87" t="s">
        <v>220</v>
      </c>
      <c r="C87" t="s">
        <v>220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208</v>
      </c>
      <c r="J87">
        <f>IF(Table1[[#This Row],[Team]]="ARS",1,0)</f>
        <v>0</v>
      </c>
      <c r="K87">
        <f>IF(Table1[[#This Row],[Team]]="MCI",1,0)</f>
        <v>0</v>
      </c>
      <c r="L87">
        <v>6.8</v>
      </c>
      <c r="M87">
        <v>265</v>
      </c>
      <c r="N87">
        <v>2.20000020209917</v>
      </c>
      <c r="O87">
        <v>10.496258221723901</v>
      </c>
      <c r="P87">
        <v>3.1562847681137902</v>
      </c>
      <c r="Q87">
        <v>0</v>
      </c>
      <c r="R87">
        <v>0</v>
      </c>
    </row>
    <row r="88" spans="1:18" hidden="1" x14ac:dyDescent="0.3">
      <c r="A88" t="s">
        <v>221</v>
      </c>
      <c r="B88" t="s">
        <v>222</v>
      </c>
      <c r="C88" t="s">
        <v>222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208</v>
      </c>
      <c r="J88">
        <f>IF(Table1[[#This Row],[Team]]="ARS",1,0)</f>
        <v>0</v>
      </c>
      <c r="K88">
        <f>IF(Table1[[#This Row],[Team]]="MCI",1,0)</f>
        <v>0</v>
      </c>
      <c r="L88">
        <v>7.5</v>
      </c>
      <c r="M88">
        <v>266</v>
      </c>
      <c r="N88">
        <v>3.3333370890997598</v>
      </c>
      <c r="O88">
        <v>9.9036673554205006</v>
      </c>
      <c r="P88">
        <v>3.4330665560574598</v>
      </c>
      <c r="Q88">
        <v>0</v>
      </c>
      <c r="R88">
        <v>0</v>
      </c>
    </row>
    <row r="89" spans="1:18" hidden="1" x14ac:dyDescent="0.3">
      <c r="A89" t="s">
        <v>144</v>
      </c>
      <c r="B89" t="s">
        <v>223</v>
      </c>
      <c r="C89" t="s">
        <v>223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208</v>
      </c>
      <c r="J89">
        <f>IF(Table1[[#This Row],[Team]]="ARS",1,0)</f>
        <v>0</v>
      </c>
      <c r="K89">
        <f>IF(Table1[[#This Row],[Team]]="MCI",1,0)</f>
        <v>0</v>
      </c>
      <c r="L89">
        <v>4.5</v>
      </c>
      <c r="M89">
        <v>267</v>
      </c>
      <c r="N89">
        <v>2</v>
      </c>
      <c r="O89">
        <v>9.4978171175449102</v>
      </c>
      <c r="P89">
        <v>2.8594022712137601</v>
      </c>
      <c r="Q89">
        <v>0</v>
      </c>
      <c r="R89">
        <v>0</v>
      </c>
    </row>
    <row r="90" spans="1:18" hidden="1" x14ac:dyDescent="0.3">
      <c r="A90" t="s">
        <v>204</v>
      </c>
      <c r="B90" t="s">
        <v>224</v>
      </c>
      <c r="C90" t="s">
        <v>225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208</v>
      </c>
      <c r="J90">
        <f>IF(Table1[[#This Row],[Team]]="ARS",1,0)</f>
        <v>0</v>
      </c>
      <c r="K90">
        <f>IF(Table1[[#This Row],[Team]]="MCI",1,0)</f>
        <v>0</v>
      </c>
      <c r="L90">
        <v>8.1999999999999993</v>
      </c>
      <c r="M90">
        <v>269</v>
      </c>
      <c r="N90">
        <v>6.8666634728049898</v>
      </c>
      <c r="O90">
        <v>10.863065596367001</v>
      </c>
      <c r="P90">
        <v>4.9271619095531296</v>
      </c>
      <c r="Q90">
        <v>0</v>
      </c>
      <c r="R90">
        <v>0</v>
      </c>
    </row>
    <row r="91" spans="1:18" hidden="1" x14ac:dyDescent="0.3">
      <c r="A91" t="s">
        <v>133</v>
      </c>
      <c r="B91" t="s">
        <v>226</v>
      </c>
      <c r="C91" t="s">
        <v>226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208</v>
      </c>
      <c r="J91">
        <f>IF(Table1[[#This Row],[Team]]="ARS",1,0)</f>
        <v>0</v>
      </c>
      <c r="K91">
        <f>IF(Table1[[#This Row],[Team]]="MCI",1,0)</f>
        <v>0</v>
      </c>
      <c r="L91">
        <v>5</v>
      </c>
      <c r="M91">
        <v>270</v>
      </c>
      <c r="N91">
        <v>3.1333332891966599</v>
      </c>
      <c r="O91">
        <v>10.349253809478499</v>
      </c>
      <c r="P91">
        <v>3.4609059555408601</v>
      </c>
      <c r="Q91">
        <v>0</v>
      </c>
      <c r="R91">
        <v>0</v>
      </c>
    </row>
    <row r="92" spans="1:18" hidden="1" x14ac:dyDescent="0.3">
      <c r="A92" t="s">
        <v>32</v>
      </c>
      <c r="B92" t="s">
        <v>227</v>
      </c>
      <c r="C92" t="s">
        <v>228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208</v>
      </c>
      <c r="J92">
        <f>IF(Table1[[#This Row],[Team]]="ARS",1,0)</f>
        <v>0</v>
      </c>
      <c r="K92">
        <f>IF(Table1[[#This Row],[Team]]="MCI",1,0)</f>
        <v>0</v>
      </c>
      <c r="L92">
        <v>5.4</v>
      </c>
      <c r="M92">
        <v>271</v>
      </c>
      <c r="N92">
        <v>4.6666680863879098</v>
      </c>
      <c r="O92">
        <v>11.5047040438814</v>
      </c>
      <c r="P92">
        <v>4.27549412152797</v>
      </c>
      <c r="Q92">
        <v>0</v>
      </c>
      <c r="R92">
        <v>0</v>
      </c>
    </row>
    <row r="93" spans="1:18" hidden="1" x14ac:dyDescent="0.3">
      <c r="A93" t="s">
        <v>229</v>
      </c>
      <c r="B93" t="s">
        <v>230</v>
      </c>
      <c r="C93" t="s">
        <v>230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231</v>
      </c>
      <c r="J93">
        <f>IF(Table1[[#This Row],[Team]]="ARS",1,0)</f>
        <v>0</v>
      </c>
      <c r="K93">
        <f>IF(Table1[[#This Row],[Team]]="MCI",1,0)</f>
        <v>1</v>
      </c>
      <c r="L93">
        <v>5.0999999999999996</v>
      </c>
      <c r="M93">
        <v>280</v>
      </c>
      <c r="N93">
        <v>6.0000006736817504</v>
      </c>
      <c r="O93">
        <v>11.2111953181796</v>
      </c>
      <c r="P93">
        <v>5.0314738488739801</v>
      </c>
      <c r="Q93">
        <v>0</v>
      </c>
      <c r="R93">
        <v>0</v>
      </c>
    </row>
    <row r="94" spans="1:18" x14ac:dyDescent="0.3">
      <c r="A94" t="s">
        <v>298</v>
      </c>
      <c r="B94" t="s">
        <v>209</v>
      </c>
      <c r="C94" t="s">
        <v>209</v>
      </c>
      <c r="D94" t="s">
        <v>4</v>
      </c>
      <c r="E94">
        <v>1</v>
      </c>
      <c r="F94">
        <v>0</v>
      </c>
      <c r="G94">
        <v>0</v>
      </c>
      <c r="H94">
        <v>0</v>
      </c>
      <c r="I94" t="s">
        <v>293</v>
      </c>
      <c r="J94">
        <f>IF(Table1[[#This Row],[Team]]="ARS",1,0)</f>
        <v>0</v>
      </c>
      <c r="K94">
        <f>IF(Table1[[#This Row],[Team]]="MCI",1,0)</f>
        <v>0</v>
      </c>
      <c r="L94">
        <v>4.5999999999999996</v>
      </c>
      <c r="M94">
        <v>363</v>
      </c>
      <c r="N94">
        <v>10.333333667119801</v>
      </c>
      <c r="O94">
        <v>12.0789432942173</v>
      </c>
      <c r="P94">
        <v>5.4621330663357996</v>
      </c>
      <c r="Q94">
        <v>0</v>
      </c>
      <c r="R94">
        <v>1</v>
      </c>
    </row>
    <row r="95" spans="1:18" hidden="1" x14ac:dyDescent="0.3">
      <c r="A95" t="s">
        <v>178</v>
      </c>
      <c r="B95" t="s">
        <v>234</v>
      </c>
      <c r="C95" t="s">
        <v>234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231</v>
      </c>
      <c r="J95">
        <f>IF(Table1[[#This Row],[Team]]="ARS",1,0)</f>
        <v>0</v>
      </c>
      <c r="K95">
        <f>IF(Table1[[#This Row],[Team]]="MCI",1,0)</f>
        <v>1</v>
      </c>
      <c r="L95">
        <v>12.2</v>
      </c>
      <c r="M95">
        <v>282</v>
      </c>
      <c r="N95">
        <v>5.6</v>
      </c>
      <c r="O95">
        <v>12.8136336569415</v>
      </c>
      <c r="P95">
        <v>5.3015404523853302</v>
      </c>
      <c r="Q95">
        <v>0</v>
      </c>
      <c r="R95">
        <v>0</v>
      </c>
    </row>
    <row r="96" spans="1:18" x14ac:dyDescent="0.3">
      <c r="A96" t="s">
        <v>258</v>
      </c>
      <c r="B96" t="s">
        <v>321</v>
      </c>
      <c r="C96" t="s">
        <v>321</v>
      </c>
      <c r="D96" t="s">
        <v>7</v>
      </c>
      <c r="E96">
        <v>0</v>
      </c>
      <c r="F96">
        <v>0</v>
      </c>
      <c r="G96">
        <v>0</v>
      </c>
      <c r="H96">
        <v>1</v>
      </c>
      <c r="I96" t="s">
        <v>320</v>
      </c>
      <c r="J96">
        <f>IF(Table1[[#This Row],[Team]]="ARS",1,0)</f>
        <v>0</v>
      </c>
      <c r="K96">
        <f>IF(Table1[[#This Row],[Team]]="MCI",1,0)</f>
        <v>0</v>
      </c>
      <c r="L96">
        <v>11.4</v>
      </c>
      <c r="M96">
        <v>405</v>
      </c>
      <c r="N96">
        <v>6.1999999927897598</v>
      </c>
      <c r="O96">
        <v>13.620657287370699</v>
      </c>
      <c r="P96">
        <v>5.2773693008271003</v>
      </c>
      <c r="Q96">
        <v>0</v>
      </c>
      <c r="R96">
        <v>1</v>
      </c>
    </row>
    <row r="97" spans="1:18" hidden="1" x14ac:dyDescent="0.3">
      <c r="A97" t="s">
        <v>236</v>
      </c>
      <c r="B97" t="s">
        <v>237</v>
      </c>
      <c r="C97" t="s">
        <v>237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231</v>
      </c>
      <c r="J97">
        <f>IF(Table1[[#This Row],[Team]]="ARS",1,0)</f>
        <v>0</v>
      </c>
      <c r="K97">
        <f>IF(Table1[[#This Row],[Team]]="MCI",1,0)</f>
        <v>1</v>
      </c>
      <c r="L97">
        <v>7.7</v>
      </c>
      <c r="M97">
        <v>284</v>
      </c>
      <c r="N97">
        <v>0.66666667659051204</v>
      </c>
      <c r="O97">
        <v>9.7523737002347506</v>
      </c>
      <c r="P97">
        <v>2.7510144665644498</v>
      </c>
      <c r="Q97">
        <v>0</v>
      </c>
      <c r="R97">
        <v>0</v>
      </c>
    </row>
    <row r="98" spans="1:18" hidden="1" x14ac:dyDescent="0.3">
      <c r="A98" t="s">
        <v>172</v>
      </c>
      <c r="B98" t="s">
        <v>238</v>
      </c>
      <c r="C98" t="s">
        <v>238</v>
      </c>
      <c r="D98" t="s">
        <v>5</v>
      </c>
      <c r="E98">
        <v>0</v>
      </c>
      <c r="F98">
        <v>1</v>
      </c>
      <c r="G98">
        <v>0</v>
      </c>
      <c r="H98">
        <v>0</v>
      </c>
      <c r="I98" t="s">
        <v>231</v>
      </c>
      <c r="J98">
        <f>IF(Table1[[#This Row],[Team]]="ARS",1,0)</f>
        <v>0</v>
      </c>
      <c r="K98">
        <f>IF(Table1[[#This Row],[Team]]="MCI",1,0)</f>
        <v>1</v>
      </c>
      <c r="L98">
        <v>7.1</v>
      </c>
      <c r="M98">
        <v>285</v>
      </c>
      <c r="N98">
        <v>3.5999981788289599</v>
      </c>
      <c r="O98">
        <v>11.7367341624646</v>
      </c>
      <c r="P98">
        <v>4.30984063726725</v>
      </c>
      <c r="Q98">
        <v>0</v>
      </c>
      <c r="R98">
        <v>0</v>
      </c>
    </row>
    <row r="99" spans="1:18" hidden="1" x14ac:dyDescent="0.3">
      <c r="A99" t="s">
        <v>239</v>
      </c>
      <c r="B99" t="s">
        <v>240</v>
      </c>
      <c r="C99" t="s">
        <v>239</v>
      </c>
      <c r="D99" t="s">
        <v>4</v>
      </c>
      <c r="E99">
        <v>1</v>
      </c>
      <c r="F99">
        <v>0</v>
      </c>
      <c r="G99">
        <v>0</v>
      </c>
      <c r="H99">
        <v>0</v>
      </c>
      <c r="I99" t="s">
        <v>231</v>
      </c>
      <c r="J99">
        <f>IF(Table1[[#This Row],[Team]]="ARS",1,0)</f>
        <v>0</v>
      </c>
      <c r="K99">
        <f>IF(Table1[[#This Row],[Team]]="MCI",1,0)</f>
        <v>1</v>
      </c>
      <c r="L99">
        <v>5.5</v>
      </c>
      <c r="M99">
        <v>286</v>
      </c>
      <c r="N99">
        <v>6.3333329308215403</v>
      </c>
      <c r="O99">
        <v>11.658413787682701</v>
      </c>
      <c r="P99">
        <v>5.2657453850241698</v>
      </c>
      <c r="Q99">
        <v>0</v>
      </c>
      <c r="R99">
        <v>0</v>
      </c>
    </row>
    <row r="100" spans="1:18" hidden="1" x14ac:dyDescent="0.3">
      <c r="A100" t="s">
        <v>241</v>
      </c>
      <c r="B100" t="s">
        <v>242</v>
      </c>
      <c r="C100" t="s">
        <v>241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231</v>
      </c>
      <c r="J100">
        <f>IF(Table1[[#This Row],[Team]]="ARS",1,0)</f>
        <v>0</v>
      </c>
      <c r="K100">
        <f>IF(Table1[[#This Row],[Team]]="MCI",1,0)</f>
        <v>1</v>
      </c>
      <c r="L100">
        <v>6.9</v>
      </c>
      <c r="M100">
        <v>287</v>
      </c>
      <c r="N100">
        <v>5.8229333819446296</v>
      </c>
      <c r="O100">
        <v>14.6076035058119</v>
      </c>
      <c r="P100">
        <v>5.8434124907889204</v>
      </c>
      <c r="Q100">
        <v>0</v>
      </c>
      <c r="R100">
        <v>0</v>
      </c>
    </row>
    <row r="101" spans="1:18" hidden="1" x14ac:dyDescent="0.3">
      <c r="A101" t="s">
        <v>155</v>
      </c>
      <c r="B101" t="s">
        <v>243</v>
      </c>
      <c r="C101" t="s">
        <v>244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231</v>
      </c>
      <c r="J101">
        <f>IF(Table1[[#This Row],[Team]]="ARS",1,0)</f>
        <v>0</v>
      </c>
      <c r="K101">
        <f>IF(Table1[[#This Row],[Team]]="MCI",1,0)</f>
        <v>1</v>
      </c>
      <c r="L101">
        <v>6</v>
      </c>
      <c r="M101">
        <v>288</v>
      </c>
      <c r="N101">
        <v>6.0000006736817504</v>
      </c>
      <c r="O101">
        <v>11.4700883700053</v>
      </c>
      <c r="P101">
        <v>5.0981841676518904</v>
      </c>
      <c r="Q101">
        <v>0</v>
      </c>
      <c r="R101">
        <v>0</v>
      </c>
    </row>
    <row r="102" spans="1:18" hidden="1" x14ac:dyDescent="0.3">
      <c r="A102" t="s">
        <v>245</v>
      </c>
      <c r="B102" t="s">
        <v>246</v>
      </c>
      <c r="C102" t="s">
        <v>246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231</v>
      </c>
      <c r="J102">
        <f>IF(Table1[[#This Row],[Team]]="ARS",1,0)</f>
        <v>0</v>
      </c>
      <c r="K102">
        <f>IF(Table1[[#This Row],[Team]]="MCI",1,0)</f>
        <v>1</v>
      </c>
      <c r="L102">
        <v>8</v>
      </c>
      <c r="M102">
        <v>289</v>
      </c>
      <c r="N102">
        <v>5.1999998984836298</v>
      </c>
      <c r="O102">
        <v>11.208804409520599</v>
      </c>
      <c r="P102">
        <v>4.7451739451052797</v>
      </c>
      <c r="Q102">
        <v>0</v>
      </c>
      <c r="R102">
        <v>0</v>
      </c>
    </row>
    <row r="103" spans="1:18" hidden="1" x14ac:dyDescent="0.3">
      <c r="A103" t="s">
        <v>191</v>
      </c>
      <c r="B103" t="s">
        <v>247</v>
      </c>
      <c r="C103" t="s">
        <v>248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231</v>
      </c>
      <c r="J103">
        <f>IF(Table1[[#This Row],[Team]]="ARS",1,0)</f>
        <v>0</v>
      </c>
      <c r="K103">
        <f>IF(Table1[[#This Row],[Team]]="MCI",1,0)</f>
        <v>1</v>
      </c>
      <c r="L103">
        <v>5.9</v>
      </c>
      <c r="M103">
        <v>290</v>
      </c>
      <c r="N103">
        <v>4.7333332376933104</v>
      </c>
      <c r="O103">
        <v>10.664313608340599</v>
      </c>
      <c r="P103">
        <v>4.4382234344234899</v>
      </c>
      <c r="Q103">
        <v>0</v>
      </c>
      <c r="R103">
        <v>0</v>
      </c>
    </row>
    <row r="104" spans="1:18" x14ac:dyDescent="0.3">
      <c r="A104" t="s">
        <v>45</v>
      </c>
      <c r="B104" t="s">
        <v>235</v>
      </c>
      <c r="C104" t="s">
        <v>235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231</v>
      </c>
      <c r="J104">
        <f>IF(Table1[[#This Row],[Team]]="ARS",1,0)</f>
        <v>0</v>
      </c>
      <c r="K104">
        <f>IF(Table1[[#This Row],[Team]]="MCI",1,0)</f>
        <v>1</v>
      </c>
      <c r="L104">
        <v>5.4</v>
      </c>
      <c r="M104">
        <v>283</v>
      </c>
      <c r="N104">
        <v>7.6666666529733503</v>
      </c>
      <c r="O104">
        <v>9.7668754443455601</v>
      </c>
      <c r="P104">
        <v>5.2544822523553698</v>
      </c>
      <c r="Q104">
        <v>0</v>
      </c>
      <c r="R104">
        <v>1</v>
      </c>
    </row>
    <row r="105" spans="1:18" hidden="1" x14ac:dyDescent="0.3">
      <c r="A105" t="s">
        <v>251</v>
      </c>
      <c r="B105" t="s">
        <v>252</v>
      </c>
      <c r="C105" t="s">
        <v>252</v>
      </c>
      <c r="D105" t="s">
        <v>7</v>
      </c>
      <c r="E105">
        <v>0</v>
      </c>
      <c r="F105">
        <v>0</v>
      </c>
      <c r="G105">
        <v>0</v>
      </c>
      <c r="H105">
        <v>1</v>
      </c>
      <c r="I105" t="s">
        <v>231</v>
      </c>
      <c r="J105">
        <f>IF(Table1[[#This Row],[Team]]="ARS",1,0)</f>
        <v>0</v>
      </c>
      <c r="K105">
        <f>IF(Table1[[#This Row],[Team]]="MCI",1,0)</f>
        <v>1</v>
      </c>
      <c r="L105">
        <v>6.2</v>
      </c>
      <c r="M105">
        <v>293</v>
      </c>
      <c r="N105">
        <v>-3.0666821943401601</v>
      </c>
      <c r="O105">
        <v>10.215306115874499</v>
      </c>
      <c r="P105">
        <v>1.5371052248842001</v>
      </c>
      <c r="Q105">
        <v>0</v>
      </c>
      <c r="R105">
        <v>0</v>
      </c>
    </row>
    <row r="106" spans="1:18" hidden="1" x14ac:dyDescent="0.3">
      <c r="A106" t="s">
        <v>78</v>
      </c>
      <c r="B106" t="s">
        <v>254</v>
      </c>
      <c r="C106" t="s">
        <v>255</v>
      </c>
      <c r="D106" t="s">
        <v>4</v>
      </c>
      <c r="E106">
        <v>1</v>
      </c>
      <c r="F106">
        <v>0</v>
      </c>
      <c r="G106">
        <v>0</v>
      </c>
      <c r="H106">
        <v>0</v>
      </c>
      <c r="I106" t="s">
        <v>253</v>
      </c>
      <c r="J106">
        <f>IF(Table1[[#This Row],[Team]]="ARS",1,0)</f>
        <v>0</v>
      </c>
      <c r="K106">
        <f>IF(Table1[[#This Row],[Team]]="MCI",1,0)</f>
        <v>0</v>
      </c>
      <c r="L106">
        <v>4.9000000000000004</v>
      </c>
      <c r="M106">
        <v>303</v>
      </c>
      <c r="N106">
        <v>3.7999999961723798</v>
      </c>
      <c r="O106">
        <v>12.485361066082501</v>
      </c>
      <c r="P106">
        <v>3.3570722437554599</v>
      </c>
      <c r="Q106">
        <v>0</v>
      </c>
      <c r="R106">
        <v>0</v>
      </c>
    </row>
    <row r="107" spans="1:18" hidden="1" x14ac:dyDescent="0.3">
      <c r="A107" t="s">
        <v>256</v>
      </c>
      <c r="B107" t="s">
        <v>257</v>
      </c>
      <c r="C107" t="s">
        <v>257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253</v>
      </c>
      <c r="J107">
        <f>IF(Table1[[#This Row],[Team]]="ARS",1,0)</f>
        <v>0</v>
      </c>
      <c r="K107">
        <f>IF(Table1[[#This Row],[Team]]="MCI",1,0)</f>
        <v>0</v>
      </c>
      <c r="L107">
        <v>4.8</v>
      </c>
      <c r="M107">
        <v>305</v>
      </c>
      <c r="N107">
        <v>2.9999999953322201</v>
      </c>
      <c r="O107">
        <v>10.8633936129932</v>
      </c>
      <c r="P107">
        <v>2.80895144220043</v>
      </c>
      <c r="Q107">
        <v>0</v>
      </c>
      <c r="R107">
        <v>0</v>
      </c>
    </row>
    <row r="108" spans="1:18" hidden="1" x14ac:dyDescent="0.3">
      <c r="A108" t="s">
        <v>259</v>
      </c>
      <c r="B108" t="s">
        <v>260</v>
      </c>
      <c r="C108" t="s">
        <v>261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253</v>
      </c>
      <c r="J108">
        <f>IF(Table1[[#This Row],[Team]]="ARS",1,0)</f>
        <v>0</v>
      </c>
      <c r="K108">
        <f>IF(Table1[[#This Row],[Team]]="MCI",1,0)</f>
        <v>0</v>
      </c>
      <c r="L108">
        <v>9.8000000000000007</v>
      </c>
      <c r="M108">
        <v>309</v>
      </c>
      <c r="N108">
        <v>1.60000572656263</v>
      </c>
      <c r="O108">
        <v>10.6788322032401</v>
      </c>
      <c r="P108">
        <v>2.2679996374356599</v>
      </c>
      <c r="Q108">
        <v>0</v>
      </c>
      <c r="R108">
        <v>0</v>
      </c>
    </row>
    <row r="109" spans="1:18" hidden="1" x14ac:dyDescent="0.3">
      <c r="A109" t="s">
        <v>35</v>
      </c>
      <c r="B109" t="s">
        <v>262</v>
      </c>
      <c r="C109" t="s">
        <v>262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253</v>
      </c>
      <c r="J109">
        <f>IF(Table1[[#This Row],[Team]]="ARS",1,0)</f>
        <v>0</v>
      </c>
      <c r="K109">
        <f>IF(Table1[[#This Row],[Team]]="MCI",1,0)</f>
        <v>0</v>
      </c>
      <c r="L109">
        <v>6.3</v>
      </c>
      <c r="M109">
        <v>310</v>
      </c>
      <c r="N109">
        <v>3.5333332077612298</v>
      </c>
      <c r="O109">
        <v>11.7076093420935</v>
      </c>
      <c r="P109">
        <v>3.13699843637293</v>
      </c>
      <c r="Q109">
        <v>0</v>
      </c>
      <c r="R109">
        <v>0</v>
      </c>
    </row>
    <row r="110" spans="1:18" hidden="1" x14ac:dyDescent="0.3">
      <c r="A110" t="s">
        <v>263</v>
      </c>
      <c r="B110" t="s">
        <v>264</v>
      </c>
      <c r="C110" t="s">
        <v>264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253</v>
      </c>
      <c r="J110">
        <f>IF(Table1[[#This Row],[Team]]="ARS",1,0)</f>
        <v>0</v>
      </c>
      <c r="K110">
        <f>IF(Table1[[#This Row],[Team]]="MCI",1,0)</f>
        <v>0</v>
      </c>
      <c r="L110">
        <v>7.3</v>
      </c>
      <c r="M110">
        <v>313</v>
      </c>
      <c r="N110">
        <v>2.2000052078745198</v>
      </c>
      <c r="O110">
        <v>12.175935168362701</v>
      </c>
      <c r="P110">
        <v>2.7233175317918699</v>
      </c>
      <c r="Q110">
        <v>0</v>
      </c>
      <c r="R110">
        <v>0</v>
      </c>
    </row>
    <row r="111" spans="1:18" hidden="1" x14ac:dyDescent="0.3">
      <c r="A111" t="s">
        <v>265</v>
      </c>
      <c r="B111" t="s">
        <v>266</v>
      </c>
      <c r="C111" t="s">
        <v>267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253</v>
      </c>
      <c r="J111">
        <f>IF(Table1[[#This Row],[Team]]="ARS",1,0)</f>
        <v>0</v>
      </c>
      <c r="K111">
        <f>IF(Table1[[#This Row],[Team]]="MCI",1,0)</f>
        <v>0</v>
      </c>
      <c r="L111">
        <v>4.4000000000000004</v>
      </c>
      <c r="M111">
        <v>315</v>
      </c>
      <c r="N111">
        <v>4.2</v>
      </c>
      <c r="O111">
        <v>12.019708198592401</v>
      </c>
      <c r="P111">
        <v>3.4299319493812299</v>
      </c>
      <c r="Q111">
        <v>0</v>
      </c>
      <c r="R111">
        <v>0</v>
      </c>
    </row>
    <row r="112" spans="1:18" hidden="1" x14ac:dyDescent="0.3">
      <c r="A112" t="s">
        <v>67</v>
      </c>
      <c r="B112" t="s">
        <v>268</v>
      </c>
      <c r="C112" t="s">
        <v>268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253</v>
      </c>
      <c r="J112">
        <f>IF(Table1[[#This Row],[Team]]="ARS",1,0)</f>
        <v>0</v>
      </c>
      <c r="K112">
        <f>IF(Table1[[#This Row],[Team]]="MCI",1,0)</f>
        <v>0</v>
      </c>
      <c r="L112">
        <v>4.9000000000000004</v>
      </c>
      <c r="M112">
        <v>317</v>
      </c>
      <c r="N112">
        <v>1.9999999925494101</v>
      </c>
      <c r="O112">
        <v>9.0776977911729695</v>
      </c>
      <c r="P112">
        <v>2.16190289077689</v>
      </c>
      <c r="Q112">
        <v>0</v>
      </c>
      <c r="R112">
        <v>0</v>
      </c>
    </row>
    <row r="113" spans="1:18" hidden="1" x14ac:dyDescent="0.3">
      <c r="A113" t="s">
        <v>269</v>
      </c>
      <c r="B113" t="s">
        <v>270</v>
      </c>
      <c r="C113" t="s">
        <v>270</v>
      </c>
      <c r="D113" t="s">
        <v>5</v>
      </c>
      <c r="E113">
        <v>0</v>
      </c>
      <c r="F113">
        <v>1</v>
      </c>
      <c r="G113">
        <v>0</v>
      </c>
      <c r="H113">
        <v>0</v>
      </c>
      <c r="I113" t="s">
        <v>253</v>
      </c>
      <c r="J113">
        <f>IF(Table1[[#This Row],[Team]]="ARS",1,0)</f>
        <v>0</v>
      </c>
      <c r="K113">
        <f>IF(Table1[[#This Row],[Team]]="MCI",1,0)</f>
        <v>0</v>
      </c>
      <c r="L113">
        <v>4.4000000000000004</v>
      </c>
      <c r="M113">
        <v>320</v>
      </c>
      <c r="N113">
        <v>3.3999999995632302</v>
      </c>
      <c r="O113">
        <v>12.1253219562655</v>
      </c>
      <c r="P113">
        <v>3.1540816941204599</v>
      </c>
      <c r="Q113">
        <v>0</v>
      </c>
      <c r="R113">
        <v>0</v>
      </c>
    </row>
    <row r="114" spans="1:18" hidden="1" x14ac:dyDescent="0.3">
      <c r="A114" t="s">
        <v>73</v>
      </c>
      <c r="B114" t="s">
        <v>271</v>
      </c>
      <c r="C114" t="s">
        <v>271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253</v>
      </c>
      <c r="J114">
        <f>IF(Table1[[#This Row],[Team]]="ARS",1,0)</f>
        <v>0</v>
      </c>
      <c r="K114">
        <f>IF(Table1[[#This Row],[Team]]="MCI",1,0)</f>
        <v>0</v>
      </c>
      <c r="L114">
        <v>6.3</v>
      </c>
      <c r="M114">
        <v>321</v>
      </c>
      <c r="N114">
        <v>2.3999999958322</v>
      </c>
      <c r="O114">
        <v>10.059167656062501</v>
      </c>
      <c r="P114">
        <v>2.4628322778090701</v>
      </c>
      <c r="Q114">
        <v>0</v>
      </c>
      <c r="R114">
        <v>0</v>
      </c>
    </row>
    <row r="115" spans="1:18" hidden="1" x14ac:dyDescent="0.3">
      <c r="A115" t="s">
        <v>272</v>
      </c>
      <c r="B115" t="s">
        <v>43</v>
      </c>
      <c r="C115" t="s">
        <v>43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253</v>
      </c>
      <c r="J115">
        <f>IF(Table1[[#This Row],[Team]]="ARS",1,0)</f>
        <v>0</v>
      </c>
      <c r="K115">
        <f>IF(Table1[[#This Row],[Team]]="MCI",1,0)</f>
        <v>0</v>
      </c>
      <c r="L115">
        <v>4.4000000000000004</v>
      </c>
      <c r="M115">
        <v>322</v>
      </c>
      <c r="N115">
        <v>2.6666566664209501</v>
      </c>
      <c r="O115">
        <v>10.70916961927</v>
      </c>
      <c r="P115">
        <v>2.6627687465196201</v>
      </c>
      <c r="Q115">
        <v>0</v>
      </c>
      <c r="R115">
        <v>0</v>
      </c>
    </row>
    <row r="116" spans="1:18" hidden="1" x14ac:dyDescent="0.3">
      <c r="A116" t="s">
        <v>274</v>
      </c>
      <c r="B116" t="s">
        <v>275</v>
      </c>
      <c r="C116" t="s">
        <v>275</v>
      </c>
      <c r="D116" t="s">
        <v>5</v>
      </c>
      <c r="E116">
        <v>0</v>
      </c>
      <c r="F116">
        <v>1</v>
      </c>
      <c r="G116">
        <v>0</v>
      </c>
      <c r="H116">
        <v>0</v>
      </c>
      <c r="I116" t="s">
        <v>273</v>
      </c>
      <c r="J116">
        <f>IF(Table1[[#This Row],[Team]]="ARS",1,0)</f>
        <v>0</v>
      </c>
      <c r="K116">
        <f>IF(Table1[[#This Row],[Team]]="MCI",1,0)</f>
        <v>0</v>
      </c>
      <c r="L116">
        <v>4.5</v>
      </c>
      <c r="M116">
        <v>333</v>
      </c>
      <c r="N116">
        <v>3.3999999978086501</v>
      </c>
      <c r="O116">
        <v>10.6606737802258</v>
      </c>
      <c r="P116">
        <v>3.3619563525665801</v>
      </c>
      <c r="Q116">
        <v>0</v>
      </c>
      <c r="R116">
        <v>0</v>
      </c>
    </row>
    <row r="117" spans="1:18" hidden="1" x14ac:dyDescent="0.3">
      <c r="A117" t="s">
        <v>276</v>
      </c>
      <c r="B117" t="s">
        <v>277</v>
      </c>
      <c r="C117" t="s">
        <v>277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273</v>
      </c>
      <c r="J117">
        <f>IF(Table1[[#This Row],[Team]]="ARS",1,0)</f>
        <v>0</v>
      </c>
      <c r="K117">
        <f>IF(Table1[[#This Row],[Team]]="MCI",1,0)</f>
        <v>0</v>
      </c>
      <c r="L117">
        <v>4.7</v>
      </c>
      <c r="M117">
        <v>339</v>
      </c>
      <c r="N117">
        <v>4.2</v>
      </c>
      <c r="O117">
        <v>10.02654447664</v>
      </c>
      <c r="P117">
        <v>3.5211049667857202</v>
      </c>
      <c r="Q117">
        <v>0</v>
      </c>
      <c r="R117">
        <v>0</v>
      </c>
    </row>
    <row r="118" spans="1:18" hidden="1" x14ac:dyDescent="0.3">
      <c r="A118" t="s">
        <v>31</v>
      </c>
      <c r="B118" t="s">
        <v>278</v>
      </c>
      <c r="C118" t="s">
        <v>278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273</v>
      </c>
      <c r="J118">
        <f>IF(Table1[[#This Row],[Team]]="ARS",1,0)</f>
        <v>0</v>
      </c>
      <c r="K118">
        <f>IF(Table1[[#This Row],[Team]]="MCI",1,0)</f>
        <v>0</v>
      </c>
      <c r="L118">
        <v>4.9000000000000004</v>
      </c>
      <c r="M118">
        <v>340</v>
      </c>
      <c r="N118">
        <v>2</v>
      </c>
      <c r="O118">
        <v>9.7360355396003708</v>
      </c>
      <c r="P118">
        <v>2.6743753629324698</v>
      </c>
      <c r="Q118">
        <v>0</v>
      </c>
      <c r="R118">
        <v>0</v>
      </c>
    </row>
    <row r="119" spans="1:18" hidden="1" x14ac:dyDescent="0.3">
      <c r="A119" t="s">
        <v>279</v>
      </c>
      <c r="B119" t="s">
        <v>280</v>
      </c>
      <c r="C119" t="s">
        <v>281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273</v>
      </c>
      <c r="J119">
        <f>IF(Table1[[#This Row],[Team]]="ARS",1,0)</f>
        <v>0</v>
      </c>
      <c r="K119">
        <f>IF(Table1[[#This Row],[Team]]="MCI",1,0)</f>
        <v>0</v>
      </c>
      <c r="L119">
        <v>5</v>
      </c>
      <c r="M119">
        <v>341</v>
      </c>
      <c r="N119">
        <v>4.7999992336803201</v>
      </c>
      <c r="O119">
        <v>11.136971269682199</v>
      </c>
      <c r="P119">
        <v>3.95938451284389</v>
      </c>
      <c r="Q119">
        <v>0</v>
      </c>
      <c r="R119">
        <v>0</v>
      </c>
    </row>
    <row r="120" spans="1:18" hidden="1" x14ac:dyDescent="0.3">
      <c r="A120" t="s">
        <v>282</v>
      </c>
      <c r="B120" t="s">
        <v>283</v>
      </c>
      <c r="C120" t="s">
        <v>284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273</v>
      </c>
      <c r="J120">
        <f>IF(Table1[[#This Row],[Team]]="ARS",1,0)</f>
        <v>0</v>
      </c>
      <c r="K120">
        <f>IF(Table1[[#This Row],[Team]]="MCI",1,0)</f>
        <v>0</v>
      </c>
      <c r="L120">
        <v>4.4000000000000004</v>
      </c>
      <c r="M120">
        <v>342</v>
      </c>
      <c r="N120">
        <v>5.3333330321262498</v>
      </c>
      <c r="O120">
        <v>10.162485850614299</v>
      </c>
      <c r="P120">
        <v>3.9545411301988</v>
      </c>
      <c r="Q120">
        <v>0</v>
      </c>
      <c r="R120">
        <v>0</v>
      </c>
    </row>
    <row r="121" spans="1:18" hidden="1" x14ac:dyDescent="0.3">
      <c r="A121" t="s">
        <v>285</v>
      </c>
      <c r="B121" t="s">
        <v>286</v>
      </c>
      <c r="C121" t="s">
        <v>287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273</v>
      </c>
      <c r="J121">
        <f>IF(Table1[[#This Row],[Team]]="ARS",1,0)</f>
        <v>0</v>
      </c>
      <c r="K121">
        <f>IF(Table1[[#This Row],[Team]]="MCI",1,0)</f>
        <v>0</v>
      </c>
      <c r="L121">
        <v>6</v>
      </c>
      <c r="M121">
        <v>343</v>
      </c>
      <c r="N121">
        <v>2.5999999942687801</v>
      </c>
      <c r="O121">
        <v>10.735332994191999</v>
      </c>
      <c r="P121">
        <v>3.0903092450520702</v>
      </c>
      <c r="Q121">
        <v>0</v>
      </c>
      <c r="R121">
        <v>0</v>
      </c>
    </row>
    <row r="122" spans="1:18" hidden="1" x14ac:dyDescent="0.3">
      <c r="A122" t="s">
        <v>164</v>
      </c>
      <c r="B122" t="s">
        <v>288</v>
      </c>
      <c r="C122" t="s">
        <v>288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273</v>
      </c>
      <c r="J122">
        <f>IF(Table1[[#This Row],[Team]]="ARS",1,0)</f>
        <v>0</v>
      </c>
      <c r="K122">
        <f>IF(Table1[[#This Row],[Team]]="MCI",1,0)</f>
        <v>0</v>
      </c>
      <c r="L122">
        <v>4.9000000000000004</v>
      </c>
      <c r="M122">
        <v>345</v>
      </c>
      <c r="N122">
        <v>2.3999999958322</v>
      </c>
      <c r="O122">
        <v>10.674877341712699</v>
      </c>
      <c r="P122">
        <v>3.00648789280624</v>
      </c>
      <c r="Q122">
        <v>0</v>
      </c>
      <c r="R122">
        <v>0</v>
      </c>
    </row>
    <row r="123" spans="1:18" hidden="1" x14ac:dyDescent="0.3">
      <c r="A123" t="s">
        <v>289</v>
      </c>
      <c r="B123" t="s">
        <v>290</v>
      </c>
      <c r="C123" t="s">
        <v>290</v>
      </c>
      <c r="D123" t="s">
        <v>4</v>
      </c>
      <c r="E123">
        <v>1</v>
      </c>
      <c r="F123">
        <v>0</v>
      </c>
      <c r="G123">
        <v>0</v>
      </c>
      <c r="H123">
        <v>0</v>
      </c>
      <c r="I123" t="s">
        <v>273</v>
      </c>
      <c r="J123">
        <f>IF(Table1[[#This Row],[Team]]="ARS",1,0)</f>
        <v>0</v>
      </c>
      <c r="K123">
        <f>IF(Table1[[#This Row],[Team]]="MCI",1,0)</f>
        <v>0</v>
      </c>
      <c r="L123">
        <v>5</v>
      </c>
      <c r="M123">
        <v>346</v>
      </c>
      <c r="N123">
        <v>4.7999999942165497</v>
      </c>
      <c r="O123">
        <v>11.898190759386701</v>
      </c>
      <c r="P123">
        <v>4.11245113668316</v>
      </c>
      <c r="Q123">
        <v>0</v>
      </c>
      <c r="R123">
        <v>0</v>
      </c>
    </row>
    <row r="124" spans="1:18" hidden="1" x14ac:dyDescent="0.3">
      <c r="A124" t="s">
        <v>291</v>
      </c>
      <c r="B124" t="s">
        <v>292</v>
      </c>
      <c r="C124" t="s">
        <v>292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273</v>
      </c>
      <c r="J124">
        <f>IF(Table1[[#This Row],[Team]]="ARS",1,0)</f>
        <v>0</v>
      </c>
      <c r="K124">
        <f>IF(Table1[[#This Row],[Team]]="MCI",1,0)</f>
        <v>0</v>
      </c>
      <c r="L124">
        <v>4.5</v>
      </c>
      <c r="M124">
        <v>347</v>
      </c>
      <c r="N124">
        <v>4.2666682404491301</v>
      </c>
      <c r="O124">
        <v>10.098909813734201</v>
      </c>
      <c r="P124">
        <v>3.5595450858315001</v>
      </c>
      <c r="Q124">
        <v>0</v>
      </c>
      <c r="R124">
        <v>0</v>
      </c>
    </row>
    <row r="125" spans="1:18" hidden="1" x14ac:dyDescent="0.3">
      <c r="A125" t="s">
        <v>294</v>
      </c>
      <c r="B125" t="s">
        <v>295</v>
      </c>
      <c r="C125" t="s">
        <v>295</v>
      </c>
      <c r="D125" t="s">
        <v>7</v>
      </c>
      <c r="E125">
        <v>0</v>
      </c>
      <c r="F125">
        <v>0</v>
      </c>
      <c r="G125">
        <v>0</v>
      </c>
      <c r="H125">
        <v>1</v>
      </c>
      <c r="I125" t="s">
        <v>293</v>
      </c>
      <c r="J125">
        <f>IF(Table1[[#This Row],[Team]]="ARS",1,0)</f>
        <v>0</v>
      </c>
      <c r="K125">
        <f>IF(Table1[[#This Row],[Team]]="MCI",1,0)</f>
        <v>0</v>
      </c>
      <c r="L125">
        <v>5.9</v>
      </c>
      <c r="M125">
        <v>361</v>
      </c>
      <c r="N125">
        <v>4.5333390322362996</v>
      </c>
      <c r="O125">
        <v>10.5181814214881</v>
      </c>
      <c r="P125">
        <v>3.12088892833015</v>
      </c>
      <c r="Q125">
        <v>0</v>
      </c>
      <c r="R125">
        <v>0</v>
      </c>
    </row>
    <row r="126" spans="1:18" hidden="1" x14ac:dyDescent="0.3">
      <c r="A126" t="s">
        <v>296</v>
      </c>
      <c r="B126" t="s">
        <v>297</v>
      </c>
      <c r="C126" t="s">
        <v>297</v>
      </c>
      <c r="D126" t="s">
        <v>7</v>
      </c>
      <c r="E126">
        <v>0</v>
      </c>
      <c r="F126">
        <v>0</v>
      </c>
      <c r="G126">
        <v>0</v>
      </c>
      <c r="H126">
        <v>1</v>
      </c>
      <c r="I126" t="s">
        <v>293</v>
      </c>
      <c r="J126">
        <f>IF(Table1[[#This Row],[Team]]="ARS",1,0)</f>
        <v>0</v>
      </c>
      <c r="K126">
        <f>IF(Table1[[#This Row],[Team]]="MCI",1,0)</f>
        <v>0</v>
      </c>
      <c r="L126">
        <v>5.9</v>
      </c>
      <c r="M126">
        <v>362</v>
      </c>
      <c r="N126">
        <v>4.6666652765817798</v>
      </c>
      <c r="O126">
        <v>10.3663646860591</v>
      </c>
      <c r="P126">
        <v>3.14864883342472</v>
      </c>
      <c r="Q126">
        <v>0</v>
      </c>
      <c r="R126">
        <v>0</v>
      </c>
    </row>
    <row r="127" spans="1:18" x14ac:dyDescent="0.3">
      <c r="A127" t="s">
        <v>87</v>
      </c>
      <c r="B127" t="s">
        <v>88</v>
      </c>
      <c r="C127" t="s">
        <v>88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75</v>
      </c>
      <c r="J127">
        <f>IF(Table1[[#This Row],[Team]]="ARS",1,0)</f>
        <v>0</v>
      </c>
      <c r="K127">
        <f>IF(Table1[[#This Row],[Team]]="MCI",1,0)</f>
        <v>0</v>
      </c>
      <c r="L127">
        <v>5.0999999999999996</v>
      </c>
      <c r="M127">
        <v>73</v>
      </c>
      <c r="N127">
        <v>8.06666094478574</v>
      </c>
      <c r="O127">
        <v>12.0823474499054</v>
      </c>
      <c r="P127">
        <v>5.1744078040954102</v>
      </c>
      <c r="Q127">
        <v>0</v>
      </c>
      <c r="R127">
        <v>1</v>
      </c>
    </row>
    <row r="128" spans="1:18" hidden="1" x14ac:dyDescent="0.3">
      <c r="A128" t="s">
        <v>258</v>
      </c>
      <c r="B128" t="s">
        <v>299</v>
      </c>
      <c r="C128" t="s">
        <v>299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293</v>
      </c>
      <c r="J128">
        <f>IF(Table1[[#This Row],[Team]]="ARS",1,0)</f>
        <v>0</v>
      </c>
      <c r="K128">
        <f>IF(Table1[[#This Row],[Team]]="MCI",1,0)</f>
        <v>0</v>
      </c>
      <c r="L128">
        <v>4.5</v>
      </c>
      <c r="M128">
        <v>368</v>
      </c>
      <c r="N128">
        <v>4.2000013865269699</v>
      </c>
      <c r="O128">
        <v>10.569312687796399</v>
      </c>
      <c r="P128">
        <v>3.00588546126128</v>
      </c>
      <c r="Q128">
        <v>0</v>
      </c>
      <c r="R128">
        <v>0</v>
      </c>
    </row>
    <row r="129" spans="1:18" hidden="1" x14ac:dyDescent="0.3">
      <c r="A129" t="s">
        <v>300</v>
      </c>
      <c r="B129" t="s">
        <v>301</v>
      </c>
      <c r="C129" t="s">
        <v>301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293</v>
      </c>
      <c r="J129">
        <f>IF(Table1[[#This Row],[Team]]="ARS",1,0)</f>
        <v>0</v>
      </c>
      <c r="K129">
        <f>IF(Table1[[#This Row],[Team]]="MCI",1,0)</f>
        <v>0</v>
      </c>
      <c r="L129">
        <v>5.8</v>
      </c>
      <c r="M129">
        <v>370</v>
      </c>
      <c r="N129">
        <v>2.5999999997134302</v>
      </c>
      <c r="O129">
        <v>10.031993079714701</v>
      </c>
      <c r="P129">
        <v>2.3452010506316401</v>
      </c>
      <c r="Q129">
        <v>0</v>
      </c>
      <c r="R129">
        <v>0</v>
      </c>
    </row>
    <row r="130" spans="1:18" hidden="1" x14ac:dyDescent="0.3">
      <c r="A130" t="s">
        <v>303</v>
      </c>
      <c r="B130" t="s">
        <v>304</v>
      </c>
      <c r="C130" t="s">
        <v>304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302</v>
      </c>
      <c r="J130">
        <f>IF(Table1[[#This Row],[Team]]="ARS",1,0)</f>
        <v>0</v>
      </c>
      <c r="K130">
        <f>IF(Table1[[#This Row],[Team]]="MCI",1,0)</f>
        <v>0</v>
      </c>
      <c r="L130">
        <v>4.5</v>
      </c>
      <c r="M130">
        <v>378</v>
      </c>
      <c r="N130">
        <v>5.3333335683591097</v>
      </c>
      <c r="O130">
        <v>10.7080973000675</v>
      </c>
      <c r="P130">
        <v>3.5949306913127201</v>
      </c>
      <c r="Q130">
        <v>0</v>
      </c>
      <c r="R130">
        <v>0</v>
      </c>
    </row>
    <row r="131" spans="1:18" hidden="1" x14ac:dyDescent="0.3">
      <c r="A131" t="s">
        <v>71</v>
      </c>
      <c r="B131" t="s">
        <v>306</v>
      </c>
      <c r="C131" t="s">
        <v>306</v>
      </c>
      <c r="D131" t="s">
        <v>6</v>
      </c>
      <c r="E131">
        <v>0</v>
      </c>
      <c r="F131">
        <v>0</v>
      </c>
      <c r="G131">
        <v>1</v>
      </c>
      <c r="H131">
        <v>0</v>
      </c>
      <c r="I131" t="s">
        <v>302</v>
      </c>
      <c r="J131">
        <f>IF(Table1[[#This Row],[Team]]="ARS",1,0)</f>
        <v>0</v>
      </c>
      <c r="K131">
        <f>IF(Table1[[#This Row],[Team]]="MCI",1,0)</f>
        <v>0</v>
      </c>
      <c r="L131">
        <v>6.5</v>
      </c>
      <c r="M131">
        <v>385</v>
      </c>
      <c r="N131">
        <v>4.2</v>
      </c>
      <c r="O131">
        <v>11.1910499890617</v>
      </c>
      <c r="P131">
        <v>3.25519438943744</v>
      </c>
      <c r="Q131">
        <v>0</v>
      </c>
      <c r="R131">
        <v>0</v>
      </c>
    </row>
    <row r="132" spans="1:18" hidden="1" x14ac:dyDescent="0.3">
      <c r="A132" t="s">
        <v>55</v>
      </c>
      <c r="B132" t="s">
        <v>305</v>
      </c>
      <c r="C132" t="s">
        <v>307</v>
      </c>
      <c r="D132" t="s">
        <v>7</v>
      </c>
      <c r="E132">
        <v>0</v>
      </c>
      <c r="F132">
        <v>0</v>
      </c>
      <c r="G132">
        <v>0</v>
      </c>
      <c r="H132">
        <v>1</v>
      </c>
      <c r="I132" t="s">
        <v>302</v>
      </c>
      <c r="J132">
        <f>IF(Table1[[#This Row],[Team]]="ARS",1,0)</f>
        <v>0</v>
      </c>
      <c r="K132">
        <f>IF(Table1[[#This Row],[Team]]="MCI",1,0)</f>
        <v>0</v>
      </c>
      <c r="L132">
        <v>5.5</v>
      </c>
      <c r="M132">
        <v>386</v>
      </c>
      <c r="N132">
        <v>0.26666957381623502</v>
      </c>
      <c r="O132">
        <v>10.769195467636001</v>
      </c>
      <c r="P132">
        <v>1.7534857853501</v>
      </c>
      <c r="Q132">
        <v>0</v>
      </c>
      <c r="R132">
        <v>0</v>
      </c>
    </row>
    <row r="133" spans="1:18" hidden="1" x14ac:dyDescent="0.3">
      <c r="A133" t="s">
        <v>229</v>
      </c>
      <c r="B133" t="s">
        <v>308</v>
      </c>
      <c r="C133" t="s">
        <v>308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302</v>
      </c>
      <c r="J133">
        <f>IF(Table1[[#This Row],[Team]]="ARS",1,0)</f>
        <v>0</v>
      </c>
      <c r="K133">
        <f>IF(Table1[[#This Row],[Team]]="MCI",1,0)</f>
        <v>0</v>
      </c>
      <c r="L133">
        <v>4.5</v>
      </c>
      <c r="M133">
        <v>387</v>
      </c>
      <c r="N133">
        <v>3.66666657170998</v>
      </c>
      <c r="O133">
        <v>9.8514264537056295</v>
      </c>
      <c r="P133">
        <v>2.85436347826304</v>
      </c>
      <c r="Q133">
        <v>0</v>
      </c>
      <c r="R133">
        <v>0</v>
      </c>
    </row>
    <row r="134" spans="1:18" hidden="1" x14ac:dyDescent="0.3">
      <c r="A134" t="s">
        <v>309</v>
      </c>
      <c r="B134" t="s">
        <v>203</v>
      </c>
      <c r="C134" t="s">
        <v>203</v>
      </c>
      <c r="D134" t="s">
        <v>7</v>
      </c>
      <c r="E134">
        <v>0</v>
      </c>
      <c r="F134">
        <v>0</v>
      </c>
      <c r="G134">
        <v>0</v>
      </c>
      <c r="H134">
        <v>1</v>
      </c>
      <c r="I134" t="s">
        <v>302</v>
      </c>
      <c r="J134">
        <f>IF(Table1[[#This Row],[Team]]="ARS",1,0)</f>
        <v>0</v>
      </c>
      <c r="K134">
        <f>IF(Table1[[#This Row],[Team]]="MCI",1,0)</f>
        <v>0</v>
      </c>
      <c r="L134">
        <v>6.4</v>
      </c>
      <c r="M134">
        <v>388</v>
      </c>
      <c r="N134">
        <v>5.3333451180136304</v>
      </c>
      <c r="O134">
        <v>9.4339074063887391</v>
      </c>
      <c r="P134">
        <v>3.3989917472975102</v>
      </c>
      <c r="Q134">
        <v>0</v>
      </c>
      <c r="R134">
        <v>0</v>
      </c>
    </row>
    <row r="135" spans="1:18" hidden="1" x14ac:dyDescent="0.3">
      <c r="A135" t="s">
        <v>310</v>
      </c>
      <c r="B135" t="s">
        <v>311</v>
      </c>
      <c r="C135" t="s">
        <v>311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302</v>
      </c>
      <c r="J135">
        <f>IF(Table1[[#This Row],[Team]]="ARS",1,0)</f>
        <v>0</v>
      </c>
      <c r="K135">
        <f>IF(Table1[[#This Row],[Team]]="MCI",1,0)</f>
        <v>0</v>
      </c>
      <c r="L135">
        <v>5</v>
      </c>
      <c r="M135">
        <v>393</v>
      </c>
      <c r="N135">
        <v>2.3999999922389699</v>
      </c>
      <c r="O135">
        <v>10.044139276378401</v>
      </c>
      <c r="P135">
        <v>2.4212882534937998</v>
      </c>
      <c r="Q135">
        <v>0</v>
      </c>
      <c r="R135">
        <v>0</v>
      </c>
    </row>
    <row r="136" spans="1:18" hidden="1" x14ac:dyDescent="0.3">
      <c r="A136" t="s">
        <v>312</v>
      </c>
      <c r="B136" t="s">
        <v>313</v>
      </c>
      <c r="C136" t="s">
        <v>313</v>
      </c>
      <c r="D136" t="s">
        <v>4</v>
      </c>
      <c r="E136">
        <v>1</v>
      </c>
      <c r="F136">
        <v>0</v>
      </c>
      <c r="G136">
        <v>0</v>
      </c>
      <c r="H136">
        <v>0</v>
      </c>
      <c r="I136" t="s">
        <v>302</v>
      </c>
      <c r="J136">
        <f>IF(Table1[[#This Row],[Team]]="ARS",1,0)</f>
        <v>0</v>
      </c>
      <c r="K136">
        <f>IF(Table1[[#This Row],[Team]]="MCI",1,0)</f>
        <v>0</v>
      </c>
      <c r="L136">
        <v>4.5</v>
      </c>
      <c r="M136">
        <v>396</v>
      </c>
      <c r="N136">
        <v>2.1999999975472901</v>
      </c>
      <c r="O136">
        <v>10.403921029843699</v>
      </c>
      <c r="P136">
        <v>2.4035554650048598</v>
      </c>
      <c r="Q136">
        <v>0</v>
      </c>
      <c r="R136">
        <v>0</v>
      </c>
    </row>
    <row r="137" spans="1:18" hidden="1" x14ac:dyDescent="0.3">
      <c r="A137" t="s">
        <v>314</v>
      </c>
      <c r="B137" t="s">
        <v>315</v>
      </c>
      <c r="C137" t="s">
        <v>315</v>
      </c>
      <c r="D137" t="s">
        <v>5</v>
      </c>
      <c r="E137">
        <v>0</v>
      </c>
      <c r="F137">
        <v>1</v>
      </c>
      <c r="G137">
        <v>0</v>
      </c>
      <c r="H137">
        <v>0</v>
      </c>
      <c r="I137" t="s">
        <v>302</v>
      </c>
      <c r="J137">
        <f>IF(Table1[[#This Row],[Team]]="ARS",1,0)</f>
        <v>0</v>
      </c>
      <c r="K137">
        <f>IF(Table1[[#This Row],[Team]]="MCI",1,0)</f>
        <v>0</v>
      </c>
      <c r="L137">
        <v>4.5</v>
      </c>
      <c r="M137">
        <v>397</v>
      </c>
      <c r="N137">
        <v>2.0666670038544401</v>
      </c>
      <c r="O137">
        <v>10.627988799892099</v>
      </c>
      <c r="P137">
        <v>2.38930606689269</v>
      </c>
      <c r="Q137">
        <v>0</v>
      </c>
      <c r="R137">
        <v>0</v>
      </c>
    </row>
    <row r="138" spans="1:18" hidden="1" x14ac:dyDescent="0.3">
      <c r="A138" t="s">
        <v>164</v>
      </c>
      <c r="B138" t="s">
        <v>316</v>
      </c>
      <c r="C138" t="s">
        <v>317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302</v>
      </c>
      <c r="J138">
        <f>IF(Table1[[#This Row],[Team]]="ARS",1,0)</f>
        <v>0</v>
      </c>
      <c r="K138">
        <f>IF(Table1[[#This Row],[Team]]="MCI",1,0)</f>
        <v>0</v>
      </c>
      <c r="L138">
        <v>5.5</v>
      </c>
      <c r="M138">
        <v>399</v>
      </c>
      <c r="N138">
        <v>4.2666620913656503</v>
      </c>
      <c r="O138">
        <v>9.9045645621539897</v>
      </c>
      <c r="P138">
        <v>3.08171194217429</v>
      </c>
      <c r="Q138">
        <v>0</v>
      </c>
      <c r="R138">
        <v>0</v>
      </c>
    </row>
    <row r="139" spans="1:18" hidden="1" x14ac:dyDescent="0.3">
      <c r="A139" t="s">
        <v>318</v>
      </c>
      <c r="B139" t="s">
        <v>319</v>
      </c>
      <c r="C139" t="s">
        <v>319</v>
      </c>
      <c r="D139" t="s">
        <v>4</v>
      </c>
      <c r="E139">
        <v>1</v>
      </c>
      <c r="F139">
        <v>0</v>
      </c>
      <c r="G139">
        <v>0</v>
      </c>
      <c r="H139">
        <v>0</v>
      </c>
      <c r="I139" t="s">
        <v>320</v>
      </c>
      <c r="J139">
        <f>IF(Table1[[#This Row],[Team]]="ARS",1,0)</f>
        <v>0</v>
      </c>
      <c r="K139">
        <f>IF(Table1[[#This Row],[Team]]="MCI",1,0)</f>
        <v>0</v>
      </c>
      <c r="L139">
        <v>5.5</v>
      </c>
      <c r="M139">
        <v>403</v>
      </c>
      <c r="N139">
        <v>4.5999999938560698</v>
      </c>
      <c r="O139">
        <v>12.5482310091017</v>
      </c>
      <c r="P139">
        <v>4.4598956571107999</v>
      </c>
      <c r="Q139">
        <v>0</v>
      </c>
      <c r="R139">
        <v>0</v>
      </c>
    </row>
    <row r="140" spans="1:18" x14ac:dyDescent="0.3">
      <c r="A140" t="s">
        <v>63</v>
      </c>
      <c r="B140" t="s">
        <v>99</v>
      </c>
      <c r="C140" t="s">
        <v>99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95</v>
      </c>
      <c r="J140">
        <f>IF(Table1[[#This Row],[Team]]="ARS",1,0)</f>
        <v>0</v>
      </c>
      <c r="K140">
        <f>IF(Table1[[#This Row],[Team]]="MCI",1,0)</f>
        <v>0</v>
      </c>
      <c r="L140">
        <v>4.5999999999999996</v>
      </c>
      <c r="M140">
        <v>92</v>
      </c>
      <c r="N140">
        <v>7.5999999562473901</v>
      </c>
      <c r="O140">
        <v>11.2990673956519</v>
      </c>
      <c r="P140">
        <v>5.0659756224644603</v>
      </c>
      <c r="Q140">
        <v>0</v>
      </c>
      <c r="R140">
        <v>1</v>
      </c>
    </row>
    <row r="141" spans="1:18" hidden="1" x14ac:dyDescent="0.3">
      <c r="A141" t="s">
        <v>322</v>
      </c>
      <c r="B141" t="s">
        <v>323</v>
      </c>
      <c r="C141" t="s">
        <v>322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320</v>
      </c>
      <c r="J141">
        <f>IF(Table1[[#This Row],[Team]]="ARS",1,0)</f>
        <v>0</v>
      </c>
      <c r="K141">
        <f>IF(Table1[[#This Row],[Team]]="MCI",1,0)</f>
        <v>0</v>
      </c>
      <c r="L141">
        <v>11.7</v>
      </c>
      <c r="M141">
        <v>406</v>
      </c>
      <c r="N141">
        <v>2.9999999835466298</v>
      </c>
      <c r="O141">
        <v>10.182183519426699</v>
      </c>
      <c r="P141">
        <v>3.3540862491215302</v>
      </c>
      <c r="Q141">
        <v>0</v>
      </c>
      <c r="R141">
        <v>0</v>
      </c>
    </row>
    <row r="142" spans="1:18" x14ac:dyDescent="0.3">
      <c r="A142" t="s">
        <v>324</v>
      </c>
      <c r="B142" t="s">
        <v>325</v>
      </c>
      <c r="C142" t="s">
        <v>325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320</v>
      </c>
      <c r="J142">
        <f>IF(Table1[[#This Row],[Team]]="ARS",1,0)</f>
        <v>0</v>
      </c>
      <c r="K142">
        <f>IF(Table1[[#This Row],[Team]]="MCI",1,0)</f>
        <v>0</v>
      </c>
      <c r="L142">
        <v>5</v>
      </c>
      <c r="M142">
        <v>408</v>
      </c>
      <c r="N142">
        <v>4.7999999937911797</v>
      </c>
      <c r="O142">
        <v>11.657843254551199</v>
      </c>
      <c r="P142">
        <v>4.3337417809333196</v>
      </c>
      <c r="Q142">
        <v>0</v>
      </c>
      <c r="R142">
        <v>1</v>
      </c>
    </row>
    <row r="143" spans="1:18" hidden="1" x14ac:dyDescent="0.3">
      <c r="A143" t="s">
        <v>326</v>
      </c>
      <c r="B143" t="s">
        <v>327</v>
      </c>
      <c r="C143" t="s">
        <v>327</v>
      </c>
      <c r="D143" t="s">
        <v>6</v>
      </c>
      <c r="E143">
        <v>0</v>
      </c>
      <c r="F143">
        <v>0</v>
      </c>
      <c r="G143">
        <v>1</v>
      </c>
      <c r="H143">
        <v>0</v>
      </c>
      <c r="I143" t="s">
        <v>320</v>
      </c>
      <c r="J143">
        <f>IF(Table1[[#This Row],[Team]]="ARS",1,0)</f>
        <v>0</v>
      </c>
      <c r="K143">
        <f>IF(Table1[[#This Row],[Team]]="MCI",1,0)</f>
        <v>0</v>
      </c>
      <c r="L143">
        <v>5.5</v>
      </c>
      <c r="M143">
        <v>410</v>
      </c>
      <c r="N143">
        <v>5.8666673922012897</v>
      </c>
      <c r="O143">
        <v>11.1380734636755</v>
      </c>
      <c r="P143">
        <v>4.6035170864541604</v>
      </c>
      <c r="Q143">
        <v>0</v>
      </c>
      <c r="R143">
        <v>0</v>
      </c>
    </row>
    <row r="144" spans="1:18" hidden="1" x14ac:dyDescent="0.3">
      <c r="A144" t="s">
        <v>328</v>
      </c>
      <c r="B144" t="s">
        <v>106</v>
      </c>
      <c r="C144" t="s">
        <v>106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320</v>
      </c>
      <c r="J144">
        <f>IF(Table1[[#This Row],[Team]]="ARS",1,0)</f>
        <v>0</v>
      </c>
      <c r="K144">
        <f>IF(Table1[[#This Row],[Team]]="MCI",1,0)</f>
        <v>0</v>
      </c>
      <c r="L144">
        <v>4.4000000000000004</v>
      </c>
      <c r="M144">
        <v>412</v>
      </c>
      <c r="N144">
        <v>0.33333095524332501</v>
      </c>
      <c r="O144">
        <v>9.96903259124017</v>
      </c>
      <c r="P144">
        <v>2.3425092430065302</v>
      </c>
      <c r="Q144">
        <v>0</v>
      </c>
      <c r="R144">
        <v>0</v>
      </c>
    </row>
    <row r="145" spans="1:18" hidden="1" x14ac:dyDescent="0.3">
      <c r="A145" t="s">
        <v>64</v>
      </c>
      <c r="B145" t="s">
        <v>329</v>
      </c>
      <c r="C145" t="s">
        <v>330</v>
      </c>
      <c r="D145" t="s">
        <v>5</v>
      </c>
      <c r="E145">
        <v>0</v>
      </c>
      <c r="F145">
        <v>1</v>
      </c>
      <c r="G145">
        <v>0</v>
      </c>
      <c r="H145">
        <v>0</v>
      </c>
      <c r="I145" t="s">
        <v>320</v>
      </c>
      <c r="J145">
        <f>IF(Table1[[#This Row],[Team]]="ARS",1,0)</f>
        <v>0</v>
      </c>
      <c r="K145">
        <f>IF(Table1[[#This Row],[Team]]="MCI",1,0)</f>
        <v>0</v>
      </c>
      <c r="L145">
        <v>4.5</v>
      </c>
      <c r="M145">
        <v>413</v>
      </c>
      <c r="N145">
        <v>2</v>
      </c>
      <c r="O145">
        <v>9.3736665315966903</v>
      </c>
      <c r="P145">
        <v>2.8123505028506002</v>
      </c>
      <c r="Q145">
        <v>0</v>
      </c>
      <c r="R145">
        <v>0</v>
      </c>
    </row>
    <row r="146" spans="1:18" x14ac:dyDescent="0.3">
      <c r="A146" t="s">
        <v>331</v>
      </c>
      <c r="B146" t="s">
        <v>332</v>
      </c>
      <c r="C146" t="s">
        <v>333</v>
      </c>
      <c r="D146" t="s">
        <v>5</v>
      </c>
      <c r="E146">
        <v>0</v>
      </c>
      <c r="F146">
        <v>1</v>
      </c>
      <c r="G146">
        <v>0</v>
      </c>
      <c r="H146">
        <v>0</v>
      </c>
      <c r="I146" t="s">
        <v>320</v>
      </c>
      <c r="J146">
        <f>IF(Table1[[#This Row],[Team]]="ARS",1,0)</f>
        <v>0</v>
      </c>
      <c r="K146">
        <f>IF(Table1[[#This Row],[Team]]="MCI",1,0)</f>
        <v>0</v>
      </c>
      <c r="L146">
        <v>5.0999999999999996</v>
      </c>
      <c r="M146">
        <v>418</v>
      </c>
      <c r="N146">
        <v>4.7999999942165497</v>
      </c>
      <c r="O146">
        <v>11.2308282846775</v>
      </c>
      <c r="P146">
        <v>4.2385642400474497</v>
      </c>
      <c r="Q146">
        <v>0</v>
      </c>
      <c r="R146">
        <v>1</v>
      </c>
    </row>
    <row r="147" spans="1:18" hidden="1" x14ac:dyDescent="0.3">
      <c r="A147" t="s">
        <v>334</v>
      </c>
      <c r="B147" t="s">
        <v>335</v>
      </c>
      <c r="C147" t="s">
        <v>335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320</v>
      </c>
      <c r="J147">
        <f>IF(Table1[[#This Row],[Team]]="ARS",1,0)</f>
        <v>0</v>
      </c>
      <c r="K147">
        <f>IF(Table1[[#This Row],[Team]]="MCI",1,0)</f>
        <v>0</v>
      </c>
      <c r="L147">
        <v>8.1999999999999993</v>
      </c>
      <c r="M147">
        <v>419</v>
      </c>
      <c r="N147">
        <v>5.1999999979919798</v>
      </c>
      <c r="O147">
        <v>12.549327003112699</v>
      </c>
      <c r="P147">
        <v>4.6770549875076597</v>
      </c>
      <c r="Q147">
        <v>0</v>
      </c>
      <c r="R147">
        <v>0</v>
      </c>
    </row>
    <row r="148" spans="1:18" hidden="1" x14ac:dyDescent="0.3">
      <c r="A148" t="s">
        <v>76</v>
      </c>
      <c r="B148" t="s">
        <v>336</v>
      </c>
      <c r="C148" t="s">
        <v>336</v>
      </c>
      <c r="D148" t="s">
        <v>5</v>
      </c>
      <c r="E148">
        <v>0</v>
      </c>
      <c r="F148">
        <v>1</v>
      </c>
      <c r="G148">
        <v>0</v>
      </c>
      <c r="H148">
        <v>0</v>
      </c>
      <c r="I148" t="s">
        <v>320</v>
      </c>
      <c r="J148">
        <f>IF(Table1[[#This Row],[Team]]="ARS",1,0)</f>
        <v>0</v>
      </c>
      <c r="K148">
        <f>IF(Table1[[#This Row],[Team]]="MCI",1,0)</f>
        <v>0</v>
      </c>
      <c r="L148">
        <v>5.6</v>
      </c>
      <c r="M148">
        <v>420</v>
      </c>
      <c r="N148">
        <v>3.6697079946610498</v>
      </c>
      <c r="O148">
        <v>11.740037439289001</v>
      </c>
      <c r="P148">
        <v>3.9434331815766299</v>
      </c>
      <c r="Q148">
        <v>0</v>
      </c>
      <c r="R148">
        <v>0</v>
      </c>
    </row>
    <row r="149" spans="1:18" hidden="1" x14ac:dyDescent="0.3">
      <c r="A149" t="s">
        <v>337</v>
      </c>
      <c r="B149" t="s">
        <v>338</v>
      </c>
      <c r="C149" t="s">
        <v>338</v>
      </c>
      <c r="D149" t="s">
        <v>4</v>
      </c>
      <c r="E149">
        <v>1</v>
      </c>
      <c r="F149">
        <v>0</v>
      </c>
      <c r="G149">
        <v>0</v>
      </c>
      <c r="H149">
        <v>0</v>
      </c>
      <c r="I149" t="s">
        <v>339</v>
      </c>
      <c r="J149">
        <f>IF(Table1[[#This Row],[Team]]="ARS",1,0)</f>
        <v>0</v>
      </c>
      <c r="K149">
        <f>IF(Table1[[#This Row],[Team]]="MCI",1,0)</f>
        <v>0</v>
      </c>
      <c r="L149">
        <v>5</v>
      </c>
      <c r="M149">
        <v>428</v>
      </c>
      <c r="N149">
        <v>3.4</v>
      </c>
      <c r="O149">
        <v>11.375982475756601</v>
      </c>
      <c r="P149">
        <v>2.8718167443071101</v>
      </c>
      <c r="Q149">
        <v>0</v>
      </c>
      <c r="R149">
        <v>0</v>
      </c>
    </row>
    <row r="150" spans="1:18" hidden="1" x14ac:dyDescent="0.3">
      <c r="A150" t="s">
        <v>25</v>
      </c>
      <c r="B150" t="s">
        <v>340</v>
      </c>
      <c r="C150" t="s">
        <v>340</v>
      </c>
      <c r="D150" t="s">
        <v>5</v>
      </c>
      <c r="E150">
        <v>0</v>
      </c>
      <c r="F150">
        <v>1</v>
      </c>
      <c r="G150">
        <v>0</v>
      </c>
      <c r="H150">
        <v>0</v>
      </c>
      <c r="I150" t="s">
        <v>339</v>
      </c>
      <c r="J150">
        <f>IF(Table1[[#This Row],[Team]]="ARS",1,0)</f>
        <v>0</v>
      </c>
      <c r="K150">
        <f>IF(Table1[[#This Row],[Team]]="MCI",1,0)</f>
        <v>0</v>
      </c>
      <c r="L150">
        <v>4.9000000000000004</v>
      </c>
      <c r="M150">
        <v>430</v>
      </c>
      <c r="N150">
        <v>1.39999994510202</v>
      </c>
      <c r="O150">
        <v>9.4544850104591802</v>
      </c>
      <c r="P150">
        <v>1.8600083695777301</v>
      </c>
      <c r="Q150">
        <v>0</v>
      </c>
      <c r="R150">
        <v>0</v>
      </c>
    </row>
    <row r="151" spans="1:18" hidden="1" x14ac:dyDescent="0.3">
      <c r="A151" t="s">
        <v>341</v>
      </c>
      <c r="B151" t="s">
        <v>342</v>
      </c>
      <c r="C151" t="s">
        <v>342</v>
      </c>
      <c r="D151" t="s">
        <v>7</v>
      </c>
      <c r="E151">
        <v>0</v>
      </c>
      <c r="F151">
        <v>0</v>
      </c>
      <c r="G151">
        <v>0</v>
      </c>
      <c r="H151">
        <v>1</v>
      </c>
      <c r="I151" t="s">
        <v>339</v>
      </c>
      <c r="J151">
        <f>IF(Table1[[#This Row],[Team]]="ARS",1,0)</f>
        <v>0</v>
      </c>
      <c r="K151">
        <f>IF(Table1[[#This Row],[Team]]="MCI",1,0)</f>
        <v>0</v>
      </c>
      <c r="L151">
        <v>7.2</v>
      </c>
      <c r="M151">
        <v>431</v>
      </c>
      <c r="N151">
        <v>0.53333328231453003</v>
      </c>
      <c r="O151">
        <v>10.002124892178101</v>
      </c>
      <c r="P151">
        <v>1.61759356150037</v>
      </c>
      <c r="Q151">
        <v>0</v>
      </c>
      <c r="R151">
        <v>0</v>
      </c>
    </row>
    <row r="152" spans="1:18" hidden="1" x14ac:dyDescent="0.3">
      <c r="A152" t="s">
        <v>343</v>
      </c>
      <c r="B152" t="s">
        <v>344</v>
      </c>
      <c r="C152" t="s">
        <v>344</v>
      </c>
      <c r="D152" t="s">
        <v>5</v>
      </c>
      <c r="E152">
        <v>0</v>
      </c>
      <c r="F152">
        <v>1</v>
      </c>
      <c r="G152">
        <v>0</v>
      </c>
      <c r="H152">
        <v>0</v>
      </c>
      <c r="I152" t="s">
        <v>339</v>
      </c>
      <c r="J152">
        <f>IF(Table1[[#This Row],[Team]]="ARS",1,0)</f>
        <v>0</v>
      </c>
      <c r="K152">
        <f>IF(Table1[[#This Row],[Team]]="MCI",1,0)</f>
        <v>0</v>
      </c>
      <c r="L152">
        <v>4.5</v>
      </c>
      <c r="M152">
        <v>433</v>
      </c>
      <c r="N152">
        <v>2.20000020209917</v>
      </c>
      <c r="O152">
        <v>10.9449584050243</v>
      </c>
      <c r="P152">
        <v>2.3672559997940801</v>
      </c>
      <c r="Q152">
        <v>0</v>
      </c>
      <c r="R152">
        <v>0</v>
      </c>
    </row>
    <row r="153" spans="1:18" hidden="1" x14ac:dyDescent="0.3">
      <c r="A153" t="s">
        <v>345</v>
      </c>
      <c r="B153" t="s">
        <v>346</v>
      </c>
      <c r="C153" t="s">
        <v>346</v>
      </c>
      <c r="D153" t="s">
        <v>5</v>
      </c>
      <c r="E153">
        <v>0</v>
      </c>
      <c r="F153">
        <v>1</v>
      </c>
      <c r="G153">
        <v>0</v>
      </c>
      <c r="H153">
        <v>0</v>
      </c>
      <c r="I153" t="s">
        <v>339</v>
      </c>
      <c r="J153">
        <f>IF(Table1[[#This Row],[Team]]="ARS",1,0)</f>
        <v>0</v>
      </c>
      <c r="K153">
        <f>IF(Table1[[#This Row],[Team]]="MCI",1,0)</f>
        <v>0</v>
      </c>
      <c r="L153">
        <v>4.4000000000000004</v>
      </c>
      <c r="M153">
        <v>434</v>
      </c>
      <c r="N153">
        <v>1.7999999300304199</v>
      </c>
      <c r="O153">
        <v>10.2129897746865</v>
      </c>
      <c r="P153">
        <v>2.11551652849514</v>
      </c>
      <c r="Q153">
        <v>0</v>
      </c>
      <c r="R153">
        <v>0</v>
      </c>
    </row>
    <row r="154" spans="1:18" hidden="1" x14ac:dyDescent="0.3">
      <c r="A154" t="s">
        <v>347</v>
      </c>
      <c r="B154" t="s">
        <v>348</v>
      </c>
      <c r="C154" t="s">
        <v>348</v>
      </c>
      <c r="D154" t="s">
        <v>6</v>
      </c>
      <c r="E154">
        <v>0</v>
      </c>
      <c r="F154">
        <v>0</v>
      </c>
      <c r="G154">
        <v>1</v>
      </c>
      <c r="H154">
        <v>0</v>
      </c>
      <c r="I154" t="s">
        <v>339</v>
      </c>
      <c r="J154">
        <f>IF(Table1[[#This Row],[Team]]="ARS",1,0)</f>
        <v>0</v>
      </c>
      <c r="K154">
        <f>IF(Table1[[#This Row],[Team]]="MCI",1,0)</f>
        <v>0</v>
      </c>
      <c r="L154">
        <v>8.1999999999999993</v>
      </c>
      <c r="M154">
        <v>436</v>
      </c>
      <c r="N154">
        <v>2.1333333038363902</v>
      </c>
      <c r="O154">
        <v>10.5323228104272</v>
      </c>
      <c r="P154">
        <v>2.28402109736329</v>
      </c>
      <c r="Q154">
        <v>0</v>
      </c>
      <c r="R154">
        <v>0</v>
      </c>
    </row>
    <row r="155" spans="1:18" hidden="1" x14ac:dyDescent="0.3">
      <c r="A155" t="s">
        <v>349</v>
      </c>
      <c r="B155" t="s">
        <v>350</v>
      </c>
      <c r="C155" t="s">
        <v>350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339</v>
      </c>
      <c r="J155">
        <f>IF(Table1[[#This Row],[Team]]="ARS",1,0)</f>
        <v>0</v>
      </c>
      <c r="K155">
        <f>IF(Table1[[#This Row],[Team]]="MCI",1,0)</f>
        <v>0</v>
      </c>
      <c r="L155">
        <v>4.9000000000000004</v>
      </c>
      <c r="M155">
        <v>437</v>
      </c>
      <c r="N155">
        <v>1.3333296956588301</v>
      </c>
      <c r="O155">
        <v>10.131655097926201</v>
      </c>
      <c r="P155">
        <v>1.9315518517918999</v>
      </c>
      <c r="Q155">
        <v>0</v>
      </c>
      <c r="R155">
        <v>0</v>
      </c>
    </row>
    <row r="156" spans="1:18" hidden="1" x14ac:dyDescent="0.3">
      <c r="A156" t="s">
        <v>351</v>
      </c>
      <c r="B156" t="s">
        <v>352</v>
      </c>
      <c r="C156" t="s">
        <v>352</v>
      </c>
      <c r="D156" t="s">
        <v>6</v>
      </c>
      <c r="E156">
        <v>0</v>
      </c>
      <c r="F156">
        <v>0</v>
      </c>
      <c r="G156">
        <v>1</v>
      </c>
      <c r="H156">
        <v>0</v>
      </c>
      <c r="I156" t="s">
        <v>339</v>
      </c>
      <c r="J156">
        <f>IF(Table1[[#This Row],[Team]]="ARS",1,0)</f>
        <v>0</v>
      </c>
      <c r="K156">
        <f>IF(Table1[[#This Row],[Team]]="MCI",1,0)</f>
        <v>0</v>
      </c>
      <c r="L156">
        <v>5.4</v>
      </c>
      <c r="M156">
        <v>438</v>
      </c>
      <c r="N156">
        <v>7.4679672684420098</v>
      </c>
      <c r="O156">
        <v>10.937564125795999</v>
      </c>
      <c r="P156">
        <v>4.3124766168855402</v>
      </c>
      <c r="Q156">
        <v>0</v>
      </c>
      <c r="R156">
        <v>0</v>
      </c>
    </row>
    <row r="157" spans="1:18" hidden="1" x14ac:dyDescent="0.3">
      <c r="A157" t="s">
        <v>353</v>
      </c>
      <c r="B157" t="s">
        <v>354</v>
      </c>
      <c r="C157" t="s">
        <v>355</v>
      </c>
      <c r="D157" t="s">
        <v>6</v>
      </c>
      <c r="E157">
        <v>0</v>
      </c>
      <c r="F157">
        <v>0</v>
      </c>
      <c r="G157">
        <v>1</v>
      </c>
      <c r="H157">
        <v>0</v>
      </c>
      <c r="I157" t="s">
        <v>339</v>
      </c>
      <c r="J157">
        <f>IF(Table1[[#This Row],[Team]]="ARS",1,0)</f>
        <v>0</v>
      </c>
      <c r="K157">
        <f>IF(Table1[[#This Row],[Team]]="MCI",1,0)</f>
        <v>0</v>
      </c>
      <c r="L157">
        <v>5.4</v>
      </c>
      <c r="M157">
        <v>439</v>
      </c>
      <c r="N157">
        <v>3.2000011056022899</v>
      </c>
      <c r="O157">
        <v>11.807650465092101</v>
      </c>
      <c r="P157">
        <v>2.8592340145282802</v>
      </c>
      <c r="Q157">
        <v>0</v>
      </c>
      <c r="R157">
        <v>0</v>
      </c>
    </row>
    <row r="158" spans="1:18" hidden="1" x14ac:dyDescent="0.3">
      <c r="A158" t="s">
        <v>357</v>
      </c>
      <c r="B158" t="s">
        <v>358</v>
      </c>
      <c r="C158" t="s">
        <v>179</v>
      </c>
      <c r="D158" t="s">
        <v>5</v>
      </c>
      <c r="E158">
        <v>0</v>
      </c>
      <c r="F158">
        <v>1</v>
      </c>
      <c r="G158">
        <v>0</v>
      </c>
      <c r="H158">
        <v>0</v>
      </c>
      <c r="I158" t="s">
        <v>356</v>
      </c>
      <c r="J158">
        <f>IF(Table1[[#This Row],[Team]]="ARS",1,0)</f>
        <v>0</v>
      </c>
      <c r="K158">
        <f>IF(Table1[[#This Row],[Team]]="MCI",1,0)</f>
        <v>0</v>
      </c>
      <c r="L158">
        <v>4.4000000000000004</v>
      </c>
      <c r="M158">
        <v>452</v>
      </c>
      <c r="N158">
        <v>2.1999998094503699</v>
      </c>
      <c r="O158">
        <v>11.0469834645387</v>
      </c>
      <c r="P158">
        <v>2.8450459235448</v>
      </c>
      <c r="Q158">
        <v>0</v>
      </c>
      <c r="R158">
        <v>0</v>
      </c>
    </row>
    <row r="159" spans="1:18" hidden="1" x14ac:dyDescent="0.3">
      <c r="A159" t="s">
        <v>359</v>
      </c>
      <c r="B159" t="s">
        <v>360</v>
      </c>
      <c r="C159" t="s">
        <v>361</v>
      </c>
      <c r="D159" t="s">
        <v>4</v>
      </c>
      <c r="E159">
        <v>1</v>
      </c>
      <c r="F159">
        <v>0</v>
      </c>
      <c r="G159">
        <v>0</v>
      </c>
      <c r="H159">
        <v>0</v>
      </c>
      <c r="I159" t="s">
        <v>356</v>
      </c>
      <c r="J159">
        <f>IF(Table1[[#This Row],[Team]]="ARS",1,0)</f>
        <v>0</v>
      </c>
      <c r="K159">
        <f>IF(Table1[[#This Row],[Team]]="MCI",1,0)</f>
        <v>0</v>
      </c>
      <c r="L159">
        <v>5</v>
      </c>
      <c r="M159">
        <v>453</v>
      </c>
      <c r="N159">
        <v>7.2666647963950401</v>
      </c>
      <c r="O159">
        <v>11.8546266689816</v>
      </c>
      <c r="P159">
        <v>4.8516313721989199</v>
      </c>
      <c r="Q159">
        <v>0</v>
      </c>
      <c r="R159">
        <v>0</v>
      </c>
    </row>
    <row r="160" spans="1:18" hidden="1" x14ac:dyDescent="0.3">
      <c r="A160" t="s">
        <v>155</v>
      </c>
      <c r="B160" t="s">
        <v>362</v>
      </c>
      <c r="C160" t="s">
        <v>363</v>
      </c>
      <c r="D160" t="s">
        <v>6</v>
      </c>
      <c r="E160">
        <v>0</v>
      </c>
      <c r="F160">
        <v>0</v>
      </c>
      <c r="G160">
        <v>1</v>
      </c>
      <c r="H160">
        <v>0</v>
      </c>
      <c r="I160" t="s">
        <v>356</v>
      </c>
      <c r="J160">
        <f>IF(Table1[[#This Row],[Team]]="ARS",1,0)</f>
        <v>0</v>
      </c>
      <c r="K160">
        <f>IF(Table1[[#This Row],[Team]]="MCI",1,0)</f>
        <v>0</v>
      </c>
      <c r="L160">
        <v>5.5</v>
      </c>
      <c r="M160">
        <v>454</v>
      </c>
      <c r="N160">
        <v>3.7333333081609399</v>
      </c>
      <c r="O160">
        <v>11.120558563307601</v>
      </c>
      <c r="P160">
        <v>3.4207769471866598</v>
      </c>
      <c r="Q160">
        <v>0</v>
      </c>
      <c r="R160">
        <v>0</v>
      </c>
    </row>
    <row r="161" spans="1:18" hidden="1" x14ac:dyDescent="0.3">
      <c r="A161" t="s">
        <v>175</v>
      </c>
      <c r="B161" t="s">
        <v>364</v>
      </c>
      <c r="C161" t="s">
        <v>365</v>
      </c>
      <c r="D161" t="s">
        <v>6</v>
      </c>
      <c r="E161">
        <v>0</v>
      </c>
      <c r="F161">
        <v>0</v>
      </c>
      <c r="G161">
        <v>1</v>
      </c>
      <c r="H161">
        <v>0</v>
      </c>
      <c r="I161" t="s">
        <v>356</v>
      </c>
      <c r="J161">
        <f>IF(Table1[[#This Row],[Team]]="ARS",1,0)</f>
        <v>0</v>
      </c>
      <c r="K161">
        <f>IF(Table1[[#This Row],[Team]]="MCI",1,0)</f>
        <v>0</v>
      </c>
      <c r="L161">
        <v>5.5</v>
      </c>
      <c r="M161">
        <v>457</v>
      </c>
      <c r="N161">
        <v>2.9455642728774598</v>
      </c>
      <c r="O161">
        <v>10.3145580223129</v>
      </c>
      <c r="P161">
        <v>2.9832335992486998</v>
      </c>
      <c r="Q161">
        <v>0</v>
      </c>
      <c r="R161">
        <v>0</v>
      </c>
    </row>
    <row r="162" spans="1:18" hidden="1" x14ac:dyDescent="0.3">
      <c r="A162" t="s">
        <v>366</v>
      </c>
      <c r="B162" t="s">
        <v>367</v>
      </c>
      <c r="C162" t="s">
        <v>367</v>
      </c>
      <c r="D162" t="s">
        <v>5</v>
      </c>
      <c r="E162">
        <v>0</v>
      </c>
      <c r="F162">
        <v>1</v>
      </c>
      <c r="G162">
        <v>0</v>
      </c>
      <c r="H162">
        <v>0</v>
      </c>
      <c r="I162" t="s">
        <v>356</v>
      </c>
      <c r="J162">
        <f>IF(Table1[[#This Row],[Team]]="ARS",1,0)</f>
        <v>0</v>
      </c>
      <c r="K162">
        <f>IF(Table1[[#This Row],[Team]]="MCI",1,0)</f>
        <v>0</v>
      </c>
      <c r="L162">
        <v>4.5</v>
      </c>
      <c r="M162">
        <v>458</v>
      </c>
      <c r="N162">
        <v>1.6666654024142</v>
      </c>
      <c r="O162">
        <v>11.8204533143116</v>
      </c>
      <c r="P162">
        <v>2.7922403732890602</v>
      </c>
      <c r="Q162">
        <v>0</v>
      </c>
      <c r="R162">
        <v>0</v>
      </c>
    </row>
    <row r="163" spans="1:18" hidden="1" x14ac:dyDescent="0.3">
      <c r="A163" t="s">
        <v>368</v>
      </c>
      <c r="B163" t="s">
        <v>369</v>
      </c>
      <c r="C163" t="s">
        <v>72</v>
      </c>
      <c r="D163" t="s">
        <v>6</v>
      </c>
      <c r="E163">
        <v>0</v>
      </c>
      <c r="F163">
        <v>0</v>
      </c>
      <c r="G163">
        <v>1</v>
      </c>
      <c r="H163">
        <v>0</v>
      </c>
      <c r="I163" t="s">
        <v>356</v>
      </c>
      <c r="J163">
        <f>IF(Table1[[#This Row],[Team]]="ARS",1,0)</f>
        <v>0</v>
      </c>
      <c r="K163">
        <f>IF(Table1[[#This Row],[Team]]="MCI",1,0)</f>
        <v>0</v>
      </c>
      <c r="L163">
        <v>5.2</v>
      </c>
      <c r="M163">
        <v>460</v>
      </c>
      <c r="N163">
        <v>2.13333320983274</v>
      </c>
      <c r="O163">
        <v>10.636706912794301</v>
      </c>
      <c r="P163">
        <v>2.7448969818781399</v>
      </c>
      <c r="Q163">
        <v>0</v>
      </c>
      <c r="R163">
        <v>0</v>
      </c>
    </row>
    <row r="164" spans="1:18" hidden="1" x14ac:dyDescent="0.3">
      <c r="A164" t="s">
        <v>152</v>
      </c>
      <c r="B164" t="s">
        <v>370</v>
      </c>
      <c r="C164" t="s">
        <v>370</v>
      </c>
      <c r="D164" t="s">
        <v>5</v>
      </c>
      <c r="E164">
        <v>0</v>
      </c>
      <c r="F164">
        <v>1</v>
      </c>
      <c r="G164">
        <v>0</v>
      </c>
      <c r="H164">
        <v>0</v>
      </c>
      <c r="I164" t="s">
        <v>356</v>
      </c>
      <c r="J164">
        <f>IF(Table1[[#This Row],[Team]]="ARS",1,0)</f>
        <v>0</v>
      </c>
      <c r="K164">
        <f>IF(Table1[[#This Row],[Team]]="MCI",1,0)</f>
        <v>0</v>
      </c>
      <c r="L164">
        <v>4.5</v>
      </c>
      <c r="M164">
        <v>467</v>
      </c>
      <c r="N164">
        <v>2.40000094022365</v>
      </c>
      <c r="O164">
        <v>11.293871718334801</v>
      </c>
      <c r="P164">
        <v>2.96392858609279</v>
      </c>
      <c r="Q164">
        <v>0</v>
      </c>
      <c r="R164">
        <v>0</v>
      </c>
    </row>
    <row r="165" spans="1:18" hidden="1" x14ac:dyDescent="0.3">
      <c r="A165" t="s">
        <v>371</v>
      </c>
      <c r="B165" t="s">
        <v>372</v>
      </c>
      <c r="C165" t="s">
        <v>373</v>
      </c>
      <c r="D165" t="s">
        <v>6</v>
      </c>
      <c r="E165">
        <v>0</v>
      </c>
      <c r="F165">
        <v>0</v>
      </c>
      <c r="G165">
        <v>1</v>
      </c>
      <c r="H165">
        <v>0</v>
      </c>
      <c r="I165" t="s">
        <v>356</v>
      </c>
      <c r="J165">
        <f>IF(Table1[[#This Row],[Team]]="ARS",1,0)</f>
        <v>0</v>
      </c>
      <c r="K165">
        <f>IF(Table1[[#This Row],[Team]]="MCI",1,0)</f>
        <v>0</v>
      </c>
      <c r="L165">
        <v>6</v>
      </c>
      <c r="M165">
        <v>473</v>
      </c>
      <c r="N165">
        <v>2.9266268824105102</v>
      </c>
      <c r="O165">
        <v>11.846862847432201</v>
      </c>
      <c r="P165">
        <v>3.25904373571165</v>
      </c>
      <c r="Q165">
        <v>0</v>
      </c>
      <c r="R165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2022-09-03T02:43:40Z</dcterms:created>
  <dcterms:modified xsi:type="dcterms:W3CDTF">2022-09-03T02:53:25Z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c64d9c44-adcd-4149-aaa1-416e10b1c514</vt:lpwstr>
  </property>
</Properties>
</file>