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5188C9B1-D9F0-470B-B094-7EF806F42F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Data.Page'!$S$2:$S$121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Data.Page'!$S$2:$S$121</definedName>
    <definedName name="solver_lhs2" localSheetId="0" hidden="1">'Transformed by Data.Page'!$V$18</definedName>
    <definedName name="solver_lhs3" localSheetId="0" hidden="1">'Transformed by Data.Page'!$V$19</definedName>
    <definedName name="solver_lhs4" localSheetId="0" hidden="1">'Transformed by Data.Page'!$V$20</definedName>
    <definedName name="solver_lhs5" localSheetId="0" hidden="1">'Transformed by Data.Page'!$V$4</definedName>
    <definedName name="solver_lhs6" localSheetId="0" hidden="1">'Transformed by Data.Page'!$V$6:$V$9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Data.Page'!$V$16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'Transformed by Data.Page'!$W$18</definedName>
    <definedName name="solver_rhs3" localSheetId="0" hidden="1">'Transformed by Data.Page'!$W$19</definedName>
    <definedName name="solver_rhs4" localSheetId="0" hidden="1">'Transformed by Data.Page'!$W$20</definedName>
    <definedName name="solver_rhs5" localSheetId="0" hidden="1">'Transformed by Data.Page'!$W$4</definedName>
    <definedName name="solver_rhs6" localSheetId="0" hidden="1">'Transformed by Data.Page'!$W$6:$W$9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9" i="2" l="1"/>
  <c r="K119" i="2"/>
  <c r="L119" i="2"/>
  <c r="J22" i="2"/>
  <c r="J3" i="2"/>
  <c r="J21" i="2"/>
  <c r="J23" i="2"/>
  <c r="J38" i="2"/>
  <c r="J32" i="2"/>
  <c r="J9" i="2"/>
  <c r="J34" i="2"/>
  <c r="J12" i="2"/>
  <c r="J59" i="2"/>
  <c r="J45" i="2"/>
  <c r="J31" i="2"/>
  <c r="J118" i="2"/>
  <c r="J60" i="2"/>
  <c r="J98" i="2"/>
  <c r="J113" i="2"/>
  <c r="J101" i="2"/>
  <c r="J109" i="2"/>
  <c r="J108" i="2"/>
  <c r="J37" i="2"/>
  <c r="J54" i="2"/>
  <c r="J47" i="2"/>
  <c r="J117" i="2"/>
  <c r="J100" i="2"/>
  <c r="J102" i="2"/>
  <c r="J55" i="2"/>
  <c r="J36" i="2"/>
  <c r="J71" i="2"/>
  <c r="J81" i="2"/>
  <c r="J97" i="2"/>
  <c r="J48" i="2"/>
  <c r="J73" i="2"/>
  <c r="J44" i="2"/>
  <c r="J110" i="2"/>
  <c r="J92" i="2"/>
  <c r="J46" i="2"/>
  <c r="J112" i="2"/>
  <c r="J94" i="2"/>
  <c r="J114" i="2"/>
  <c r="J111" i="2"/>
  <c r="J72" i="2"/>
  <c r="J91" i="2"/>
  <c r="J120" i="2"/>
  <c r="J86" i="2"/>
  <c r="J43" i="2"/>
  <c r="J87" i="2"/>
  <c r="J24" i="2"/>
  <c r="J80" i="2"/>
  <c r="J57" i="2"/>
  <c r="J30" i="2"/>
  <c r="J65" i="2"/>
  <c r="J105" i="2"/>
  <c r="J74" i="2"/>
  <c r="J85" i="2"/>
  <c r="J67" i="2"/>
  <c r="J106" i="2"/>
  <c r="J50" i="2"/>
  <c r="J8" i="2"/>
  <c r="J6" i="2"/>
  <c r="J17" i="2"/>
  <c r="J28" i="2"/>
  <c r="J70" i="2"/>
  <c r="J4" i="2"/>
  <c r="J39" i="2"/>
  <c r="J11" i="2"/>
  <c r="J33" i="2"/>
  <c r="J2" i="2"/>
  <c r="J49" i="2"/>
  <c r="J25" i="2"/>
  <c r="J66" i="2"/>
  <c r="J69" i="2"/>
  <c r="J90" i="2"/>
  <c r="J35" i="2"/>
  <c r="J75" i="2"/>
  <c r="J79" i="2"/>
  <c r="J64" i="2"/>
  <c r="J13" i="2"/>
  <c r="J51" i="2"/>
  <c r="J99" i="2"/>
  <c r="J84" i="2"/>
  <c r="J95" i="2"/>
  <c r="J42" i="2"/>
  <c r="J115" i="2"/>
  <c r="J103" i="2"/>
  <c r="J121" i="2"/>
  <c r="J88" i="2"/>
  <c r="J56" i="2"/>
  <c r="J61" i="2"/>
  <c r="J76" i="2"/>
  <c r="J26" i="2"/>
  <c r="J104" i="2"/>
  <c r="J96" i="2"/>
  <c r="J89" i="2"/>
  <c r="J7" i="2"/>
  <c r="J5" i="2"/>
  <c r="J58" i="2"/>
  <c r="J15" i="2"/>
  <c r="J14" i="2"/>
  <c r="J62" i="2"/>
  <c r="J107" i="2"/>
  <c r="J19" i="2"/>
  <c r="J27" i="2"/>
  <c r="J16" i="2"/>
  <c r="J52" i="2"/>
  <c r="J82" i="2"/>
  <c r="J53" i="2"/>
  <c r="J83" i="2"/>
  <c r="J93" i="2"/>
  <c r="J78" i="2"/>
  <c r="J77" i="2"/>
  <c r="J41" i="2"/>
  <c r="J40" i="2"/>
  <c r="J10" i="2"/>
  <c r="J29" i="2"/>
  <c r="J116" i="2"/>
  <c r="J20" i="2"/>
  <c r="J68" i="2"/>
  <c r="J63" i="2"/>
  <c r="J18" i="2"/>
  <c r="K22" i="2"/>
  <c r="K3" i="2"/>
  <c r="K21" i="2"/>
  <c r="K23" i="2"/>
  <c r="K38" i="2"/>
  <c r="K32" i="2"/>
  <c r="K9" i="2"/>
  <c r="K34" i="2"/>
  <c r="K12" i="2"/>
  <c r="K59" i="2"/>
  <c r="K45" i="2"/>
  <c r="K31" i="2"/>
  <c r="K118" i="2"/>
  <c r="K60" i="2"/>
  <c r="K98" i="2"/>
  <c r="K113" i="2"/>
  <c r="K101" i="2"/>
  <c r="K109" i="2"/>
  <c r="K108" i="2"/>
  <c r="K37" i="2"/>
  <c r="K54" i="2"/>
  <c r="K47" i="2"/>
  <c r="K117" i="2"/>
  <c r="K100" i="2"/>
  <c r="K102" i="2"/>
  <c r="K55" i="2"/>
  <c r="K36" i="2"/>
  <c r="K71" i="2"/>
  <c r="K81" i="2"/>
  <c r="K97" i="2"/>
  <c r="K48" i="2"/>
  <c r="K73" i="2"/>
  <c r="K44" i="2"/>
  <c r="K110" i="2"/>
  <c r="K92" i="2"/>
  <c r="K46" i="2"/>
  <c r="K112" i="2"/>
  <c r="K94" i="2"/>
  <c r="K114" i="2"/>
  <c r="K111" i="2"/>
  <c r="K72" i="2"/>
  <c r="K91" i="2"/>
  <c r="K120" i="2"/>
  <c r="K86" i="2"/>
  <c r="K43" i="2"/>
  <c r="K87" i="2"/>
  <c r="K24" i="2"/>
  <c r="K80" i="2"/>
  <c r="K57" i="2"/>
  <c r="K30" i="2"/>
  <c r="K65" i="2"/>
  <c r="K105" i="2"/>
  <c r="K74" i="2"/>
  <c r="K85" i="2"/>
  <c r="K67" i="2"/>
  <c r="K106" i="2"/>
  <c r="K50" i="2"/>
  <c r="K8" i="2"/>
  <c r="K6" i="2"/>
  <c r="K17" i="2"/>
  <c r="K28" i="2"/>
  <c r="K70" i="2"/>
  <c r="K4" i="2"/>
  <c r="K39" i="2"/>
  <c r="K11" i="2"/>
  <c r="K33" i="2"/>
  <c r="K2" i="2"/>
  <c r="K49" i="2"/>
  <c r="K25" i="2"/>
  <c r="K66" i="2"/>
  <c r="K69" i="2"/>
  <c r="K90" i="2"/>
  <c r="K35" i="2"/>
  <c r="K75" i="2"/>
  <c r="K79" i="2"/>
  <c r="K64" i="2"/>
  <c r="K13" i="2"/>
  <c r="K51" i="2"/>
  <c r="K99" i="2"/>
  <c r="K84" i="2"/>
  <c r="K95" i="2"/>
  <c r="K42" i="2"/>
  <c r="K115" i="2"/>
  <c r="K103" i="2"/>
  <c r="K121" i="2"/>
  <c r="K88" i="2"/>
  <c r="K56" i="2"/>
  <c r="K61" i="2"/>
  <c r="K76" i="2"/>
  <c r="K26" i="2"/>
  <c r="K104" i="2"/>
  <c r="K96" i="2"/>
  <c r="K89" i="2"/>
  <c r="K7" i="2"/>
  <c r="K5" i="2"/>
  <c r="K58" i="2"/>
  <c r="K15" i="2"/>
  <c r="K14" i="2"/>
  <c r="K62" i="2"/>
  <c r="K107" i="2"/>
  <c r="K19" i="2"/>
  <c r="K27" i="2"/>
  <c r="K16" i="2"/>
  <c r="K52" i="2"/>
  <c r="K82" i="2"/>
  <c r="K53" i="2"/>
  <c r="K83" i="2"/>
  <c r="K93" i="2"/>
  <c r="K78" i="2"/>
  <c r="K77" i="2"/>
  <c r="K41" i="2"/>
  <c r="K40" i="2"/>
  <c r="K10" i="2"/>
  <c r="K29" i="2"/>
  <c r="K116" i="2"/>
  <c r="K20" i="2"/>
  <c r="K68" i="2"/>
  <c r="K63" i="2"/>
  <c r="K18" i="2"/>
  <c r="L22" i="2"/>
  <c r="L3" i="2"/>
  <c r="L21" i="2"/>
  <c r="L23" i="2"/>
  <c r="L38" i="2"/>
  <c r="L32" i="2"/>
  <c r="L9" i="2"/>
  <c r="L34" i="2"/>
  <c r="L12" i="2"/>
  <c r="L59" i="2"/>
  <c r="L45" i="2"/>
  <c r="L31" i="2"/>
  <c r="L118" i="2"/>
  <c r="L60" i="2"/>
  <c r="L98" i="2"/>
  <c r="L113" i="2"/>
  <c r="L101" i="2"/>
  <c r="L109" i="2"/>
  <c r="L108" i="2"/>
  <c r="L37" i="2"/>
  <c r="L54" i="2"/>
  <c r="L47" i="2"/>
  <c r="L117" i="2"/>
  <c r="L100" i="2"/>
  <c r="L102" i="2"/>
  <c r="L55" i="2"/>
  <c r="L36" i="2"/>
  <c r="L71" i="2"/>
  <c r="L81" i="2"/>
  <c r="L97" i="2"/>
  <c r="L48" i="2"/>
  <c r="L73" i="2"/>
  <c r="L44" i="2"/>
  <c r="L110" i="2"/>
  <c r="L92" i="2"/>
  <c r="L46" i="2"/>
  <c r="L112" i="2"/>
  <c r="L94" i="2"/>
  <c r="L114" i="2"/>
  <c r="L111" i="2"/>
  <c r="L72" i="2"/>
  <c r="L91" i="2"/>
  <c r="L120" i="2"/>
  <c r="L86" i="2"/>
  <c r="L43" i="2"/>
  <c r="L87" i="2"/>
  <c r="L24" i="2"/>
  <c r="L80" i="2"/>
  <c r="L57" i="2"/>
  <c r="L30" i="2"/>
  <c r="L65" i="2"/>
  <c r="L105" i="2"/>
  <c r="L74" i="2"/>
  <c r="L85" i="2"/>
  <c r="L67" i="2"/>
  <c r="L106" i="2"/>
  <c r="L50" i="2"/>
  <c r="L8" i="2"/>
  <c r="L6" i="2"/>
  <c r="L17" i="2"/>
  <c r="L28" i="2"/>
  <c r="L70" i="2"/>
  <c r="L4" i="2"/>
  <c r="L39" i="2"/>
  <c r="L11" i="2"/>
  <c r="L33" i="2"/>
  <c r="L2" i="2"/>
  <c r="L49" i="2"/>
  <c r="L25" i="2"/>
  <c r="L66" i="2"/>
  <c r="L69" i="2"/>
  <c r="L90" i="2"/>
  <c r="L35" i="2"/>
  <c r="L75" i="2"/>
  <c r="L79" i="2"/>
  <c r="L64" i="2"/>
  <c r="L13" i="2"/>
  <c r="L51" i="2"/>
  <c r="L99" i="2"/>
  <c r="L84" i="2"/>
  <c r="L95" i="2"/>
  <c r="L42" i="2"/>
  <c r="L115" i="2"/>
  <c r="L103" i="2"/>
  <c r="L121" i="2"/>
  <c r="L88" i="2"/>
  <c r="L56" i="2"/>
  <c r="L61" i="2"/>
  <c r="L76" i="2"/>
  <c r="L26" i="2"/>
  <c r="L104" i="2"/>
  <c r="L96" i="2"/>
  <c r="L89" i="2"/>
  <c r="L7" i="2"/>
  <c r="L5" i="2"/>
  <c r="L58" i="2"/>
  <c r="L15" i="2"/>
  <c r="L14" i="2"/>
  <c r="L62" i="2"/>
  <c r="L107" i="2"/>
  <c r="L19" i="2"/>
  <c r="L27" i="2"/>
  <c r="L16" i="2"/>
  <c r="L52" i="2"/>
  <c r="L82" i="2"/>
  <c r="L53" i="2"/>
  <c r="L83" i="2"/>
  <c r="L93" i="2"/>
  <c r="L78" i="2"/>
  <c r="L77" i="2"/>
  <c r="L41" i="2"/>
  <c r="L40" i="2"/>
  <c r="L10" i="2"/>
  <c r="L29" i="2"/>
  <c r="L116" i="2"/>
  <c r="L20" i="2"/>
  <c r="L68" i="2"/>
  <c r="L63" i="2"/>
  <c r="L18" i="2"/>
  <c r="W4" i="2"/>
  <c r="V11" i="2" a="1"/>
  <c r="V11" i="2" s="1"/>
  <c r="V14" i="2" s="1"/>
  <c r="V9" i="2"/>
  <c r="V8" i="2"/>
  <c r="V7" i="2"/>
  <c r="V6" i="2"/>
  <c r="V4" i="2"/>
  <c r="V20" i="2" l="1"/>
  <c r="V19" i="2"/>
  <c r="V18" i="2"/>
  <c r="Q48" i="2"/>
  <c r="V2" i="2" s="1"/>
  <c r="V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<sst xmlns="http://schemas.openxmlformats.org/spreadsheetml/2006/main" count="632" uniqueCount="286">
  <si>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</si>
  <si>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</si>
  <si>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</si>
  <si>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</si>
  <si>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</si>
  <si>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</si>
  <si>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</si>
  <si>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</si>
  <si>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</si>
  <si>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</si>
  <si>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</si>
  <si>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</si>
  <si>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</si>
  <si>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</si>
  <si>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</si>
  <si>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</si>
  <si>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</si>
  <si>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Granit</t>
  </si>
  <si>
    <t>Xhaka</t>
  </si>
  <si>
    <t>Martin</t>
  </si>
  <si>
    <t>Ødegaard</t>
  </si>
  <si>
    <t>Kieran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</si>
  <si>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</si>
  <si>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</si>
  <si>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</si>
  <si>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</si>
  <si>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</si>
  <si>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</si>
  <si>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</si>
  <si>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</si>
  <si>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</si>
  <si>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</si>
  <si>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Matt</t>
  </si>
  <si>
    <t>William</t>
  </si>
  <si>
    <t>Saliba</t>
  </si>
  <si>
    <t>Marcus</t>
  </si>
  <si>
    <t>Fernando de Jesus</t>
  </si>
  <si>
    <t>Jesus</t>
  </si>
  <si>
    <t>Oleksandr</t>
  </si>
  <si>
    <t>Zinchenko</t>
  </si>
  <si>
    <t>AVL</t>
  </si>
  <si>
    <t>Emiliano</t>
  </si>
  <si>
    <t>Martínez Romero</t>
  </si>
  <si>
    <t>Martínez</t>
  </si>
  <si>
    <t>Morgan</t>
  </si>
  <si>
    <t>John</t>
  </si>
  <si>
    <t>Ollie</t>
  </si>
  <si>
    <t>Watkins</t>
  </si>
  <si>
    <t>Buendía Stati</t>
  </si>
  <si>
    <t>Buendía</t>
  </si>
  <si>
    <t>Leon</t>
  </si>
  <si>
    <t>Bailey</t>
  </si>
  <si>
    <t>Douglas Luiz</t>
  </si>
  <si>
    <t>Soares de Paulo</t>
  </si>
  <si>
    <t>Adam</t>
  </si>
  <si>
    <t>BOU</t>
  </si>
  <si>
    <t>Ryan</t>
  </si>
  <si>
    <t>Kieffer</t>
  </si>
  <si>
    <t>Moore</t>
  </si>
  <si>
    <t>Jefferson</t>
  </si>
  <si>
    <t>Lerma Solís</t>
  </si>
  <si>
    <t>Lerma</t>
  </si>
  <si>
    <t>Jack</t>
  </si>
  <si>
    <t>Dominic</t>
  </si>
  <si>
    <t>Solanke</t>
  </si>
  <si>
    <t>Lewis</t>
  </si>
  <si>
    <t>Cook</t>
  </si>
  <si>
    <t>Philip</t>
  </si>
  <si>
    <t>Billing</t>
  </si>
  <si>
    <t>Chris</t>
  </si>
  <si>
    <t>Mepham</t>
  </si>
  <si>
    <t>Lloyd</t>
  </si>
  <si>
    <t>Kelly</t>
  </si>
  <si>
    <t>Anthony</t>
  </si>
  <si>
    <t>Tavernier</t>
  </si>
  <si>
    <t>James</t>
  </si>
  <si>
    <t>Neto</t>
  </si>
  <si>
    <t>BRE</t>
  </si>
  <si>
    <t>Ivan</t>
  </si>
  <si>
    <t>Toney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</si>
  <si>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</si>
  <si>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</si>
  <si>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</si>
  <si>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</si>
  <si>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</si>
  <si>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</si>
  <si>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</si>
  <si>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</si>
  <si>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</si>
  <si>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</si>
  <si>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</si>
  <si>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</si>
  <si>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</si>
  <si>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</si>
  <si>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</si>
  <si>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</si>
  <si>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</si>
  <si>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BHA</t>
  </si>
  <si>
    <t>Pascal</t>
  </si>
  <si>
    <t>Groß</t>
  </si>
  <si>
    <t>Dunk</t>
  </si>
  <si>
    <t>Robert</t>
  </si>
  <si>
    <t>Sánchez</t>
  </si>
  <si>
    <t>Conor</t>
  </si>
  <si>
    <t>EVE</t>
  </si>
  <si>
    <t>Alex</t>
  </si>
  <si>
    <t>Iwobi</t>
  </si>
  <si>
    <t>Demarai</t>
  </si>
  <si>
    <t>Gray</t>
  </si>
  <si>
    <t>Vitalii</t>
  </si>
  <si>
    <t>Mykolenko</t>
  </si>
  <si>
    <t>Gordon</t>
  </si>
  <si>
    <t>Nathan</t>
  </si>
  <si>
    <t>Patterson</t>
  </si>
  <si>
    <t>Tarkowski</t>
  </si>
  <si>
    <t>Coady</t>
  </si>
  <si>
    <t>Rúben</t>
  </si>
  <si>
    <t>FUL</t>
  </si>
  <si>
    <t>Tim</t>
  </si>
  <si>
    <t>Ream</t>
  </si>
  <si>
    <t>Neeskens</t>
  </si>
  <si>
    <t>Kebano</t>
  </si>
  <si>
    <t>Bobby</t>
  </si>
  <si>
    <t>De Cordova-Reid</t>
  </si>
  <si>
    <t>Tosin</t>
  </si>
  <si>
    <t>Adarabioyo</t>
  </si>
  <si>
    <t>Aleksandar</t>
  </si>
  <si>
    <t>Mitrović</t>
  </si>
  <si>
    <t>Harrison</t>
  </si>
  <si>
    <t>Kenny</t>
  </si>
  <si>
    <t>Tete</t>
  </si>
  <si>
    <t>João</t>
  </si>
  <si>
    <t>Palhinha Gonçalves</t>
  </si>
  <si>
    <t>Palhinha</t>
  </si>
  <si>
    <t>Daniel</t>
  </si>
  <si>
    <t>Andreas</t>
  </si>
  <si>
    <t>Hoelgebaum Pereira</t>
  </si>
  <si>
    <t>Kevin</t>
  </si>
  <si>
    <t>Jonny</t>
  </si>
  <si>
    <t>LEI</t>
  </si>
  <si>
    <t>Jamie</t>
  </si>
  <si>
    <t>Vardy</t>
  </si>
  <si>
    <t>Youri</t>
  </si>
  <si>
    <t>Tielemans</t>
  </si>
  <si>
    <t>Maddison</t>
  </si>
  <si>
    <t>Kelechi</t>
  </si>
  <si>
    <t>Iheanacho</t>
  </si>
  <si>
    <t>Harvey</t>
  </si>
  <si>
    <t>Barnes</t>
  </si>
  <si>
    <t>Kiernan</t>
  </si>
  <si>
    <t>Dewsbury-Hall</t>
  </si>
  <si>
    <t>Patson</t>
  </si>
  <si>
    <t>Daka</t>
  </si>
  <si>
    <t>LEE</t>
  </si>
  <si>
    <t>Joe</t>
  </si>
  <si>
    <t>Adams</t>
  </si>
  <si>
    <t>Ilkay</t>
  </si>
  <si>
    <t>Gündogan</t>
  </si>
  <si>
    <t>MCI</t>
  </si>
  <si>
    <t>De Bruyne</t>
  </si>
  <si>
    <t>Cancelo</t>
  </si>
  <si>
    <t>Ederson</t>
  </si>
  <si>
    <t>Santana de Moraes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</si>
  <si>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</si>
  <si>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</si>
  <si>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</si>
  <si>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</si>
  <si>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</si>
  <si>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</si>
  <si>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</si>
  <si>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Rodrigo</t>
  </si>
  <si>
    <t>Hernandez</t>
  </si>
  <si>
    <t>Rodri</t>
  </si>
  <si>
    <t>Erling</t>
  </si>
  <si>
    <t>Haaland</t>
  </si>
  <si>
    <t>Julián</t>
  </si>
  <si>
    <t>Álvarez</t>
  </si>
  <si>
    <t>Harry</t>
  </si>
  <si>
    <t>Williams</t>
  </si>
  <si>
    <t>NEW</t>
  </si>
  <si>
    <t>Trippier</t>
  </si>
  <si>
    <t>Dan</t>
  </si>
  <si>
    <t>Burn</t>
  </si>
  <si>
    <t>Fabian</t>
  </si>
  <si>
    <t>Schär</t>
  </si>
  <si>
    <t>Targett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</si>
  <si>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</si>
  <si>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</si>
  <si>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</si>
  <si>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</si>
  <si>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</si>
  <si>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</si>
  <si>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</si>
  <si>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</si>
  <si>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</si>
  <si>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</si>
  <si>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Nick</t>
  </si>
  <si>
    <t>Pope</t>
  </si>
  <si>
    <t>Sven</t>
  </si>
  <si>
    <t>Botman</t>
  </si>
  <si>
    <t>Neco</t>
  </si>
  <si>
    <t>N.Williams</t>
  </si>
  <si>
    <t>NFO</t>
  </si>
  <si>
    <t>Brennan</t>
  </si>
  <si>
    <t>Johnson</t>
  </si>
  <si>
    <t>Taiwo</t>
  </si>
  <si>
    <t>Awoniyi</t>
  </si>
  <si>
    <t>Dean</t>
  </si>
  <si>
    <t>Henderson</t>
  </si>
  <si>
    <t>Gibbs-White</t>
  </si>
  <si>
    <t>Toffolo</t>
  </si>
  <si>
    <t>Jesse</t>
  </si>
  <si>
    <t>Lingard</t>
  </si>
  <si>
    <t>SOU</t>
  </si>
  <si>
    <t>Armstrong</t>
  </si>
  <si>
    <t>Ward-Prowse</t>
  </si>
  <si>
    <t>A.Armstrong</t>
  </si>
  <si>
    <t>Kyle</t>
  </si>
  <si>
    <t>Walker-Peters</t>
  </si>
  <si>
    <t>Che</t>
  </si>
  <si>
    <t>Moussa</t>
  </si>
  <si>
    <t>Djenepo</t>
  </si>
  <si>
    <t>Gavin</t>
  </si>
  <si>
    <t>Bazunu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</si>
  <si>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</si>
  <si>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</si>
  <si>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</si>
  <si>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</si>
  <si>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</si>
  <si>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</si>
  <si>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</si>
  <si>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</si>
  <si>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</si>
  <si>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</si>
  <si>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</si>
  <si>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</si>
  <si>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Davinson</t>
  </si>
  <si>
    <t>Sessegnon</t>
  </si>
  <si>
    <t>R.Sessegnon</t>
  </si>
  <si>
    <t>Emerson</t>
  </si>
  <si>
    <t>Leite de Souza Junior</t>
  </si>
  <si>
    <t>Emerson Royal</t>
  </si>
  <si>
    <t>Dejan</t>
  </si>
  <si>
    <t>Kulusevski</t>
  </si>
  <si>
    <t>Perišić</t>
  </si>
  <si>
    <t>Lukasz</t>
  </si>
  <si>
    <t>Fabianski</t>
  </si>
  <si>
    <t>WHU</t>
  </si>
  <si>
    <t>Michail</t>
  </si>
  <si>
    <t>Antonio</t>
  </si>
  <si>
    <t>Kurt</t>
  </si>
  <si>
    <t>Zouma</t>
  </si>
  <si>
    <t>Vladimir</t>
  </si>
  <si>
    <t>Coufal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</si>
  <si>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</si>
  <si>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</si>
  <si>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</si>
  <si>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</si>
  <si>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</si>
  <si>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</si>
  <si>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</si>
  <si>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</si>
  <si>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</si>
  <si>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Jonathan</t>
  </si>
  <si>
    <t>Castro Otto</t>
  </si>
  <si>
    <t>WOL</t>
  </si>
  <si>
    <t>José</t>
  </si>
  <si>
    <t>Malheiro de Sá</t>
  </si>
  <si>
    <t>Sá</t>
  </si>
  <si>
    <t>da Silva Neves</t>
  </si>
  <si>
    <t>Neves</t>
  </si>
  <si>
    <t>Castelo Podence</t>
  </si>
  <si>
    <t>Podence</t>
  </si>
  <si>
    <t>Max</t>
  </si>
  <si>
    <t>Kilman</t>
  </si>
  <si>
    <t>Pedro</t>
  </si>
  <si>
    <t>Lomba Neto</t>
  </si>
  <si>
    <t>Rayan</t>
  </si>
  <si>
    <t>Aït-Nouri</t>
  </si>
  <si>
    <t>Collins</t>
  </si>
  <si>
    <t>Stones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</si>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</sst>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610F4-AE49-44E3-92B2-3B0F890FE11D}" name="Table1" displayName="Table1" ref="A1:S121" totalsRowShown="0">
  <autoFilter ref="A1:S121" xr:uid="{E4E610F4-AE49-44E3-92B2-3B0F890FE11D}">
    <filterColumn colId="18">
      <filters>
        <filter val="1"/>
      </filters>
    </filterColumn>
  </autoFilter>
  <sortState xmlns:xlrd2="http://schemas.microsoft.com/office/spreadsheetml/2017/richdata2" ref="A2:S121">
    <sortCondition descending="1" ref="Q1:Q121"/>
  </sortState>
  <tableColumns count="19">
    <tableColumn id="1" xr3:uid="{2F07289C-E94A-497D-A776-A0E32065ADB0}" name="First Name"/>
    <tableColumn id="2" xr3:uid="{349F876E-7E61-4D92-B4C4-74B6F86615D2}" name="Surname"/>
    <tableColumn id="3" xr3:uid="{772E414D-7E53-4C5F-8BEA-944356934A1F}" name="Web Name"/>
    <tableColumn id="4" xr3:uid="{150F4359-9963-4A97-B263-6B361BD67F51}" name="Position"/>
    <tableColumn id="5" xr3:uid="{B8349A87-4FD9-49F3-9006-B0C33A5C4C10}" name="GKP"/>
    <tableColumn id="6" xr3:uid="{7B0515A7-7F2B-497C-AE06-114940A53B0B}" name="DEF"/>
    <tableColumn id="7" xr3:uid="{39CC4B81-8247-4EBC-A748-A02351AB7D11}" name="MID"/>
    <tableColumn id="8" xr3:uid="{DF48A083-6ECB-4F95-B7BB-D593B2CCA8AC}" name="FWD"/>
    <tableColumn id="9" xr3:uid="{5801F276-FAFB-47A7-B8FE-6C744BE695D3}" name="Team"/>
    <tableColumn id="19" xr3:uid="{E2BE940F-8171-4B44-9631-9851E8E923C1}" name="TOT" dataDxfId="0">
      <calculatedColumnFormula>IF(Table1[[#This Row],[Team]]="TOT",1,0)</calculatedColumnFormula>
    </tableColumn>
    <tableColumn id="18" xr3:uid="{937033E9-B581-4E67-A98D-C05B3BD2E317}" name="MCI" dataDxfId="1">
      <calculatedColumnFormula>IF(Table1[[#This Row],[Team]]="MCI",1,0)</calculatedColumnFormula>
    </tableColumn>
    <tableColumn id="17" xr3:uid="{4E4F33CC-73FB-4F33-BFDE-DF0A109DB049}" name="ARS" dataDxfId="2">
      <calculatedColumnFormula>IF(Table1[[#This Row],[Team]]="ARS",1,)</calculatedColumnFormula>
    </tableColumn>
    <tableColumn id="10" xr3:uid="{5DAE1071-B597-4C93-AB25-BD83E2C17F69}" name="Cost"/>
    <tableColumn id="11" xr3:uid="{A6228647-5107-4705-80DA-2F1A431A0559}" name="ID"/>
    <tableColumn id="12" xr3:uid="{9EBBEBBA-C2A7-416E-A182-B08B573C5980}" name="ARIMA"/>
    <tableColumn id="13" xr3:uid="{3BAD6230-802F-4C55-A91B-D1854DB2632D}" name="LSTM"/>
    <tableColumn id="14" xr3:uid="{2DAEDE4C-6468-4309-B2FB-6995E73BBBC9}" name="PPG"/>
    <tableColumn id="15" xr3:uid="{2E692467-EE5B-4275-AC7E-04DB3E40F86C}" name="PREV"/>
    <tableColumn id="16" xr3:uid="{158DAF9B-B632-42DA-A8B3-ACD061D1B95A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workbookViewId="0">
      <selection activeCell="C10" sqref="C10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9" max="19" width="10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228</v>
      </c>
      <c r="K1" t="s">
        <v>158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3" x14ac:dyDescent="0.3">
      <c r="A2" t="s">
        <v>173</v>
      </c>
      <c r="B2" t="s">
        <v>174</v>
      </c>
      <c r="C2" t="s">
        <v>174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158</v>
      </c>
      <c r="J2">
        <f>IF(Table1[[#This Row],[Team]]="TOT",1,0)</f>
        <v>0</v>
      </c>
      <c r="K2">
        <f>IF(Table1[[#This Row],[Team]]="MCI",1,0)</f>
        <v>1</v>
      </c>
      <c r="L2">
        <f>IF(Table1[[#This Row],[Team]]="ARS",1,)</f>
        <v>0</v>
      </c>
      <c r="M2">
        <v>12</v>
      </c>
      <c r="N2">
        <v>286</v>
      </c>
      <c r="O2">
        <v>8.6666641193214495</v>
      </c>
      <c r="P2">
        <v>16.786230816653099</v>
      </c>
      <c r="Q2">
        <v>7.4202995798315303</v>
      </c>
      <c r="R2">
        <v>1</v>
      </c>
      <c r="S2">
        <v>1</v>
      </c>
      <c r="U2" s="1" t="s">
        <v>281</v>
      </c>
      <c r="V2">
        <f>SUMPRODUCT(Table1[Selected],Table1[PPG])</f>
        <v>60.098499607108799</v>
      </c>
    </row>
    <row r="3" spans="1:23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f>IF(Table1[[#This Row],[Team]]="TOT",1,0)</f>
        <v>0</v>
      </c>
      <c r="K3">
        <f>IF(Table1[[#This Row],[Team]]="MCI",1,0)</f>
        <v>0</v>
      </c>
      <c r="L3">
        <f>IF(Table1[[#This Row],[Team]]="ARS",1,)</f>
        <v>1</v>
      </c>
      <c r="M3">
        <v>6.5</v>
      </c>
      <c r="N3">
        <v>4</v>
      </c>
      <c r="O3">
        <v>11.5999998112397</v>
      </c>
      <c r="P3">
        <v>12.4741637745972</v>
      </c>
      <c r="Q3">
        <v>7.00742082907834</v>
      </c>
      <c r="R3">
        <v>0</v>
      </c>
      <c r="S3">
        <v>0</v>
      </c>
      <c r="U3" s="1"/>
    </row>
    <row r="4" spans="1:23" hidden="1" x14ac:dyDescent="0.3">
      <c r="A4" t="s">
        <v>164</v>
      </c>
      <c r="B4" t="s">
        <v>165</v>
      </c>
      <c r="C4" t="s">
        <v>164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158</v>
      </c>
      <c r="J4">
        <f>IF(Table1[[#This Row],[Team]]="TOT",1,0)</f>
        <v>0</v>
      </c>
      <c r="K4">
        <f>IF(Table1[[#This Row],[Team]]="MCI",1,0)</f>
        <v>1</v>
      </c>
      <c r="L4">
        <f>IF(Table1[[#This Row],[Team]]="ARS",1,)</f>
        <v>0</v>
      </c>
      <c r="M4">
        <v>7</v>
      </c>
      <c r="N4">
        <v>281</v>
      </c>
      <c r="O4">
        <v>9.7999981810260604</v>
      </c>
      <c r="P4">
        <v>13.3816100611891</v>
      </c>
      <c r="Q4">
        <v>6.9477318687472502</v>
      </c>
      <c r="R4">
        <v>0</v>
      </c>
      <c r="S4">
        <v>0</v>
      </c>
      <c r="U4" s="1" t="s">
        <v>282</v>
      </c>
      <c r="V4">
        <f>SUMPRODUCT(Table1[Selected],Table1[Cost])</f>
        <v>95.9</v>
      </c>
      <c r="W4">
        <f>95.7+3.6</f>
        <v>99.3</v>
      </c>
    </row>
    <row r="5" spans="1:23" x14ac:dyDescent="0.3">
      <c r="A5" t="s">
        <v>177</v>
      </c>
      <c r="B5" t="s">
        <v>229</v>
      </c>
      <c r="C5" t="s">
        <v>229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228</v>
      </c>
      <c r="J5">
        <f>IF(Table1[[#This Row],[Team]]="TOT",1,0)</f>
        <v>1</v>
      </c>
      <c r="K5">
        <f>IF(Table1[[#This Row],[Team]]="MCI",1,0)</f>
        <v>0</v>
      </c>
      <c r="L5">
        <f>IF(Table1[[#This Row],[Team]]="ARS",1,)</f>
        <v>0</v>
      </c>
      <c r="M5">
        <v>11.4</v>
      </c>
      <c r="N5">
        <v>395</v>
      </c>
      <c r="O5">
        <v>7.1333330911271302</v>
      </c>
      <c r="P5">
        <v>16.330238960043499</v>
      </c>
      <c r="Q5">
        <v>6.2187323807683699</v>
      </c>
      <c r="R5">
        <v>1</v>
      </c>
      <c r="S5">
        <v>1</v>
      </c>
      <c r="U5" s="1"/>
    </row>
    <row r="6" spans="1:23" hidden="1" x14ac:dyDescent="0.3">
      <c r="A6" t="s">
        <v>137</v>
      </c>
      <c r="B6" t="s">
        <v>159</v>
      </c>
      <c r="C6" t="s">
        <v>159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158</v>
      </c>
      <c r="J6">
        <f>IF(Table1[[#This Row],[Team]]="TOT",1,0)</f>
        <v>0</v>
      </c>
      <c r="K6">
        <f>IF(Table1[[#This Row],[Team]]="MCI",1,0)</f>
        <v>1</v>
      </c>
      <c r="L6">
        <f>IF(Table1[[#This Row],[Team]]="ARS",1,)</f>
        <v>0</v>
      </c>
      <c r="M6">
        <v>12.2</v>
      </c>
      <c r="N6">
        <v>275</v>
      </c>
      <c r="O6">
        <v>5.7999999983216401</v>
      </c>
      <c r="P6">
        <v>12.0902274274563</v>
      </c>
      <c r="Q6">
        <v>5.18655749455412</v>
      </c>
      <c r="R6">
        <v>0</v>
      </c>
      <c r="S6">
        <v>0</v>
      </c>
      <c r="U6" s="1" t="s">
        <v>4</v>
      </c>
      <c r="V6">
        <f>SUMPRODUCT(Table1[Selected],Table1[GKP])</f>
        <v>2</v>
      </c>
      <c r="W6">
        <v>2</v>
      </c>
    </row>
    <row r="7" spans="1:23" hidden="1" x14ac:dyDescent="0.3">
      <c r="A7" t="s">
        <v>226</v>
      </c>
      <c r="B7" t="s">
        <v>227</v>
      </c>
      <c r="C7" t="s">
        <v>227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228</v>
      </c>
      <c r="J7">
        <f>IF(Table1[[#This Row],[Team]]="TOT",1,0)</f>
        <v>1</v>
      </c>
      <c r="K7">
        <f>IF(Table1[[#This Row],[Team]]="MCI",1,0)</f>
        <v>0</v>
      </c>
      <c r="L7">
        <f>IF(Table1[[#This Row],[Team]]="ARS",1,)</f>
        <v>0</v>
      </c>
      <c r="M7">
        <v>5.5</v>
      </c>
      <c r="N7">
        <v>393</v>
      </c>
      <c r="O7">
        <v>6.9333336642488801</v>
      </c>
      <c r="P7">
        <v>11.8437671358088</v>
      </c>
      <c r="Q7">
        <v>5.1464360365493302</v>
      </c>
      <c r="R7">
        <v>0</v>
      </c>
      <c r="S7">
        <v>0</v>
      </c>
      <c r="U7" s="1" t="s">
        <v>5</v>
      </c>
      <c r="V7">
        <f>SUMPRODUCT(Table1[Selected],Table1[DEF])</f>
        <v>5</v>
      </c>
      <c r="W7">
        <v>5</v>
      </c>
    </row>
    <row r="8" spans="1:23" x14ac:dyDescent="0.3">
      <c r="A8" t="s">
        <v>156</v>
      </c>
      <c r="B8" t="s">
        <v>157</v>
      </c>
      <c r="C8" t="s">
        <v>157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158</v>
      </c>
      <c r="J8">
        <f>IF(Table1[[#This Row],[Team]]="TOT",1,0)</f>
        <v>0</v>
      </c>
      <c r="K8">
        <f>IF(Table1[[#This Row],[Team]]="MCI",1,0)</f>
        <v>1</v>
      </c>
      <c r="L8">
        <f>IF(Table1[[#This Row],[Team]]="ARS",1,)</f>
        <v>0</v>
      </c>
      <c r="M8">
        <v>7.6</v>
      </c>
      <c r="N8">
        <v>274</v>
      </c>
      <c r="O8">
        <v>5.3999999975416202</v>
      </c>
      <c r="P8">
        <v>11.794961110730499</v>
      </c>
      <c r="Q8">
        <v>4.9676329126699601</v>
      </c>
      <c r="R8">
        <v>1</v>
      </c>
      <c r="S8">
        <v>1</v>
      </c>
      <c r="U8" s="1" t="s">
        <v>6</v>
      </c>
      <c r="V8">
        <f>SUMPRODUCT(Table1[Selected],Table1[MID])</f>
        <v>5</v>
      </c>
      <c r="W8">
        <v>5</v>
      </c>
    </row>
    <row r="9" spans="1:23" hidden="1" x14ac:dyDescent="0.3">
      <c r="A9" t="s">
        <v>28</v>
      </c>
      <c r="B9" t="s">
        <v>30</v>
      </c>
      <c r="C9" t="s">
        <v>31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</v>
      </c>
      <c r="J9">
        <f>IF(Table1[[#This Row],[Team]]="TOT",1,0)</f>
        <v>0</v>
      </c>
      <c r="K9">
        <f>IF(Table1[[#This Row],[Team]]="MCI",1,0)</f>
        <v>0</v>
      </c>
      <c r="L9">
        <f>IF(Table1[[#This Row],[Team]]="ARS",1,)</f>
        <v>1</v>
      </c>
      <c r="M9">
        <v>6.5</v>
      </c>
      <c r="N9">
        <v>13</v>
      </c>
      <c r="O9">
        <v>5.5999999977123096</v>
      </c>
      <c r="P9">
        <v>12.637187753249</v>
      </c>
      <c r="Q9">
        <v>4.9519432564435997</v>
      </c>
      <c r="R9">
        <v>0</v>
      </c>
      <c r="S9">
        <v>0</v>
      </c>
      <c r="U9" s="1" t="s">
        <v>7</v>
      </c>
      <c r="V9">
        <f>SUMPRODUCT(Table1[Selected],Table1[FWD])</f>
        <v>3</v>
      </c>
      <c r="W9">
        <v>3</v>
      </c>
    </row>
    <row r="10" spans="1:23" x14ac:dyDescent="0.3">
      <c r="A10" t="s">
        <v>266</v>
      </c>
      <c r="B10" t="s">
        <v>267</v>
      </c>
      <c r="C10" t="s">
        <v>268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265</v>
      </c>
      <c r="J10">
        <f>IF(Table1[[#This Row],[Team]]="TOT",1,0)</f>
        <v>0</v>
      </c>
      <c r="K10">
        <f>IF(Table1[[#This Row],[Team]]="MCI",1,0)</f>
        <v>0</v>
      </c>
      <c r="L10">
        <f>IF(Table1[[#This Row],[Team]]="ARS",1,)</f>
        <v>0</v>
      </c>
      <c r="M10">
        <v>5</v>
      </c>
      <c r="N10">
        <v>442</v>
      </c>
      <c r="O10">
        <v>6.5999999969565204</v>
      </c>
      <c r="P10">
        <v>13.153660411824401</v>
      </c>
      <c r="Q10">
        <v>4.8469251241872904</v>
      </c>
      <c r="R10">
        <v>0</v>
      </c>
      <c r="S10">
        <v>1</v>
      </c>
      <c r="U10" s="1"/>
    </row>
    <row r="11" spans="1:23" hidden="1" x14ac:dyDescent="0.3">
      <c r="A11" t="s">
        <v>168</v>
      </c>
      <c r="B11" t="s">
        <v>169</v>
      </c>
      <c r="C11" t="s">
        <v>169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158</v>
      </c>
      <c r="J11">
        <f>IF(Table1[[#This Row],[Team]]="TOT",1,0)</f>
        <v>0</v>
      </c>
      <c r="K11">
        <f>IF(Table1[[#This Row],[Team]]="MCI",1,0)</f>
        <v>1</v>
      </c>
      <c r="L11">
        <f>IF(Table1[[#This Row],[Team]]="ARS",1,)</f>
        <v>0</v>
      </c>
      <c r="M11">
        <v>8</v>
      </c>
      <c r="N11">
        <v>283</v>
      </c>
      <c r="O11">
        <v>4.1999999964521004</v>
      </c>
      <c r="P11">
        <v>12.4259351008624</v>
      </c>
      <c r="Q11">
        <v>4.7016939374518696</v>
      </c>
      <c r="R11">
        <v>0</v>
      </c>
      <c r="S11">
        <v>0</v>
      </c>
      <c r="U11" s="1" t="s">
        <v>283</v>
      </c>
      <c r="V11" cm="1">
        <f t="array" ref="V11">SUMPRODUCT(Table1[Selected], -- (Table1[PREV] = 0))</f>
        <v>2</v>
      </c>
    </row>
    <row r="12" spans="1:23" x14ac:dyDescent="0.3">
      <c r="A12" t="s">
        <v>28</v>
      </c>
      <c r="B12" t="s">
        <v>36</v>
      </c>
      <c r="C12" t="s">
        <v>37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16</v>
      </c>
      <c r="J12">
        <f>IF(Table1[[#This Row],[Team]]="TOT",1,0)</f>
        <v>0</v>
      </c>
      <c r="K12">
        <f>IF(Table1[[#This Row],[Team]]="MCI",1,0)</f>
        <v>0</v>
      </c>
      <c r="L12">
        <f>IF(Table1[[#This Row],[Team]]="ARS",1,)</f>
        <v>1</v>
      </c>
      <c r="M12">
        <v>8.1</v>
      </c>
      <c r="N12">
        <v>18</v>
      </c>
      <c r="O12">
        <v>6.1999999987339898</v>
      </c>
      <c r="P12">
        <v>10.6037075238703</v>
      </c>
      <c r="Q12">
        <v>4.6790377013434297</v>
      </c>
      <c r="R12">
        <v>1</v>
      </c>
      <c r="S12">
        <v>1</v>
      </c>
      <c r="U12" s="1" t="s">
        <v>284</v>
      </c>
      <c r="V12">
        <v>2</v>
      </c>
    </row>
    <row r="13" spans="1:23" hidden="1" x14ac:dyDescent="0.3">
      <c r="A13" t="s">
        <v>196</v>
      </c>
      <c r="B13" t="s">
        <v>197</v>
      </c>
      <c r="C13" t="s">
        <v>197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179</v>
      </c>
      <c r="J13">
        <f>IF(Table1[[#This Row],[Team]]="TOT",1,0)</f>
        <v>0</v>
      </c>
      <c r="K13">
        <f>IF(Table1[[#This Row],[Team]]="MCI",1,0)</f>
        <v>0</v>
      </c>
      <c r="L13">
        <f>IF(Table1[[#This Row],[Team]]="ARS",1,)</f>
        <v>0</v>
      </c>
      <c r="M13">
        <v>5.0999999999999996</v>
      </c>
      <c r="N13">
        <v>339</v>
      </c>
      <c r="O13">
        <v>5.9999999982540499</v>
      </c>
      <c r="P13">
        <v>12.493881457164299</v>
      </c>
      <c r="Q13">
        <v>4.66222230779971</v>
      </c>
      <c r="R13">
        <v>0</v>
      </c>
      <c r="S13">
        <v>0</v>
      </c>
      <c r="U13" s="1"/>
    </row>
    <row r="14" spans="1:23" hidden="1" x14ac:dyDescent="0.3">
      <c r="A14" t="s">
        <v>234</v>
      </c>
      <c r="B14" t="s">
        <v>235</v>
      </c>
      <c r="C14" t="s">
        <v>235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228</v>
      </c>
      <c r="J14">
        <f>IF(Table1[[#This Row],[Team]]="TOT",1,0)</f>
        <v>1</v>
      </c>
      <c r="K14">
        <f>IF(Table1[[#This Row],[Team]]="MCI",1,0)</f>
        <v>0</v>
      </c>
      <c r="L14">
        <f>IF(Table1[[#This Row],[Team]]="ARS",1,)</f>
        <v>0</v>
      </c>
      <c r="M14">
        <v>5.5</v>
      </c>
      <c r="N14">
        <v>400</v>
      </c>
      <c r="O14">
        <v>5.1999999977351603</v>
      </c>
      <c r="P14">
        <v>11.8627156444389</v>
      </c>
      <c r="Q14">
        <v>4.5240159012493004</v>
      </c>
      <c r="R14">
        <v>0</v>
      </c>
      <c r="S14">
        <v>0</v>
      </c>
      <c r="U14" s="1" t="s">
        <v>9</v>
      </c>
      <c r="V14">
        <f>(V11-V12)*4</f>
        <v>0</v>
      </c>
    </row>
    <row r="15" spans="1:23" x14ac:dyDescent="0.3">
      <c r="A15" t="s">
        <v>232</v>
      </c>
      <c r="B15" t="s">
        <v>233</v>
      </c>
      <c r="C15" t="s">
        <v>233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228</v>
      </c>
      <c r="J15">
        <f>IF(Table1[[#This Row],[Team]]="TOT",1,0)</f>
        <v>1</v>
      </c>
      <c r="K15">
        <f>IF(Table1[[#This Row],[Team]]="MCI",1,0)</f>
        <v>0</v>
      </c>
      <c r="L15">
        <f>IF(Table1[[#This Row],[Team]]="ARS",1,)</f>
        <v>0</v>
      </c>
      <c r="M15">
        <v>5</v>
      </c>
      <c r="N15">
        <v>398</v>
      </c>
      <c r="O15">
        <v>5.26666645350815</v>
      </c>
      <c r="P15">
        <v>11.700843157399101</v>
      </c>
      <c r="Q15">
        <v>4.5120376716286197</v>
      </c>
      <c r="R15">
        <v>1</v>
      </c>
      <c r="S15">
        <v>1</v>
      </c>
      <c r="U15" s="1"/>
    </row>
    <row r="16" spans="1:23" hidden="1" x14ac:dyDescent="0.3">
      <c r="A16" t="s">
        <v>78</v>
      </c>
      <c r="B16" t="s">
        <v>244</v>
      </c>
      <c r="C16" t="s">
        <v>244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228</v>
      </c>
      <c r="J16">
        <f>IF(Table1[[#This Row],[Team]]="TOT",1,0)</f>
        <v>1</v>
      </c>
      <c r="K16">
        <f>IF(Table1[[#This Row],[Team]]="MCI",1,0)</f>
        <v>0</v>
      </c>
      <c r="L16">
        <f>IF(Table1[[#This Row],[Team]]="ARS",1,)</f>
        <v>0</v>
      </c>
      <c r="M16">
        <v>5.6</v>
      </c>
      <c r="N16">
        <v>410</v>
      </c>
      <c r="O16">
        <v>4.7999999977880803</v>
      </c>
      <c r="P16">
        <v>12.062740165655001</v>
      </c>
      <c r="Q16">
        <v>4.4239894202651202</v>
      </c>
      <c r="R16">
        <v>0</v>
      </c>
      <c r="S16">
        <v>0</v>
      </c>
      <c r="U16" s="1" t="s">
        <v>285</v>
      </c>
      <c r="V16">
        <f>V2-V14</f>
        <v>60.098499607108799</v>
      </c>
    </row>
    <row r="17" spans="1:23" hidden="1" x14ac:dyDescent="0.3">
      <c r="A17" t="s">
        <v>131</v>
      </c>
      <c r="B17" t="s">
        <v>160</v>
      </c>
      <c r="C17" t="s">
        <v>160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158</v>
      </c>
      <c r="J17">
        <f>IF(Table1[[#This Row],[Team]]="TOT",1,0)</f>
        <v>0</v>
      </c>
      <c r="K17">
        <f>IF(Table1[[#This Row],[Team]]="MCI",1,0)</f>
        <v>1</v>
      </c>
      <c r="L17">
        <f>IF(Table1[[#This Row],[Team]]="ARS",1,)</f>
        <v>0</v>
      </c>
      <c r="M17">
        <v>7.1</v>
      </c>
      <c r="N17">
        <v>278</v>
      </c>
      <c r="O17">
        <v>5.2</v>
      </c>
      <c r="P17">
        <v>9.83836900068607</v>
      </c>
      <c r="Q17">
        <v>4.3920467639861798</v>
      </c>
      <c r="R17">
        <v>0</v>
      </c>
      <c r="S17">
        <v>0</v>
      </c>
    </row>
    <row r="18" spans="1:23" x14ac:dyDescent="0.3">
      <c r="A18" t="s">
        <v>112</v>
      </c>
      <c r="B18" t="s">
        <v>279</v>
      </c>
      <c r="C18" t="s">
        <v>279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265</v>
      </c>
      <c r="J18">
        <f>IF(Table1[[#This Row],[Team]]="TOT",1,0)</f>
        <v>0</v>
      </c>
      <c r="K18">
        <f>IF(Table1[[#This Row],[Team]]="MCI",1,0)</f>
        <v>0</v>
      </c>
      <c r="L18">
        <f>IF(Table1[[#This Row],[Team]]="ARS",1,)</f>
        <v>0</v>
      </c>
      <c r="M18">
        <v>4.5</v>
      </c>
      <c r="N18">
        <v>455</v>
      </c>
      <c r="O18">
        <v>5.39999999766603</v>
      </c>
      <c r="P18">
        <v>12.740440198535101</v>
      </c>
      <c r="Q18">
        <v>4.33072761551926</v>
      </c>
      <c r="R18">
        <v>0</v>
      </c>
      <c r="S18">
        <v>1</v>
      </c>
      <c r="U18" t="s">
        <v>16</v>
      </c>
      <c r="V18">
        <f>SUMPRODUCT(Table1[Selected],Table1[ARS])</f>
        <v>3</v>
      </c>
      <c r="W18">
        <v>3</v>
      </c>
    </row>
    <row r="19" spans="1:23" x14ac:dyDescent="0.3">
      <c r="A19" t="s">
        <v>239</v>
      </c>
      <c r="B19" t="s">
        <v>240</v>
      </c>
      <c r="C19" t="s">
        <v>241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228</v>
      </c>
      <c r="J19">
        <f>IF(Table1[[#This Row],[Team]]="TOT",1,0)</f>
        <v>1</v>
      </c>
      <c r="K19">
        <f>IF(Table1[[#This Row],[Team]]="MCI",1,0)</f>
        <v>0</v>
      </c>
      <c r="L19">
        <f>IF(Table1[[#This Row],[Team]]="ARS",1,)</f>
        <v>0</v>
      </c>
      <c r="M19">
        <v>5.0999999999999996</v>
      </c>
      <c r="N19">
        <v>408</v>
      </c>
      <c r="O19">
        <v>5.1333335787272496</v>
      </c>
      <c r="P19">
        <v>10.930070743557</v>
      </c>
      <c r="Q19">
        <v>4.2920367165369697</v>
      </c>
      <c r="R19">
        <v>1</v>
      </c>
      <c r="S19">
        <v>1</v>
      </c>
      <c r="U19" t="s">
        <v>158</v>
      </c>
      <c r="V19">
        <f>SUMPRODUCT(Table1[Selected],Table1[MCI])</f>
        <v>3</v>
      </c>
      <c r="W19">
        <v>3</v>
      </c>
    </row>
    <row r="20" spans="1:23" hidden="1" x14ac:dyDescent="0.3">
      <c r="A20" t="s">
        <v>273</v>
      </c>
      <c r="B20" t="s">
        <v>274</v>
      </c>
      <c r="C20" t="s">
        <v>274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265</v>
      </c>
      <c r="J20">
        <f>IF(Table1[[#This Row],[Team]]="TOT",1,0)</f>
        <v>0</v>
      </c>
      <c r="K20">
        <f>IF(Table1[[#This Row],[Team]]="MCI",1,0)</f>
        <v>0</v>
      </c>
      <c r="L20">
        <f>IF(Table1[[#This Row],[Team]]="ARS",1,)</f>
        <v>0</v>
      </c>
      <c r="M20">
        <v>4.5</v>
      </c>
      <c r="N20">
        <v>447</v>
      </c>
      <c r="O20">
        <v>5.1999999972028901</v>
      </c>
      <c r="P20">
        <v>12.7578328931275</v>
      </c>
      <c r="Q20">
        <v>4.2606125785330802</v>
      </c>
      <c r="R20">
        <v>0</v>
      </c>
      <c r="S20">
        <v>0</v>
      </c>
      <c r="U20" t="s">
        <v>228</v>
      </c>
      <c r="V20">
        <f>SUMPRODUCT(Table1[Selected],Table1[TOT])</f>
        <v>3</v>
      </c>
      <c r="W20">
        <v>3</v>
      </c>
    </row>
    <row r="21" spans="1:23" hidden="1" x14ac:dyDescent="0.3">
      <c r="A21" t="s">
        <v>22</v>
      </c>
      <c r="B21" t="s">
        <v>23</v>
      </c>
      <c r="C21" t="s">
        <v>23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16</v>
      </c>
      <c r="J21">
        <f>IF(Table1[[#This Row],[Team]]="TOT",1,0)</f>
        <v>0</v>
      </c>
      <c r="K21">
        <f>IF(Table1[[#This Row],[Team]]="MCI",1,0)</f>
        <v>0</v>
      </c>
      <c r="L21">
        <f>IF(Table1[[#This Row],[Team]]="ARS",1,)</f>
        <v>1</v>
      </c>
      <c r="M21">
        <v>4.5</v>
      </c>
      <c r="N21">
        <v>6</v>
      </c>
      <c r="O21">
        <v>4.7333334334038897</v>
      </c>
      <c r="P21">
        <v>10.793839943308599</v>
      </c>
      <c r="Q21">
        <v>4.2122329807511596</v>
      </c>
      <c r="R21">
        <v>0</v>
      </c>
      <c r="S21">
        <v>0</v>
      </c>
    </row>
    <row r="22" spans="1:23" x14ac:dyDescent="0.3">
      <c r="A22" t="s">
        <v>17</v>
      </c>
      <c r="B22" t="s">
        <v>18</v>
      </c>
      <c r="C22" t="s">
        <v>18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16</v>
      </c>
      <c r="J22">
        <f>IF(Table1[[#This Row],[Team]]="TOT",1,0)</f>
        <v>0</v>
      </c>
      <c r="K22">
        <f>IF(Table1[[#This Row],[Team]]="MCI",1,0)</f>
        <v>0</v>
      </c>
      <c r="L22">
        <f>IF(Table1[[#This Row],[Team]]="ARS",1,)</f>
        <v>1</v>
      </c>
      <c r="M22">
        <v>5</v>
      </c>
      <c r="N22">
        <v>2</v>
      </c>
      <c r="O22">
        <v>4.7999999997727096</v>
      </c>
      <c r="P22">
        <v>10.580670588463301</v>
      </c>
      <c r="Q22">
        <v>4.1849397018019596</v>
      </c>
      <c r="R22">
        <v>1</v>
      </c>
      <c r="S22">
        <v>1</v>
      </c>
    </row>
    <row r="23" spans="1:23" hidden="1" x14ac:dyDescent="0.3">
      <c r="A23" t="s">
        <v>24</v>
      </c>
      <c r="B23" t="s">
        <v>25</v>
      </c>
      <c r="C23" t="s">
        <v>25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16</v>
      </c>
      <c r="J23">
        <f>IF(Table1[[#This Row],[Team]]="TOT",1,0)</f>
        <v>0</v>
      </c>
      <c r="K23">
        <f>IF(Table1[[#This Row],[Team]]="MCI",1,0)</f>
        <v>0</v>
      </c>
      <c r="L23">
        <f>IF(Table1[[#This Row],[Team]]="ARS",1,)</f>
        <v>1</v>
      </c>
      <c r="M23">
        <v>7.8</v>
      </c>
      <c r="N23">
        <v>8</v>
      </c>
      <c r="O23">
        <v>4.3999999898401096</v>
      </c>
      <c r="P23">
        <v>11.0754515888245</v>
      </c>
      <c r="Q23">
        <v>4.1626868558260304</v>
      </c>
      <c r="R23">
        <v>0</v>
      </c>
      <c r="S23">
        <v>0</v>
      </c>
    </row>
    <row r="24" spans="1:23" hidden="1" x14ac:dyDescent="0.3">
      <c r="A24" t="s">
        <v>126</v>
      </c>
      <c r="B24" t="s">
        <v>127</v>
      </c>
      <c r="C24" t="s">
        <v>127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117</v>
      </c>
      <c r="J24">
        <f>IF(Table1[[#This Row],[Team]]="TOT",1,0)</f>
        <v>0</v>
      </c>
      <c r="K24">
        <f>IF(Table1[[#This Row],[Team]]="MCI",1,0)</f>
        <v>0</v>
      </c>
      <c r="L24">
        <f>IF(Table1[[#This Row],[Team]]="ARS",1,)</f>
        <v>0</v>
      </c>
      <c r="M24">
        <v>6.9</v>
      </c>
      <c r="N24">
        <v>187</v>
      </c>
      <c r="O24">
        <v>5.1999999976415703</v>
      </c>
      <c r="P24">
        <v>13.096590235148501</v>
      </c>
      <c r="Q24">
        <v>4.1230988237733301</v>
      </c>
      <c r="R24">
        <v>0</v>
      </c>
      <c r="S24">
        <v>0</v>
      </c>
    </row>
    <row r="25" spans="1:23" hidden="1" x14ac:dyDescent="0.3">
      <c r="A25" t="s">
        <v>21</v>
      </c>
      <c r="B25" t="s">
        <v>180</v>
      </c>
      <c r="C25" t="s">
        <v>180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179</v>
      </c>
      <c r="J25">
        <f>IF(Table1[[#This Row],[Team]]="TOT",1,0)</f>
        <v>0</v>
      </c>
      <c r="K25">
        <f>IF(Table1[[#This Row],[Team]]="MCI",1,0)</f>
        <v>0</v>
      </c>
      <c r="L25">
        <f>IF(Table1[[#This Row],[Team]]="ARS",1,)</f>
        <v>0</v>
      </c>
      <c r="M25">
        <v>5.3</v>
      </c>
      <c r="N25">
        <v>325</v>
      </c>
      <c r="O25">
        <v>4.5999999971140699</v>
      </c>
      <c r="P25">
        <v>11.9840000673119</v>
      </c>
      <c r="Q25">
        <v>4.0580408077779504</v>
      </c>
      <c r="R25">
        <v>0</v>
      </c>
      <c r="S25">
        <v>0</v>
      </c>
    </row>
    <row r="26" spans="1:23" hidden="1" x14ac:dyDescent="0.3">
      <c r="A26" t="s">
        <v>219</v>
      </c>
      <c r="B26" t="s">
        <v>155</v>
      </c>
      <c r="C26" t="s">
        <v>155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213</v>
      </c>
      <c r="J26">
        <f>IF(Table1[[#This Row],[Team]]="TOT",1,0)</f>
        <v>0</v>
      </c>
      <c r="K26">
        <f>IF(Table1[[#This Row],[Team]]="MCI",1,0)</f>
        <v>0</v>
      </c>
      <c r="L26">
        <f>IF(Table1[[#This Row],[Team]]="ARS",1,)</f>
        <v>0</v>
      </c>
      <c r="M26">
        <v>6.4</v>
      </c>
      <c r="N26">
        <v>379</v>
      </c>
      <c r="O26">
        <v>6.6666688851890301</v>
      </c>
      <c r="P26">
        <v>10.3619674108475</v>
      </c>
      <c r="Q26">
        <v>4.0287675850588904</v>
      </c>
      <c r="R26">
        <v>0</v>
      </c>
      <c r="S26">
        <v>0</v>
      </c>
    </row>
    <row r="27" spans="1:23" hidden="1" x14ac:dyDescent="0.3">
      <c r="A27" t="s">
        <v>242</v>
      </c>
      <c r="B27" t="s">
        <v>243</v>
      </c>
      <c r="C27" t="s">
        <v>243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228</v>
      </c>
      <c r="J27">
        <f>IF(Table1[[#This Row],[Team]]="TOT",1,0)</f>
        <v>1</v>
      </c>
      <c r="K27">
        <f>IF(Table1[[#This Row],[Team]]="MCI",1,0)</f>
        <v>0</v>
      </c>
      <c r="L27">
        <f>IF(Table1[[#This Row],[Team]]="ARS",1,)</f>
        <v>0</v>
      </c>
      <c r="M27">
        <v>8.1</v>
      </c>
      <c r="N27">
        <v>409</v>
      </c>
      <c r="O27">
        <v>4.3999995581763498</v>
      </c>
      <c r="P27">
        <v>10.789584936531799</v>
      </c>
      <c r="Q27">
        <v>3.9956051440914102</v>
      </c>
      <c r="R27">
        <v>0</v>
      </c>
      <c r="S27">
        <v>0</v>
      </c>
    </row>
    <row r="28" spans="1:23" hidden="1" x14ac:dyDescent="0.3">
      <c r="A28" t="s">
        <v>161</v>
      </c>
      <c r="B28" t="s">
        <v>162</v>
      </c>
      <c r="C28" t="s">
        <v>161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158</v>
      </c>
      <c r="J28">
        <f>IF(Table1[[#This Row],[Team]]="TOT",1,0)</f>
        <v>0</v>
      </c>
      <c r="K28">
        <f>IF(Table1[[#This Row],[Team]]="MCI",1,0)</f>
        <v>1</v>
      </c>
      <c r="L28">
        <f>IF(Table1[[#This Row],[Team]]="ARS",1,)</f>
        <v>0</v>
      </c>
      <c r="M28">
        <v>5.5</v>
      </c>
      <c r="N28">
        <v>279</v>
      </c>
      <c r="O28">
        <v>3.1999999953433802</v>
      </c>
      <c r="P28">
        <v>10.9558276673752</v>
      </c>
      <c r="Q28">
        <v>3.9657792745027298</v>
      </c>
      <c r="R28">
        <v>0</v>
      </c>
      <c r="S28">
        <v>0</v>
      </c>
    </row>
    <row r="29" spans="1:23" hidden="1" x14ac:dyDescent="0.3">
      <c r="A29" t="s">
        <v>116</v>
      </c>
      <c r="B29" t="s">
        <v>269</v>
      </c>
      <c r="C29" t="s">
        <v>270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265</v>
      </c>
      <c r="J29">
        <f>IF(Table1[[#This Row],[Team]]="TOT",1,0)</f>
        <v>0</v>
      </c>
      <c r="K29">
        <f>IF(Table1[[#This Row],[Team]]="MCI",1,0)</f>
        <v>0</v>
      </c>
      <c r="L29">
        <f>IF(Table1[[#This Row],[Team]]="ARS",1,)</f>
        <v>0</v>
      </c>
      <c r="M29">
        <v>5.5</v>
      </c>
      <c r="N29">
        <v>443</v>
      </c>
      <c r="O29">
        <v>5.2000005983573203</v>
      </c>
      <c r="P29">
        <v>11.0150822748626</v>
      </c>
      <c r="Q29">
        <v>3.9390266689919899</v>
      </c>
      <c r="R29">
        <v>0</v>
      </c>
      <c r="S29">
        <v>0</v>
      </c>
    </row>
    <row r="30" spans="1:23" hidden="1" x14ac:dyDescent="0.3">
      <c r="A30" t="s">
        <v>135</v>
      </c>
      <c r="B30" t="s">
        <v>136</v>
      </c>
      <c r="C30" t="s">
        <v>135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117</v>
      </c>
      <c r="J30">
        <f>IF(Table1[[#This Row],[Team]]="TOT",1,0)</f>
        <v>0</v>
      </c>
      <c r="K30">
        <f>IF(Table1[[#This Row],[Team]]="MCI",1,0)</f>
        <v>0</v>
      </c>
      <c r="L30">
        <f>IF(Table1[[#This Row],[Team]]="ARS",1,)</f>
        <v>0</v>
      </c>
      <c r="M30">
        <v>4.5999999999999996</v>
      </c>
      <c r="N30">
        <v>194</v>
      </c>
      <c r="O30">
        <v>5.6666665425692599</v>
      </c>
      <c r="P30">
        <v>10.894954743242501</v>
      </c>
      <c r="Q30">
        <v>3.92299984713177</v>
      </c>
      <c r="R30">
        <v>0</v>
      </c>
      <c r="S30">
        <v>0</v>
      </c>
    </row>
    <row r="31" spans="1:23" x14ac:dyDescent="0.3">
      <c r="A31" t="s">
        <v>89</v>
      </c>
      <c r="B31" t="s">
        <v>90</v>
      </c>
      <c r="C31" t="s">
        <v>90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77</v>
      </c>
      <c r="J31">
        <f>IF(Table1[[#This Row],[Team]]="TOT",1,0)</f>
        <v>0</v>
      </c>
      <c r="K31">
        <f>IF(Table1[[#This Row],[Team]]="MCI",1,0)</f>
        <v>0</v>
      </c>
      <c r="L31">
        <f>IF(Table1[[#This Row],[Team]]="ARS",1,)</f>
        <v>0</v>
      </c>
      <c r="M31">
        <v>5.0999999999999996</v>
      </c>
      <c r="N31">
        <v>75</v>
      </c>
      <c r="O31">
        <v>4.63793040687138</v>
      </c>
      <c r="P31">
        <v>11.588267027200001</v>
      </c>
      <c r="Q31">
        <v>3.8541913192349599</v>
      </c>
      <c r="R31">
        <v>1</v>
      </c>
      <c r="S31">
        <v>1</v>
      </c>
    </row>
    <row r="32" spans="1:23" hidden="1" x14ac:dyDescent="0.3">
      <c r="A32" t="s">
        <v>28</v>
      </c>
      <c r="B32" t="s">
        <v>29</v>
      </c>
      <c r="C32" t="s">
        <v>28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16</v>
      </c>
      <c r="J32">
        <f>IF(Table1[[#This Row],[Team]]="TOT",1,0)</f>
        <v>0</v>
      </c>
      <c r="K32">
        <f>IF(Table1[[#This Row],[Team]]="MCI",1,0)</f>
        <v>0</v>
      </c>
      <c r="L32">
        <f>IF(Table1[[#This Row],[Team]]="ARS",1,)</f>
        <v>1</v>
      </c>
      <c r="M32">
        <v>5.0999999999999996</v>
      </c>
      <c r="N32">
        <v>11</v>
      </c>
      <c r="O32">
        <v>3.6666650758073001</v>
      </c>
      <c r="P32">
        <v>10.7965564805535</v>
      </c>
      <c r="Q32">
        <v>3.8405842433187698</v>
      </c>
      <c r="R32">
        <v>0</v>
      </c>
      <c r="S32">
        <v>0</v>
      </c>
    </row>
    <row r="33" spans="1:19" hidden="1" x14ac:dyDescent="0.3">
      <c r="A33" t="s">
        <v>170</v>
      </c>
      <c r="B33" t="s">
        <v>171</v>
      </c>
      <c r="C33" t="s">
        <v>172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158</v>
      </c>
      <c r="J33">
        <f>IF(Table1[[#This Row],[Team]]="TOT",1,0)</f>
        <v>0</v>
      </c>
      <c r="K33">
        <f>IF(Table1[[#This Row],[Team]]="MCI",1,0)</f>
        <v>1</v>
      </c>
      <c r="L33">
        <f>IF(Table1[[#This Row],[Team]]="ARS",1,)</f>
        <v>0</v>
      </c>
      <c r="M33">
        <v>5.9</v>
      </c>
      <c r="N33">
        <v>284</v>
      </c>
      <c r="O33">
        <v>3.22326497467831</v>
      </c>
      <c r="P33">
        <v>10.373095355894399</v>
      </c>
      <c r="Q33">
        <v>3.8239316372197898</v>
      </c>
      <c r="R33">
        <v>0</v>
      </c>
      <c r="S33">
        <v>0</v>
      </c>
    </row>
    <row r="34" spans="1:19" x14ac:dyDescent="0.3">
      <c r="A34" t="s">
        <v>33</v>
      </c>
      <c r="B34" t="s">
        <v>34</v>
      </c>
      <c r="C34" t="s">
        <v>34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16</v>
      </c>
      <c r="J34">
        <f>IF(Table1[[#This Row],[Team]]="TOT",1,0)</f>
        <v>0</v>
      </c>
      <c r="K34">
        <f>IF(Table1[[#This Row],[Team]]="MCI",1,0)</f>
        <v>0</v>
      </c>
      <c r="L34">
        <f>IF(Table1[[#This Row],[Team]]="ARS",1,)</f>
        <v>1</v>
      </c>
      <c r="M34">
        <v>4.8</v>
      </c>
      <c r="N34">
        <v>16</v>
      </c>
      <c r="O34">
        <v>4.2</v>
      </c>
      <c r="P34">
        <v>9.8566487021193705</v>
      </c>
      <c r="Q34">
        <v>3.8037948214092401</v>
      </c>
      <c r="R34">
        <v>1</v>
      </c>
      <c r="S34">
        <v>1</v>
      </c>
    </row>
    <row r="35" spans="1:19" hidden="1" x14ac:dyDescent="0.3">
      <c r="A35" t="s">
        <v>186</v>
      </c>
      <c r="B35" t="s">
        <v>187</v>
      </c>
      <c r="C35" t="s">
        <v>188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179</v>
      </c>
      <c r="J35">
        <f>IF(Table1[[#This Row],[Team]]="TOT",1,0)</f>
        <v>0</v>
      </c>
      <c r="K35">
        <f>IF(Table1[[#This Row],[Team]]="MCI",1,0)</f>
        <v>0</v>
      </c>
      <c r="L35">
        <f>IF(Table1[[#This Row],[Team]]="ARS",1,)</f>
        <v>0</v>
      </c>
      <c r="M35">
        <v>5</v>
      </c>
      <c r="N35">
        <v>334</v>
      </c>
      <c r="O35">
        <v>4.3333320581055501</v>
      </c>
      <c r="P35">
        <v>11.115702477310901</v>
      </c>
      <c r="Q35">
        <v>3.78788948416903</v>
      </c>
      <c r="R35">
        <v>0</v>
      </c>
      <c r="S35">
        <v>0</v>
      </c>
    </row>
    <row r="36" spans="1:19" hidden="1" x14ac:dyDescent="0.3">
      <c r="A36" t="s">
        <v>80</v>
      </c>
      <c r="B36" t="s">
        <v>81</v>
      </c>
      <c r="C36" t="s">
        <v>82</v>
      </c>
      <c r="D36" t="s">
        <v>4</v>
      </c>
      <c r="E36">
        <v>1</v>
      </c>
      <c r="F36">
        <v>0</v>
      </c>
      <c r="G36">
        <v>0</v>
      </c>
      <c r="H36">
        <v>0</v>
      </c>
      <c r="I36" t="s">
        <v>77</v>
      </c>
      <c r="J36">
        <f>IF(Table1[[#This Row],[Team]]="TOT",1,0)</f>
        <v>0</v>
      </c>
      <c r="K36">
        <f>IF(Table1[[#This Row],[Team]]="MCI",1,0)</f>
        <v>0</v>
      </c>
      <c r="L36">
        <f>IF(Table1[[#This Row],[Team]]="ARS",1,)</f>
        <v>0</v>
      </c>
      <c r="M36">
        <v>4.5</v>
      </c>
      <c r="N36">
        <v>68</v>
      </c>
      <c r="O36">
        <v>4.1999999929041998</v>
      </c>
      <c r="P36">
        <v>11.965078105695101</v>
      </c>
      <c r="Q36">
        <v>3.7688942383892599</v>
      </c>
      <c r="R36">
        <v>0</v>
      </c>
      <c r="S36">
        <v>0</v>
      </c>
    </row>
    <row r="37" spans="1:19" hidden="1" x14ac:dyDescent="0.3">
      <c r="A37" t="s">
        <v>63</v>
      </c>
      <c r="B37" t="s">
        <v>64</v>
      </c>
      <c r="C37" t="s">
        <v>64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55</v>
      </c>
      <c r="J37">
        <f>IF(Table1[[#This Row],[Team]]="TOT",1,0)</f>
        <v>0</v>
      </c>
      <c r="K37">
        <f>IF(Table1[[#This Row],[Team]]="MCI",1,0)</f>
        <v>0</v>
      </c>
      <c r="L37">
        <f>IF(Table1[[#This Row],[Team]]="ARS",1,)</f>
        <v>0</v>
      </c>
      <c r="M37">
        <v>5.7</v>
      </c>
      <c r="N37">
        <v>50</v>
      </c>
      <c r="O37">
        <v>6.7576711841727404</v>
      </c>
      <c r="P37">
        <v>9.3887016179752205</v>
      </c>
      <c r="Q37">
        <v>3.7646337725158401</v>
      </c>
      <c r="R37">
        <v>0</v>
      </c>
      <c r="S37">
        <v>0</v>
      </c>
    </row>
    <row r="38" spans="1:19" hidden="1" x14ac:dyDescent="0.3">
      <c r="A38" t="s">
        <v>26</v>
      </c>
      <c r="B38" t="s">
        <v>27</v>
      </c>
      <c r="C38" t="s">
        <v>27</v>
      </c>
      <c r="D38" t="s">
        <v>4</v>
      </c>
      <c r="E38">
        <v>1</v>
      </c>
      <c r="F38">
        <v>0</v>
      </c>
      <c r="G38">
        <v>0</v>
      </c>
      <c r="H38">
        <v>0</v>
      </c>
      <c r="I38" t="s">
        <v>16</v>
      </c>
      <c r="J38">
        <f>IF(Table1[[#This Row],[Team]]="TOT",1,0)</f>
        <v>0</v>
      </c>
      <c r="K38">
        <f>IF(Table1[[#This Row],[Team]]="MCI",1,0)</f>
        <v>0</v>
      </c>
      <c r="L38">
        <f>IF(Table1[[#This Row],[Team]]="ARS",1,)</f>
        <v>1</v>
      </c>
      <c r="M38">
        <v>4.9000000000000004</v>
      </c>
      <c r="N38">
        <v>10</v>
      </c>
      <c r="O38">
        <v>3.5333335393329901</v>
      </c>
      <c r="P38">
        <v>10.607601687093201</v>
      </c>
      <c r="Q38">
        <v>3.7492302250102898</v>
      </c>
      <c r="R38">
        <v>0</v>
      </c>
      <c r="S38">
        <v>0</v>
      </c>
    </row>
    <row r="39" spans="1:19" hidden="1" x14ac:dyDescent="0.3">
      <c r="A39" t="s">
        <v>116</v>
      </c>
      <c r="B39" t="s">
        <v>166</v>
      </c>
      <c r="C39" t="s">
        <v>167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158</v>
      </c>
      <c r="J39">
        <f>IF(Table1[[#This Row],[Team]]="TOT",1,0)</f>
        <v>0</v>
      </c>
      <c r="K39">
        <f>IF(Table1[[#This Row],[Team]]="MCI",1,0)</f>
        <v>1</v>
      </c>
      <c r="L39">
        <f>IF(Table1[[#This Row],[Team]]="ARS",1,)</f>
        <v>0</v>
      </c>
      <c r="M39">
        <v>6</v>
      </c>
      <c r="N39">
        <v>282</v>
      </c>
      <c r="O39">
        <v>3.1999999953433802</v>
      </c>
      <c r="P39">
        <v>10.0426879200068</v>
      </c>
      <c r="Q39">
        <v>3.7304858079297301</v>
      </c>
      <c r="R39">
        <v>0</v>
      </c>
      <c r="S39">
        <v>0</v>
      </c>
    </row>
    <row r="40" spans="1:19" hidden="1" x14ac:dyDescent="0.3">
      <c r="A40" t="s">
        <v>263</v>
      </c>
      <c r="B40" t="s">
        <v>264</v>
      </c>
      <c r="C40" t="s">
        <v>138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265</v>
      </c>
      <c r="J40">
        <f>IF(Table1[[#This Row],[Team]]="TOT",1,0)</f>
        <v>0</v>
      </c>
      <c r="K40">
        <f>IF(Table1[[#This Row],[Team]]="MCI",1,0)</f>
        <v>0</v>
      </c>
      <c r="L40">
        <f>IF(Table1[[#This Row],[Team]]="ARS",1,)</f>
        <v>0</v>
      </c>
      <c r="M40">
        <v>4.4000000000000004</v>
      </c>
      <c r="N40">
        <v>441</v>
      </c>
      <c r="O40">
        <v>4.1999999911302597</v>
      </c>
      <c r="P40">
        <v>11.401339911980999</v>
      </c>
      <c r="Q40">
        <v>3.6436793889938701</v>
      </c>
      <c r="R40">
        <v>0</v>
      </c>
      <c r="S40">
        <v>0</v>
      </c>
    </row>
    <row r="41" spans="1:19" hidden="1" x14ac:dyDescent="0.3">
      <c r="A41" t="s">
        <v>260</v>
      </c>
      <c r="B41" t="s">
        <v>261</v>
      </c>
      <c r="C41" t="s">
        <v>262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247</v>
      </c>
      <c r="J41">
        <f>IF(Table1[[#This Row],[Team]]="TOT",1,0)</f>
        <v>0</v>
      </c>
      <c r="K41">
        <f>IF(Table1[[#This Row],[Team]]="MCI",1,0)</f>
        <v>0</v>
      </c>
      <c r="L41">
        <f>IF(Table1[[#This Row],[Team]]="ARS",1,)</f>
        <v>0</v>
      </c>
      <c r="M41">
        <v>5.4</v>
      </c>
      <c r="N41">
        <v>430</v>
      </c>
      <c r="O41">
        <v>5.5999995684087898</v>
      </c>
      <c r="P41">
        <v>11.018151833700699</v>
      </c>
      <c r="Q41">
        <v>3.6337941988673599</v>
      </c>
      <c r="R41">
        <v>0</v>
      </c>
      <c r="S41">
        <v>0</v>
      </c>
    </row>
    <row r="42" spans="1:19" x14ac:dyDescent="0.3">
      <c r="A42" t="s">
        <v>207</v>
      </c>
      <c r="B42" t="s">
        <v>208</v>
      </c>
      <c r="C42" t="s">
        <v>208</v>
      </c>
      <c r="D42" t="s">
        <v>4</v>
      </c>
      <c r="E42">
        <v>1</v>
      </c>
      <c r="F42">
        <v>0</v>
      </c>
      <c r="G42">
        <v>0</v>
      </c>
      <c r="H42">
        <v>0</v>
      </c>
      <c r="I42" t="s">
        <v>202</v>
      </c>
      <c r="J42">
        <f>IF(Table1[[#This Row],[Team]]="TOT",1,0)</f>
        <v>0</v>
      </c>
      <c r="K42">
        <f>IF(Table1[[#This Row],[Team]]="MCI",1,0)</f>
        <v>0</v>
      </c>
      <c r="L42">
        <f>IF(Table1[[#This Row],[Team]]="ARS",1,)</f>
        <v>0</v>
      </c>
      <c r="M42">
        <v>4.7</v>
      </c>
      <c r="N42">
        <v>357</v>
      </c>
      <c r="O42">
        <v>5.5999999983931597</v>
      </c>
      <c r="P42">
        <v>11.3831667991173</v>
      </c>
      <c r="Q42">
        <v>3.6317016674040001</v>
      </c>
      <c r="R42">
        <v>1</v>
      </c>
      <c r="S42">
        <v>1</v>
      </c>
    </row>
    <row r="43" spans="1:19" hidden="1" x14ac:dyDescent="0.3">
      <c r="A43" t="s">
        <v>122</v>
      </c>
      <c r="B43" t="s">
        <v>123</v>
      </c>
      <c r="C43" t="s">
        <v>123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117</v>
      </c>
      <c r="J43">
        <f>IF(Table1[[#This Row],[Team]]="TOT",1,0)</f>
        <v>0</v>
      </c>
      <c r="K43">
        <f>IF(Table1[[#This Row],[Team]]="MCI",1,0)</f>
        <v>0</v>
      </c>
      <c r="L43">
        <f>IF(Table1[[#This Row],[Team]]="ARS",1,)</f>
        <v>0</v>
      </c>
      <c r="M43">
        <v>5.5</v>
      </c>
      <c r="N43">
        <v>185</v>
      </c>
      <c r="O43">
        <v>5.0666663502105997</v>
      </c>
      <c r="P43">
        <v>10.454892160031299</v>
      </c>
      <c r="Q43">
        <v>3.6280842316269202</v>
      </c>
      <c r="R43">
        <v>0</v>
      </c>
      <c r="S43">
        <v>0</v>
      </c>
    </row>
    <row r="44" spans="1:19" hidden="1" x14ac:dyDescent="0.3">
      <c r="A44" t="s">
        <v>93</v>
      </c>
      <c r="B44" t="s">
        <v>94</v>
      </c>
      <c r="C44" t="s">
        <v>94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77</v>
      </c>
      <c r="J44">
        <f>IF(Table1[[#This Row],[Team]]="TOT",1,0)</f>
        <v>0</v>
      </c>
      <c r="K44">
        <f>IF(Table1[[#This Row],[Team]]="MCI",1,0)</f>
        <v>0</v>
      </c>
      <c r="L44">
        <f>IF(Table1[[#This Row],[Team]]="ARS",1,)</f>
        <v>0</v>
      </c>
      <c r="M44">
        <v>6</v>
      </c>
      <c r="N44">
        <v>80</v>
      </c>
      <c r="O44">
        <v>3.9999999962746999</v>
      </c>
      <c r="P44">
        <v>11.124967053260301</v>
      </c>
      <c r="Q44">
        <v>3.5382161615401202</v>
      </c>
      <c r="R44">
        <v>0</v>
      </c>
      <c r="S44">
        <v>0</v>
      </c>
    </row>
    <row r="45" spans="1:19" hidden="1" x14ac:dyDescent="0.3">
      <c r="A45" t="s">
        <v>41</v>
      </c>
      <c r="B45" t="s">
        <v>42</v>
      </c>
      <c r="C45" t="s">
        <v>43</v>
      </c>
      <c r="D45" t="s">
        <v>4</v>
      </c>
      <c r="E45">
        <v>1</v>
      </c>
      <c r="F45">
        <v>0</v>
      </c>
      <c r="G45">
        <v>0</v>
      </c>
      <c r="H45">
        <v>0</v>
      </c>
      <c r="I45" t="s">
        <v>40</v>
      </c>
      <c r="J45">
        <f>IF(Table1[[#This Row],[Team]]="TOT",1,0)</f>
        <v>0</v>
      </c>
      <c r="K45">
        <f>IF(Table1[[#This Row],[Team]]="MCI",1,0)</f>
        <v>0</v>
      </c>
      <c r="L45">
        <f>IF(Table1[[#This Row],[Team]]="ARS",1,)</f>
        <v>0</v>
      </c>
      <c r="M45">
        <v>4.9000000000000004</v>
      </c>
      <c r="N45">
        <v>23</v>
      </c>
      <c r="O45">
        <v>5.8666661969936102</v>
      </c>
      <c r="P45">
        <v>11.2859827031353</v>
      </c>
      <c r="Q45">
        <v>3.5214137104795502</v>
      </c>
      <c r="R45">
        <v>0</v>
      </c>
      <c r="S45">
        <v>0</v>
      </c>
    </row>
    <row r="46" spans="1:19" hidden="1" x14ac:dyDescent="0.3">
      <c r="A46" t="s">
        <v>107</v>
      </c>
      <c r="B46" t="s">
        <v>108</v>
      </c>
      <c r="C46" t="s">
        <v>108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104</v>
      </c>
      <c r="J46">
        <f>IF(Table1[[#This Row],[Team]]="TOT",1,0)</f>
        <v>0</v>
      </c>
      <c r="K46">
        <f>IF(Table1[[#This Row],[Team]]="MCI",1,0)</f>
        <v>0</v>
      </c>
      <c r="L46">
        <f>IF(Table1[[#This Row],[Team]]="ARS",1,)</f>
        <v>0</v>
      </c>
      <c r="M46">
        <v>5.5</v>
      </c>
      <c r="N46">
        <v>163</v>
      </c>
      <c r="O46">
        <v>4.9333332509308603</v>
      </c>
      <c r="P46">
        <v>11.168240549886001</v>
      </c>
      <c r="Q46">
        <v>3.4113585648115698</v>
      </c>
      <c r="R46">
        <v>0</v>
      </c>
      <c r="S46">
        <v>0</v>
      </c>
    </row>
    <row r="47" spans="1:19" hidden="1" x14ac:dyDescent="0.3">
      <c r="A47" t="s">
        <v>67</v>
      </c>
      <c r="B47" t="s">
        <v>68</v>
      </c>
      <c r="C47" t="s">
        <v>68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55</v>
      </c>
      <c r="J47">
        <f>IF(Table1[[#This Row],[Team]]="TOT",1,0)</f>
        <v>0</v>
      </c>
      <c r="K47">
        <f>IF(Table1[[#This Row],[Team]]="MCI",1,0)</f>
        <v>0</v>
      </c>
      <c r="L47">
        <f>IF(Table1[[#This Row],[Team]]="ARS",1,)</f>
        <v>0</v>
      </c>
      <c r="M47">
        <v>5.3</v>
      </c>
      <c r="N47">
        <v>53</v>
      </c>
      <c r="O47">
        <v>5.3333346792313003</v>
      </c>
      <c r="P47">
        <v>10.440807545655201</v>
      </c>
      <c r="Q47">
        <v>3.3856338307397702</v>
      </c>
      <c r="R47">
        <v>0</v>
      </c>
      <c r="S47">
        <v>0</v>
      </c>
    </row>
    <row r="48" spans="1:19" x14ac:dyDescent="0.3">
      <c r="A48" t="s">
        <v>45</v>
      </c>
      <c r="B48" t="s">
        <v>280</v>
      </c>
      <c r="C48" t="s">
        <v>280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158</v>
      </c>
      <c r="J48">
        <f>IF(Table1[[#This Row],[Team]]="TOT",1,0)</f>
        <v>0</v>
      </c>
      <c r="K48">
        <f>IF(Table1[[#This Row],[Team]]="MCI",1,0)</f>
        <v>1</v>
      </c>
      <c r="L48">
        <f>IF(Table1[[#This Row],[Team]]="ARS",1,)</f>
        <v>0</v>
      </c>
      <c r="M48">
        <v>5.4</v>
      </c>
      <c r="N48">
        <v>381</v>
      </c>
      <c r="O48">
        <v>3.1999999963196299</v>
      </c>
      <c r="P48">
        <v>10.038398141077399</v>
      </c>
      <c r="Q48">
        <f>3.7293804386369*0.9</f>
        <v>3.35644239477321</v>
      </c>
      <c r="R48">
        <v>1</v>
      </c>
      <c r="S48">
        <v>1</v>
      </c>
    </row>
    <row r="49" spans="1:19" hidden="1" x14ac:dyDescent="0.3">
      <c r="A49" t="s">
        <v>175</v>
      </c>
      <c r="B49" t="s">
        <v>176</v>
      </c>
      <c r="C49" t="s">
        <v>176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158</v>
      </c>
      <c r="J49">
        <f>IF(Table1[[#This Row],[Team]]="TOT",1,0)</f>
        <v>0</v>
      </c>
      <c r="K49">
        <f>IF(Table1[[#This Row],[Team]]="MCI",1,0)</f>
        <v>1</v>
      </c>
      <c r="L49">
        <f>IF(Table1[[#This Row],[Team]]="ARS",1,)</f>
        <v>0</v>
      </c>
      <c r="M49">
        <v>6.2</v>
      </c>
      <c r="N49">
        <v>287</v>
      </c>
      <c r="O49">
        <v>2.3333259810089002</v>
      </c>
      <c r="P49">
        <v>9.5750435530304703</v>
      </c>
      <c r="Q49">
        <v>3.3004923169906801</v>
      </c>
      <c r="R49">
        <v>0</v>
      </c>
      <c r="S49">
        <v>0</v>
      </c>
    </row>
    <row r="50" spans="1:19" hidden="1" x14ac:dyDescent="0.3">
      <c r="A50" t="s">
        <v>151</v>
      </c>
      <c r="B50" t="s">
        <v>152</v>
      </c>
      <c r="C50" t="s">
        <v>152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139</v>
      </c>
      <c r="J50">
        <f>IF(Table1[[#This Row],[Team]]="TOT",1,0)</f>
        <v>0</v>
      </c>
      <c r="K50">
        <f>IF(Table1[[#This Row],[Team]]="MCI",1,0)</f>
        <v>0</v>
      </c>
      <c r="L50">
        <f>IF(Table1[[#This Row],[Team]]="ARS",1,)</f>
        <v>0</v>
      </c>
      <c r="M50">
        <v>5.7</v>
      </c>
      <c r="N50">
        <v>221</v>
      </c>
      <c r="O50">
        <v>5.0320930479929098</v>
      </c>
      <c r="P50">
        <v>9.1450479204414297</v>
      </c>
      <c r="Q50">
        <v>3.2862520349376099</v>
      </c>
      <c r="R50">
        <v>0</v>
      </c>
      <c r="S50">
        <v>0</v>
      </c>
    </row>
    <row r="51" spans="1:19" hidden="1" x14ac:dyDescent="0.3">
      <c r="A51" t="s">
        <v>198</v>
      </c>
      <c r="B51" t="s">
        <v>199</v>
      </c>
      <c r="C51" t="s">
        <v>199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179</v>
      </c>
      <c r="J51">
        <f>IF(Table1[[#This Row],[Team]]="TOT",1,0)</f>
        <v>0</v>
      </c>
      <c r="K51">
        <f>IF(Table1[[#This Row],[Team]]="MCI",1,0)</f>
        <v>0</v>
      </c>
      <c r="L51">
        <f>IF(Table1[[#This Row],[Team]]="ARS",1,)</f>
        <v>0</v>
      </c>
      <c r="M51">
        <v>4.4000000000000004</v>
      </c>
      <c r="N51">
        <v>340</v>
      </c>
      <c r="O51">
        <v>3.2</v>
      </c>
      <c r="P51">
        <v>10.541804170395499</v>
      </c>
      <c r="Q51">
        <v>3.2663890961924902</v>
      </c>
      <c r="R51">
        <v>0</v>
      </c>
      <c r="S51">
        <v>0</v>
      </c>
    </row>
    <row r="52" spans="1:19" hidden="1" x14ac:dyDescent="0.3">
      <c r="A52" t="s">
        <v>245</v>
      </c>
      <c r="B52" t="s">
        <v>246</v>
      </c>
      <c r="C52" t="s">
        <v>246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247</v>
      </c>
      <c r="J52">
        <f>IF(Table1[[#This Row],[Team]]="TOT",1,0)</f>
        <v>0</v>
      </c>
      <c r="K52">
        <f>IF(Table1[[#This Row],[Team]]="MCI",1,0)</f>
        <v>0</v>
      </c>
      <c r="L52">
        <f>IF(Table1[[#This Row],[Team]]="ARS",1,)</f>
        <v>0</v>
      </c>
      <c r="M52">
        <v>5</v>
      </c>
      <c r="N52">
        <v>419</v>
      </c>
      <c r="O52">
        <v>4.8666709842627203</v>
      </c>
      <c r="P52">
        <v>10.0385405856267</v>
      </c>
      <c r="Q52">
        <v>3.2237338584688402</v>
      </c>
      <c r="R52">
        <v>0</v>
      </c>
      <c r="S52">
        <v>0</v>
      </c>
    </row>
    <row r="53" spans="1:19" hidden="1" x14ac:dyDescent="0.3">
      <c r="A53" t="s">
        <v>250</v>
      </c>
      <c r="B53" t="s">
        <v>251</v>
      </c>
      <c r="C53" t="s">
        <v>251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247</v>
      </c>
      <c r="J53">
        <f>IF(Table1[[#This Row],[Team]]="TOT",1,0)</f>
        <v>0</v>
      </c>
      <c r="K53">
        <f>IF(Table1[[#This Row],[Team]]="MCI",1,0)</f>
        <v>0</v>
      </c>
      <c r="L53">
        <f>IF(Table1[[#This Row],[Team]]="ARS",1,)</f>
        <v>0</v>
      </c>
      <c r="M53">
        <v>4.5</v>
      </c>
      <c r="N53">
        <v>424</v>
      </c>
      <c r="O53">
        <v>4.6666647153330798</v>
      </c>
      <c r="P53">
        <v>10.3287790863185</v>
      </c>
      <c r="Q53">
        <v>3.1910618848111798</v>
      </c>
      <c r="R53">
        <v>0</v>
      </c>
      <c r="S53">
        <v>0</v>
      </c>
    </row>
    <row r="54" spans="1:19" hidden="1" x14ac:dyDescent="0.3">
      <c r="A54" t="s">
        <v>65</v>
      </c>
      <c r="B54" t="s">
        <v>66</v>
      </c>
      <c r="C54" t="s">
        <v>66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55</v>
      </c>
      <c r="J54">
        <f>IF(Table1[[#This Row],[Team]]="TOT",1,0)</f>
        <v>0</v>
      </c>
      <c r="K54">
        <f>IF(Table1[[#This Row],[Team]]="MCI",1,0)</f>
        <v>0</v>
      </c>
      <c r="L54">
        <f>IF(Table1[[#This Row],[Team]]="ARS",1,)</f>
        <v>0</v>
      </c>
      <c r="M54">
        <v>4.9000000000000004</v>
      </c>
      <c r="N54">
        <v>51</v>
      </c>
      <c r="O54">
        <v>4.6166242214648596</v>
      </c>
      <c r="P54">
        <v>10.770666879770801</v>
      </c>
      <c r="Q54">
        <v>3.1676372013708298</v>
      </c>
      <c r="R54">
        <v>0</v>
      </c>
      <c r="S54">
        <v>0</v>
      </c>
    </row>
    <row r="55" spans="1:19" hidden="1" x14ac:dyDescent="0.3">
      <c r="A55" t="s">
        <v>78</v>
      </c>
      <c r="B55" t="s">
        <v>79</v>
      </c>
      <c r="C55" t="s">
        <v>79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77</v>
      </c>
      <c r="J55">
        <f>IF(Table1[[#This Row],[Team]]="TOT",1,0)</f>
        <v>0</v>
      </c>
      <c r="K55">
        <f>IF(Table1[[#This Row],[Team]]="MCI",1,0)</f>
        <v>0</v>
      </c>
      <c r="L55">
        <f>IF(Table1[[#This Row],[Team]]="ARS",1,)</f>
        <v>0</v>
      </c>
      <c r="M55">
        <v>7.2</v>
      </c>
      <c r="N55">
        <v>67</v>
      </c>
      <c r="O55">
        <v>1.9999977133181901</v>
      </c>
      <c r="P55">
        <v>12.8531407135167</v>
      </c>
      <c r="Q55">
        <v>3.1500521114059099</v>
      </c>
      <c r="R55">
        <v>0</v>
      </c>
      <c r="S55">
        <v>0</v>
      </c>
    </row>
    <row r="56" spans="1:19" hidden="1" x14ac:dyDescent="0.3">
      <c r="A56" t="s">
        <v>75</v>
      </c>
      <c r="B56" t="s">
        <v>215</v>
      </c>
      <c r="C56" t="s">
        <v>215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213</v>
      </c>
      <c r="J56">
        <f>IF(Table1[[#This Row],[Team]]="TOT",1,0)</f>
        <v>0</v>
      </c>
      <c r="K56">
        <f>IF(Table1[[#This Row],[Team]]="MCI",1,0)</f>
        <v>0</v>
      </c>
      <c r="L56">
        <f>IF(Table1[[#This Row],[Team]]="ARS",1,)</f>
        <v>0</v>
      </c>
      <c r="M56">
        <v>6.5</v>
      </c>
      <c r="N56">
        <v>376</v>
      </c>
      <c r="O56">
        <v>4.19999710338766</v>
      </c>
      <c r="P56">
        <v>10.4923776892131</v>
      </c>
      <c r="Q56">
        <v>3.1477524694231298</v>
      </c>
      <c r="R56">
        <v>0</v>
      </c>
      <c r="S56">
        <v>0</v>
      </c>
    </row>
    <row r="57" spans="1:19" hidden="1" x14ac:dyDescent="0.3">
      <c r="A57" t="s">
        <v>131</v>
      </c>
      <c r="B57" t="s">
        <v>132</v>
      </c>
      <c r="C57" t="s">
        <v>133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117</v>
      </c>
      <c r="J57">
        <f>IF(Table1[[#This Row],[Team]]="TOT",1,0)</f>
        <v>0</v>
      </c>
      <c r="K57">
        <f>IF(Table1[[#This Row],[Team]]="MCI",1,0)</f>
        <v>0</v>
      </c>
      <c r="L57">
        <f>IF(Table1[[#This Row],[Team]]="ARS",1,)</f>
        <v>0</v>
      </c>
      <c r="M57">
        <v>5</v>
      </c>
      <c r="N57">
        <v>192</v>
      </c>
      <c r="O57">
        <v>3.8000025633821299</v>
      </c>
      <c r="P57">
        <v>10.3467784635918</v>
      </c>
      <c r="Q57">
        <v>3.1440763530848099</v>
      </c>
      <c r="R57">
        <v>0</v>
      </c>
      <c r="S57">
        <v>0</v>
      </c>
    </row>
    <row r="58" spans="1:19" hidden="1" x14ac:dyDescent="0.3">
      <c r="A58" t="s">
        <v>230</v>
      </c>
      <c r="B58" t="s">
        <v>231</v>
      </c>
      <c r="C58" t="s">
        <v>230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228</v>
      </c>
      <c r="J58">
        <f>IF(Table1[[#This Row],[Team]]="TOT",1,0)</f>
        <v>1</v>
      </c>
      <c r="K58">
        <f>IF(Table1[[#This Row],[Team]]="MCI",1,0)</f>
        <v>0</v>
      </c>
      <c r="L58">
        <f>IF(Table1[[#This Row],[Team]]="ARS",1,)</f>
        <v>0</v>
      </c>
      <c r="M58">
        <v>11.7</v>
      </c>
      <c r="N58">
        <v>396</v>
      </c>
      <c r="O58">
        <v>2.3999999958322</v>
      </c>
      <c r="P58">
        <v>10.0765830148804</v>
      </c>
      <c r="Q58">
        <v>3.1136338716257401</v>
      </c>
      <c r="R58">
        <v>0</v>
      </c>
      <c r="S58">
        <v>0</v>
      </c>
    </row>
    <row r="59" spans="1:19" hidden="1" x14ac:dyDescent="0.3">
      <c r="A59" t="s">
        <v>38</v>
      </c>
      <c r="B59" t="s">
        <v>39</v>
      </c>
      <c r="C59" t="s">
        <v>39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16</v>
      </c>
      <c r="J59">
        <f>IF(Table1[[#This Row],[Team]]="TOT",1,0)</f>
        <v>0</v>
      </c>
      <c r="K59">
        <f>IF(Table1[[#This Row],[Team]]="MCI",1,0)</f>
        <v>0</v>
      </c>
      <c r="L59">
        <f>IF(Table1[[#This Row],[Team]]="ARS",1,)</f>
        <v>1</v>
      </c>
      <c r="M59">
        <v>5.0999999999999996</v>
      </c>
      <c r="N59">
        <v>19</v>
      </c>
      <c r="O59">
        <v>2.8000013921111502</v>
      </c>
      <c r="P59">
        <v>8.8819970919804003</v>
      </c>
      <c r="Q59">
        <v>3.08398433719581</v>
      </c>
      <c r="R59">
        <v>0</v>
      </c>
      <c r="S59">
        <v>0</v>
      </c>
    </row>
    <row r="60" spans="1:19" hidden="1" x14ac:dyDescent="0.3">
      <c r="A60" t="s">
        <v>46</v>
      </c>
      <c r="B60" t="s">
        <v>47</v>
      </c>
      <c r="C60" t="s">
        <v>47</v>
      </c>
      <c r="D60" t="s">
        <v>7</v>
      </c>
      <c r="E60">
        <v>0</v>
      </c>
      <c r="F60">
        <v>0</v>
      </c>
      <c r="G60">
        <v>0</v>
      </c>
      <c r="H60">
        <v>1</v>
      </c>
      <c r="I60" t="s">
        <v>40</v>
      </c>
      <c r="J60">
        <f>IF(Table1[[#This Row],[Team]]="TOT",1,0)</f>
        <v>0</v>
      </c>
      <c r="K60">
        <f>IF(Table1[[#This Row],[Team]]="MCI",1,0)</f>
        <v>0</v>
      </c>
      <c r="L60">
        <f>IF(Table1[[#This Row],[Team]]="ARS",1,)</f>
        <v>0</v>
      </c>
      <c r="M60">
        <v>7.3</v>
      </c>
      <c r="N60">
        <v>30</v>
      </c>
      <c r="O60">
        <v>4.5999999974461501</v>
      </c>
      <c r="P60">
        <v>11.446087854091701</v>
      </c>
      <c r="Q60">
        <v>3.0743936310448401</v>
      </c>
      <c r="R60">
        <v>0</v>
      </c>
      <c r="S60">
        <v>0</v>
      </c>
    </row>
    <row r="61" spans="1:19" hidden="1" x14ac:dyDescent="0.3">
      <c r="A61" t="s">
        <v>54</v>
      </c>
      <c r="B61" t="s">
        <v>214</v>
      </c>
      <c r="C61" t="s">
        <v>216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213</v>
      </c>
      <c r="J61">
        <f>IF(Table1[[#This Row],[Team]]="TOT",1,0)</f>
        <v>0</v>
      </c>
      <c r="K61">
        <f>IF(Table1[[#This Row],[Team]]="MCI",1,0)</f>
        <v>0</v>
      </c>
      <c r="L61">
        <f>IF(Table1[[#This Row],[Team]]="ARS",1,)</f>
        <v>0</v>
      </c>
      <c r="M61">
        <v>5.5</v>
      </c>
      <c r="N61">
        <v>377</v>
      </c>
      <c r="O61">
        <v>3.5999950873327098</v>
      </c>
      <c r="P61">
        <v>11.2615161769052</v>
      </c>
      <c r="Q61">
        <v>3.0468501923529399</v>
      </c>
      <c r="R61">
        <v>0</v>
      </c>
      <c r="S61">
        <v>0</v>
      </c>
    </row>
    <row r="62" spans="1:19" hidden="1" x14ac:dyDescent="0.3">
      <c r="A62" t="s">
        <v>236</v>
      </c>
      <c r="B62" t="s">
        <v>102</v>
      </c>
      <c r="C62" t="s">
        <v>102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228</v>
      </c>
      <c r="J62">
        <f>IF(Table1[[#This Row],[Team]]="TOT",1,0)</f>
        <v>1</v>
      </c>
      <c r="K62">
        <f>IF(Table1[[#This Row],[Team]]="MCI",1,0)</f>
        <v>0</v>
      </c>
      <c r="L62">
        <f>IF(Table1[[#This Row],[Team]]="ARS",1,)</f>
        <v>0</v>
      </c>
      <c r="M62">
        <v>4.4000000000000004</v>
      </c>
      <c r="N62">
        <v>401</v>
      </c>
      <c r="O62">
        <v>2.0000001831524998</v>
      </c>
      <c r="P62">
        <v>10.2935864599374</v>
      </c>
      <c r="Q62">
        <v>3.0173918976129901</v>
      </c>
      <c r="R62">
        <v>0</v>
      </c>
      <c r="S62">
        <v>0</v>
      </c>
    </row>
    <row r="63" spans="1:19" hidden="1" x14ac:dyDescent="0.3">
      <c r="A63" t="s">
        <v>277</v>
      </c>
      <c r="B63" t="s">
        <v>278</v>
      </c>
      <c r="C63" t="s">
        <v>278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265</v>
      </c>
      <c r="J63">
        <f>IF(Table1[[#This Row],[Team]]="TOT",1,0)</f>
        <v>0</v>
      </c>
      <c r="K63">
        <f>IF(Table1[[#This Row],[Team]]="MCI",1,0)</f>
        <v>0</v>
      </c>
      <c r="L63">
        <f>IF(Table1[[#This Row],[Team]]="ARS",1,)</f>
        <v>0</v>
      </c>
      <c r="M63">
        <v>4.4000000000000004</v>
      </c>
      <c r="N63">
        <v>449</v>
      </c>
      <c r="O63">
        <v>2.7999999973390701</v>
      </c>
      <c r="P63">
        <v>10.6624031575793</v>
      </c>
      <c r="Q63">
        <v>2.99405361522187</v>
      </c>
      <c r="R63">
        <v>0</v>
      </c>
      <c r="S63">
        <v>0</v>
      </c>
    </row>
    <row r="64" spans="1:19" hidden="1" x14ac:dyDescent="0.3">
      <c r="A64" t="s">
        <v>154</v>
      </c>
      <c r="B64" t="s">
        <v>195</v>
      </c>
      <c r="C64" t="s">
        <v>195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179</v>
      </c>
      <c r="J64">
        <f>IF(Table1[[#This Row],[Team]]="TOT",1,0)</f>
        <v>0</v>
      </c>
      <c r="K64">
        <f>IF(Table1[[#This Row],[Team]]="MCI",1,0)</f>
        <v>0</v>
      </c>
      <c r="L64">
        <f>IF(Table1[[#This Row],[Team]]="ARS",1,)</f>
        <v>0</v>
      </c>
      <c r="M64">
        <v>4.9000000000000004</v>
      </c>
      <c r="N64">
        <v>338</v>
      </c>
      <c r="O64">
        <v>2.3999999987021399</v>
      </c>
      <c r="P64">
        <v>10.370649975173899</v>
      </c>
      <c r="Q64">
        <v>2.9453137205537598</v>
      </c>
      <c r="R64">
        <v>0</v>
      </c>
      <c r="S64">
        <v>0</v>
      </c>
    </row>
    <row r="65" spans="1:19" hidden="1" x14ac:dyDescent="0.3">
      <c r="A65" t="s">
        <v>140</v>
      </c>
      <c r="B65" t="s">
        <v>141</v>
      </c>
      <c r="C65" t="s">
        <v>141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139</v>
      </c>
      <c r="J65">
        <f>IF(Table1[[#This Row],[Team]]="TOT",1,0)</f>
        <v>0</v>
      </c>
      <c r="K65">
        <f>IF(Table1[[#This Row],[Team]]="MCI",1,0)</f>
        <v>0</v>
      </c>
      <c r="L65">
        <f>IF(Table1[[#This Row],[Team]]="ARS",1,)</f>
        <v>0</v>
      </c>
      <c r="M65">
        <v>9.3000000000000007</v>
      </c>
      <c r="N65">
        <v>207</v>
      </c>
      <c r="O65">
        <v>3.5333332167239599</v>
      </c>
      <c r="P65">
        <v>10.4184274179807</v>
      </c>
      <c r="Q65">
        <v>2.9143375483365599</v>
      </c>
      <c r="R65">
        <v>0</v>
      </c>
      <c r="S65">
        <v>0</v>
      </c>
    </row>
    <row r="66" spans="1:19" hidden="1" x14ac:dyDescent="0.3">
      <c r="A66" t="s">
        <v>181</v>
      </c>
      <c r="B66" t="s">
        <v>182</v>
      </c>
      <c r="C66" t="s">
        <v>182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179</v>
      </c>
      <c r="J66">
        <f>IF(Table1[[#This Row],[Team]]="TOT",1,0)</f>
        <v>0</v>
      </c>
      <c r="K66">
        <f>IF(Table1[[#This Row],[Team]]="MCI",1,0)</f>
        <v>0</v>
      </c>
      <c r="L66">
        <f>IF(Table1[[#This Row],[Team]]="ARS",1,)</f>
        <v>0</v>
      </c>
      <c r="M66">
        <v>4.5</v>
      </c>
      <c r="N66">
        <v>326</v>
      </c>
      <c r="O66">
        <v>2.3999999968955898</v>
      </c>
      <c r="P66">
        <v>10.0960133012162</v>
      </c>
      <c r="Q66">
        <v>2.8900896561638998</v>
      </c>
      <c r="R66">
        <v>0</v>
      </c>
      <c r="S66">
        <v>0</v>
      </c>
    </row>
    <row r="67" spans="1:19" hidden="1" x14ac:dyDescent="0.3">
      <c r="A67" t="s">
        <v>147</v>
      </c>
      <c r="B67" t="s">
        <v>148</v>
      </c>
      <c r="C67" t="s">
        <v>148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139</v>
      </c>
      <c r="J67">
        <f>IF(Table1[[#This Row],[Team]]="TOT",1,0)</f>
        <v>0</v>
      </c>
      <c r="K67">
        <f>IF(Table1[[#This Row],[Team]]="MCI",1,0)</f>
        <v>0</v>
      </c>
      <c r="L67">
        <f>IF(Table1[[#This Row],[Team]]="ARS",1,)</f>
        <v>0</v>
      </c>
      <c r="M67">
        <v>6.9</v>
      </c>
      <c r="N67">
        <v>214</v>
      </c>
      <c r="O67">
        <v>3.6666671366179999</v>
      </c>
      <c r="P67">
        <v>9.8818267016499899</v>
      </c>
      <c r="Q67">
        <v>2.8831542434264201</v>
      </c>
      <c r="R67">
        <v>0</v>
      </c>
      <c r="S67">
        <v>0</v>
      </c>
    </row>
    <row r="68" spans="1:19" hidden="1" x14ac:dyDescent="0.3">
      <c r="A68" t="s">
        <v>275</v>
      </c>
      <c r="B68" t="s">
        <v>276</v>
      </c>
      <c r="C68" t="s">
        <v>76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265</v>
      </c>
      <c r="J68">
        <f>IF(Table1[[#This Row],[Team]]="TOT",1,0)</f>
        <v>0</v>
      </c>
      <c r="K68">
        <f>IF(Table1[[#This Row],[Team]]="MCI",1,0)</f>
        <v>0</v>
      </c>
      <c r="L68">
        <f>IF(Table1[[#This Row],[Team]]="ARS",1,)</f>
        <v>0</v>
      </c>
      <c r="M68">
        <v>5.0999999999999996</v>
      </c>
      <c r="N68">
        <v>448</v>
      </c>
      <c r="O68">
        <v>2.6666666303307802</v>
      </c>
      <c r="P68">
        <v>10.3068992496941</v>
      </c>
      <c r="Q68">
        <v>2.8795702266774001</v>
      </c>
      <c r="R68">
        <v>0</v>
      </c>
      <c r="S68">
        <v>0</v>
      </c>
    </row>
    <row r="69" spans="1:19" hidden="1" x14ac:dyDescent="0.3">
      <c r="A69" t="s">
        <v>183</v>
      </c>
      <c r="B69" t="s">
        <v>184</v>
      </c>
      <c r="C69" t="s">
        <v>184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179</v>
      </c>
      <c r="J69">
        <f>IF(Table1[[#This Row],[Team]]="TOT",1,0)</f>
        <v>0</v>
      </c>
      <c r="K69">
        <f>IF(Table1[[#This Row],[Team]]="MCI",1,0)</f>
        <v>0</v>
      </c>
      <c r="L69">
        <f>IF(Table1[[#This Row],[Team]]="ARS",1,)</f>
        <v>0</v>
      </c>
      <c r="M69">
        <v>4.7</v>
      </c>
      <c r="N69">
        <v>332</v>
      </c>
      <c r="O69">
        <v>2.4</v>
      </c>
      <c r="P69">
        <v>9.9424165111395304</v>
      </c>
      <c r="Q69">
        <v>2.8592043468637698</v>
      </c>
      <c r="R69">
        <v>0</v>
      </c>
      <c r="S69">
        <v>0</v>
      </c>
    </row>
    <row r="70" spans="1:19" hidden="1" x14ac:dyDescent="0.3">
      <c r="A70" t="s">
        <v>112</v>
      </c>
      <c r="B70" t="s">
        <v>163</v>
      </c>
      <c r="C70" t="s">
        <v>163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158</v>
      </c>
      <c r="J70">
        <f>IF(Table1[[#This Row],[Team]]="TOT",1,0)</f>
        <v>0</v>
      </c>
      <c r="K70">
        <f>IF(Table1[[#This Row],[Team]]="MCI",1,0)</f>
        <v>1</v>
      </c>
      <c r="L70">
        <f>IF(Table1[[#This Row],[Team]]="ARS",1,)</f>
        <v>0</v>
      </c>
      <c r="M70">
        <v>5</v>
      </c>
      <c r="N70">
        <v>280</v>
      </c>
      <c r="O70">
        <v>1.6</v>
      </c>
      <c r="P70">
        <v>8.8560199229659204</v>
      </c>
      <c r="Q70">
        <v>2.8533437985641501</v>
      </c>
      <c r="R70">
        <v>0</v>
      </c>
      <c r="S70">
        <v>0</v>
      </c>
    </row>
    <row r="71" spans="1:19" hidden="1" x14ac:dyDescent="0.3">
      <c r="A71" t="s">
        <v>83</v>
      </c>
      <c r="B71" t="s">
        <v>84</v>
      </c>
      <c r="C71" t="s">
        <v>84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77</v>
      </c>
      <c r="J71">
        <f>IF(Table1[[#This Row],[Team]]="TOT",1,0)</f>
        <v>0</v>
      </c>
      <c r="K71">
        <f>IF(Table1[[#This Row],[Team]]="MCI",1,0)</f>
        <v>0</v>
      </c>
      <c r="L71">
        <f>IF(Table1[[#This Row],[Team]]="ARS",1,)</f>
        <v>0</v>
      </c>
      <c r="M71">
        <v>4.5999999999999996</v>
      </c>
      <c r="N71">
        <v>70</v>
      </c>
      <c r="O71">
        <v>2.6</v>
      </c>
      <c r="P71">
        <v>10.0428329951989</v>
      </c>
      <c r="Q71">
        <v>2.8323947771719</v>
      </c>
      <c r="R71">
        <v>0</v>
      </c>
      <c r="S71">
        <v>0</v>
      </c>
    </row>
    <row r="72" spans="1:19" hidden="1" x14ac:dyDescent="0.3">
      <c r="A72" t="s">
        <v>103</v>
      </c>
      <c r="B72" t="s">
        <v>115</v>
      </c>
      <c r="C72" t="s">
        <v>115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104</v>
      </c>
      <c r="J72">
        <f>IF(Table1[[#This Row],[Team]]="TOT",1,0)</f>
        <v>0</v>
      </c>
      <c r="K72">
        <f>IF(Table1[[#This Row],[Team]]="MCI",1,0)</f>
        <v>0</v>
      </c>
      <c r="L72">
        <f>IF(Table1[[#This Row],[Team]]="ARS",1,)</f>
        <v>0</v>
      </c>
      <c r="M72">
        <v>4.8</v>
      </c>
      <c r="N72">
        <v>169</v>
      </c>
      <c r="O72">
        <v>3.0666665778209801</v>
      </c>
      <c r="P72">
        <v>11.8724854546701</v>
      </c>
      <c r="Q72">
        <v>2.8232441154639298</v>
      </c>
      <c r="R72">
        <v>0</v>
      </c>
      <c r="S72">
        <v>0</v>
      </c>
    </row>
    <row r="73" spans="1:19" hidden="1" x14ac:dyDescent="0.3">
      <c r="A73" t="s">
        <v>91</v>
      </c>
      <c r="B73" t="s">
        <v>92</v>
      </c>
      <c r="C73" t="s">
        <v>92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77</v>
      </c>
      <c r="J73">
        <f>IF(Table1[[#This Row],[Team]]="TOT",1,0)</f>
        <v>0</v>
      </c>
      <c r="K73">
        <f>IF(Table1[[#This Row],[Team]]="MCI",1,0)</f>
        <v>0</v>
      </c>
      <c r="L73">
        <f>IF(Table1[[#This Row],[Team]]="ARS",1,)</f>
        <v>0</v>
      </c>
      <c r="M73">
        <v>5.4</v>
      </c>
      <c r="N73">
        <v>76</v>
      </c>
      <c r="O73">
        <v>2.0000049139032301</v>
      </c>
      <c r="P73">
        <v>11.0248061710576</v>
      </c>
      <c r="Q73">
        <v>2.80374445746991</v>
      </c>
      <c r="R73">
        <v>0</v>
      </c>
      <c r="S73">
        <v>0</v>
      </c>
    </row>
    <row r="74" spans="1:19" hidden="1" x14ac:dyDescent="0.3">
      <c r="A74" t="s">
        <v>75</v>
      </c>
      <c r="B74" t="s">
        <v>144</v>
      </c>
      <c r="C74" t="s">
        <v>144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139</v>
      </c>
      <c r="J74">
        <f>IF(Table1[[#This Row],[Team]]="TOT",1,0)</f>
        <v>0</v>
      </c>
      <c r="K74">
        <f>IF(Table1[[#This Row],[Team]]="MCI",1,0)</f>
        <v>0</v>
      </c>
      <c r="L74">
        <f>IF(Table1[[#This Row],[Team]]="ARS",1,)</f>
        <v>0</v>
      </c>
      <c r="M74">
        <v>7.9</v>
      </c>
      <c r="N74">
        <v>212</v>
      </c>
      <c r="O74">
        <v>3.4</v>
      </c>
      <c r="P74">
        <v>9.8512831343462199</v>
      </c>
      <c r="Q74">
        <v>2.7779457464490398</v>
      </c>
      <c r="R74">
        <v>0</v>
      </c>
      <c r="S74">
        <v>0</v>
      </c>
    </row>
    <row r="75" spans="1:19" hidden="1" x14ac:dyDescent="0.3">
      <c r="A75" t="s">
        <v>189</v>
      </c>
      <c r="B75" t="s">
        <v>190</v>
      </c>
      <c r="C75" t="s">
        <v>191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179</v>
      </c>
      <c r="J75">
        <f>IF(Table1[[#This Row],[Team]]="TOT",1,0)</f>
        <v>0</v>
      </c>
      <c r="K75">
        <f>IF(Table1[[#This Row],[Team]]="MCI",1,0)</f>
        <v>0</v>
      </c>
      <c r="L75">
        <f>IF(Table1[[#This Row],[Team]]="ARS",1,)</f>
        <v>0</v>
      </c>
      <c r="M75">
        <v>4.4000000000000004</v>
      </c>
      <c r="N75">
        <v>335</v>
      </c>
      <c r="O75">
        <v>2.3999999991998902</v>
      </c>
      <c r="P75">
        <v>9.3886924195321395</v>
      </c>
      <c r="Q75">
        <v>2.7478612615839402</v>
      </c>
      <c r="R75">
        <v>0</v>
      </c>
      <c r="S75">
        <v>0</v>
      </c>
    </row>
    <row r="76" spans="1:19" hidden="1" x14ac:dyDescent="0.3">
      <c r="A76" t="s">
        <v>217</v>
      </c>
      <c r="B76" t="s">
        <v>218</v>
      </c>
      <c r="C76" t="s">
        <v>218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213</v>
      </c>
      <c r="J76">
        <f>IF(Table1[[#This Row],[Team]]="TOT",1,0)</f>
        <v>0</v>
      </c>
      <c r="K76">
        <f>IF(Table1[[#This Row],[Team]]="MCI",1,0)</f>
        <v>0</v>
      </c>
      <c r="L76">
        <f>IF(Table1[[#This Row],[Team]]="ARS",1,)</f>
        <v>0</v>
      </c>
      <c r="M76">
        <v>4.5</v>
      </c>
      <c r="N76">
        <v>378</v>
      </c>
      <c r="O76">
        <v>3.0246177225829198</v>
      </c>
      <c r="P76">
        <v>10.6662190699693</v>
      </c>
      <c r="Q76">
        <v>2.74512222036426</v>
      </c>
      <c r="R76">
        <v>0</v>
      </c>
      <c r="S76">
        <v>0</v>
      </c>
    </row>
    <row r="77" spans="1:19" hidden="1" x14ac:dyDescent="0.3">
      <c r="A77" t="s">
        <v>258</v>
      </c>
      <c r="B77" t="s">
        <v>259</v>
      </c>
      <c r="C77" t="s">
        <v>259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247</v>
      </c>
      <c r="J77">
        <f>IF(Table1[[#This Row],[Team]]="TOT",1,0)</f>
        <v>0</v>
      </c>
      <c r="K77">
        <f>IF(Table1[[#This Row],[Team]]="MCI",1,0)</f>
        <v>0</v>
      </c>
      <c r="L77">
        <f>IF(Table1[[#This Row],[Team]]="ARS",1,)</f>
        <v>0</v>
      </c>
      <c r="M77">
        <v>5.4</v>
      </c>
      <c r="N77">
        <v>429</v>
      </c>
      <c r="O77">
        <v>3.46666928851071</v>
      </c>
      <c r="P77">
        <v>10.216279870072499</v>
      </c>
      <c r="Q77">
        <v>2.7317412391211402</v>
      </c>
      <c r="R77">
        <v>0</v>
      </c>
      <c r="S77">
        <v>0</v>
      </c>
    </row>
    <row r="78" spans="1:19" hidden="1" x14ac:dyDescent="0.3">
      <c r="A78" t="s">
        <v>256</v>
      </c>
      <c r="B78" t="s">
        <v>257</v>
      </c>
      <c r="C78" t="s">
        <v>257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247</v>
      </c>
      <c r="J78">
        <f>IF(Table1[[#This Row],[Team]]="TOT",1,0)</f>
        <v>0</v>
      </c>
      <c r="K78">
        <f>IF(Table1[[#This Row],[Team]]="MCI",1,0)</f>
        <v>0</v>
      </c>
      <c r="L78">
        <f>IF(Table1[[#This Row],[Team]]="ARS",1,)</f>
        <v>0</v>
      </c>
      <c r="M78">
        <v>4.9000000000000004</v>
      </c>
      <c r="N78">
        <v>428</v>
      </c>
      <c r="O78">
        <v>3.1999999953433802</v>
      </c>
      <c r="P78">
        <v>10.893902268787601</v>
      </c>
      <c r="Q78">
        <v>2.7294585412780599</v>
      </c>
      <c r="R78">
        <v>0</v>
      </c>
      <c r="S78">
        <v>0</v>
      </c>
    </row>
    <row r="79" spans="1:19" hidden="1" x14ac:dyDescent="0.3">
      <c r="A79" t="s">
        <v>192</v>
      </c>
      <c r="B79" t="s">
        <v>193</v>
      </c>
      <c r="C79" t="s">
        <v>194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179</v>
      </c>
      <c r="J79">
        <f>IF(Table1[[#This Row],[Team]]="TOT",1,0)</f>
        <v>0</v>
      </c>
      <c r="K79">
        <f>IF(Table1[[#This Row],[Team]]="MCI",1,0)</f>
        <v>0</v>
      </c>
      <c r="L79">
        <f>IF(Table1[[#This Row],[Team]]="ARS",1,)</f>
        <v>0</v>
      </c>
      <c r="M79">
        <v>6</v>
      </c>
      <c r="N79">
        <v>336</v>
      </c>
      <c r="O79">
        <v>1.9999999966298401</v>
      </c>
      <c r="P79">
        <v>9.9776629246886905</v>
      </c>
      <c r="Q79">
        <v>2.7229619030769898</v>
      </c>
      <c r="R79">
        <v>0</v>
      </c>
      <c r="S79">
        <v>0</v>
      </c>
    </row>
    <row r="80" spans="1:19" hidden="1" x14ac:dyDescent="0.3">
      <c r="A80" t="s">
        <v>129</v>
      </c>
      <c r="B80" t="s">
        <v>130</v>
      </c>
      <c r="C80" t="s">
        <v>130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117</v>
      </c>
      <c r="J80">
        <f>IF(Table1[[#This Row],[Team]]="TOT",1,0)</f>
        <v>0</v>
      </c>
      <c r="K80">
        <f>IF(Table1[[#This Row],[Team]]="MCI",1,0)</f>
        <v>0</v>
      </c>
      <c r="L80">
        <f>IF(Table1[[#This Row],[Team]]="ARS",1,)</f>
        <v>0</v>
      </c>
      <c r="M80">
        <v>4.5</v>
      </c>
      <c r="N80">
        <v>190</v>
      </c>
      <c r="O80">
        <v>2.5999999971343901</v>
      </c>
      <c r="P80">
        <v>10.4493302804865</v>
      </c>
      <c r="Q80">
        <v>2.7201458017599598</v>
      </c>
      <c r="R80">
        <v>0</v>
      </c>
      <c r="S80">
        <v>0</v>
      </c>
    </row>
    <row r="81" spans="1:19" hidden="1" x14ac:dyDescent="0.3">
      <c r="A81" t="s">
        <v>85</v>
      </c>
      <c r="B81" t="s">
        <v>86</v>
      </c>
      <c r="C81" t="s">
        <v>86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77</v>
      </c>
      <c r="J81">
        <f>IF(Table1[[#This Row],[Team]]="TOT",1,0)</f>
        <v>0</v>
      </c>
      <c r="K81">
        <f>IF(Table1[[#This Row],[Team]]="MCI",1,0)</f>
        <v>0</v>
      </c>
      <c r="L81">
        <f>IF(Table1[[#This Row],[Team]]="ARS",1,)</f>
        <v>0</v>
      </c>
      <c r="M81">
        <v>4.5</v>
      </c>
      <c r="N81">
        <v>72</v>
      </c>
      <c r="O81">
        <v>2.3999999937911798</v>
      </c>
      <c r="P81">
        <v>9.7983900956642493</v>
      </c>
      <c r="Q81">
        <v>2.71454395592027</v>
      </c>
      <c r="R81">
        <v>0</v>
      </c>
      <c r="S81">
        <v>0</v>
      </c>
    </row>
    <row r="82" spans="1:19" hidden="1" x14ac:dyDescent="0.3">
      <c r="A82" t="s">
        <v>248</v>
      </c>
      <c r="B82" t="s">
        <v>249</v>
      </c>
      <c r="C82" t="s">
        <v>249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247</v>
      </c>
      <c r="J82">
        <f>IF(Table1[[#This Row],[Team]]="TOT",1,0)</f>
        <v>0</v>
      </c>
      <c r="K82">
        <f>IF(Table1[[#This Row],[Team]]="MCI",1,0)</f>
        <v>0</v>
      </c>
      <c r="L82">
        <f>IF(Table1[[#This Row],[Team]]="ARS",1,)</f>
        <v>0</v>
      </c>
      <c r="M82">
        <v>7.2</v>
      </c>
      <c r="N82">
        <v>421</v>
      </c>
      <c r="O82">
        <v>2.9999999925494101</v>
      </c>
      <c r="P82">
        <v>10.3479236771436</v>
      </c>
      <c r="Q82">
        <v>2.5780251725683399</v>
      </c>
      <c r="R82">
        <v>0</v>
      </c>
      <c r="S82">
        <v>0</v>
      </c>
    </row>
    <row r="83" spans="1:19" hidden="1" x14ac:dyDescent="0.3">
      <c r="A83" t="s">
        <v>252</v>
      </c>
      <c r="B83" t="s">
        <v>253</v>
      </c>
      <c r="C83" t="s">
        <v>253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247</v>
      </c>
      <c r="J83">
        <f>IF(Table1[[#This Row],[Team]]="TOT",1,0)</f>
        <v>0</v>
      </c>
      <c r="K83">
        <f>IF(Table1[[#This Row],[Team]]="MCI",1,0)</f>
        <v>0</v>
      </c>
      <c r="L83">
        <f>IF(Table1[[#This Row],[Team]]="ARS",1,)</f>
        <v>0</v>
      </c>
      <c r="M83">
        <v>4.4000000000000004</v>
      </c>
      <c r="N83">
        <v>425</v>
      </c>
      <c r="O83">
        <v>3.4666682246979801</v>
      </c>
      <c r="P83">
        <v>8.9951335603995499</v>
      </c>
      <c r="Q83">
        <v>2.5583075742281398</v>
      </c>
      <c r="R83">
        <v>0</v>
      </c>
      <c r="S83">
        <v>0</v>
      </c>
    </row>
    <row r="84" spans="1:19" hidden="1" x14ac:dyDescent="0.3">
      <c r="A84" t="s">
        <v>203</v>
      </c>
      <c r="B84" t="s">
        <v>204</v>
      </c>
      <c r="C84" t="s">
        <v>204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202</v>
      </c>
      <c r="J84">
        <f>IF(Table1[[#This Row],[Team]]="TOT",1,0)</f>
        <v>0</v>
      </c>
      <c r="K84">
        <f>IF(Table1[[#This Row],[Team]]="MCI",1,0)</f>
        <v>0</v>
      </c>
      <c r="L84">
        <f>IF(Table1[[#This Row],[Team]]="ARS",1,)</f>
        <v>0</v>
      </c>
      <c r="M84">
        <v>5.9</v>
      </c>
      <c r="N84">
        <v>355</v>
      </c>
      <c r="O84">
        <v>2.7333328445196501</v>
      </c>
      <c r="P84">
        <v>10.881648684405199</v>
      </c>
      <c r="Q84">
        <v>2.5120050763189599</v>
      </c>
      <c r="R84">
        <v>0</v>
      </c>
      <c r="S84">
        <v>0</v>
      </c>
    </row>
    <row r="85" spans="1:19" hidden="1" x14ac:dyDescent="0.3">
      <c r="A85" t="s">
        <v>145</v>
      </c>
      <c r="B85" t="s">
        <v>146</v>
      </c>
      <c r="C85" t="s">
        <v>146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139</v>
      </c>
      <c r="J85">
        <f>IF(Table1[[#This Row],[Team]]="TOT",1,0)</f>
        <v>0</v>
      </c>
      <c r="K85">
        <f>IF(Table1[[#This Row],[Team]]="MCI",1,0)</f>
        <v>0</v>
      </c>
      <c r="L85">
        <f>IF(Table1[[#This Row],[Team]]="ARS",1,)</f>
        <v>0</v>
      </c>
      <c r="M85">
        <v>6.2</v>
      </c>
      <c r="N85">
        <v>213</v>
      </c>
      <c r="O85">
        <v>2.5999999971343901</v>
      </c>
      <c r="P85">
        <v>9.9779463553210199</v>
      </c>
      <c r="Q85">
        <v>2.4954631200524</v>
      </c>
      <c r="R85">
        <v>0</v>
      </c>
      <c r="S85">
        <v>0</v>
      </c>
    </row>
    <row r="86" spans="1:19" hidden="1" x14ac:dyDescent="0.3">
      <c r="A86" t="s">
        <v>120</v>
      </c>
      <c r="B86" t="s">
        <v>121</v>
      </c>
      <c r="C86" t="s">
        <v>121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117</v>
      </c>
      <c r="J86">
        <f>IF(Table1[[#This Row],[Team]]="TOT",1,0)</f>
        <v>0</v>
      </c>
      <c r="K86">
        <f>IF(Table1[[#This Row],[Team]]="MCI",1,0)</f>
        <v>0</v>
      </c>
      <c r="L86">
        <f>IF(Table1[[#This Row],[Team]]="ARS",1,)</f>
        <v>0</v>
      </c>
      <c r="M86">
        <v>5.5</v>
      </c>
      <c r="N86">
        <v>184</v>
      </c>
      <c r="O86">
        <v>2.1333339508109899</v>
      </c>
      <c r="P86">
        <v>10.1240366934442</v>
      </c>
      <c r="Q86">
        <v>2.49363348531655</v>
      </c>
      <c r="R86">
        <v>0</v>
      </c>
      <c r="S86">
        <v>0</v>
      </c>
    </row>
    <row r="87" spans="1:19" hidden="1" x14ac:dyDescent="0.3">
      <c r="A87" t="s">
        <v>124</v>
      </c>
      <c r="B87" t="s">
        <v>125</v>
      </c>
      <c r="C87" t="s">
        <v>124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117</v>
      </c>
      <c r="J87">
        <f>IF(Table1[[#This Row],[Team]]="TOT",1,0)</f>
        <v>0</v>
      </c>
      <c r="K87">
        <f>IF(Table1[[#This Row],[Team]]="MCI",1,0)</f>
        <v>0</v>
      </c>
      <c r="L87">
        <f>IF(Table1[[#This Row],[Team]]="ARS",1,)</f>
        <v>0</v>
      </c>
      <c r="M87">
        <v>4.5</v>
      </c>
      <c r="N87">
        <v>186</v>
      </c>
      <c r="O87">
        <v>2.2000000000000002</v>
      </c>
      <c r="P87">
        <v>9.9219513628153404</v>
      </c>
      <c r="Q87">
        <v>2.4840294899102702</v>
      </c>
      <c r="R87">
        <v>0</v>
      </c>
      <c r="S87">
        <v>0</v>
      </c>
    </row>
    <row r="88" spans="1:19" hidden="1" x14ac:dyDescent="0.3">
      <c r="A88" t="s">
        <v>211</v>
      </c>
      <c r="B88" t="s">
        <v>212</v>
      </c>
      <c r="C88" t="s">
        <v>212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202</v>
      </c>
      <c r="J88">
        <f>IF(Table1[[#This Row],[Team]]="TOT",1,0)</f>
        <v>0</v>
      </c>
      <c r="K88">
        <f>IF(Table1[[#This Row],[Team]]="MCI",1,0)</f>
        <v>0</v>
      </c>
      <c r="L88">
        <f>IF(Table1[[#This Row],[Team]]="ARS",1,)</f>
        <v>0</v>
      </c>
      <c r="M88">
        <v>5.7</v>
      </c>
      <c r="N88">
        <v>364</v>
      </c>
      <c r="O88">
        <v>2.5999999997134302</v>
      </c>
      <c r="P88">
        <v>10.827705657212601</v>
      </c>
      <c r="Q88">
        <v>2.4556756262186701</v>
      </c>
      <c r="R88">
        <v>0</v>
      </c>
      <c r="S88">
        <v>0</v>
      </c>
    </row>
    <row r="89" spans="1:19" hidden="1" x14ac:dyDescent="0.3">
      <c r="A89" t="s">
        <v>154</v>
      </c>
      <c r="B89" t="s">
        <v>224</v>
      </c>
      <c r="C89" t="s">
        <v>225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213</v>
      </c>
      <c r="J89">
        <f>IF(Table1[[#This Row],[Team]]="TOT",1,0)</f>
        <v>0</v>
      </c>
      <c r="K89">
        <f>IF(Table1[[#This Row],[Team]]="MCI",1,0)</f>
        <v>0</v>
      </c>
      <c r="L89">
        <f>IF(Table1[[#This Row],[Team]]="ARS",1,)</f>
        <v>0</v>
      </c>
      <c r="M89">
        <v>5.4</v>
      </c>
      <c r="N89">
        <v>388</v>
      </c>
      <c r="O89">
        <v>2.6</v>
      </c>
      <c r="P89">
        <v>9.7309700340819294</v>
      </c>
      <c r="Q89">
        <v>2.4461890543849099</v>
      </c>
      <c r="R89">
        <v>0</v>
      </c>
      <c r="S89">
        <v>0</v>
      </c>
    </row>
    <row r="90" spans="1:19" hidden="1" x14ac:dyDescent="0.3">
      <c r="A90" t="s">
        <v>32</v>
      </c>
      <c r="B90" t="s">
        <v>185</v>
      </c>
      <c r="C90" t="s">
        <v>185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179</v>
      </c>
      <c r="J90">
        <f>IF(Table1[[#This Row],[Team]]="TOT",1,0)</f>
        <v>0</v>
      </c>
      <c r="K90">
        <f>IF(Table1[[#This Row],[Team]]="MCI",1,0)</f>
        <v>0</v>
      </c>
      <c r="L90">
        <f>IF(Table1[[#This Row],[Team]]="ARS",1,)</f>
        <v>0</v>
      </c>
      <c r="M90">
        <v>4.9000000000000004</v>
      </c>
      <c r="N90">
        <v>333</v>
      </c>
      <c r="O90">
        <v>1.6</v>
      </c>
      <c r="P90">
        <v>9.3025103093395494</v>
      </c>
      <c r="Q90">
        <v>2.44387211109794</v>
      </c>
      <c r="R90">
        <v>0</v>
      </c>
      <c r="S90">
        <v>0</v>
      </c>
    </row>
    <row r="91" spans="1:19" hidden="1" x14ac:dyDescent="0.3">
      <c r="A91" t="s">
        <v>118</v>
      </c>
      <c r="B91" t="s">
        <v>119</v>
      </c>
      <c r="C91" t="s">
        <v>119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117</v>
      </c>
      <c r="J91">
        <f>IF(Table1[[#This Row],[Team]]="TOT",1,0)</f>
        <v>0</v>
      </c>
      <c r="K91">
        <f>IF(Table1[[#This Row],[Team]]="MCI",1,0)</f>
        <v>0</v>
      </c>
      <c r="L91">
        <f>IF(Table1[[#This Row],[Team]]="ARS",1,)</f>
        <v>0</v>
      </c>
      <c r="M91">
        <v>4.5</v>
      </c>
      <c r="N91">
        <v>181</v>
      </c>
      <c r="O91">
        <v>2.2000000000000002</v>
      </c>
      <c r="P91">
        <v>9.6757002835468899</v>
      </c>
      <c r="Q91">
        <v>2.4424558908042799</v>
      </c>
      <c r="R91">
        <v>0</v>
      </c>
      <c r="S91">
        <v>0</v>
      </c>
    </row>
    <row r="92" spans="1:19" hidden="1" x14ac:dyDescent="0.3">
      <c r="A92" t="s">
        <v>105</v>
      </c>
      <c r="B92" t="s">
        <v>106</v>
      </c>
      <c r="C92" t="s">
        <v>106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104</v>
      </c>
      <c r="J92">
        <f>IF(Table1[[#This Row],[Team]]="TOT",1,0)</f>
        <v>0</v>
      </c>
      <c r="K92">
        <f>IF(Table1[[#This Row],[Team]]="MCI",1,0)</f>
        <v>0</v>
      </c>
      <c r="L92">
        <f>IF(Table1[[#This Row],[Team]]="ARS",1,)</f>
        <v>0</v>
      </c>
      <c r="M92">
        <v>5.5</v>
      </c>
      <c r="N92">
        <v>162</v>
      </c>
      <c r="O92">
        <v>2.4102083730749602</v>
      </c>
      <c r="P92">
        <v>10.578593297288</v>
      </c>
      <c r="Q92">
        <v>2.3967053095386399</v>
      </c>
      <c r="R92">
        <v>0</v>
      </c>
      <c r="S92">
        <v>0</v>
      </c>
    </row>
    <row r="93" spans="1:19" hidden="1" x14ac:dyDescent="0.3">
      <c r="A93" t="s">
        <v>254</v>
      </c>
      <c r="B93" t="s">
        <v>255</v>
      </c>
      <c r="C93" t="s">
        <v>255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247</v>
      </c>
      <c r="J93">
        <f>IF(Table1[[#This Row],[Team]]="TOT",1,0)</f>
        <v>0</v>
      </c>
      <c r="K93">
        <f>IF(Table1[[#This Row],[Team]]="MCI",1,0)</f>
        <v>0</v>
      </c>
      <c r="L93">
        <f>IF(Table1[[#This Row],[Team]]="ARS",1,)</f>
        <v>0</v>
      </c>
      <c r="M93">
        <v>8.1</v>
      </c>
      <c r="N93">
        <v>427</v>
      </c>
      <c r="O93">
        <v>2.3999999360686299</v>
      </c>
      <c r="P93">
        <v>10.4129331080768</v>
      </c>
      <c r="Q93">
        <v>2.3655857958353002</v>
      </c>
      <c r="R93">
        <v>0</v>
      </c>
      <c r="S93">
        <v>0</v>
      </c>
    </row>
    <row r="94" spans="1:19" hidden="1" x14ac:dyDescent="0.3">
      <c r="A94" t="s">
        <v>73</v>
      </c>
      <c r="B94" t="s">
        <v>111</v>
      </c>
      <c r="C94" t="s">
        <v>111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104</v>
      </c>
      <c r="J94">
        <f>IF(Table1[[#This Row],[Team]]="TOT",1,0)</f>
        <v>0</v>
      </c>
      <c r="K94">
        <f>IF(Table1[[#This Row],[Team]]="MCI",1,0)</f>
        <v>0</v>
      </c>
      <c r="L94">
        <f>IF(Table1[[#This Row],[Team]]="ARS",1,)</f>
        <v>0</v>
      </c>
      <c r="M94">
        <v>5.5</v>
      </c>
      <c r="N94">
        <v>166</v>
      </c>
      <c r="O94">
        <v>1.99999696520668</v>
      </c>
      <c r="P94">
        <v>11.316969888656701</v>
      </c>
      <c r="Q94">
        <v>2.3506446715087801</v>
      </c>
      <c r="R94">
        <v>0</v>
      </c>
      <c r="S94">
        <v>0</v>
      </c>
    </row>
    <row r="95" spans="1:19" hidden="1" x14ac:dyDescent="0.3">
      <c r="A95" t="s">
        <v>205</v>
      </c>
      <c r="B95" t="s">
        <v>206</v>
      </c>
      <c r="C95" t="s">
        <v>206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202</v>
      </c>
      <c r="J95">
        <f>IF(Table1[[#This Row],[Team]]="TOT",1,0)</f>
        <v>0</v>
      </c>
      <c r="K95">
        <f>IF(Table1[[#This Row],[Team]]="MCI",1,0)</f>
        <v>0</v>
      </c>
      <c r="L95">
        <f>IF(Table1[[#This Row],[Team]]="ARS",1,)</f>
        <v>0</v>
      </c>
      <c r="M95">
        <v>5.8</v>
      </c>
      <c r="N95">
        <v>356</v>
      </c>
      <c r="O95">
        <v>2.5289312259612</v>
      </c>
      <c r="P95">
        <v>9.95514303126809</v>
      </c>
      <c r="Q95">
        <v>2.3084987330711102</v>
      </c>
      <c r="R95">
        <v>0</v>
      </c>
      <c r="S95">
        <v>0</v>
      </c>
    </row>
    <row r="96" spans="1:19" hidden="1" x14ac:dyDescent="0.3">
      <c r="A96" t="s">
        <v>222</v>
      </c>
      <c r="B96" t="s">
        <v>223</v>
      </c>
      <c r="C96" t="s">
        <v>223</v>
      </c>
      <c r="D96" t="s">
        <v>4</v>
      </c>
      <c r="E96">
        <v>1</v>
      </c>
      <c r="F96">
        <v>0</v>
      </c>
      <c r="G96">
        <v>0</v>
      </c>
      <c r="H96">
        <v>0</v>
      </c>
      <c r="I96" t="s">
        <v>213</v>
      </c>
      <c r="J96">
        <f>IF(Table1[[#This Row],[Team]]="TOT",1,0)</f>
        <v>0</v>
      </c>
      <c r="K96">
        <f>IF(Table1[[#This Row],[Team]]="MCI",1,0)</f>
        <v>0</v>
      </c>
      <c r="L96">
        <f>IF(Table1[[#This Row],[Team]]="ARS",1,)</f>
        <v>0</v>
      </c>
      <c r="M96">
        <v>4.5</v>
      </c>
      <c r="N96">
        <v>385</v>
      </c>
      <c r="O96">
        <v>2.0000002380794801</v>
      </c>
      <c r="P96">
        <v>10.140013120911799</v>
      </c>
      <c r="Q96">
        <v>2.2899126270422898</v>
      </c>
      <c r="R96">
        <v>0</v>
      </c>
      <c r="S96">
        <v>0</v>
      </c>
    </row>
    <row r="97" spans="1:19" hidden="1" x14ac:dyDescent="0.3">
      <c r="A97" t="s">
        <v>87</v>
      </c>
      <c r="B97" t="s">
        <v>88</v>
      </c>
      <c r="C97" t="s">
        <v>88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77</v>
      </c>
      <c r="J97">
        <f>IF(Table1[[#This Row],[Team]]="TOT",1,0)</f>
        <v>0</v>
      </c>
      <c r="K97">
        <f>IF(Table1[[#This Row],[Team]]="MCI",1,0)</f>
        <v>0</v>
      </c>
      <c r="L97">
        <f>IF(Table1[[#This Row],[Team]]="ARS",1,)</f>
        <v>0</v>
      </c>
      <c r="M97">
        <v>5.5</v>
      </c>
      <c r="N97">
        <v>73</v>
      </c>
      <c r="O97">
        <v>0.66666892267011801</v>
      </c>
      <c r="P97">
        <v>10.6112006852871</v>
      </c>
      <c r="Q97">
        <v>2.2484001430542899</v>
      </c>
      <c r="R97">
        <v>0</v>
      </c>
      <c r="S97">
        <v>0</v>
      </c>
    </row>
    <row r="98" spans="1:19" hidden="1" x14ac:dyDescent="0.3">
      <c r="A98" t="s">
        <v>41</v>
      </c>
      <c r="B98" t="s">
        <v>48</v>
      </c>
      <c r="C98" t="s">
        <v>49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40</v>
      </c>
      <c r="J98">
        <f>IF(Table1[[#This Row],[Team]]="TOT",1,0)</f>
        <v>0</v>
      </c>
      <c r="K98">
        <f>IF(Table1[[#This Row],[Team]]="MCI",1,0)</f>
        <v>0</v>
      </c>
      <c r="L98">
        <f>IF(Table1[[#This Row],[Team]]="ARS",1,)</f>
        <v>0</v>
      </c>
      <c r="M98">
        <v>5.9</v>
      </c>
      <c r="N98">
        <v>32</v>
      </c>
      <c r="O98">
        <v>2.8</v>
      </c>
      <c r="P98">
        <v>9.92704514477626</v>
      </c>
      <c r="Q98">
        <v>2.2284486808511201</v>
      </c>
      <c r="R98">
        <v>0</v>
      </c>
      <c r="S98">
        <v>0</v>
      </c>
    </row>
    <row r="99" spans="1:19" hidden="1" x14ac:dyDescent="0.3">
      <c r="A99" t="s">
        <v>200</v>
      </c>
      <c r="B99" t="s">
        <v>178</v>
      </c>
      <c r="C99" t="s">
        <v>201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202</v>
      </c>
      <c r="J99">
        <f>IF(Table1[[#This Row],[Team]]="TOT",1,0)</f>
        <v>0</v>
      </c>
      <c r="K99">
        <f>IF(Table1[[#This Row],[Team]]="MCI",1,0)</f>
        <v>0</v>
      </c>
      <c r="L99">
        <f>IF(Table1[[#This Row],[Team]]="ARS",1,)</f>
        <v>0</v>
      </c>
      <c r="M99">
        <v>4.0999999999999996</v>
      </c>
      <c r="N99">
        <v>344</v>
      </c>
      <c r="O99">
        <v>2.4</v>
      </c>
      <c r="P99">
        <v>9.7151919384623895</v>
      </c>
      <c r="Q99">
        <v>2.2279567514868699</v>
      </c>
      <c r="R99">
        <v>0</v>
      </c>
      <c r="S99">
        <v>0</v>
      </c>
    </row>
    <row r="100" spans="1:19" hidden="1" x14ac:dyDescent="0.3">
      <c r="A100" t="s">
        <v>71</v>
      </c>
      <c r="B100" t="s">
        <v>72</v>
      </c>
      <c r="C100" t="s">
        <v>72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55</v>
      </c>
      <c r="J100">
        <f>IF(Table1[[#This Row],[Team]]="TOT",1,0)</f>
        <v>0</v>
      </c>
      <c r="K100">
        <f>IF(Table1[[#This Row],[Team]]="MCI",1,0)</f>
        <v>0</v>
      </c>
      <c r="L100">
        <f>IF(Table1[[#This Row],[Team]]="ARS",1,)</f>
        <v>0</v>
      </c>
      <c r="M100">
        <v>4.5</v>
      </c>
      <c r="N100">
        <v>56</v>
      </c>
      <c r="O100">
        <v>2.1999999966133701</v>
      </c>
      <c r="P100">
        <v>10.2353393617792</v>
      </c>
      <c r="Q100">
        <v>2.2072889961530202</v>
      </c>
      <c r="R100">
        <v>0</v>
      </c>
      <c r="S100">
        <v>0</v>
      </c>
    </row>
    <row r="101" spans="1:19" hidden="1" x14ac:dyDescent="0.3">
      <c r="A101" t="s">
        <v>52</v>
      </c>
      <c r="B101" t="s">
        <v>53</v>
      </c>
      <c r="C101" t="s">
        <v>52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40</v>
      </c>
      <c r="J101">
        <f>IF(Table1[[#This Row],[Team]]="TOT",1,0)</f>
        <v>0</v>
      </c>
      <c r="K101">
        <f>IF(Table1[[#This Row],[Team]]="MCI",1,0)</f>
        <v>0</v>
      </c>
      <c r="L101">
        <f>IF(Table1[[#This Row],[Team]]="ARS",1,)</f>
        <v>0</v>
      </c>
      <c r="M101">
        <v>4.8</v>
      </c>
      <c r="N101">
        <v>35</v>
      </c>
      <c r="O101">
        <v>2.5999999971343901</v>
      </c>
      <c r="P101">
        <v>9.9380271743647395</v>
      </c>
      <c r="Q101">
        <v>2.1561416518012599</v>
      </c>
      <c r="R101">
        <v>0</v>
      </c>
      <c r="S101">
        <v>0</v>
      </c>
    </row>
    <row r="102" spans="1:19" hidden="1" x14ac:dyDescent="0.3">
      <c r="A102" t="s">
        <v>35</v>
      </c>
      <c r="B102" t="s">
        <v>74</v>
      </c>
      <c r="C102" t="s">
        <v>74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55</v>
      </c>
      <c r="J102">
        <f>IF(Table1[[#This Row],[Team]]="TOT",1,0)</f>
        <v>0</v>
      </c>
      <c r="K102">
        <f>IF(Table1[[#This Row],[Team]]="MCI",1,0)</f>
        <v>0</v>
      </c>
      <c r="L102">
        <f>IF(Table1[[#This Row],[Team]]="ARS",1,)</f>
        <v>0</v>
      </c>
      <c r="M102">
        <v>4.9000000000000004</v>
      </c>
      <c r="N102">
        <v>62</v>
      </c>
      <c r="O102">
        <v>2.1333333038363902</v>
      </c>
      <c r="P102">
        <v>9.9892954171373898</v>
      </c>
      <c r="Q102">
        <v>2.14916947141056</v>
      </c>
      <c r="R102">
        <v>0</v>
      </c>
      <c r="S102">
        <v>0</v>
      </c>
    </row>
    <row r="103" spans="1:19" hidden="1" x14ac:dyDescent="0.3">
      <c r="A103" t="s">
        <v>177</v>
      </c>
      <c r="B103" t="s">
        <v>210</v>
      </c>
      <c r="C103" t="s">
        <v>210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202</v>
      </c>
      <c r="J103">
        <f>IF(Table1[[#This Row],[Team]]="TOT",1,0)</f>
        <v>0</v>
      </c>
      <c r="K103">
        <f>IF(Table1[[#This Row],[Team]]="MCI",1,0)</f>
        <v>0</v>
      </c>
      <c r="L103">
        <f>IF(Table1[[#This Row],[Team]]="ARS",1,)</f>
        <v>0</v>
      </c>
      <c r="M103">
        <v>4.5</v>
      </c>
      <c r="N103">
        <v>362</v>
      </c>
      <c r="O103">
        <v>2.2000000000000002</v>
      </c>
      <c r="P103">
        <v>9.5209054992229802</v>
      </c>
      <c r="Q103">
        <v>2.1277220610969199</v>
      </c>
      <c r="R103">
        <v>0</v>
      </c>
      <c r="S103">
        <v>0</v>
      </c>
    </row>
    <row r="104" spans="1:19" hidden="1" x14ac:dyDescent="0.3">
      <c r="A104" t="s">
        <v>220</v>
      </c>
      <c r="B104" t="s">
        <v>221</v>
      </c>
      <c r="C104" t="s">
        <v>221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213</v>
      </c>
      <c r="J104">
        <f>IF(Table1[[#This Row],[Team]]="TOT",1,0)</f>
        <v>0</v>
      </c>
      <c r="K104">
        <f>IF(Table1[[#This Row],[Team]]="MCI",1,0)</f>
        <v>0</v>
      </c>
      <c r="L104">
        <f>IF(Table1[[#This Row],[Team]]="ARS",1,)</f>
        <v>0</v>
      </c>
      <c r="M104">
        <v>5</v>
      </c>
      <c r="N104">
        <v>383</v>
      </c>
      <c r="O104">
        <v>1.6</v>
      </c>
      <c r="P104">
        <v>9.7490908983230895</v>
      </c>
      <c r="Q104">
        <v>2.0836779965418102</v>
      </c>
      <c r="R104">
        <v>0</v>
      </c>
      <c r="S104">
        <v>0</v>
      </c>
    </row>
    <row r="105" spans="1:19" hidden="1" x14ac:dyDescent="0.3">
      <c r="A105" t="s">
        <v>142</v>
      </c>
      <c r="B105" t="s">
        <v>143</v>
      </c>
      <c r="C105" t="s">
        <v>143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139</v>
      </c>
      <c r="J105">
        <f>IF(Table1[[#This Row],[Team]]="TOT",1,0)</f>
        <v>0</v>
      </c>
      <c r="K105">
        <f>IF(Table1[[#This Row],[Team]]="MCI",1,0)</f>
        <v>0</v>
      </c>
      <c r="L105">
        <f>IF(Table1[[#This Row],[Team]]="ARS",1,)</f>
        <v>0</v>
      </c>
      <c r="M105">
        <v>6.3</v>
      </c>
      <c r="N105">
        <v>210</v>
      </c>
      <c r="O105">
        <v>1.33333324733464</v>
      </c>
      <c r="P105">
        <v>10.085963323138399</v>
      </c>
      <c r="Q105">
        <v>2.0341501489179201</v>
      </c>
      <c r="R105">
        <v>0</v>
      </c>
      <c r="S105">
        <v>0</v>
      </c>
    </row>
    <row r="106" spans="1:19" hidden="1" x14ac:dyDescent="0.3">
      <c r="A106" t="s">
        <v>149</v>
      </c>
      <c r="B106" t="s">
        <v>150</v>
      </c>
      <c r="C106" t="s">
        <v>150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139</v>
      </c>
      <c r="J106">
        <f>IF(Table1[[#This Row],[Team]]="TOT",1,0)</f>
        <v>0</v>
      </c>
      <c r="K106">
        <f>IF(Table1[[#This Row],[Team]]="MCI",1,0)</f>
        <v>0</v>
      </c>
      <c r="L106">
        <f>IF(Table1[[#This Row],[Team]]="ARS",1,)</f>
        <v>0</v>
      </c>
      <c r="M106">
        <v>5</v>
      </c>
      <c r="N106">
        <v>216</v>
      </c>
      <c r="O106">
        <v>1.5999999974391199</v>
      </c>
      <c r="P106">
        <v>9.2522022571481592</v>
      </c>
      <c r="Q106">
        <v>2.0081360072091399</v>
      </c>
      <c r="R106">
        <v>0</v>
      </c>
      <c r="S106">
        <v>0</v>
      </c>
    </row>
    <row r="107" spans="1:19" hidden="1" x14ac:dyDescent="0.3">
      <c r="A107" t="s">
        <v>56</v>
      </c>
      <c r="B107" t="s">
        <v>237</v>
      </c>
      <c r="C107" t="s">
        <v>238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228</v>
      </c>
      <c r="J107">
        <f>IF(Table1[[#This Row],[Team]]="TOT",1,0)</f>
        <v>1</v>
      </c>
      <c r="K107">
        <f>IF(Table1[[#This Row],[Team]]="MCI",1,0)</f>
        <v>0</v>
      </c>
      <c r="L107">
        <f>IF(Table1[[#This Row],[Team]]="ARS",1,)</f>
        <v>0</v>
      </c>
      <c r="M107">
        <v>4.5</v>
      </c>
      <c r="N107">
        <v>402</v>
      </c>
      <c r="O107">
        <v>-0.466671750775979</v>
      </c>
      <c r="P107">
        <v>9.6226916473332391</v>
      </c>
      <c r="Q107">
        <v>1.9760921338050399</v>
      </c>
      <c r="R107">
        <v>0</v>
      </c>
      <c r="S107">
        <v>0</v>
      </c>
    </row>
    <row r="108" spans="1:19" hidden="1" x14ac:dyDescent="0.3">
      <c r="A108" t="s">
        <v>59</v>
      </c>
      <c r="B108" t="s">
        <v>60</v>
      </c>
      <c r="C108" t="s">
        <v>61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55</v>
      </c>
      <c r="J108">
        <f>IF(Table1[[#This Row],[Team]]="TOT",1,0)</f>
        <v>0</v>
      </c>
      <c r="K108">
        <f>IF(Table1[[#This Row],[Team]]="MCI",1,0)</f>
        <v>0</v>
      </c>
      <c r="L108">
        <f>IF(Table1[[#This Row],[Team]]="ARS",1,)</f>
        <v>0</v>
      </c>
      <c r="M108">
        <v>5</v>
      </c>
      <c r="N108">
        <v>48</v>
      </c>
      <c r="O108">
        <v>1.79999998926392</v>
      </c>
      <c r="P108">
        <v>9.1606288196698902</v>
      </c>
      <c r="Q108">
        <v>1.91348375170921</v>
      </c>
      <c r="R108">
        <v>0</v>
      </c>
      <c r="S108">
        <v>0</v>
      </c>
    </row>
    <row r="109" spans="1:19" hidden="1" x14ac:dyDescent="0.3">
      <c r="A109" t="s">
        <v>57</v>
      </c>
      <c r="B109" t="s">
        <v>58</v>
      </c>
      <c r="C109" t="s">
        <v>58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55</v>
      </c>
      <c r="J109">
        <f>IF(Table1[[#This Row],[Team]]="TOT",1,0)</f>
        <v>0</v>
      </c>
      <c r="K109">
        <f>IF(Table1[[#This Row],[Team]]="MCI",1,0)</f>
        <v>0</v>
      </c>
      <c r="L109">
        <f>IF(Table1[[#This Row],[Team]]="ARS",1,)</f>
        <v>0</v>
      </c>
      <c r="M109">
        <v>5.5</v>
      </c>
      <c r="N109">
        <v>46</v>
      </c>
      <c r="O109">
        <v>1.6</v>
      </c>
      <c r="P109">
        <v>9.6081774341506598</v>
      </c>
      <c r="Q109">
        <v>1.90126541481515</v>
      </c>
      <c r="R109">
        <v>0</v>
      </c>
      <c r="S109">
        <v>0</v>
      </c>
    </row>
    <row r="110" spans="1:19" hidden="1" x14ac:dyDescent="0.3">
      <c r="A110" t="s">
        <v>95</v>
      </c>
      <c r="B110" t="s">
        <v>96</v>
      </c>
      <c r="C110" t="s">
        <v>96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77</v>
      </c>
      <c r="J110">
        <f>IF(Table1[[#This Row],[Team]]="TOT",1,0)</f>
        <v>0</v>
      </c>
      <c r="K110">
        <f>IF(Table1[[#This Row],[Team]]="MCI",1,0)</f>
        <v>0</v>
      </c>
      <c r="L110">
        <f>IF(Table1[[#This Row],[Team]]="ARS",1,)</f>
        <v>0</v>
      </c>
      <c r="M110">
        <v>4.5</v>
      </c>
      <c r="N110">
        <v>85</v>
      </c>
      <c r="O110">
        <v>2.9411756258673101E-2</v>
      </c>
      <c r="P110">
        <v>9.7182096981652908</v>
      </c>
      <c r="Q110">
        <v>1.85127679883319</v>
      </c>
      <c r="R110">
        <v>0</v>
      </c>
      <c r="S110">
        <v>0</v>
      </c>
    </row>
    <row r="111" spans="1:19" hidden="1" x14ac:dyDescent="0.3">
      <c r="A111" t="s">
        <v>75</v>
      </c>
      <c r="B111" t="s">
        <v>114</v>
      </c>
      <c r="C111" t="s">
        <v>114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104</v>
      </c>
      <c r="J111">
        <f>IF(Table1[[#This Row],[Team]]="TOT",1,0)</f>
        <v>0</v>
      </c>
      <c r="K111">
        <f>IF(Table1[[#This Row],[Team]]="MCI",1,0)</f>
        <v>0</v>
      </c>
      <c r="L111">
        <f>IF(Table1[[#This Row],[Team]]="ARS",1,)</f>
        <v>0</v>
      </c>
      <c r="M111">
        <v>4.4000000000000004</v>
      </c>
      <c r="N111">
        <v>168</v>
      </c>
      <c r="O111">
        <v>0.33333461407494103</v>
      </c>
      <c r="P111">
        <v>10.652569042259101</v>
      </c>
      <c r="Q111">
        <v>1.64122881881433</v>
      </c>
      <c r="R111">
        <v>0</v>
      </c>
      <c r="S111">
        <v>0</v>
      </c>
    </row>
    <row r="112" spans="1:19" hidden="1" x14ac:dyDescent="0.3">
      <c r="A112" t="s">
        <v>109</v>
      </c>
      <c r="B112" t="s">
        <v>110</v>
      </c>
      <c r="C112" t="s">
        <v>110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104</v>
      </c>
      <c r="J112">
        <f>IF(Table1[[#This Row],[Team]]="TOT",1,0)</f>
        <v>0</v>
      </c>
      <c r="K112">
        <f>IF(Table1[[#This Row],[Team]]="MCI",1,0)</f>
        <v>0</v>
      </c>
      <c r="L112">
        <f>IF(Table1[[#This Row],[Team]]="ARS",1,)</f>
        <v>0</v>
      </c>
      <c r="M112">
        <v>4.5</v>
      </c>
      <c r="N112">
        <v>165</v>
      </c>
      <c r="O112">
        <v>0.33333461407494103</v>
      </c>
      <c r="P112">
        <v>9.74981533743507</v>
      </c>
      <c r="Q112">
        <v>1.5125615985848999</v>
      </c>
      <c r="R112">
        <v>0</v>
      </c>
      <c r="S112">
        <v>0</v>
      </c>
    </row>
    <row r="113" spans="1:19" hidden="1" x14ac:dyDescent="0.3">
      <c r="A113" t="s">
        <v>50</v>
      </c>
      <c r="B113" t="s">
        <v>51</v>
      </c>
      <c r="C113" t="s">
        <v>51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40</v>
      </c>
      <c r="J113">
        <f>IF(Table1[[#This Row],[Team]]="TOT",1,0)</f>
        <v>0</v>
      </c>
      <c r="K113">
        <f>IF(Table1[[#This Row],[Team]]="MCI",1,0)</f>
        <v>0</v>
      </c>
      <c r="L113">
        <f>IF(Table1[[#This Row],[Team]]="ARS",1,)</f>
        <v>0</v>
      </c>
      <c r="M113">
        <v>4.7</v>
      </c>
      <c r="N113">
        <v>34</v>
      </c>
      <c r="O113">
        <v>0.66666662817863698</v>
      </c>
      <c r="P113">
        <v>10.4018212217889</v>
      </c>
      <c r="Q113">
        <v>1.5003188377930401</v>
      </c>
      <c r="R113">
        <v>0</v>
      </c>
      <c r="S113">
        <v>0</v>
      </c>
    </row>
    <row r="114" spans="1:19" hidden="1" x14ac:dyDescent="0.3">
      <c r="A114" t="s">
        <v>112</v>
      </c>
      <c r="B114" t="s">
        <v>113</v>
      </c>
      <c r="C114" t="s">
        <v>113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104</v>
      </c>
      <c r="J114">
        <f>IF(Table1[[#This Row],[Team]]="TOT",1,0)</f>
        <v>0</v>
      </c>
      <c r="K114">
        <f>IF(Table1[[#This Row],[Team]]="MCI",1,0)</f>
        <v>0</v>
      </c>
      <c r="L114">
        <f>IF(Table1[[#This Row],[Team]]="ARS",1,)</f>
        <v>0</v>
      </c>
      <c r="M114">
        <v>4.0999999999999996</v>
      </c>
      <c r="N114">
        <v>167</v>
      </c>
      <c r="O114">
        <v>0.200001485635007</v>
      </c>
      <c r="P114">
        <v>9.9843575321000699</v>
      </c>
      <c r="Q114">
        <v>1.49681261989666</v>
      </c>
      <c r="R114">
        <v>0</v>
      </c>
      <c r="S114">
        <v>0</v>
      </c>
    </row>
    <row r="115" spans="1:19" hidden="1" x14ac:dyDescent="0.3">
      <c r="A115" t="s">
        <v>44</v>
      </c>
      <c r="B115" t="s">
        <v>209</v>
      </c>
      <c r="C115" t="s">
        <v>209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202</v>
      </c>
      <c r="J115">
        <f>IF(Table1[[#This Row],[Team]]="TOT",1,0)</f>
        <v>0</v>
      </c>
      <c r="K115">
        <f>IF(Table1[[#This Row],[Team]]="MCI",1,0)</f>
        <v>0</v>
      </c>
      <c r="L115">
        <f>IF(Table1[[#This Row],[Team]]="ARS",1,)</f>
        <v>0</v>
      </c>
      <c r="M115">
        <v>5.5</v>
      </c>
      <c r="N115">
        <v>360</v>
      </c>
      <c r="O115">
        <v>0.40000001458628698</v>
      </c>
      <c r="P115">
        <v>9.6939140778178494</v>
      </c>
      <c r="Q115">
        <v>1.4923977139647</v>
      </c>
      <c r="R115">
        <v>0</v>
      </c>
      <c r="S115">
        <v>0</v>
      </c>
    </row>
    <row r="116" spans="1:19" hidden="1" x14ac:dyDescent="0.3">
      <c r="A116" t="s">
        <v>134</v>
      </c>
      <c r="B116" t="s">
        <v>271</v>
      </c>
      <c r="C116" t="s">
        <v>272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265</v>
      </c>
      <c r="J116">
        <f>IF(Table1[[#This Row],[Team]]="TOT",1,0)</f>
        <v>0</v>
      </c>
      <c r="K116">
        <f>IF(Table1[[#This Row],[Team]]="MCI",1,0)</f>
        <v>0</v>
      </c>
      <c r="L116">
        <f>IF(Table1[[#This Row],[Team]]="ARS",1,)</f>
        <v>0</v>
      </c>
      <c r="M116">
        <v>5.5</v>
      </c>
      <c r="N116">
        <v>446</v>
      </c>
      <c r="O116">
        <v>-2.00002574514013</v>
      </c>
      <c r="P116">
        <v>9.9870009957212993</v>
      </c>
      <c r="Q116">
        <v>1.10962624210701</v>
      </c>
      <c r="R116">
        <v>0</v>
      </c>
      <c r="S116">
        <v>0</v>
      </c>
    </row>
    <row r="117" spans="1:19" hidden="1" x14ac:dyDescent="0.3">
      <c r="A117" t="s">
        <v>69</v>
      </c>
      <c r="B117" t="s">
        <v>70</v>
      </c>
      <c r="C117" t="s">
        <v>70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55</v>
      </c>
      <c r="J117">
        <f>IF(Table1[[#This Row],[Team]]="TOT",1,0)</f>
        <v>0</v>
      </c>
      <c r="K117">
        <f>IF(Table1[[#This Row],[Team]]="MCI",1,0)</f>
        <v>0</v>
      </c>
      <c r="L117">
        <f>IF(Table1[[#This Row],[Team]]="ARS",1,)</f>
        <v>0</v>
      </c>
      <c r="M117">
        <v>4.4000000000000004</v>
      </c>
      <c r="N117">
        <v>54</v>
      </c>
      <c r="O117">
        <v>-0.73332282974951302</v>
      </c>
      <c r="P117">
        <v>7.6669110272816603</v>
      </c>
      <c r="Q117">
        <v>0.77923690663281697</v>
      </c>
      <c r="R117">
        <v>0</v>
      </c>
      <c r="S117">
        <v>0</v>
      </c>
    </row>
    <row r="118" spans="1:19" hidden="1" x14ac:dyDescent="0.3">
      <c r="A118" t="s">
        <v>65</v>
      </c>
      <c r="B118" t="s">
        <v>100</v>
      </c>
      <c r="C118" t="s">
        <v>100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97</v>
      </c>
      <c r="J118">
        <f>IF(Table1[[#This Row],[Team]]="TOT",1,0)</f>
        <v>0</v>
      </c>
      <c r="K118">
        <f>IF(Table1[[#This Row],[Team]]="MCI",1,0)</f>
        <v>0</v>
      </c>
      <c r="L118">
        <f>IF(Table1[[#This Row],[Team]]="ARS",1,)</f>
        <v>0</v>
      </c>
      <c r="M118">
        <v>4.5999999999999996</v>
      </c>
      <c r="N118">
        <v>125</v>
      </c>
      <c r="O118">
        <v>0</v>
      </c>
      <c r="P118">
        <v>0</v>
      </c>
      <c r="Q118">
        <v>0</v>
      </c>
      <c r="R118">
        <v>1</v>
      </c>
      <c r="S118">
        <v>0</v>
      </c>
    </row>
    <row r="119" spans="1:19" hidden="1" x14ac:dyDescent="0.3">
      <c r="A119" t="s">
        <v>101</v>
      </c>
      <c r="B119" t="s">
        <v>102</v>
      </c>
      <c r="C119" t="s">
        <v>102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97</v>
      </c>
      <c r="J119">
        <f>IF(Table1[[#This Row],[Team]]="TOT",1,0)</f>
        <v>0</v>
      </c>
      <c r="K119">
        <f>IF(Table1[[#This Row],[Team]]="MCI",1,0)</f>
        <v>0</v>
      </c>
      <c r="L119">
        <f>IF(Table1[[#This Row],[Team]]="ARS",1,)</f>
        <v>0</v>
      </c>
      <c r="M119">
        <v>4.7</v>
      </c>
      <c r="N119">
        <v>130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3">
      <c r="A120" t="s">
        <v>98</v>
      </c>
      <c r="B120" t="s">
        <v>99</v>
      </c>
      <c r="C120" t="s">
        <v>99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97</v>
      </c>
      <c r="J120">
        <f>IF(Table1[[#This Row],[Team]]="TOT",1,0)</f>
        <v>0</v>
      </c>
      <c r="K120">
        <f>IF(Table1[[#This Row],[Team]]="MCI",1,0)</f>
        <v>0</v>
      </c>
      <c r="L120">
        <f>IF(Table1[[#This Row],[Team]]="ARS",1,)</f>
        <v>0</v>
      </c>
      <c r="M120">
        <v>6</v>
      </c>
      <c r="N120">
        <v>124</v>
      </c>
      <c r="O120">
        <v>0</v>
      </c>
      <c r="P120">
        <v>0</v>
      </c>
      <c r="Q120">
        <v>0</v>
      </c>
      <c r="R120">
        <v>1</v>
      </c>
      <c r="S120">
        <v>1</v>
      </c>
    </row>
    <row r="121" spans="1:19" x14ac:dyDescent="0.3">
      <c r="A121" t="s">
        <v>62</v>
      </c>
      <c r="B121" t="s">
        <v>128</v>
      </c>
      <c r="C121" t="s">
        <v>128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153</v>
      </c>
      <c r="J121">
        <f>IF(Table1[[#This Row],[Team]]="TOT",1,0)</f>
        <v>0</v>
      </c>
      <c r="K121">
        <f>IF(Table1[[#This Row],[Team]]="MCI",1,0)</f>
        <v>0</v>
      </c>
      <c r="L121">
        <f>IF(Table1[[#This Row],[Team]]="ARS",1,)</f>
        <v>0</v>
      </c>
      <c r="M121">
        <v>6.2</v>
      </c>
      <c r="N121">
        <v>323</v>
      </c>
      <c r="O121">
        <v>0</v>
      </c>
      <c r="P121">
        <v>0</v>
      </c>
      <c r="Q121">
        <v>0</v>
      </c>
      <c r="R121">
        <v>1</v>
      </c>
      <c r="S121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2022-09-15T20:34:00Z</dcterms:created>
  <dcterms:modified xsi:type="dcterms:W3CDTF">2022-09-15T21:00:50Z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ca17c5a5-6929-43d3-b91d-a3809317eace</vt:lpwstr>
  </property>
</Properties>
</file>