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filterPrivacy="1"/>
  <xr:revisionPtr revIDLastSave="0" documentId="13_ncr:1_{DCA11553-C5E0-4D09-A672-895FA06000D3}" xr6:coauthVersionLast="47" xr6:coauthVersionMax="47" xr10:uidLastSave="{00000000-0000-0000-0000-000000000000}"/>
  <bookViews>
    <workbookView xWindow="5760" yWindow="3396" windowWidth="17280" windowHeight="8964" xr2:uid="{00000000-000D-0000-FFFF-FFFF00000000}"/>
  </bookViews>
  <sheets>
    <sheet name="Sheet1" sheetId="1" r:id="rId1"/>
  </sheets>
  <definedNames>
    <definedName name="solver_adj" localSheetId="0" hidden="1">Sheet1!$AJ$2:$AJ$128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Sheet1!$AJ$2:$AJ$128</definedName>
    <definedName name="solver_lhs2" localSheetId="0" hidden="1">Sheet1!$AM$11:$AM$30</definedName>
    <definedName name="solver_lhs3" localSheetId="0" hidden="1">Sheet1!$AM$4</definedName>
    <definedName name="solver_lhs4" localSheetId="0" hidden="1">Sheet1!$AM$6:$AM$9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Sheet1!$AM$2</definedName>
    <definedName name="solver_pre" localSheetId="0" hidden="1">0.000001</definedName>
    <definedName name="solver_rbv" localSheetId="0" hidden="1">2</definedName>
    <definedName name="solver_rel1" localSheetId="0" hidden="1">5</definedName>
    <definedName name="solver_rel2" localSheetId="0" hidden="1">1</definedName>
    <definedName name="solver_rel3" localSheetId="0" hidden="1">1</definedName>
    <definedName name="solver_rel4" localSheetId="0" hidden="1">2</definedName>
    <definedName name="solver_rhs1" localSheetId="0" hidden="1">"binary"</definedName>
    <definedName name="solver_rhs2" localSheetId="0" hidden="1">Sheet1!$AN$11:$AN$30</definedName>
    <definedName name="solver_rhs3" localSheetId="0" hidden="1">Sheet1!$AN$4</definedName>
    <definedName name="solver_rhs4" localSheetId="0" hidden="1">Sheet1!$AN$6:$AN$9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4" i="1" l="1"/>
  <c r="AH4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9" i="1"/>
  <c r="AM8" i="1"/>
  <c r="AM7" i="1"/>
  <c r="AM6" i="1"/>
  <c r="AM4" i="1"/>
  <c r="AM2" i="1"/>
</calcChain>
</file>

<file path=xl/sharedStrings.xml><?xml version="1.0" encoding="utf-8"?>
<sst xmlns="http://schemas.openxmlformats.org/spreadsheetml/2006/main" count="698" uniqueCount="309">
  <si>
    <t>First Name</t>
  </si>
  <si>
    <t>Surname</t>
  </si>
  <si>
    <t>Web Name</t>
  </si>
  <si>
    <t>Position</t>
  </si>
  <si>
    <t>GKP</t>
  </si>
  <si>
    <t>DEF</t>
  </si>
  <si>
    <t>MID</t>
  </si>
  <si>
    <t>FWD</t>
  </si>
  <si>
    <t>Team</t>
  </si>
  <si>
    <t>ARS</t>
  </si>
  <si>
    <t>AVL</t>
  </si>
  <si>
    <t>BOU</t>
  </si>
  <si>
    <t>BRE</t>
  </si>
  <si>
    <t>BHA</t>
  </si>
  <si>
    <t>BUR</t>
  </si>
  <si>
    <t>CHE</t>
  </si>
  <si>
    <t>CRY</t>
  </si>
  <si>
    <t>EVE</t>
  </si>
  <si>
    <t>FUL</t>
  </si>
  <si>
    <t>LIV</t>
  </si>
  <si>
    <t>LUT</t>
  </si>
  <si>
    <t>MCI</t>
  </si>
  <si>
    <t>MUN</t>
  </si>
  <si>
    <t>NEW</t>
  </si>
  <si>
    <t>NFO</t>
  </si>
  <si>
    <t>SHU</t>
  </si>
  <si>
    <t>TOT</t>
  </si>
  <si>
    <t>WHU</t>
  </si>
  <si>
    <t>WOL</t>
  </si>
  <si>
    <t>Cost</t>
  </si>
  <si>
    <t>ID</t>
  </si>
  <si>
    <t>ARIMA</t>
  </si>
  <si>
    <t>LSTM</t>
  </si>
  <si>
    <t>PPG</t>
  </si>
  <si>
    <t>NEXT</t>
  </si>
  <si>
    <t>Selected</t>
  </si>
  <si>
    <t>Gabriel</t>
  </si>
  <si>
    <t>dos Santos Magalhães</t>
  </si>
  <si>
    <t>Total Points</t>
  </si>
  <si>
    <t>MAX</t>
  </si>
  <si>
    <t>Kai</t>
  </si>
  <si>
    <t>Havertz</t>
  </si>
  <si>
    <t>Jorge Luiz</t>
  </si>
  <si>
    <t>Frello Filho</t>
  </si>
  <si>
    <t>Jorginho</t>
  </si>
  <si>
    <t>Total Cost</t>
  </si>
  <si>
    <t>Martinelli Silva</t>
  </si>
  <si>
    <t>Martinelli</t>
  </si>
  <si>
    <t>Eddie</t>
  </si>
  <si>
    <t>Nketiah</t>
  </si>
  <si>
    <t>Martin</t>
  </si>
  <si>
    <t>Ødegaard</t>
  </si>
  <si>
    <t>Thomas</t>
  </si>
  <si>
    <t>Partey</t>
  </si>
  <si>
    <t>Aaron</t>
  </si>
  <si>
    <t>Ramsdale</t>
  </si>
  <si>
    <t>Bukayo</t>
  </si>
  <si>
    <t>Saka</t>
  </si>
  <si>
    <t>Leandro</t>
  </si>
  <si>
    <t>Trossard</t>
  </si>
  <si>
    <t>Benjamin</t>
  </si>
  <si>
    <t>White</t>
  </si>
  <si>
    <t>Granit</t>
  </si>
  <si>
    <t>Xhaka</t>
  </si>
  <si>
    <t>Declan</t>
  </si>
  <si>
    <t>Rice</t>
  </si>
  <si>
    <t>Leon</t>
  </si>
  <si>
    <t>Bailey</t>
  </si>
  <si>
    <t>Emiliano</t>
  </si>
  <si>
    <t>Buendía Stati</t>
  </si>
  <si>
    <t>Buendia</t>
  </si>
  <si>
    <t>Douglas Luiz</t>
  </si>
  <si>
    <t>Soares de Paulo</t>
  </si>
  <si>
    <t>Ezri</t>
  </si>
  <si>
    <t>Konsa Ngoyo</t>
  </si>
  <si>
    <t>Konsa</t>
  </si>
  <si>
    <t>Martínez Romero</t>
  </si>
  <si>
    <t>Martinez</t>
  </si>
  <si>
    <t>John</t>
  </si>
  <si>
    <t>McGinn</t>
  </si>
  <si>
    <t>Tyrone</t>
  </si>
  <si>
    <t>Mings</t>
  </si>
  <si>
    <t>Jacob</t>
  </si>
  <si>
    <t>Ramsey</t>
  </si>
  <si>
    <t>J.Ramsey</t>
  </si>
  <si>
    <t>Youri</t>
  </si>
  <si>
    <t>Tielemans</t>
  </si>
  <si>
    <t>Ollie</t>
  </si>
  <si>
    <t>Watkins</t>
  </si>
  <si>
    <t>Jaidon</t>
  </si>
  <si>
    <t>Anthony</t>
  </si>
  <si>
    <t>Philip</t>
  </si>
  <si>
    <t>Billing</t>
  </si>
  <si>
    <t>Marcos</t>
  </si>
  <si>
    <t>Senesi</t>
  </si>
  <si>
    <t>Adam</t>
  </si>
  <si>
    <t>Smith</t>
  </si>
  <si>
    <t>Dominic</t>
  </si>
  <si>
    <t>Solanke</t>
  </si>
  <si>
    <t>Josh</t>
  </si>
  <si>
    <t>Dasilva</t>
  </si>
  <si>
    <t>Rico</t>
  </si>
  <si>
    <t>Henry</t>
  </si>
  <si>
    <t>Vitaly</t>
  </si>
  <si>
    <t>Janelt</t>
  </si>
  <si>
    <t>Mathias</t>
  </si>
  <si>
    <t>Jensen</t>
  </si>
  <si>
    <t>Bryan</t>
  </si>
  <si>
    <t>Mbeumo</t>
  </si>
  <si>
    <t>Ben</t>
  </si>
  <si>
    <t>Mee</t>
  </si>
  <si>
    <t>Ethan</t>
  </si>
  <si>
    <t>Pinnock</t>
  </si>
  <si>
    <t>David</t>
  </si>
  <si>
    <t>Raya Martin</t>
  </si>
  <si>
    <t>Raya</t>
  </si>
  <si>
    <t>Ivan</t>
  </si>
  <si>
    <t>Toney</t>
  </si>
  <si>
    <t>Yoane</t>
  </si>
  <si>
    <t>Wissa</t>
  </si>
  <si>
    <t>Moisés</t>
  </si>
  <si>
    <t>Caicedo Corozo</t>
  </si>
  <si>
    <t>Caicedo</t>
  </si>
  <si>
    <t>Lewis</t>
  </si>
  <si>
    <t>Dunk</t>
  </si>
  <si>
    <t>Pervis</t>
  </si>
  <si>
    <t>Estupiñán</t>
  </si>
  <si>
    <t>Estupiñan</t>
  </si>
  <si>
    <t>Pascal</t>
  </si>
  <si>
    <t>Groß</t>
  </si>
  <si>
    <t>Gross</t>
  </si>
  <si>
    <t>Solly</t>
  </si>
  <si>
    <t>March</t>
  </si>
  <si>
    <t>Kaoru</t>
  </si>
  <si>
    <t>Mitoma</t>
  </si>
  <si>
    <t>Joël</t>
  </si>
  <si>
    <t>Veltman</t>
  </si>
  <si>
    <t>Raheem</t>
  </si>
  <si>
    <t>Sterling</t>
  </si>
  <si>
    <t>Joachim</t>
  </si>
  <si>
    <t>Andersen</t>
  </si>
  <si>
    <t>Jordan</t>
  </si>
  <si>
    <t>Ayew</t>
  </si>
  <si>
    <t>J.Ayew</t>
  </si>
  <si>
    <t>Cheick</t>
  </si>
  <si>
    <t>Doucouré</t>
  </si>
  <si>
    <t>C.Doucouré</t>
  </si>
  <si>
    <t>Odsonne</t>
  </si>
  <si>
    <t>Edouard</t>
  </si>
  <si>
    <t>Eberechi</t>
  </si>
  <si>
    <t>Eze</t>
  </si>
  <si>
    <t>Vicente</t>
  </si>
  <si>
    <t>Guaita</t>
  </si>
  <si>
    <t>Marc</t>
  </si>
  <si>
    <t>Guéhi</t>
  </si>
  <si>
    <t>Jefferson</t>
  </si>
  <si>
    <t>Lerma Solís</t>
  </si>
  <si>
    <t>Lerma</t>
  </si>
  <si>
    <t>Tyrick</t>
  </si>
  <si>
    <t>Mitchell</t>
  </si>
  <si>
    <t>Michael</t>
  </si>
  <si>
    <t>Olise</t>
  </si>
  <si>
    <t>Jeffrey</t>
  </si>
  <si>
    <t>Schlupp</t>
  </si>
  <si>
    <t>Joel</t>
  </si>
  <si>
    <t>Ward</t>
  </si>
  <si>
    <t>Demarai</t>
  </si>
  <si>
    <t>Gray</t>
  </si>
  <si>
    <t>Alex</t>
  </si>
  <si>
    <t>Iwobi</t>
  </si>
  <si>
    <t>Dwight</t>
  </si>
  <si>
    <t>McNeil</t>
  </si>
  <si>
    <t>Vitalii</t>
  </si>
  <si>
    <t>Mykolenko</t>
  </si>
  <si>
    <t>Amadou</t>
  </si>
  <si>
    <t>Onana</t>
  </si>
  <si>
    <t>Pickford</t>
  </si>
  <si>
    <t>James</t>
  </si>
  <si>
    <t>Tarkowski</t>
  </si>
  <si>
    <t>Andreas</t>
  </si>
  <si>
    <t>Hoelgebaum Pereira</t>
  </si>
  <si>
    <t>Bobby</t>
  </si>
  <si>
    <t>De Cordova-Reid</t>
  </si>
  <si>
    <t>Bernd</t>
  </si>
  <si>
    <t>Leno</t>
  </si>
  <si>
    <t>João</t>
  </si>
  <si>
    <t>Palhinha Gonçalves</t>
  </si>
  <si>
    <t>J.Palhinha</t>
  </si>
  <si>
    <t>Tim</t>
  </si>
  <si>
    <t>Ream</t>
  </si>
  <si>
    <t>Harrison</t>
  </si>
  <si>
    <t>Reed</t>
  </si>
  <si>
    <t>Antonee</t>
  </si>
  <si>
    <t>Robinson</t>
  </si>
  <si>
    <t>Kenny</t>
  </si>
  <si>
    <t>Tete</t>
  </si>
  <si>
    <t>Carlos Vinícius</t>
  </si>
  <si>
    <t>Alves Morais</t>
  </si>
  <si>
    <t>Vinícius</t>
  </si>
  <si>
    <t>Trent</t>
  </si>
  <si>
    <t>Alexander-Arnold</t>
  </si>
  <si>
    <t>Alisson</t>
  </si>
  <si>
    <t>Ramses Becker</t>
  </si>
  <si>
    <t>Darwin</t>
  </si>
  <si>
    <t>Núñez Ribeiro</t>
  </si>
  <si>
    <t>Harvey</t>
  </si>
  <si>
    <t>Elliott</t>
  </si>
  <si>
    <t>Henderson</t>
  </si>
  <si>
    <t>Alexis</t>
  </si>
  <si>
    <t>Mac Allister</t>
  </si>
  <si>
    <t>Andrew</t>
  </si>
  <si>
    <t>Robertson</t>
  </si>
  <si>
    <t>Mohamed</t>
  </si>
  <si>
    <t>Salah</t>
  </si>
  <si>
    <t>Virgil</t>
  </si>
  <si>
    <t>van Dijk</t>
  </si>
  <si>
    <t>Julián</t>
  </si>
  <si>
    <t>Álvarez</t>
  </si>
  <si>
    <t>J.Alvarez</t>
  </si>
  <si>
    <t>Bernardo</t>
  </si>
  <si>
    <t>Veiga de Carvalho e Silva</t>
  </si>
  <si>
    <t>Kevin</t>
  </si>
  <si>
    <t>De Bruyne</t>
  </si>
  <si>
    <t>Ederson</t>
  </si>
  <si>
    <t>Santana de Moraes</t>
  </si>
  <si>
    <t>Ederson M.</t>
  </si>
  <si>
    <t>Phil</t>
  </si>
  <si>
    <t>Foden</t>
  </si>
  <si>
    <t>Erling</t>
  </si>
  <si>
    <t>Haaland</t>
  </si>
  <si>
    <t>Rodrigo</t>
  </si>
  <si>
    <t>Hernandez</t>
  </si>
  <si>
    <t>Bruno</t>
  </si>
  <si>
    <t>Borges Fernandes</t>
  </si>
  <si>
    <t>B.Fernandes</t>
  </si>
  <si>
    <t>Marcus</t>
  </si>
  <si>
    <t>Rashford</t>
  </si>
  <si>
    <t>Miguel</t>
  </si>
  <si>
    <t>Almirón Rejala</t>
  </si>
  <si>
    <t>Almirón</t>
  </si>
  <si>
    <t>Sven</t>
  </si>
  <si>
    <t>Botman</t>
  </si>
  <si>
    <t>Guimarães Rodriguez Moura</t>
  </si>
  <si>
    <t>Bruno G.</t>
  </si>
  <si>
    <t>Dan</t>
  </si>
  <si>
    <t>Burn</t>
  </si>
  <si>
    <t>Joelinton Cássio</t>
  </si>
  <si>
    <t>Apolinário de Lira</t>
  </si>
  <si>
    <t>Joelinton</t>
  </si>
  <si>
    <t>Sean</t>
  </si>
  <si>
    <t>Longstaff</t>
  </si>
  <si>
    <t>Murphy</t>
  </si>
  <si>
    <t>Nick</t>
  </si>
  <si>
    <t>Pope</t>
  </si>
  <si>
    <t>Fabian</t>
  </si>
  <si>
    <t>Schär</t>
  </si>
  <si>
    <t>Kieran</t>
  </si>
  <si>
    <t>Trippier</t>
  </si>
  <si>
    <t>Joe</t>
  </si>
  <si>
    <t>Willock</t>
  </si>
  <si>
    <t>Callum</t>
  </si>
  <si>
    <t>Wilson</t>
  </si>
  <si>
    <t>Morgan</t>
  </si>
  <si>
    <t>Gibbs-White</t>
  </si>
  <si>
    <t>Brennan</t>
  </si>
  <si>
    <t>Johnson</t>
  </si>
  <si>
    <t>Davies</t>
  </si>
  <si>
    <t>Eric</t>
  </si>
  <si>
    <t>Dier</t>
  </si>
  <si>
    <t>Pierre-Emile</t>
  </si>
  <si>
    <t>Højbjerg</t>
  </si>
  <si>
    <t>Harry</t>
  </si>
  <si>
    <t>Kane</t>
  </si>
  <si>
    <t>Dejan</t>
  </si>
  <si>
    <t>Kulusevski</t>
  </si>
  <si>
    <t>Maddison</t>
  </si>
  <si>
    <t>Perišić</t>
  </si>
  <si>
    <t>Cristian</t>
  </si>
  <si>
    <t>Romero</t>
  </si>
  <si>
    <t>Son</t>
  </si>
  <si>
    <t>Heung-min</t>
  </si>
  <si>
    <t>Michail</t>
  </si>
  <si>
    <t>Antonio</t>
  </si>
  <si>
    <t>Saïd</t>
  </si>
  <si>
    <t>Benrahma</t>
  </si>
  <si>
    <t>Jarrod</t>
  </si>
  <si>
    <t>Bowen</t>
  </si>
  <si>
    <t>Cresswell</t>
  </si>
  <si>
    <t>Lukasz</t>
  </si>
  <si>
    <t>Fabianski</t>
  </si>
  <si>
    <t>Pablo</t>
  </si>
  <si>
    <t>Fornals Malla</t>
  </si>
  <si>
    <t>P.Fornals</t>
  </si>
  <si>
    <t>Danny</t>
  </si>
  <si>
    <t>Ings</t>
  </si>
  <si>
    <t>Max</t>
  </si>
  <si>
    <t>Kilman</t>
  </si>
  <si>
    <t>Matheus Luiz</t>
  </si>
  <si>
    <t>Nunes</t>
  </si>
  <si>
    <t>Matheus N.</t>
  </si>
  <si>
    <t>Daniel</t>
  </si>
  <si>
    <t>Castelo Podence</t>
  </si>
  <si>
    <t>Podence</t>
  </si>
  <si>
    <t>José</t>
  </si>
  <si>
    <t>Malheiro de Sá</t>
  </si>
  <si>
    <t>José Sá</t>
  </si>
  <si>
    <t>Nélson</t>
  </si>
  <si>
    <t>Cabral Semedo</t>
  </si>
  <si>
    <t>N.Semedo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</si>
</sst>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J128">
  <autoFilter ref="A1:AJ128" xr:uid="{00000000-0009-0000-0100-000001000000}">
    <filterColumn colId="35">
      <filters>
        <filter val="1"/>
      </filters>
    </filterColumn>
  </autoFilter>
  <sortState xmlns:xlrd2="http://schemas.microsoft.com/office/spreadsheetml/2017/richdata2" ref="A2:AJ128">
    <sortCondition ref="D1:D128"/>
  </sortState>
  <tableColumns count="36">
    <tableColumn id="1" xr3:uid="{00000000-0010-0000-0000-000001000000}" name="First Name" totalsRowLabel="Total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OU"/>
    <tableColumn id="13" xr3:uid="{00000000-0010-0000-0000-00000D000000}" name="BRE"/>
    <tableColumn id="14" xr3:uid="{00000000-0010-0000-0000-00000E000000}" name="BHA"/>
    <tableColumn id="15" xr3:uid="{00000000-0010-0000-0000-00000F000000}" name="BUR"/>
    <tableColumn id="16" xr3:uid="{00000000-0010-0000-0000-000010000000}" name="CHE"/>
    <tableColumn id="17" xr3:uid="{00000000-0010-0000-0000-000011000000}" name="CRY"/>
    <tableColumn id="18" xr3:uid="{00000000-0010-0000-0000-000012000000}" name="EVE"/>
    <tableColumn id="19" xr3:uid="{00000000-0010-0000-0000-000013000000}" name="FUL"/>
    <tableColumn id="20" xr3:uid="{00000000-0010-0000-0000-000014000000}" name="LIV"/>
    <tableColumn id="21" xr3:uid="{00000000-0010-0000-0000-000015000000}" name="LUT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HU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0" xr3:uid="{00000000-0010-0000-0000-00001E000000}" name="Cost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4" xr3:uid="{00000000-0010-0000-0000-000022000000}" name="PPG"/>
    <tableColumn id="35" xr3:uid="{00000000-0010-0000-0000-000023000000}" name="NEXT"/>
    <tableColumn id="37" xr3:uid="{00000000-0010-0000-0000-000025000000}" name="Select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28"/>
  <sheetViews>
    <sheetView tabSelected="1" topLeftCell="A6" workbookViewId="0">
      <selection activeCell="A66" sqref="A66:C66"/>
    </sheetView>
  </sheetViews>
  <sheetFormatPr defaultRowHeight="14.4" x14ac:dyDescent="0.3"/>
  <cols>
    <col min="5" max="8" width="9" hidden="1" customWidth="1"/>
    <col min="10" max="29" width="9" hidden="1" customWidth="1"/>
    <col min="31" max="33" width="9" hidden="1" customWidth="1"/>
  </cols>
  <sheetData>
    <row r="1" spans="1:4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40" x14ac:dyDescent="0.3">
      <c r="A2" t="s">
        <v>60</v>
      </c>
      <c r="B2" t="s">
        <v>61</v>
      </c>
      <c r="C2" s="1" t="s">
        <v>61</v>
      </c>
      <c r="D2" t="s">
        <v>5</v>
      </c>
      <c r="E2">
        <v>0</v>
      </c>
      <c r="F2">
        <v>1</v>
      </c>
      <c r="G2">
        <v>0</v>
      </c>
      <c r="H2">
        <v>0</v>
      </c>
      <c r="I2" t="s">
        <v>9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5.5</v>
      </c>
      <c r="AE2">
        <v>28</v>
      </c>
      <c r="AF2">
        <v>21.441176452628209</v>
      </c>
      <c r="AG2">
        <v>23.199445605151759</v>
      </c>
      <c r="AH2">
        <v>20.854915938451175</v>
      </c>
      <c r="AI2">
        <v>4.1932963924439353</v>
      </c>
      <c r="AJ2">
        <v>1</v>
      </c>
      <c r="AL2" t="s">
        <v>38</v>
      </c>
      <c r="AM2">
        <f>SUMPRODUCT(Table1[Selected],Table1[PPG])</f>
        <v>382.03634646535943</v>
      </c>
      <c r="AN2" t="s">
        <v>39</v>
      </c>
    </row>
    <row r="3" spans="1:40" x14ac:dyDescent="0.3">
      <c r="A3" t="s">
        <v>214</v>
      </c>
      <c r="B3" t="s">
        <v>215</v>
      </c>
      <c r="C3" s="1" t="s">
        <v>214</v>
      </c>
      <c r="D3" t="s">
        <v>5</v>
      </c>
      <c r="E3">
        <v>0</v>
      </c>
      <c r="F3">
        <v>1</v>
      </c>
      <c r="G3">
        <v>0</v>
      </c>
      <c r="H3">
        <v>0</v>
      </c>
      <c r="I3" t="s">
        <v>19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6</v>
      </c>
      <c r="AE3">
        <v>334</v>
      </c>
      <c r="AF3">
        <v>28.082812738126627</v>
      </c>
      <c r="AG3">
        <v>22.957386237336102</v>
      </c>
      <c r="AH3">
        <v>22.867161594294963</v>
      </c>
      <c r="AI3">
        <v>4.1288318493996989</v>
      </c>
      <c r="AJ3">
        <v>1</v>
      </c>
    </row>
    <row r="4" spans="1:40" hidden="1" x14ac:dyDescent="0.3">
      <c r="A4" t="s">
        <v>158</v>
      </c>
      <c r="B4" t="s">
        <v>159</v>
      </c>
      <c r="C4" s="1" t="s">
        <v>159</v>
      </c>
      <c r="D4" t="s">
        <v>5</v>
      </c>
      <c r="E4">
        <v>0</v>
      </c>
      <c r="F4">
        <v>1</v>
      </c>
      <c r="G4">
        <v>0</v>
      </c>
      <c r="H4">
        <v>0</v>
      </c>
      <c r="I4" t="s">
        <v>16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4.5</v>
      </c>
      <c r="AE4">
        <v>248</v>
      </c>
      <c r="AF4">
        <v>27.390243902439028</v>
      </c>
      <c r="AG4">
        <v>16.215197303450708</v>
      </c>
      <c r="AH4">
        <f>23.9237259415125*0.75</f>
        <v>17.942794456134376</v>
      </c>
      <c r="AI4">
        <f>6.99279602860764*0.75</f>
        <v>5.2445970214557303</v>
      </c>
      <c r="AJ4">
        <v>0</v>
      </c>
      <c r="AL4" t="s">
        <v>45</v>
      </c>
      <c r="AM4">
        <f>SUMPRODUCT(Table1[Selected],Table1[Cost])</f>
        <v>99.5</v>
      </c>
      <c r="AN4">
        <v>100</v>
      </c>
    </row>
    <row r="5" spans="1:40" x14ac:dyDescent="0.3">
      <c r="A5" t="s">
        <v>210</v>
      </c>
      <c r="B5" t="s">
        <v>211</v>
      </c>
      <c r="C5" s="1" t="s">
        <v>211</v>
      </c>
      <c r="D5" t="s">
        <v>5</v>
      </c>
      <c r="E5">
        <v>0</v>
      </c>
      <c r="F5">
        <v>1</v>
      </c>
      <c r="G5">
        <v>0</v>
      </c>
      <c r="H5">
        <v>0</v>
      </c>
      <c r="I5" t="s">
        <v>19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6.5</v>
      </c>
      <c r="AE5">
        <v>328</v>
      </c>
      <c r="AF5">
        <v>33.713879504026472</v>
      </c>
      <c r="AG5">
        <v>22.394277673130723</v>
      </c>
      <c r="AH5">
        <v>25.22887950837022</v>
      </c>
      <c r="AI5">
        <v>4.06491267135182</v>
      </c>
      <c r="AJ5">
        <v>1</v>
      </c>
    </row>
    <row r="6" spans="1:40" x14ac:dyDescent="0.3">
      <c r="A6" t="s">
        <v>80</v>
      </c>
      <c r="B6" t="s">
        <v>81</v>
      </c>
      <c r="C6" s="1" t="s">
        <v>81</v>
      </c>
      <c r="D6" t="s">
        <v>5</v>
      </c>
      <c r="E6">
        <v>0</v>
      </c>
      <c r="F6">
        <v>1</v>
      </c>
      <c r="G6">
        <v>0</v>
      </c>
      <c r="H6">
        <v>0</v>
      </c>
      <c r="I6" t="s">
        <v>10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4.5</v>
      </c>
      <c r="AE6">
        <v>53</v>
      </c>
      <c r="AF6">
        <v>18.511350890762365</v>
      </c>
      <c r="AG6">
        <v>20.930693330018087</v>
      </c>
      <c r="AH6">
        <v>20.392767186481215</v>
      </c>
      <c r="AI6">
        <v>4.0450402883020793</v>
      </c>
      <c r="AJ6">
        <v>1</v>
      </c>
      <c r="AL6" t="s">
        <v>4</v>
      </c>
      <c r="AM6">
        <f>SUMPRODUCT(Table1[Selected],Table1[GKP])</f>
        <v>2</v>
      </c>
      <c r="AN6">
        <v>2</v>
      </c>
    </row>
    <row r="7" spans="1:40" x14ac:dyDescent="0.3">
      <c r="A7" t="s">
        <v>36</v>
      </c>
      <c r="B7" t="s">
        <v>37</v>
      </c>
      <c r="C7" s="1" t="s">
        <v>36</v>
      </c>
      <c r="D7" t="s">
        <v>5</v>
      </c>
      <c r="E7">
        <v>0</v>
      </c>
      <c r="F7">
        <v>1</v>
      </c>
      <c r="G7">
        <v>0</v>
      </c>
      <c r="H7">
        <v>0</v>
      </c>
      <c r="I7" t="s">
        <v>9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5</v>
      </c>
      <c r="AE7">
        <v>5</v>
      </c>
      <c r="AF7">
        <v>18.823529411764707</v>
      </c>
      <c r="AG7">
        <v>20.771173745999118</v>
      </c>
      <c r="AH7">
        <v>18.500851026956028</v>
      </c>
      <c r="AI7">
        <v>3.8654870025063111</v>
      </c>
      <c r="AJ7">
        <v>1</v>
      </c>
      <c r="AL7" t="s">
        <v>5</v>
      </c>
      <c r="AM7">
        <f>SUMPRODUCT(Table1[Selected],Table1[DEF])</f>
        <v>5</v>
      </c>
      <c r="AN7">
        <v>5</v>
      </c>
    </row>
    <row r="8" spans="1:40" hidden="1" x14ac:dyDescent="0.3">
      <c r="A8" t="s">
        <v>73</v>
      </c>
      <c r="B8" t="s">
        <v>74</v>
      </c>
      <c r="C8" t="s">
        <v>75</v>
      </c>
      <c r="D8" t="s">
        <v>5</v>
      </c>
      <c r="E8">
        <v>0</v>
      </c>
      <c r="F8">
        <v>1</v>
      </c>
      <c r="G8">
        <v>0</v>
      </c>
      <c r="H8">
        <v>0</v>
      </c>
      <c r="I8" t="s">
        <v>10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4.5</v>
      </c>
      <c r="AE8">
        <v>50</v>
      </c>
      <c r="AF8">
        <v>14.870817055415923</v>
      </c>
      <c r="AG8">
        <v>17.008500304137527</v>
      </c>
      <c r="AH8">
        <v>16.476754725268954</v>
      </c>
      <c r="AI8">
        <v>3.1500979032565688</v>
      </c>
      <c r="AJ8">
        <v>0</v>
      </c>
      <c r="AL8" t="s">
        <v>6</v>
      </c>
      <c r="AM8">
        <f>SUMPRODUCT(Table1[Selected],Table1[MID])</f>
        <v>5</v>
      </c>
      <c r="AN8">
        <v>5</v>
      </c>
    </row>
    <row r="9" spans="1:40" hidden="1" x14ac:dyDescent="0.3">
      <c r="A9" t="s">
        <v>93</v>
      </c>
      <c r="B9" t="s">
        <v>94</v>
      </c>
      <c r="C9" t="s">
        <v>94</v>
      </c>
      <c r="D9" t="s">
        <v>5</v>
      </c>
      <c r="E9">
        <v>0</v>
      </c>
      <c r="F9">
        <v>1</v>
      </c>
      <c r="G9">
        <v>0</v>
      </c>
      <c r="H9">
        <v>0</v>
      </c>
      <c r="I9" t="s">
        <v>11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4.5</v>
      </c>
      <c r="AE9">
        <v>86</v>
      </c>
      <c r="AF9">
        <v>12.429560721500991</v>
      </c>
      <c r="AG9">
        <v>16.401931826731524</v>
      </c>
      <c r="AH9">
        <v>10.610530174608481</v>
      </c>
      <c r="AI9">
        <v>2.2439108530670158</v>
      </c>
      <c r="AJ9">
        <v>0</v>
      </c>
      <c r="AL9" t="s">
        <v>7</v>
      </c>
      <c r="AM9">
        <f>SUMPRODUCT(Table1[Selected],Table1[FWD])</f>
        <v>3</v>
      </c>
      <c r="AN9">
        <v>3</v>
      </c>
    </row>
    <row r="10" spans="1:40" hidden="1" x14ac:dyDescent="0.3">
      <c r="A10" t="s">
        <v>95</v>
      </c>
      <c r="B10" t="s">
        <v>96</v>
      </c>
      <c r="C10" t="s">
        <v>96</v>
      </c>
      <c r="D10" t="s">
        <v>5</v>
      </c>
      <c r="E10">
        <v>0</v>
      </c>
      <c r="F10">
        <v>1</v>
      </c>
      <c r="G10">
        <v>0</v>
      </c>
      <c r="H10">
        <v>0</v>
      </c>
      <c r="I10" t="s">
        <v>11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4.5</v>
      </c>
      <c r="AE10">
        <v>87</v>
      </c>
      <c r="AF10">
        <v>10.317308004135491</v>
      </c>
      <c r="AG10">
        <v>12.95451491518012</v>
      </c>
      <c r="AH10">
        <v>8.5924954562644338</v>
      </c>
      <c r="AI10">
        <v>1.9883991908256711</v>
      </c>
      <c r="AJ10">
        <v>0</v>
      </c>
    </row>
    <row r="11" spans="1:40" hidden="1" x14ac:dyDescent="0.3">
      <c r="A11" t="s">
        <v>101</v>
      </c>
      <c r="B11" t="s">
        <v>102</v>
      </c>
      <c r="C11" t="s">
        <v>102</v>
      </c>
      <c r="D11" t="s">
        <v>5</v>
      </c>
      <c r="E11">
        <v>0</v>
      </c>
      <c r="F11">
        <v>1</v>
      </c>
      <c r="G11">
        <v>0</v>
      </c>
      <c r="H11">
        <v>0</v>
      </c>
      <c r="I11" t="s">
        <v>12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4.5</v>
      </c>
      <c r="AE11">
        <v>108</v>
      </c>
      <c r="AF11">
        <v>21.84615385160923</v>
      </c>
      <c r="AG11">
        <v>17.638310574148711</v>
      </c>
      <c r="AH11">
        <v>15.810606697831929</v>
      </c>
      <c r="AI11">
        <v>2.6030084087416339</v>
      </c>
      <c r="AJ11">
        <v>0</v>
      </c>
      <c r="AL11" t="s">
        <v>9</v>
      </c>
      <c r="AM11">
        <f>SUMPRODUCT(Table1[Selected],Table1[ARS])</f>
        <v>3</v>
      </c>
      <c r="AN11">
        <v>3</v>
      </c>
    </row>
    <row r="12" spans="1:40" hidden="1" x14ac:dyDescent="0.3">
      <c r="A12" t="s">
        <v>109</v>
      </c>
      <c r="B12" t="s">
        <v>110</v>
      </c>
      <c r="C12" t="s">
        <v>110</v>
      </c>
      <c r="D12" t="s">
        <v>5</v>
      </c>
      <c r="E12">
        <v>0</v>
      </c>
      <c r="F12">
        <v>1</v>
      </c>
      <c r="G12">
        <v>0</v>
      </c>
      <c r="H12">
        <v>0</v>
      </c>
      <c r="I12" t="s">
        <v>12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5</v>
      </c>
      <c r="AE12">
        <v>114</v>
      </c>
      <c r="AF12">
        <v>18.481012656661836</v>
      </c>
      <c r="AG12">
        <v>21.033524017119323</v>
      </c>
      <c r="AH12">
        <v>15.615888524113705</v>
      </c>
      <c r="AI12">
        <v>3.0229182958794008</v>
      </c>
      <c r="AJ12">
        <v>0</v>
      </c>
      <c r="AL12" t="s">
        <v>10</v>
      </c>
      <c r="AM12">
        <f>SUMPRODUCT(Table1[Selected],Table1[AVL])</f>
        <v>3</v>
      </c>
      <c r="AN12">
        <v>3</v>
      </c>
    </row>
    <row r="13" spans="1:40" hidden="1" x14ac:dyDescent="0.3">
      <c r="A13" t="s">
        <v>111</v>
      </c>
      <c r="B13" t="s">
        <v>112</v>
      </c>
      <c r="C13" t="s">
        <v>112</v>
      </c>
      <c r="D13" t="s">
        <v>5</v>
      </c>
      <c r="E13">
        <v>0</v>
      </c>
      <c r="F13">
        <v>1</v>
      </c>
      <c r="G13">
        <v>0</v>
      </c>
      <c r="H13">
        <v>0</v>
      </c>
      <c r="I13" t="s">
        <v>12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4.5</v>
      </c>
      <c r="AE13">
        <v>117</v>
      </c>
      <c r="AF13">
        <v>15.051193566538259</v>
      </c>
      <c r="AG13">
        <v>18.846541042416291</v>
      </c>
      <c r="AH13">
        <v>13.347080165446011</v>
      </c>
      <c r="AI13">
        <v>2.9661483456258027</v>
      </c>
      <c r="AJ13">
        <v>0</v>
      </c>
      <c r="AL13" t="s">
        <v>11</v>
      </c>
      <c r="AM13">
        <f>SUMPRODUCT(Table1[Selected],Table1[BOU])</f>
        <v>0</v>
      </c>
      <c r="AN13">
        <v>3</v>
      </c>
    </row>
    <row r="14" spans="1:40" hidden="1" x14ac:dyDescent="0.3">
      <c r="A14" t="s">
        <v>123</v>
      </c>
      <c r="B14" t="s">
        <v>124</v>
      </c>
      <c r="C14" t="s">
        <v>124</v>
      </c>
      <c r="D14" t="s">
        <v>5</v>
      </c>
      <c r="E14">
        <v>0</v>
      </c>
      <c r="F14">
        <v>1</v>
      </c>
      <c r="G14">
        <v>0</v>
      </c>
      <c r="H14">
        <v>0</v>
      </c>
      <c r="I14" t="s">
        <v>13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5</v>
      </c>
      <c r="AE14">
        <v>134</v>
      </c>
      <c r="AF14">
        <v>27.472029049164007</v>
      </c>
      <c r="AG14">
        <v>16.555751862382309</v>
      </c>
      <c r="AH14">
        <v>18.052286215846326</v>
      </c>
      <c r="AI14">
        <v>3.0192234790366133</v>
      </c>
      <c r="AJ14">
        <v>0</v>
      </c>
      <c r="AL14" t="s">
        <v>12</v>
      </c>
      <c r="AM14">
        <f>SUMPRODUCT(Table1[Selected],Table1[BRE])</f>
        <v>0</v>
      </c>
      <c r="AN14">
        <v>3</v>
      </c>
    </row>
    <row r="15" spans="1:40" hidden="1" x14ac:dyDescent="0.3">
      <c r="A15" t="s">
        <v>125</v>
      </c>
      <c r="B15" t="s">
        <v>126</v>
      </c>
      <c r="C15" t="s">
        <v>127</v>
      </c>
      <c r="D15" t="s">
        <v>5</v>
      </c>
      <c r="E15">
        <v>0</v>
      </c>
      <c r="F15">
        <v>1</v>
      </c>
      <c r="G15">
        <v>0</v>
      </c>
      <c r="H15">
        <v>0</v>
      </c>
      <c r="I15" t="s">
        <v>13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5</v>
      </c>
      <c r="AE15">
        <v>136</v>
      </c>
      <c r="AF15">
        <v>14.056684432910687</v>
      </c>
      <c r="AG15">
        <v>20.998264905056487</v>
      </c>
      <c r="AH15">
        <v>14.503062004440658</v>
      </c>
      <c r="AI15">
        <v>2.8325787151880579</v>
      </c>
      <c r="AJ15">
        <v>0</v>
      </c>
      <c r="AL15" t="s">
        <v>13</v>
      </c>
      <c r="AM15">
        <f>SUMPRODUCT(Table1[Selected],Table1[BHA])</f>
        <v>1</v>
      </c>
      <c r="AN15">
        <v>3</v>
      </c>
    </row>
    <row r="16" spans="1:40" hidden="1" x14ac:dyDescent="0.3">
      <c r="A16" t="s">
        <v>135</v>
      </c>
      <c r="B16" t="s">
        <v>136</v>
      </c>
      <c r="C16" t="s">
        <v>136</v>
      </c>
      <c r="D16" t="s">
        <v>5</v>
      </c>
      <c r="E16">
        <v>0</v>
      </c>
      <c r="F16">
        <v>1</v>
      </c>
      <c r="G16">
        <v>0</v>
      </c>
      <c r="H16">
        <v>0</v>
      </c>
      <c r="I16" t="s">
        <v>13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4.5</v>
      </c>
      <c r="AE16">
        <v>155</v>
      </c>
      <c r="AF16">
        <v>25.055534019677062</v>
      </c>
      <c r="AG16">
        <v>17.80482279286516</v>
      </c>
      <c r="AH16">
        <v>17.601654227393027</v>
      </c>
      <c r="AI16">
        <v>3.0172771397053544</v>
      </c>
      <c r="AJ16">
        <v>0</v>
      </c>
      <c r="AL16" t="s">
        <v>14</v>
      </c>
      <c r="AM16">
        <f>SUMPRODUCT(Table1[Selected],Table1[BUR])</f>
        <v>0</v>
      </c>
      <c r="AN16">
        <v>3</v>
      </c>
    </row>
    <row r="17" spans="1:40" hidden="1" x14ac:dyDescent="0.3">
      <c r="A17" t="s">
        <v>139</v>
      </c>
      <c r="B17" t="s">
        <v>140</v>
      </c>
      <c r="C17" t="s">
        <v>140</v>
      </c>
      <c r="D17" t="s">
        <v>5</v>
      </c>
      <c r="E17">
        <v>0</v>
      </c>
      <c r="F17">
        <v>1</v>
      </c>
      <c r="G17">
        <v>0</v>
      </c>
      <c r="H17">
        <v>0</v>
      </c>
      <c r="I17" t="s">
        <v>16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4.5</v>
      </c>
      <c r="AE17">
        <v>234</v>
      </c>
      <c r="AF17">
        <v>15.113636365963474</v>
      </c>
      <c r="AG17">
        <v>16.786172264920182</v>
      </c>
      <c r="AH17">
        <v>17.343993961435324</v>
      </c>
      <c r="AI17">
        <v>3.7950025778645222</v>
      </c>
      <c r="AJ17">
        <v>0</v>
      </c>
      <c r="AL17" t="s">
        <v>15</v>
      </c>
      <c r="AM17">
        <f>SUMPRODUCT(Table1[Selected],Table1[CHE])</f>
        <v>0</v>
      </c>
      <c r="AN17">
        <v>3</v>
      </c>
    </row>
    <row r="18" spans="1:40" hidden="1" x14ac:dyDescent="0.3">
      <c r="A18" t="s">
        <v>153</v>
      </c>
      <c r="B18" t="s">
        <v>154</v>
      </c>
      <c r="C18" t="s">
        <v>154</v>
      </c>
      <c r="D18" t="s">
        <v>5</v>
      </c>
      <c r="E18">
        <v>0</v>
      </c>
      <c r="F18">
        <v>1</v>
      </c>
      <c r="G18">
        <v>0</v>
      </c>
      <c r="H18">
        <v>0</v>
      </c>
      <c r="I18" t="s">
        <v>16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4.5</v>
      </c>
      <c r="AE18">
        <v>242</v>
      </c>
      <c r="AF18">
        <v>15.471379341692392</v>
      </c>
      <c r="AG18">
        <v>17.65443607362398</v>
      </c>
      <c r="AH18">
        <v>18.003437500008651</v>
      </c>
      <c r="AI18">
        <v>4.2373109074588156</v>
      </c>
      <c r="AJ18">
        <v>0</v>
      </c>
      <c r="AL18" t="s">
        <v>16</v>
      </c>
      <c r="AM18">
        <f>SUMPRODUCT(Table1[Selected],Table1[CRY])</f>
        <v>2</v>
      </c>
      <c r="AN18">
        <v>3</v>
      </c>
    </row>
    <row r="19" spans="1:40" hidden="1" x14ac:dyDescent="0.3">
      <c r="A19" t="s">
        <v>164</v>
      </c>
      <c r="B19" t="s">
        <v>165</v>
      </c>
      <c r="C19" t="s">
        <v>165</v>
      </c>
      <c r="D19" t="s">
        <v>5</v>
      </c>
      <c r="E19">
        <v>0</v>
      </c>
      <c r="F19">
        <v>1</v>
      </c>
      <c r="G19">
        <v>0</v>
      </c>
      <c r="H19">
        <v>0</v>
      </c>
      <c r="I19" t="s">
        <v>16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4.5</v>
      </c>
      <c r="AE19">
        <v>256</v>
      </c>
      <c r="AF19">
        <v>13.269046930303537</v>
      </c>
      <c r="AG19">
        <v>14.790450421087993</v>
      </c>
      <c r="AH19">
        <v>15.255205132822372</v>
      </c>
      <c r="AI19">
        <v>2.7097330142672695</v>
      </c>
      <c r="AJ19">
        <v>0</v>
      </c>
      <c r="AL19" t="s">
        <v>17</v>
      </c>
      <c r="AM19">
        <f>SUMPRODUCT(Table1[Selected],Table1[EVE])</f>
        <v>0</v>
      </c>
      <c r="AN19">
        <v>3</v>
      </c>
    </row>
    <row r="20" spans="1:40" hidden="1" x14ac:dyDescent="0.3">
      <c r="A20" t="s">
        <v>172</v>
      </c>
      <c r="B20" t="s">
        <v>173</v>
      </c>
      <c r="C20" t="s">
        <v>173</v>
      </c>
      <c r="D20" t="s">
        <v>5</v>
      </c>
      <c r="E20">
        <v>0</v>
      </c>
      <c r="F20">
        <v>1</v>
      </c>
      <c r="G20">
        <v>0</v>
      </c>
      <c r="H20">
        <v>0</v>
      </c>
      <c r="I20" t="s">
        <v>17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4.5</v>
      </c>
      <c r="AE20">
        <v>275</v>
      </c>
      <c r="AF20">
        <v>11.860465128368691</v>
      </c>
      <c r="AG20">
        <v>14.00463069744764</v>
      </c>
      <c r="AH20">
        <v>14.240717340112514</v>
      </c>
      <c r="AI20">
        <v>3.1342483044696952</v>
      </c>
      <c r="AJ20">
        <v>0</v>
      </c>
      <c r="AL20" t="s">
        <v>18</v>
      </c>
      <c r="AM20">
        <f>SUMPRODUCT(Table1[Selected],Table1[FUL])</f>
        <v>0</v>
      </c>
      <c r="AN20">
        <v>3</v>
      </c>
    </row>
    <row r="21" spans="1:40" hidden="1" x14ac:dyDescent="0.3">
      <c r="A21" t="s">
        <v>177</v>
      </c>
      <c r="B21" t="s">
        <v>178</v>
      </c>
      <c r="C21" t="s">
        <v>178</v>
      </c>
      <c r="D21" t="s">
        <v>5</v>
      </c>
      <c r="E21">
        <v>0</v>
      </c>
      <c r="F21">
        <v>1</v>
      </c>
      <c r="G21">
        <v>0</v>
      </c>
      <c r="H21">
        <v>0</v>
      </c>
      <c r="I21" t="s">
        <v>17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4.5</v>
      </c>
      <c r="AE21">
        <v>280</v>
      </c>
      <c r="AF21">
        <v>14.096926323327656</v>
      </c>
      <c r="AG21">
        <v>14.285837131528062</v>
      </c>
      <c r="AH21">
        <v>15.59933652779667</v>
      </c>
      <c r="AI21">
        <v>3.5007489326352763</v>
      </c>
      <c r="AJ21">
        <v>0</v>
      </c>
      <c r="AL21" t="s">
        <v>19</v>
      </c>
      <c r="AM21">
        <f>SUMPRODUCT(Table1[Selected],Table1[LIV])</f>
        <v>3</v>
      </c>
      <c r="AN21">
        <v>3</v>
      </c>
    </row>
    <row r="22" spans="1:40" hidden="1" x14ac:dyDescent="0.3">
      <c r="A22" t="s">
        <v>188</v>
      </c>
      <c r="B22" t="s">
        <v>189</v>
      </c>
      <c r="C22" t="s">
        <v>189</v>
      </c>
      <c r="D22" t="s">
        <v>5</v>
      </c>
      <c r="E22">
        <v>0</v>
      </c>
      <c r="F22">
        <v>1</v>
      </c>
      <c r="G22">
        <v>0</v>
      </c>
      <c r="H22">
        <v>0</v>
      </c>
      <c r="I22" t="s">
        <v>18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4.5</v>
      </c>
      <c r="AE22">
        <v>299</v>
      </c>
      <c r="AF22">
        <v>12.509549684816367</v>
      </c>
      <c r="AG22">
        <v>14.788288230108632</v>
      </c>
      <c r="AH22">
        <v>11.516118917967777</v>
      </c>
      <c r="AI22">
        <v>2.5829471552744705</v>
      </c>
      <c r="AJ22">
        <v>0</v>
      </c>
      <c r="AL22" t="s">
        <v>20</v>
      </c>
      <c r="AM22">
        <f>SUMPRODUCT(Table1[Selected],Table1[LUT])</f>
        <v>0</v>
      </c>
      <c r="AN22">
        <v>3</v>
      </c>
    </row>
    <row r="23" spans="1:40" hidden="1" x14ac:dyDescent="0.3">
      <c r="A23" t="s">
        <v>192</v>
      </c>
      <c r="B23" t="s">
        <v>193</v>
      </c>
      <c r="C23" t="s">
        <v>193</v>
      </c>
      <c r="D23" t="s">
        <v>5</v>
      </c>
      <c r="E23">
        <v>0</v>
      </c>
      <c r="F23">
        <v>1</v>
      </c>
      <c r="G23">
        <v>0</v>
      </c>
      <c r="H23">
        <v>0</v>
      </c>
      <c r="I23" t="s">
        <v>18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4.5</v>
      </c>
      <c r="AE23">
        <v>301</v>
      </c>
      <c r="AF23">
        <v>12.155172413793103</v>
      </c>
      <c r="AG23">
        <v>13.465155737802046</v>
      </c>
      <c r="AH23">
        <v>10.792555859054975</v>
      </c>
      <c r="AI23">
        <v>2.4703610184841538</v>
      </c>
      <c r="AJ23">
        <v>0</v>
      </c>
      <c r="AL23" t="s">
        <v>21</v>
      </c>
      <c r="AM23">
        <f>SUMPRODUCT(Table1[Selected],Table1[MCI])</f>
        <v>1</v>
      </c>
      <c r="AN23">
        <v>3</v>
      </c>
    </row>
    <row r="24" spans="1:40" hidden="1" x14ac:dyDescent="0.3">
      <c r="A24" t="s">
        <v>194</v>
      </c>
      <c r="B24" t="s">
        <v>195</v>
      </c>
      <c r="C24" t="s">
        <v>195</v>
      </c>
      <c r="D24" t="s">
        <v>5</v>
      </c>
      <c r="E24">
        <v>0</v>
      </c>
      <c r="F24">
        <v>1</v>
      </c>
      <c r="G24">
        <v>0</v>
      </c>
      <c r="H24">
        <v>0</v>
      </c>
      <c r="I24" t="s">
        <v>18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4.5</v>
      </c>
      <c r="AE24">
        <v>303</v>
      </c>
      <c r="AF24">
        <v>11.291666666666668</v>
      </c>
      <c r="AG24">
        <v>13.6436452571765</v>
      </c>
      <c r="AH24">
        <v>10.524622095031912</v>
      </c>
      <c r="AI24">
        <v>2.5059679174291229</v>
      </c>
      <c r="AJ24">
        <v>0</v>
      </c>
      <c r="AL24" t="s">
        <v>22</v>
      </c>
      <c r="AM24">
        <f>SUMPRODUCT(Table1[Selected],Table1[MUN])</f>
        <v>0</v>
      </c>
      <c r="AN24">
        <v>3</v>
      </c>
    </row>
    <row r="25" spans="1:40" hidden="1" x14ac:dyDescent="0.3">
      <c r="A25" t="s">
        <v>199</v>
      </c>
      <c r="B25" t="s">
        <v>200</v>
      </c>
      <c r="C25" t="s">
        <v>200</v>
      </c>
      <c r="D25" t="s">
        <v>5</v>
      </c>
      <c r="E25">
        <v>0</v>
      </c>
      <c r="F25">
        <v>1</v>
      </c>
      <c r="G25">
        <v>0</v>
      </c>
      <c r="H25">
        <v>0</v>
      </c>
      <c r="I25" t="s">
        <v>19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8</v>
      </c>
      <c r="AE25">
        <v>311</v>
      </c>
      <c r="AF25">
        <v>27.009453332821934</v>
      </c>
      <c r="AG25">
        <v>26.712737616194566</v>
      </c>
      <c r="AH25">
        <v>23.98701190661118</v>
      </c>
      <c r="AI25">
        <v>5.2890552635065031</v>
      </c>
      <c r="AJ25">
        <v>0</v>
      </c>
      <c r="AL25" t="s">
        <v>23</v>
      </c>
      <c r="AM25">
        <f>SUMPRODUCT(Table1[Selected],Table1[NEW])</f>
        <v>1</v>
      </c>
      <c r="AN25">
        <v>3</v>
      </c>
    </row>
    <row r="26" spans="1:40" hidden="1" x14ac:dyDescent="0.3">
      <c r="A26" t="s">
        <v>240</v>
      </c>
      <c r="B26" t="s">
        <v>241</v>
      </c>
      <c r="C26" t="s">
        <v>241</v>
      </c>
      <c r="D26" t="s">
        <v>5</v>
      </c>
      <c r="E26">
        <v>0</v>
      </c>
      <c r="F26">
        <v>1</v>
      </c>
      <c r="G26">
        <v>0</v>
      </c>
      <c r="H26">
        <v>0</v>
      </c>
      <c r="I26" t="s">
        <v>23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4.5</v>
      </c>
      <c r="AE26">
        <v>436</v>
      </c>
      <c r="AF26">
        <v>11.701347665312985</v>
      </c>
      <c r="AG26">
        <v>16.618020167702909</v>
      </c>
      <c r="AH26">
        <v>9.9106599799369839</v>
      </c>
      <c r="AI26">
        <v>2.4134104404788204</v>
      </c>
      <c r="AJ26">
        <v>0</v>
      </c>
      <c r="AL26" t="s">
        <v>24</v>
      </c>
      <c r="AM26">
        <f>SUMPRODUCT(Table1[Selected],Table1[NFO])</f>
        <v>0</v>
      </c>
      <c r="AN26">
        <v>3</v>
      </c>
    </row>
    <row r="27" spans="1:40" hidden="1" x14ac:dyDescent="0.3">
      <c r="A27" t="s">
        <v>244</v>
      </c>
      <c r="B27" t="s">
        <v>245</v>
      </c>
      <c r="C27" t="s">
        <v>245</v>
      </c>
      <c r="D27" t="s">
        <v>5</v>
      </c>
      <c r="E27">
        <v>0</v>
      </c>
      <c r="F27">
        <v>1</v>
      </c>
      <c r="G27">
        <v>0</v>
      </c>
      <c r="H27">
        <v>0</v>
      </c>
      <c r="I27" t="s">
        <v>23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0</v>
      </c>
      <c r="Z27">
        <v>0</v>
      </c>
      <c r="AA27">
        <v>0</v>
      </c>
      <c r="AB27">
        <v>0</v>
      </c>
      <c r="AC27">
        <v>0</v>
      </c>
      <c r="AD27">
        <v>4.5</v>
      </c>
      <c r="AE27">
        <v>438</v>
      </c>
      <c r="AF27">
        <v>15.599599603072576</v>
      </c>
      <c r="AG27">
        <v>15.777879744201261</v>
      </c>
      <c r="AH27">
        <v>11.162886938208899</v>
      </c>
      <c r="AI27">
        <v>2.417440634219362</v>
      </c>
      <c r="AJ27">
        <v>0</v>
      </c>
      <c r="AL27" t="s">
        <v>25</v>
      </c>
      <c r="AM27">
        <f>SUMPRODUCT(Table1[Selected],Table1[SHU])</f>
        <v>0</v>
      </c>
      <c r="AN27">
        <v>3</v>
      </c>
    </row>
    <row r="28" spans="1:40" hidden="1" x14ac:dyDescent="0.3">
      <c r="A28" t="s">
        <v>254</v>
      </c>
      <c r="B28" t="s">
        <v>255</v>
      </c>
      <c r="C28" t="s">
        <v>255</v>
      </c>
      <c r="D28" t="s">
        <v>5</v>
      </c>
      <c r="E28">
        <v>0</v>
      </c>
      <c r="F28">
        <v>1</v>
      </c>
      <c r="G28">
        <v>0</v>
      </c>
      <c r="H28">
        <v>0</v>
      </c>
      <c r="I28" t="s">
        <v>23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  <c r="Y28">
        <v>0</v>
      </c>
      <c r="Z28">
        <v>0</v>
      </c>
      <c r="AA28">
        <v>0</v>
      </c>
      <c r="AB28">
        <v>0</v>
      </c>
      <c r="AC28">
        <v>0</v>
      </c>
      <c r="AD28">
        <v>5</v>
      </c>
      <c r="AE28">
        <v>458</v>
      </c>
      <c r="AF28">
        <v>11.050953346742581</v>
      </c>
      <c r="AG28">
        <v>16.149833771506199</v>
      </c>
      <c r="AH28">
        <v>9.5061992579730585</v>
      </c>
      <c r="AI28">
        <v>2.2375297257703712</v>
      </c>
      <c r="AJ28">
        <v>0</v>
      </c>
      <c r="AL28" t="s">
        <v>26</v>
      </c>
      <c r="AM28">
        <f>SUMPRODUCT(Table1[Selected],Table1[TOT])</f>
        <v>0</v>
      </c>
      <c r="AN28">
        <v>3</v>
      </c>
    </row>
    <row r="29" spans="1:40" hidden="1" x14ac:dyDescent="0.3">
      <c r="A29" t="s">
        <v>256</v>
      </c>
      <c r="B29" t="s">
        <v>257</v>
      </c>
      <c r="C29" t="s">
        <v>257</v>
      </c>
      <c r="D29" t="s">
        <v>5</v>
      </c>
      <c r="E29">
        <v>0</v>
      </c>
      <c r="F29">
        <v>1</v>
      </c>
      <c r="G29">
        <v>0</v>
      </c>
      <c r="H29">
        <v>0</v>
      </c>
      <c r="I29" t="s">
        <v>23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6.5</v>
      </c>
      <c r="AE29">
        <v>461</v>
      </c>
      <c r="AF29">
        <v>28.586540223623789</v>
      </c>
      <c r="AG29">
        <v>21.448501497174675</v>
      </c>
      <c r="AH29">
        <v>18.056897964684673</v>
      </c>
      <c r="AI29">
        <v>4.2068445317588967</v>
      </c>
      <c r="AJ29">
        <v>0</v>
      </c>
      <c r="AL29" t="s">
        <v>27</v>
      </c>
      <c r="AM29">
        <f>SUMPRODUCT(Table1[Selected],Table1[WHU])</f>
        <v>1</v>
      </c>
      <c r="AN29">
        <v>3</v>
      </c>
    </row>
    <row r="30" spans="1:40" hidden="1" x14ac:dyDescent="0.3">
      <c r="A30" t="s">
        <v>109</v>
      </c>
      <c r="B30" t="s">
        <v>266</v>
      </c>
      <c r="C30" t="s">
        <v>266</v>
      </c>
      <c r="D30" t="s">
        <v>5</v>
      </c>
      <c r="E30">
        <v>0</v>
      </c>
      <c r="F30">
        <v>1</v>
      </c>
      <c r="G30">
        <v>0</v>
      </c>
      <c r="H30">
        <v>0</v>
      </c>
      <c r="I30" t="s">
        <v>26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1</v>
      </c>
      <c r="AB30">
        <v>0</v>
      </c>
      <c r="AC30">
        <v>0</v>
      </c>
      <c r="AD30">
        <v>4.5</v>
      </c>
      <c r="AE30">
        <v>536</v>
      </c>
      <c r="AF30">
        <v>16.982381675682891</v>
      </c>
      <c r="AG30">
        <v>17.995853665600404</v>
      </c>
      <c r="AH30">
        <v>13.158796817692391</v>
      </c>
      <c r="AI30">
        <v>2.5389205308823919</v>
      </c>
      <c r="AJ30">
        <v>0</v>
      </c>
      <c r="AL30" t="s">
        <v>28</v>
      </c>
      <c r="AM30">
        <f>SUMPRODUCT(Table1[Selected],Table1[WOL])</f>
        <v>0</v>
      </c>
      <c r="AN30">
        <v>3</v>
      </c>
    </row>
    <row r="31" spans="1:40" hidden="1" x14ac:dyDescent="0.3">
      <c r="A31" t="s">
        <v>267</v>
      </c>
      <c r="B31" t="s">
        <v>268</v>
      </c>
      <c r="C31" t="s">
        <v>268</v>
      </c>
      <c r="D31" t="s">
        <v>5</v>
      </c>
      <c r="E31">
        <v>0</v>
      </c>
      <c r="F31">
        <v>1</v>
      </c>
      <c r="G31">
        <v>0</v>
      </c>
      <c r="H31">
        <v>0</v>
      </c>
      <c r="I31" t="s">
        <v>26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0</v>
      </c>
      <c r="AC31">
        <v>0</v>
      </c>
      <c r="AD31">
        <v>4.5</v>
      </c>
      <c r="AE31">
        <v>537</v>
      </c>
      <c r="AF31">
        <v>16.277777732214552</v>
      </c>
      <c r="AG31">
        <v>16.204683200351155</v>
      </c>
      <c r="AH31">
        <v>12.254371711361262</v>
      </c>
      <c r="AI31">
        <v>2.3748628461417791</v>
      </c>
      <c r="AJ31">
        <v>0</v>
      </c>
    </row>
    <row r="32" spans="1:40" hidden="1" x14ac:dyDescent="0.3">
      <c r="A32" t="s">
        <v>116</v>
      </c>
      <c r="B32" t="s">
        <v>276</v>
      </c>
      <c r="C32" t="s">
        <v>276</v>
      </c>
      <c r="D32" t="s">
        <v>5</v>
      </c>
      <c r="E32">
        <v>0</v>
      </c>
      <c r="F32">
        <v>1</v>
      </c>
      <c r="G32">
        <v>0</v>
      </c>
      <c r="H32">
        <v>0</v>
      </c>
      <c r="I32" t="s">
        <v>26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1</v>
      </c>
      <c r="AB32">
        <v>0</v>
      </c>
      <c r="AC32">
        <v>0</v>
      </c>
      <c r="AD32">
        <v>5</v>
      </c>
      <c r="AE32">
        <v>548</v>
      </c>
      <c r="AF32">
        <v>21.375</v>
      </c>
      <c r="AG32">
        <v>17.043373335728699</v>
      </c>
      <c r="AH32">
        <v>14.638095029765566</v>
      </c>
      <c r="AI32">
        <v>2.2978817129746374</v>
      </c>
      <c r="AJ32">
        <v>0</v>
      </c>
    </row>
    <row r="33" spans="1:36" hidden="1" x14ac:dyDescent="0.3">
      <c r="A33" t="s">
        <v>277</v>
      </c>
      <c r="B33" t="s">
        <v>278</v>
      </c>
      <c r="C33" t="s">
        <v>278</v>
      </c>
      <c r="D33" t="s">
        <v>5</v>
      </c>
      <c r="E33">
        <v>0</v>
      </c>
      <c r="F33">
        <v>1</v>
      </c>
      <c r="G33">
        <v>0</v>
      </c>
      <c r="H33">
        <v>0</v>
      </c>
      <c r="I33" t="s">
        <v>26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1</v>
      </c>
      <c r="AB33">
        <v>0</v>
      </c>
      <c r="AC33">
        <v>0</v>
      </c>
      <c r="AD33">
        <v>4.5</v>
      </c>
      <c r="AE33">
        <v>552</v>
      </c>
      <c r="AF33">
        <v>13.913043501932197</v>
      </c>
      <c r="AG33">
        <v>15.883266337847648</v>
      </c>
      <c r="AH33">
        <v>11.171724836931702</v>
      </c>
      <c r="AI33">
        <v>2.1848402472848445</v>
      </c>
      <c r="AJ33">
        <v>0</v>
      </c>
    </row>
    <row r="34" spans="1:36" hidden="1" x14ac:dyDescent="0.3">
      <c r="A34" t="s">
        <v>54</v>
      </c>
      <c r="B34" t="s">
        <v>287</v>
      </c>
      <c r="C34" t="s">
        <v>287</v>
      </c>
      <c r="D34" t="s">
        <v>5</v>
      </c>
      <c r="E34">
        <v>0</v>
      </c>
      <c r="F34">
        <v>1</v>
      </c>
      <c r="G34">
        <v>0</v>
      </c>
      <c r="H34">
        <v>0</v>
      </c>
      <c r="I34" t="s">
        <v>27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1</v>
      </c>
      <c r="AC34">
        <v>0</v>
      </c>
      <c r="AD34">
        <v>4.5</v>
      </c>
      <c r="AE34">
        <v>572</v>
      </c>
      <c r="AF34">
        <v>18.055555521902107</v>
      </c>
      <c r="AG34">
        <v>17.112759948854034</v>
      </c>
      <c r="AH34">
        <v>16.196454792381132</v>
      </c>
      <c r="AI34">
        <v>3.5483953012738914</v>
      </c>
      <c r="AJ34">
        <v>0</v>
      </c>
    </row>
    <row r="35" spans="1:36" hidden="1" x14ac:dyDescent="0.3">
      <c r="A35" t="s">
        <v>295</v>
      </c>
      <c r="B35" t="s">
        <v>296</v>
      </c>
      <c r="C35" t="s">
        <v>296</v>
      </c>
      <c r="D35" t="s">
        <v>5</v>
      </c>
      <c r="E35">
        <v>0</v>
      </c>
      <c r="F35">
        <v>1</v>
      </c>
      <c r="G35">
        <v>0</v>
      </c>
      <c r="H35">
        <v>0</v>
      </c>
      <c r="I35" t="s">
        <v>28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1</v>
      </c>
      <c r="AD35">
        <v>4.5</v>
      </c>
      <c r="AE35">
        <v>603</v>
      </c>
      <c r="AF35">
        <v>16.780583902172324</v>
      </c>
      <c r="AG35">
        <v>16.548590213312352</v>
      </c>
      <c r="AH35">
        <v>13.264561708544079</v>
      </c>
      <c r="AI35">
        <v>2.7448715844073663</v>
      </c>
      <c r="AJ35">
        <v>0</v>
      </c>
    </row>
    <row r="36" spans="1:36" hidden="1" x14ac:dyDescent="0.3">
      <c r="A36" t="s">
        <v>306</v>
      </c>
      <c r="B36" t="s">
        <v>307</v>
      </c>
      <c r="C36" t="s">
        <v>308</v>
      </c>
      <c r="D36" t="s">
        <v>5</v>
      </c>
      <c r="E36">
        <v>0</v>
      </c>
      <c r="F36">
        <v>1</v>
      </c>
      <c r="G36">
        <v>0</v>
      </c>
      <c r="H36">
        <v>0</v>
      </c>
      <c r="I36" t="s">
        <v>28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4.5</v>
      </c>
      <c r="AE36">
        <v>612</v>
      </c>
      <c r="AF36">
        <v>14.9444443958688</v>
      </c>
      <c r="AG36">
        <v>14.542253059081091</v>
      </c>
      <c r="AH36">
        <v>11.742932345949605</v>
      </c>
      <c r="AI36">
        <v>2.2541838063112372</v>
      </c>
      <c r="AJ36">
        <v>0</v>
      </c>
    </row>
    <row r="37" spans="1:36" x14ac:dyDescent="0.3">
      <c r="A37" t="s">
        <v>228</v>
      </c>
      <c r="B37" t="s">
        <v>229</v>
      </c>
      <c r="C37" s="1" t="s">
        <v>229</v>
      </c>
      <c r="D37" t="s">
        <v>7</v>
      </c>
      <c r="E37">
        <v>0</v>
      </c>
      <c r="F37">
        <v>0</v>
      </c>
      <c r="G37">
        <v>0</v>
      </c>
      <c r="H37">
        <v>1</v>
      </c>
      <c r="I37" t="s">
        <v>21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14</v>
      </c>
      <c r="AE37">
        <v>383</v>
      </c>
      <c r="AF37">
        <v>44</v>
      </c>
      <c r="AG37">
        <v>48.07515858057338</v>
      </c>
      <c r="AH37">
        <v>33.981120773145804</v>
      </c>
      <c r="AI37">
        <v>5.949947647970852</v>
      </c>
      <c r="AJ37">
        <v>1</v>
      </c>
    </row>
    <row r="38" spans="1:36" x14ac:dyDescent="0.3">
      <c r="A38" t="s">
        <v>87</v>
      </c>
      <c r="B38" t="s">
        <v>88</v>
      </c>
      <c r="C38" s="1" t="s">
        <v>88</v>
      </c>
      <c r="D38" t="s">
        <v>7</v>
      </c>
      <c r="E38">
        <v>0</v>
      </c>
      <c r="F38">
        <v>0</v>
      </c>
      <c r="G38">
        <v>0</v>
      </c>
      <c r="H38">
        <v>1</v>
      </c>
      <c r="I38" t="s">
        <v>10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8</v>
      </c>
      <c r="AE38">
        <v>61</v>
      </c>
      <c r="AF38">
        <v>23.35000004081995</v>
      </c>
      <c r="AG38">
        <v>25.441994500289859</v>
      </c>
      <c r="AH38">
        <v>25.255886693088563</v>
      </c>
      <c r="AI38">
        <v>4.6544885449741695</v>
      </c>
      <c r="AJ38">
        <v>1</v>
      </c>
    </row>
    <row r="39" spans="1:36" hidden="1" x14ac:dyDescent="0.3">
      <c r="A39" t="s">
        <v>116</v>
      </c>
      <c r="B39" t="s">
        <v>117</v>
      </c>
      <c r="C39" s="1" t="s">
        <v>117</v>
      </c>
      <c r="D39" t="s">
        <v>7</v>
      </c>
      <c r="E39">
        <v>0</v>
      </c>
      <c r="F39">
        <v>0</v>
      </c>
      <c r="G39">
        <v>0</v>
      </c>
      <c r="H39">
        <v>1</v>
      </c>
      <c r="I39" t="s">
        <v>12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8</v>
      </c>
      <c r="AE39">
        <v>122</v>
      </c>
      <c r="AF39">
        <v>25.740080416859026</v>
      </c>
      <c r="AG39">
        <v>28.247370090355631</v>
      </c>
      <c r="AH39">
        <v>0</v>
      </c>
      <c r="AI39">
        <v>0</v>
      </c>
      <c r="AJ39">
        <v>0</v>
      </c>
    </row>
    <row r="40" spans="1:36" hidden="1" x14ac:dyDescent="0.3">
      <c r="A40" t="s">
        <v>48</v>
      </c>
      <c r="B40" t="s">
        <v>49</v>
      </c>
      <c r="C40" t="s">
        <v>49</v>
      </c>
      <c r="D40" t="s">
        <v>7</v>
      </c>
      <c r="E40">
        <v>0</v>
      </c>
      <c r="F40">
        <v>0</v>
      </c>
      <c r="G40">
        <v>0</v>
      </c>
      <c r="H40">
        <v>1</v>
      </c>
      <c r="I40" t="s">
        <v>9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5.5</v>
      </c>
      <c r="AE40">
        <v>13</v>
      </c>
      <c r="AF40">
        <v>9.3857777064892396</v>
      </c>
      <c r="AG40">
        <v>18.124040504057625</v>
      </c>
      <c r="AH40">
        <v>12.916049637809282</v>
      </c>
      <c r="AI40">
        <v>2.6088055198916615</v>
      </c>
      <c r="AJ40">
        <v>0</v>
      </c>
    </row>
    <row r="41" spans="1:36" hidden="1" x14ac:dyDescent="0.3">
      <c r="A41" t="s">
        <v>97</v>
      </c>
      <c r="B41" t="s">
        <v>98</v>
      </c>
      <c r="C41" t="s">
        <v>98</v>
      </c>
      <c r="D41" t="s">
        <v>7</v>
      </c>
      <c r="E41">
        <v>0</v>
      </c>
      <c r="F41">
        <v>0</v>
      </c>
      <c r="G41">
        <v>0</v>
      </c>
      <c r="H41">
        <v>1</v>
      </c>
      <c r="I41" t="s">
        <v>11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6.5</v>
      </c>
      <c r="AE41">
        <v>88</v>
      </c>
      <c r="AF41">
        <v>22.666666665180479</v>
      </c>
      <c r="AG41">
        <v>23.010918302073279</v>
      </c>
      <c r="AH41">
        <v>17.103172029524661</v>
      </c>
      <c r="AI41">
        <v>3.419983234747261</v>
      </c>
      <c r="AJ41">
        <v>0</v>
      </c>
    </row>
    <row r="42" spans="1:36" hidden="1" x14ac:dyDescent="0.3">
      <c r="A42" t="s">
        <v>118</v>
      </c>
      <c r="B42" t="s">
        <v>119</v>
      </c>
      <c r="C42" t="s">
        <v>119</v>
      </c>
      <c r="D42" t="s">
        <v>7</v>
      </c>
      <c r="E42">
        <v>0</v>
      </c>
      <c r="F42">
        <v>0</v>
      </c>
      <c r="G42">
        <v>0</v>
      </c>
      <c r="H42">
        <v>1</v>
      </c>
      <c r="I42" t="s">
        <v>12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6</v>
      </c>
      <c r="AE42">
        <v>124</v>
      </c>
      <c r="AF42">
        <v>25.534332634696757</v>
      </c>
      <c r="AG42">
        <v>16.407115845130395</v>
      </c>
      <c r="AH42">
        <v>16.936826369491044</v>
      </c>
      <c r="AI42">
        <v>2.3882407394807936</v>
      </c>
      <c r="AJ42">
        <v>0</v>
      </c>
    </row>
    <row r="43" spans="1:36" hidden="1" x14ac:dyDescent="0.3">
      <c r="A43" t="s">
        <v>147</v>
      </c>
      <c r="B43" t="s">
        <v>148</v>
      </c>
      <c r="C43" t="s">
        <v>148</v>
      </c>
      <c r="D43" t="s">
        <v>7</v>
      </c>
      <c r="E43">
        <v>0</v>
      </c>
      <c r="F43">
        <v>0</v>
      </c>
      <c r="G43">
        <v>0</v>
      </c>
      <c r="H43">
        <v>1</v>
      </c>
      <c r="I43" t="s">
        <v>16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5.5</v>
      </c>
      <c r="AE43">
        <v>239</v>
      </c>
      <c r="AF43">
        <v>12.424739788084267</v>
      </c>
      <c r="AG43">
        <v>13.679304961183016</v>
      </c>
      <c r="AH43">
        <v>14.194650055064583</v>
      </c>
      <c r="AI43">
        <v>2.977816482335319</v>
      </c>
      <c r="AJ43">
        <v>0</v>
      </c>
    </row>
    <row r="44" spans="1:36" hidden="1" x14ac:dyDescent="0.3">
      <c r="A44" t="s">
        <v>196</v>
      </c>
      <c r="B44" t="s">
        <v>197</v>
      </c>
      <c r="C44" t="s">
        <v>198</v>
      </c>
      <c r="D44" t="s">
        <v>7</v>
      </c>
      <c r="E44">
        <v>0</v>
      </c>
      <c r="F44">
        <v>0</v>
      </c>
      <c r="G44">
        <v>0</v>
      </c>
      <c r="H44">
        <v>1</v>
      </c>
      <c r="I44" t="s">
        <v>18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5</v>
      </c>
      <c r="AE44">
        <v>305</v>
      </c>
      <c r="AF44">
        <v>12.025898029597421</v>
      </c>
      <c r="AG44">
        <v>17.473863536968395</v>
      </c>
      <c r="AH44">
        <v>12.502225167303948</v>
      </c>
      <c r="AI44">
        <v>2.8248291120464839</v>
      </c>
      <c r="AJ44">
        <v>0</v>
      </c>
    </row>
    <row r="45" spans="1:36" x14ac:dyDescent="0.3">
      <c r="A45" t="s">
        <v>203</v>
      </c>
      <c r="B45" t="s">
        <v>204</v>
      </c>
      <c r="C45" s="1" t="s">
        <v>203</v>
      </c>
      <c r="D45" t="s">
        <v>7</v>
      </c>
      <c r="E45">
        <v>0</v>
      </c>
      <c r="F45">
        <v>0</v>
      </c>
      <c r="G45">
        <v>0</v>
      </c>
      <c r="H45">
        <v>1</v>
      </c>
      <c r="I45" t="s">
        <v>19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7.5</v>
      </c>
      <c r="AE45">
        <v>314</v>
      </c>
      <c r="AF45">
        <v>25.148148131465156</v>
      </c>
      <c r="AG45">
        <v>20.91654801472399</v>
      </c>
      <c r="AH45">
        <v>20.631703492688722</v>
      </c>
      <c r="AI45">
        <v>3.4391468505275347</v>
      </c>
      <c r="AJ45">
        <v>1</v>
      </c>
    </row>
    <row r="46" spans="1:36" hidden="1" x14ac:dyDescent="0.3">
      <c r="A46" t="s">
        <v>216</v>
      </c>
      <c r="B46" t="s">
        <v>217</v>
      </c>
      <c r="C46" t="s">
        <v>218</v>
      </c>
      <c r="D46" t="s">
        <v>7</v>
      </c>
      <c r="E46">
        <v>0</v>
      </c>
      <c r="F46">
        <v>0</v>
      </c>
      <c r="G46">
        <v>0</v>
      </c>
      <c r="H46">
        <v>1</v>
      </c>
      <c r="I46" t="s">
        <v>21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6.5</v>
      </c>
      <c r="AE46">
        <v>371</v>
      </c>
      <c r="AF46">
        <v>15.713507403543437</v>
      </c>
      <c r="AG46">
        <v>20.01624629889368</v>
      </c>
      <c r="AH46">
        <v>13.044685446323918</v>
      </c>
      <c r="AI46">
        <v>2.7966886421154791</v>
      </c>
      <c r="AJ46">
        <v>0</v>
      </c>
    </row>
    <row r="47" spans="1:36" hidden="1" x14ac:dyDescent="0.3">
      <c r="A47" t="s">
        <v>260</v>
      </c>
      <c r="B47" t="s">
        <v>261</v>
      </c>
      <c r="C47" t="s">
        <v>261</v>
      </c>
      <c r="D47" t="s">
        <v>7</v>
      </c>
      <c r="E47">
        <v>0</v>
      </c>
      <c r="F47">
        <v>0</v>
      </c>
      <c r="G47">
        <v>0</v>
      </c>
      <c r="H47">
        <v>1</v>
      </c>
      <c r="I47" t="s">
        <v>23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0</v>
      </c>
      <c r="Z47">
        <v>0</v>
      </c>
      <c r="AA47">
        <v>0</v>
      </c>
      <c r="AB47">
        <v>0</v>
      </c>
      <c r="AC47">
        <v>0</v>
      </c>
      <c r="AD47">
        <v>8</v>
      </c>
      <c r="AE47">
        <v>464</v>
      </c>
      <c r="AF47">
        <v>24.657300969051768</v>
      </c>
      <c r="AG47">
        <v>23.594501304601916</v>
      </c>
      <c r="AH47">
        <v>17.212294856822226</v>
      </c>
      <c r="AI47">
        <v>3.8397955177879042</v>
      </c>
      <c r="AJ47">
        <v>0</v>
      </c>
    </row>
    <row r="48" spans="1:36" hidden="1" x14ac:dyDescent="0.3">
      <c r="A48" t="s">
        <v>271</v>
      </c>
      <c r="B48" t="s">
        <v>272</v>
      </c>
      <c r="C48" t="s">
        <v>272</v>
      </c>
      <c r="D48" t="s">
        <v>7</v>
      </c>
      <c r="E48">
        <v>0</v>
      </c>
      <c r="F48">
        <v>0</v>
      </c>
      <c r="G48">
        <v>0</v>
      </c>
      <c r="H48">
        <v>1</v>
      </c>
      <c r="I48" t="s">
        <v>26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1</v>
      </c>
      <c r="AB48">
        <v>0</v>
      </c>
      <c r="AC48">
        <v>0</v>
      </c>
      <c r="AD48">
        <v>12.5</v>
      </c>
      <c r="AE48">
        <v>541</v>
      </c>
      <c r="AF48">
        <v>31.285012607858949</v>
      </c>
      <c r="AG48">
        <v>36.148287341826709</v>
      </c>
      <c r="AH48">
        <v>25.269458368152797</v>
      </c>
      <c r="AI48">
        <v>5.0117122768302362</v>
      </c>
      <c r="AJ48">
        <v>0</v>
      </c>
    </row>
    <row r="49" spans="1:36" hidden="1" x14ac:dyDescent="0.3">
      <c r="A49" t="s">
        <v>281</v>
      </c>
      <c r="B49" t="s">
        <v>282</v>
      </c>
      <c r="C49" t="s">
        <v>282</v>
      </c>
      <c r="D49" t="s">
        <v>7</v>
      </c>
      <c r="E49">
        <v>0</v>
      </c>
      <c r="F49">
        <v>0</v>
      </c>
      <c r="G49">
        <v>0</v>
      </c>
      <c r="H49">
        <v>1</v>
      </c>
      <c r="I49" t="s">
        <v>27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1</v>
      </c>
      <c r="AC49">
        <v>0</v>
      </c>
      <c r="AD49">
        <v>6</v>
      </c>
      <c r="AE49">
        <v>565</v>
      </c>
      <c r="AF49">
        <v>17.388250983309185</v>
      </c>
      <c r="AG49">
        <v>14.811265661617288</v>
      </c>
      <c r="AH49">
        <v>14.858322816162858</v>
      </c>
      <c r="AI49">
        <v>3.2854530412450362</v>
      </c>
      <c r="AJ49">
        <v>0</v>
      </c>
    </row>
    <row r="50" spans="1:36" hidden="1" x14ac:dyDescent="0.3">
      <c r="A50" t="s">
        <v>293</v>
      </c>
      <c r="B50" t="s">
        <v>294</v>
      </c>
      <c r="C50" t="s">
        <v>294</v>
      </c>
      <c r="D50" t="s">
        <v>7</v>
      </c>
      <c r="E50">
        <v>0</v>
      </c>
      <c r="F50">
        <v>0</v>
      </c>
      <c r="G50">
        <v>0</v>
      </c>
      <c r="H50">
        <v>1</v>
      </c>
      <c r="I50" t="s">
        <v>27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1</v>
      </c>
      <c r="AC50">
        <v>0</v>
      </c>
      <c r="AD50">
        <v>6</v>
      </c>
      <c r="AE50">
        <v>577</v>
      </c>
      <c r="AF50">
        <v>16.931839704213722</v>
      </c>
      <c r="AG50">
        <v>15.726300656704797</v>
      </c>
      <c r="AH50">
        <v>15.046024228645244</v>
      </c>
      <c r="AI50">
        <v>3.363336219166678</v>
      </c>
      <c r="AJ50">
        <v>0</v>
      </c>
    </row>
    <row r="51" spans="1:36" x14ac:dyDescent="0.3">
      <c r="A51" t="s">
        <v>151</v>
      </c>
      <c r="B51" t="s">
        <v>152</v>
      </c>
      <c r="C51" s="1" t="s">
        <v>152</v>
      </c>
      <c r="D51" t="s">
        <v>4</v>
      </c>
      <c r="E51">
        <v>1</v>
      </c>
      <c r="F51">
        <v>0</v>
      </c>
      <c r="G51">
        <v>0</v>
      </c>
      <c r="H51">
        <v>0</v>
      </c>
      <c r="I51" t="s">
        <v>16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4.5</v>
      </c>
      <c r="AE51">
        <v>241</v>
      </c>
      <c r="AF51">
        <v>17.49181247422689</v>
      </c>
      <c r="AG51">
        <v>20.743554949696058</v>
      </c>
      <c r="AH51">
        <v>20.768700801126386</v>
      </c>
      <c r="AI51">
        <v>4.4956955232197711</v>
      </c>
      <c r="AJ51">
        <v>1</v>
      </c>
    </row>
    <row r="52" spans="1:36" x14ac:dyDescent="0.3">
      <c r="A52" t="s">
        <v>288</v>
      </c>
      <c r="B52" t="s">
        <v>289</v>
      </c>
      <c r="C52" s="1" t="s">
        <v>289</v>
      </c>
      <c r="D52" t="s">
        <v>4</v>
      </c>
      <c r="E52">
        <v>1</v>
      </c>
      <c r="F52">
        <v>0</v>
      </c>
      <c r="G52">
        <v>0</v>
      </c>
      <c r="H52">
        <v>0</v>
      </c>
      <c r="I52" t="s">
        <v>27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1</v>
      </c>
      <c r="AC52">
        <v>0</v>
      </c>
      <c r="AD52">
        <v>4.5</v>
      </c>
      <c r="AE52">
        <v>575</v>
      </c>
      <c r="AF52">
        <v>34.58086925358532</v>
      </c>
      <c r="AG52">
        <v>20.14843738189203</v>
      </c>
      <c r="AH52">
        <v>25.425411245579685</v>
      </c>
      <c r="AI52">
        <v>3.8440216908862279</v>
      </c>
      <c r="AJ52">
        <v>1</v>
      </c>
    </row>
    <row r="53" spans="1:36" hidden="1" x14ac:dyDescent="0.3">
      <c r="A53" t="s">
        <v>54</v>
      </c>
      <c r="B53" t="s">
        <v>55</v>
      </c>
      <c r="C53" t="s">
        <v>55</v>
      </c>
      <c r="D53" t="s">
        <v>4</v>
      </c>
      <c r="E53">
        <v>1</v>
      </c>
      <c r="F53">
        <v>0</v>
      </c>
      <c r="G53">
        <v>0</v>
      </c>
      <c r="H53">
        <v>0</v>
      </c>
      <c r="I53" t="s">
        <v>9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5</v>
      </c>
      <c r="AE53">
        <v>17</v>
      </c>
      <c r="AF53">
        <v>18.249999901998113</v>
      </c>
      <c r="AG53">
        <v>20.603691867042706</v>
      </c>
      <c r="AH53">
        <v>18.158319945156819</v>
      </c>
      <c r="AI53">
        <v>3.7510825073320726</v>
      </c>
      <c r="AJ53">
        <v>0</v>
      </c>
    </row>
    <row r="54" spans="1:36" hidden="1" x14ac:dyDescent="0.3">
      <c r="A54" t="s">
        <v>68</v>
      </c>
      <c r="B54" t="s">
        <v>76</v>
      </c>
      <c r="C54" t="s">
        <v>77</v>
      </c>
      <c r="D54" t="s">
        <v>4</v>
      </c>
      <c r="E54">
        <v>1</v>
      </c>
      <c r="F54">
        <v>0</v>
      </c>
      <c r="G54">
        <v>0</v>
      </c>
      <c r="H54">
        <v>0</v>
      </c>
      <c r="I54" t="s">
        <v>10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5</v>
      </c>
      <c r="AE54">
        <v>51</v>
      </c>
      <c r="AF54">
        <v>17.887466645216161</v>
      </c>
      <c r="AG54">
        <v>20.980962062546141</v>
      </c>
      <c r="AH54">
        <v>20.073431556759662</v>
      </c>
      <c r="AI54">
        <v>3.7134139006394626</v>
      </c>
      <c r="AJ54">
        <v>0</v>
      </c>
    </row>
    <row r="55" spans="1:36" hidden="1" x14ac:dyDescent="0.3">
      <c r="A55" t="s">
        <v>113</v>
      </c>
      <c r="B55" t="s">
        <v>114</v>
      </c>
      <c r="C55" t="s">
        <v>115</v>
      </c>
      <c r="D55" t="s">
        <v>4</v>
      </c>
      <c r="E55">
        <v>1</v>
      </c>
      <c r="F55">
        <v>0</v>
      </c>
      <c r="G55">
        <v>0</v>
      </c>
      <c r="H55">
        <v>0</v>
      </c>
      <c r="I55" t="s">
        <v>12</v>
      </c>
      <c r="J55">
        <v>0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5</v>
      </c>
      <c r="AE55">
        <v>118</v>
      </c>
      <c r="AF55">
        <v>21.140350850760427</v>
      </c>
      <c r="AG55">
        <v>23.889862547231637</v>
      </c>
      <c r="AH55">
        <v>17.8005177643536</v>
      </c>
      <c r="AI55">
        <v>3.5336233670402555</v>
      </c>
      <c r="AJ55">
        <v>0</v>
      </c>
    </row>
    <row r="56" spans="1:36" hidden="1" x14ac:dyDescent="0.3">
      <c r="A56" t="s">
        <v>141</v>
      </c>
      <c r="B56" t="s">
        <v>176</v>
      </c>
      <c r="C56" t="s">
        <v>176</v>
      </c>
      <c r="D56" t="s">
        <v>4</v>
      </c>
      <c r="E56">
        <v>1</v>
      </c>
      <c r="F56">
        <v>0</v>
      </c>
      <c r="G56">
        <v>0</v>
      </c>
      <c r="H56">
        <v>0</v>
      </c>
      <c r="I56" t="s">
        <v>17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4.5</v>
      </c>
      <c r="AE56">
        <v>278</v>
      </c>
      <c r="AF56">
        <v>17.924752189002888</v>
      </c>
      <c r="AG56">
        <v>18.773529995726516</v>
      </c>
      <c r="AH56">
        <v>20.177291594153914</v>
      </c>
      <c r="AI56">
        <v>4.3725683726781206</v>
      </c>
      <c r="AJ56">
        <v>0</v>
      </c>
    </row>
    <row r="57" spans="1:36" hidden="1" x14ac:dyDescent="0.3">
      <c r="A57" t="s">
        <v>183</v>
      </c>
      <c r="B57" t="s">
        <v>184</v>
      </c>
      <c r="C57" t="s">
        <v>184</v>
      </c>
      <c r="D57" t="s">
        <v>4</v>
      </c>
      <c r="E57">
        <v>1</v>
      </c>
      <c r="F57">
        <v>0</v>
      </c>
      <c r="G57">
        <v>0</v>
      </c>
      <c r="H57">
        <v>0</v>
      </c>
      <c r="I57" t="s">
        <v>18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4.5</v>
      </c>
      <c r="AE57">
        <v>293</v>
      </c>
      <c r="AF57">
        <v>19.663347326108479</v>
      </c>
      <c r="AG57">
        <v>18.902713362449763</v>
      </c>
      <c r="AH57">
        <v>16.193603203230271</v>
      </c>
      <c r="AI57">
        <v>3.4933262361636714</v>
      </c>
      <c r="AJ57">
        <v>0</v>
      </c>
    </row>
    <row r="58" spans="1:36" hidden="1" x14ac:dyDescent="0.3">
      <c r="A58" t="s">
        <v>201</v>
      </c>
      <c r="B58" t="s">
        <v>202</v>
      </c>
      <c r="C58" t="s">
        <v>201</v>
      </c>
      <c r="D58" t="s">
        <v>4</v>
      </c>
      <c r="E58">
        <v>1</v>
      </c>
      <c r="F58">
        <v>0</v>
      </c>
      <c r="G58">
        <v>0</v>
      </c>
      <c r="H58">
        <v>0</v>
      </c>
      <c r="I58" t="s">
        <v>19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5.5</v>
      </c>
      <c r="AE58">
        <v>312</v>
      </c>
      <c r="AF58">
        <v>21.164676663196175</v>
      </c>
      <c r="AG58">
        <v>25.18860156029691</v>
      </c>
      <c r="AH58">
        <v>20.628159804698811</v>
      </c>
      <c r="AI58">
        <v>4.3209987715366642</v>
      </c>
      <c r="AJ58">
        <v>0</v>
      </c>
    </row>
    <row r="59" spans="1:36" hidden="1" x14ac:dyDescent="0.3">
      <c r="A59" t="s">
        <v>223</v>
      </c>
      <c r="B59" t="s">
        <v>224</v>
      </c>
      <c r="C59" t="s">
        <v>225</v>
      </c>
      <c r="D59" t="s">
        <v>4</v>
      </c>
      <c r="E59">
        <v>1</v>
      </c>
      <c r="F59">
        <v>0</v>
      </c>
      <c r="G59">
        <v>0</v>
      </c>
      <c r="H59">
        <v>0</v>
      </c>
      <c r="I59" t="s">
        <v>21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5.5</v>
      </c>
      <c r="AE59">
        <v>380</v>
      </c>
      <c r="AF59">
        <v>19.795918339119222</v>
      </c>
      <c r="AG59">
        <v>19.645002190327876</v>
      </c>
      <c r="AH59">
        <v>14.654747469020119</v>
      </c>
      <c r="AI59">
        <v>3.0750917304330505</v>
      </c>
      <c r="AJ59">
        <v>0</v>
      </c>
    </row>
    <row r="60" spans="1:36" hidden="1" x14ac:dyDescent="0.3">
      <c r="A60" t="s">
        <v>252</v>
      </c>
      <c r="B60" t="s">
        <v>253</v>
      </c>
      <c r="C60" t="s">
        <v>253</v>
      </c>
      <c r="D60" t="s">
        <v>4</v>
      </c>
      <c r="E60">
        <v>1</v>
      </c>
      <c r="F60">
        <v>0</v>
      </c>
      <c r="G60">
        <v>0</v>
      </c>
      <c r="H60">
        <v>0</v>
      </c>
      <c r="I60" t="s">
        <v>23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1</v>
      </c>
      <c r="Y60">
        <v>0</v>
      </c>
      <c r="Z60">
        <v>0</v>
      </c>
      <c r="AA60">
        <v>0</v>
      </c>
      <c r="AB60">
        <v>0</v>
      </c>
      <c r="AC60">
        <v>0</v>
      </c>
      <c r="AD60">
        <v>5.5</v>
      </c>
      <c r="AE60">
        <v>455</v>
      </c>
      <c r="AF60">
        <v>20.108695648918214</v>
      </c>
      <c r="AG60">
        <v>17.749409570189858</v>
      </c>
      <c r="AH60">
        <v>13.557363978588977</v>
      </c>
      <c r="AI60">
        <v>2.8699133256830374</v>
      </c>
      <c r="AJ60">
        <v>0</v>
      </c>
    </row>
    <row r="61" spans="1:36" hidden="1" x14ac:dyDescent="0.3">
      <c r="A61" t="s">
        <v>303</v>
      </c>
      <c r="B61" t="s">
        <v>304</v>
      </c>
      <c r="C61" t="s">
        <v>305</v>
      </c>
      <c r="D61" t="s">
        <v>4</v>
      </c>
      <c r="E61">
        <v>1</v>
      </c>
      <c r="F61">
        <v>0</v>
      </c>
      <c r="G61">
        <v>0</v>
      </c>
      <c r="H61">
        <v>0</v>
      </c>
      <c r="I61" t="s">
        <v>28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1</v>
      </c>
      <c r="AD61">
        <v>5</v>
      </c>
      <c r="AE61">
        <v>609</v>
      </c>
      <c r="AF61">
        <v>19.644890746095562</v>
      </c>
      <c r="AG61">
        <v>21.436063115469143</v>
      </c>
      <c r="AH61">
        <v>16.26925139966292</v>
      </c>
      <c r="AI61">
        <v>2.690158040396974</v>
      </c>
      <c r="AJ61">
        <v>0</v>
      </c>
    </row>
    <row r="62" spans="1:36" x14ac:dyDescent="0.3">
      <c r="A62" t="s">
        <v>131</v>
      </c>
      <c r="B62" t="s">
        <v>132</v>
      </c>
      <c r="C62" s="1" t="s">
        <v>132</v>
      </c>
      <c r="D62" t="s">
        <v>6</v>
      </c>
      <c r="E62">
        <v>0</v>
      </c>
      <c r="F62">
        <v>0</v>
      </c>
      <c r="G62">
        <v>1</v>
      </c>
      <c r="H62">
        <v>0</v>
      </c>
      <c r="I62" t="s">
        <v>13</v>
      </c>
      <c r="J62">
        <v>0</v>
      </c>
      <c r="K62">
        <v>0</v>
      </c>
      <c r="L62">
        <v>0</v>
      </c>
      <c r="M62">
        <v>0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6.5</v>
      </c>
      <c r="AE62">
        <v>145</v>
      </c>
      <c r="AF62">
        <v>38.166666666666664</v>
      </c>
      <c r="AG62">
        <v>24.656213998631966</v>
      </c>
      <c r="AH62">
        <v>25.775815056663085</v>
      </c>
      <c r="AI62">
        <v>6.219223810721318</v>
      </c>
      <c r="AJ62">
        <v>1</v>
      </c>
    </row>
    <row r="63" spans="1:36" x14ac:dyDescent="0.3">
      <c r="A63" t="s">
        <v>56</v>
      </c>
      <c r="B63" t="s">
        <v>57</v>
      </c>
      <c r="C63" s="1" t="s">
        <v>57</v>
      </c>
      <c r="D63" t="s">
        <v>6</v>
      </c>
      <c r="E63">
        <v>0</v>
      </c>
      <c r="F63">
        <v>0</v>
      </c>
      <c r="G63">
        <v>1</v>
      </c>
      <c r="H63">
        <v>0</v>
      </c>
      <c r="I63" t="s">
        <v>9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8.5</v>
      </c>
      <c r="AE63">
        <v>19</v>
      </c>
      <c r="AF63">
        <v>41.195876277081226</v>
      </c>
      <c r="AG63">
        <v>28.675500870477855</v>
      </c>
      <c r="AH63">
        <v>32.513984096686045</v>
      </c>
      <c r="AI63">
        <v>5.9365514252991129</v>
      </c>
      <c r="AJ63">
        <v>1</v>
      </c>
    </row>
    <row r="64" spans="1:36" x14ac:dyDescent="0.3">
      <c r="A64" t="s">
        <v>66</v>
      </c>
      <c r="B64" t="s">
        <v>67</v>
      </c>
      <c r="C64" s="1" t="s">
        <v>67</v>
      </c>
      <c r="D64" t="s">
        <v>6</v>
      </c>
      <c r="E64">
        <v>0</v>
      </c>
      <c r="F64">
        <v>0</v>
      </c>
      <c r="G64">
        <v>1</v>
      </c>
      <c r="H64">
        <v>0</v>
      </c>
      <c r="I64" t="s">
        <v>10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5.5</v>
      </c>
      <c r="AE64">
        <v>36</v>
      </c>
      <c r="AF64">
        <v>33.854166666666671</v>
      </c>
      <c r="AG64">
        <v>16.417831866614293</v>
      </c>
      <c r="AH64">
        <v>26.6505576382411</v>
      </c>
      <c r="AI64">
        <v>5.1299846428787408</v>
      </c>
      <c r="AJ64">
        <v>1</v>
      </c>
    </row>
    <row r="65" spans="1:36" x14ac:dyDescent="0.3">
      <c r="A65" t="s">
        <v>149</v>
      </c>
      <c r="B65" t="s">
        <v>150</v>
      </c>
      <c r="C65" s="1" t="s">
        <v>150</v>
      </c>
      <c r="D65" t="s">
        <v>6</v>
      </c>
      <c r="E65">
        <v>0</v>
      </c>
      <c r="F65">
        <v>0</v>
      </c>
      <c r="G65">
        <v>1</v>
      </c>
      <c r="H65">
        <v>0</v>
      </c>
      <c r="I65" t="s">
        <v>16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6.5</v>
      </c>
      <c r="AE65">
        <v>240</v>
      </c>
      <c r="AF65">
        <v>28.807724814096854</v>
      </c>
      <c r="AG65">
        <v>24.833548579785983</v>
      </c>
      <c r="AH65">
        <v>29.273447525300796</v>
      </c>
      <c r="AI65">
        <v>4.9879168586017766</v>
      </c>
      <c r="AJ65">
        <v>1</v>
      </c>
    </row>
    <row r="66" spans="1:36" x14ac:dyDescent="0.3">
      <c r="A66" t="s">
        <v>237</v>
      </c>
      <c r="B66" t="s">
        <v>238</v>
      </c>
      <c r="C66" s="1" t="s">
        <v>239</v>
      </c>
      <c r="D66" t="s">
        <v>6</v>
      </c>
      <c r="E66">
        <v>0</v>
      </c>
      <c r="F66">
        <v>0</v>
      </c>
      <c r="G66">
        <v>1</v>
      </c>
      <c r="H66">
        <v>0</v>
      </c>
      <c r="I66" t="s">
        <v>23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6.5</v>
      </c>
      <c r="AE66">
        <v>433</v>
      </c>
      <c r="AF66">
        <v>68.839157213855302</v>
      </c>
      <c r="AG66">
        <v>21.883008872541396</v>
      </c>
      <c r="AH66">
        <v>33.915143888285613</v>
      </c>
      <c r="AI66">
        <v>3.4467475103077643</v>
      </c>
      <c r="AJ66">
        <v>1</v>
      </c>
    </row>
    <row r="67" spans="1:36" hidden="1" x14ac:dyDescent="0.3">
      <c r="A67" t="s">
        <v>40</v>
      </c>
      <c r="B67" t="s">
        <v>41</v>
      </c>
      <c r="C67" t="s">
        <v>41</v>
      </c>
      <c r="D67" t="s">
        <v>6</v>
      </c>
      <c r="E67">
        <v>0</v>
      </c>
      <c r="F67">
        <v>0</v>
      </c>
      <c r="G67">
        <v>1</v>
      </c>
      <c r="H67">
        <v>0</v>
      </c>
      <c r="I67" t="s">
        <v>9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7.5</v>
      </c>
      <c r="AE67">
        <v>6</v>
      </c>
      <c r="AF67">
        <v>24.585365853658534</v>
      </c>
      <c r="AG67">
        <v>18.354187566262546</v>
      </c>
      <c r="AH67">
        <v>19.993785284740273</v>
      </c>
      <c r="AI67">
        <v>3.3901936931262897</v>
      </c>
      <c r="AJ67">
        <v>0</v>
      </c>
    </row>
    <row r="68" spans="1:36" hidden="1" x14ac:dyDescent="0.3">
      <c r="A68" t="s">
        <v>42</v>
      </c>
      <c r="B68" t="s">
        <v>43</v>
      </c>
      <c r="C68" t="s">
        <v>44</v>
      </c>
      <c r="D68" t="s">
        <v>6</v>
      </c>
      <c r="E68">
        <v>0</v>
      </c>
      <c r="F68">
        <v>0</v>
      </c>
      <c r="G68">
        <v>1</v>
      </c>
      <c r="H68">
        <v>0</v>
      </c>
      <c r="I68" t="s">
        <v>9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5.5</v>
      </c>
      <c r="AE68">
        <v>9</v>
      </c>
      <c r="AF68">
        <v>16.804481594116005</v>
      </c>
      <c r="AG68">
        <v>15.929244187126262</v>
      </c>
      <c r="AH68">
        <v>15.274178052710379</v>
      </c>
      <c r="AI68">
        <v>3.1055481061232637</v>
      </c>
      <c r="AJ68">
        <v>0</v>
      </c>
    </row>
    <row r="69" spans="1:36" hidden="1" x14ac:dyDescent="0.3">
      <c r="A69" t="s">
        <v>36</v>
      </c>
      <c r="B69" t="s">
        <v>46</v>
      </c>
      <c r="C69" t="s">
        <v>47</v>
      </c>
      <c r="D69" t="s">
        <v>6</v>
      </c>
      <c r="E69">
        <v>0</v>
      </c>
      <c r="F69">
        <v>0</v>
      </c>
      <c r="G69">
        <v>1</v>
      </c>
      <c r="H69">
        <v>0</v>
      </c>
      <c r="I69" t="s">
        <v>9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8</v>
      </c>
      <c r="AE69">
        <v>12</v>
      </c>
      <c r="AF69">
        <v>26.800705590108372</v>
      </c>
      <c r="AG69">
        <v>29.867068654524658</v>
      </c>
      <c r="AH69">
        <v>26.480679767841259</v>
      </c>
      <c r="AI69">
        <v>5.4448073955457854</v>
      </c>
      <c r="AJ69">
        <v>0</v>
      </c>
    </row>
    <row r="70" spans="1:36" hidden="1" x14ac:dyDescent="0.3">
      <c r="A70" t="s">
        <v>50</v>
      </c>
      <c r="B70" t="s">
        <v>51</v>
      </c>
      <c r="C70" t="s">
        <v>51</v>
      </c>
      <c r="D70" t="s">
        <v>6</v>
      </c>
      <c r="E70">
        <v>0</v>
      </c>
      <c r="F70">
        <v>0</v>
      </c>
      <c r="G70">
        <v>1</v>
      </c>
      <c r="H70">
        <v>0</v>
      </c>
      <c r="I70" t="s">
        <v>9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8.5</v>
      </c>
      <c r="AE70">
        <v>14</v>
      </c>
      <c r="AF70">
        <v>21.910239305588078</v>
      </c>
      <c r="AG70">
        <v>33.017582646682335</v>
      </c>
      <c r="AH70">
        <v>25.735825306891428</v>
      </c>
      <c r="AI70">
        <v>5.2753859813079771</v>
      </c>
      <c r="AJ70">
        <v>0</v>
      </c>
    </row>
    <row r="71" spans="1:36" hidden="1" x14ac:dyDescent="0.3">
      <c r="A71" t="s">
        <v>52</v>
      </c>
      <c r="B71" t="s">
        <v>53</v>
      </c>
      <c r="C71" t="s">
        <v>52</v>
      </c>
      <c r="D71" t="s">
        <v>6</v>
      </c>
      <c r="E71">
        <v>0</v>
      </c>
      <c r="F71">
        <v>0</v>
      </c>
      <c r="G71">
        <v>1</v>
      </c>
      <c r="H71">
        <v>0</v>
      </c>
      <c r="I71" t="s">
        <v>9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5</v>
      </c>
      <c r="AE71">
        <v>15</v>
      </c>
      <c r="AF71">
        <v>10.866666335069739</v>
      </c>
      <c r="AG71">
        <v>14.398992648012037</v>
      </c>
      <c r="AH71">
        <v>11.824722934660027</v>
      </c>
      <c r="AI71">
        <v>2.557777996816903</v>
      </c>
      <c r="AJ71">
        <v>0</v>
      </c>
    </row>
    <row r="72" spans="1:36" hidden="1" x14ac:dyDescent="0.3">
      <c r="A72" t="s">
        <v>58</v>
      </c>
      <c r="B72" t="s">
        <v>59</v>
      </c>
      <c r="C72" t="s">
        <v>59</v>
      </c>
      <c r="D72" t="s">
        <v>6</v>
      </c>
      <c r="E72">
        <v>0</v>
      </c>
      <c r="F72">
        <v>0</v>
      </c>
      <c r="G72">
        <v>1</v>
      </c>
      <c r="H72">
        <v>0</v>
      </c>
      <c r="I72" t="s">
        <v>9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7</v>
      </c>
      <c r="AE72">
        <v>26</v>
      </c>
      <c r="AF72">
        <v>19.989724304678056</v>
      </c>
      <c r="AG72">
        <v>21.641561988511704</v>
      </c>
      <c r="AH72">
        <v>19.449135447818158</v>
      </c>
      <c r="AI72">
        <v>3.8712288528495176</v>
      </c>
      <c r="AJ72">
        <v>0</v>
      </c>
    </row>
    <row r="73" spans="1:36" hidden="1" x14ac:dyDescent="0.3">
      <c r="A73" t="s">
        <v>62</v>
      </c>
      <c r="B73" t="s">
        <v>63</v>
      </c>
      <c r="C73" t="s">
        <v>63</v>
      </c>
      <c r="D73" t="s">
        <v>6</v>
      </c>
      <c r="E73">
        <v>0</v>
      </c>
      <c r="F73">
        <v>0</v>
      </c>
      <c r="G73">
        <v>1</v>
      </c>
      <c r="H73">
        <v>0</v>
      </c>
      <c r="I73" t="s">
        <v>9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6</v>
      </c>
      <c r="AE73">
        <v>29</v>
      </c>
      <c r="AF73">
        <v>14.371428670265942</v>
      </c>
      <c r="AG73">
        <v>19.913704993678763</v>
      </c>
      <c r="AH73">
        <v>16.052258598514918</v>
      </c>
      <c r="AI73">
        <v>3.3330349385749312</v>
      </c>
      <c r="AJ73">
        <v>0</v>
      </c>
    </row>
    <row r="74" spans="1:36" hidden="1" x14ac:dyDescent="0.3">
      <c r="A74" t="s">
        <v>64</v>
      </c>
      <c r="B74" t="s">
        <v>65</v>
      </c>
      <c r="C74" t="s">
        <v>65</v>
      </c>
      <c r="D74" t="s">
        <v>6</v>
      </c>
      <c r="E74">
        <v>0</v>
      </c>
      <c r="F74">
        <v>0</v>
      </c>
      <c r="G74">
        <v>1</v>
      </c>
      <c r="H74">
        <v>0</v>
      </c>
      <c r="I74" t="s">
        <v>9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5.5</v>
      </c>
      <c r="AE74">
        <v>31</v>
      </c>
      <c r="AF74">
        <v>11.259211228213754</v>
      </c>
      <c r="AG74">
        <v>17.058705690895017</v>
      </c>
      <c r="AH74">
        <v>13.268660963425399</v>
      </c>
      <c r="AI74">
        <v>2.7262176943157148</v>
      </c>
      <c r="AJ74">
        <v>0</v>
      </c>
    </row>
    <row r="75" spans="1:36" hidden="1" x14ac:dyDescent="0.3">
      <c r="A75" t="s">
        <v>68</v>
      </c>
      <c r="B75" t="s">
        <v>69</v>
      </c>
      <c r="C75" t="s">
        <v>70</v>
      </c>
      <c r="D75" t="s">
        <v>6</v>
      </c>
      <c r="E75">
        <v>0</v>
      </c>
      <c r="F75">
        <v>0</v>
      </c>
      <c r="G75">
        <v>1</v>
      </c>
      <c r="H75">
        <v>0</v>
      </c>
      <c r="I75" t="s">
        <v>10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6</v>
      </c>
      <c r="AE75">
        <v>37</v>
      </c>
      <c r="AF75">
        <v>17.227272727272727</v>
      </c>
      <c r="AG75">
        <v>17.60973084745509</v>
      </c>
      <c r="AH75">
        <v>18.068106455929282</v>
      </c>
      <c r="AI75">
        <v>3.1363293561385595</v>
      </c>
      <c r="AJ75">
        <v>0</v>
      </c>
    </row>
    <row r="76" spans="1:36" hidden="1" x14ac:dyDescent="0.3">
      <c r="A76" t="s">
        <v>71</v>
      </c>
      <c r="B76" t="s">
        <v>72</v>
      </c>
      <c r="C76" t="s">
        <v>71</v>
      </c>
      <c r="D76" t="s">
        <v>6</v>
      </c>
      <c r="E76">
        <v>0</v>
      </c>
      <c r="F76">
        <v>0</v>
      </c>
      <c r="G76">
        <v>1</v>
      </c>
      <c r="H76">
        <v>0</v>
      </c>
      <c r="I76" t="s">
        <v>10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5.5</v>
      </c>
      <c r="AE76">
        <v>45</v>
      </c>
      <c r="AF76">
        <v>13.782987505614063</v>
      </c>
      <c r="AG76">
        <v>17.610525876266312</v>
      </c>
      <c r="AH76">
        <v>16.170405262680049</v>
      </c>
      <c r="AI76">
        <v>2.946122078177372</v>
      </c>
      <c r="AJ76">
        <v>0</v>
      </c>
    </row>
    <row r="77" spans="1:36" hidden="1" x14ac:dyDescent="0.3">
      <c r="A77" t="s">
        <v>78</v>
      </c>
      <c r="B77" t="s">
        <v>79</v>
      </c>
      <c r="C77" t="s">
        <v>79</v>
      </c>
      <c r="D77" t="s">
        <v>6</v>
      </c>
      <c r="E77">
        <v>0</v>
      </c>
      <c r="F77">
        <v>0</v>
      </c>
      <c r="G77">
        <v>1</v>
      </c>
      <c r="H77">
        <v>0</v>
      </c>
      <c r="I77" t="s">
        <v>10</v>
      </c>
      <c r="J77">
        <v>0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5.5</v>
      </c>
      <c r="AE77">
        <v>52</v>
      </c>
      <c r="AF77">
        <v>15.407902180709591</v>
      </c>
      <c r="AG77">
        <v>15.049399799427302</v>
      </c>
      <c r="AH77">
        <v>15.818817887544885</v>
      </c>
      <c r="AI77">
        <v>2.8882255317264289</v>
      </c>
      <c r="AJ77">
        <v>0</v>
      </c>
    </row>
    <row r="78" spans="1:36" hidden="1" x14ac:dyDescent="0.3">
      <c r="A78" t="s">
        <v>82</v>
      </c>
      <c r="B78" t="s">
        <v>83</v>
      </c>
      <c r="C78" t="s">
        <v>84</v>
      </c>
      <c r="D78" t="s">
        <v>6</v>
      </c>
      <c r="E78">
        <v>0</v>
      </c>
      <c r="F78">
        <v>0</v>
      </c>
      <c r="G78">
        <v>1</v>
      </c>
      <c r="H78">
        <v>0</v>
      </c>
      <c r="I78" t="s">
        <v>10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6</v>
      </c>
      <c r="AE78">
        <v>56</v>
      </c>
      <c r="AF78">
        <v>14.335679045083554</v>
      </c>
      <c r="AG78">
        <v>19.346489005568323</v>
      </c>
      <c r="AH78">
        <v>17.320250950522279</v>
      </c>
      <c r="AI78">
        <v>3.2455464356667965</v>
      </c>
      <c r="AJ78">
        <v>0</v>
      </c>
    </row>
    <row r="79" spans="1:36" hidden="1" x14ac:dyDescent="0.3">
      <c r="A79" t="s">
        <v>85</v>
      </c>
      <c r="B79" t="s">
        <v>86</v>
      </c>
      <c r="C79" t="s">
        <v>86</v>
      </c>
      <c r="D79" t="s">
        <v>6</v>
      </c>
      <c r="E79">
        <v>0</v>
      </c>
      <c r="F79">
        <v>0</v>
      </c>
      <c r="G79">
        <v>1</v>
      </c>
      <c r="H79">
        <v>0</v>
      </c>
      <c r="I79" t="s">
        <v>10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6</v>
      </c>
      <c r="AE79">
        <v>59</v>
      </c>
      <c r="AF79">
        <v>18.358695652173914</v>
      </c>
      <c r="AG79">
        <v>15.384680496545107</v>
      </c>
      <c r="AH79">
        <v>17.608204312925501</v>
      </c>
      <c r="AI79">
        <v>3.1051993443242853</v>
      </c>
      <c r="AJ79">
        <v>0</v>
      </c>
    </row>
    <row r="80" spans="1:36" hidden="1" x14ac:dyDescent="0.3">
      <c r="A80" t="s">
        <v>89</v>
      </c>
      <c r="B80" t="s">
        <v>90</v>
      </c>
      <c r="C80" t="s">
        <v>90</v>
      </c>
      <c r="D80" t="s">
        <v>6</v>
      </c>
      <c r="E80">
        <v>0</v>
      </c>
      <c r="F80">
        <v>0</v>
      </c>
      <c r="G80">
        <v>1</v>
      </c>
      <c r="H80">
        <v>0</v>
      </c>
      <c r="I80" t="s">
        <v>11</v>
      </c>
      <c r="J80">
        <v>0</v>
      </c>
      <c r="K80">
        <v>0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5</v>
      </c>
      <c r="AE80">
        <v>65</v>
      </c>
      <c r="AF80">
        <v>13.030571092935071</v>
      </c>
      <c r="AG80">
        <v>14.638013156062243</v>
      </c>
      <c r="AH80">
        <v>10.291127914000519</v>
      </c>
      <c r="AI80">
        <v>2.3452436306454958</v>
      </c>
      <c r="AJ80">
        <v>0</v>
      </c>
    </row>
    <row r="81" spans="1:36" hidden="1" x14ac:dyDescent="0.3">
      <c r="A81" t="s">
        <v>91</v>
      </c>
      <c r="B81" t="s">
        <v>92</v>
      </c>
      <c r="C81" t="s">
        <v>92</v>
      </c>
      <c r="D81" t="s">
        <v>6</v>
      </c>
      <c r="E81">
        <v>0</v>
      </c>
      <c r="F81">
        <v>0</v>
      </c>
      <c r="G81">
        <v>1</v>
      </c>
      <c r="H81">
        <v>0</v>
      </c>
      <c r="I81" t="s">
        <v>11</v>
      </c>
      <c r="J81">
        <v>0</v>
      </c>
      <c r="K81">
        <v>0</v>
      </c>
      <c r="L81">
        <v>1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5.5</v>
      </c>
      <c r="AE81">
        <v>66</v>
      </c>
      <c r="AF81">
        <v>21.941176470588236</v>
      </c>
      <c r="AG81">
        <v>20.136024184961393</v>
      </c>
      <c r="AH81">
        <v>15.859581467570651</v>
      </c>
      <c r="AI81">
        <v>3.0467888634035605</v>
      </c>
      <c r="AJ81">
        <v>0</v>
      </c>
    </row>
    <row r="82" spans="1:36" hidden="1" x14ac:dyDescent="0.3">
      <c r="A82" t="s">
        <v>99</v>
      </c>
      <c r="B82" t="s">
        <v>100</v>
      </c>
      <c r="C82" t="s">
        <v>100</v>
      </c>
      <c r="D82" t="s">
        <v>6</v>
      </c>
      <c r="E82">
        <v>0</v>
      </c>
      <c r="F82">
        <v>0</v>
      </c>
      <c r="G82">
        <v>1</v>
      </c>
      <c r="H82">
        <v>0</v>
      </c>
      <c r="I82" t="s">
        <v>12</v>
      </c>
      <c r="J82">
        <v>0</v>
      </c>
      <c r="K82">
        <v>0</v>
      </c>
      <c r="L82">
        <v>0</v>
      </c>
      <c r="M82">
        <v>1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5</v>
      </c>
      <c r="AE82">
        <v>104</v>
      </c>
      <c r="AF82">
        <v>10.342366890010815</v>
      </c>
      <c r="AG82">
        <v>15.82369465550488</v>
      </c>
      <c r="AH82">
        <v>10.224765489494082</v>
      </c>
      <c r="AI82">
        <v>2.4655061553153272</v>
      </c>
      <c r="AJ82">
        <v>0</v>
      </c>
    </row>
    <row r="83" spans="1:36" hidden="1" x14ac:dyDescent="0.3">
      <c r="A83" t="s">
        <v>103</v>
      </c>
      <c r="B83" t="s">
        <v>104</v>
      </c>
      <c r="C83" t="s">
        <v>104</v>
      </c>
      <c r="D83" t="s">
        <v>6</v>
      </c>
      <c r="E83">
        <v>0</v>
      </c>
      <c r="F83">
        <v>0</v>
      </c>
      <c r="G83">
        <v>1</v>
      </c>
      <c r="H83">
        <v>0</v>
      </c>
      <c r="I83" t="s">
        <v>12</v>
      </c>
      <c r="J83">
        <v>0</v>
      </c>
      <c r="K83">
        <v>0</v>
      </c>
      <c r="L83">
        <v>0</v>
      </c>
      <c r="M83">
        <v>1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5.5</v>
      </c>
      <c r="AE83">
        <v>110</v>
      </c>
      <c r="AF83">
        <v>26.666666668029581</v>
      </c>
      <c r="AG83">
        <v>14.981237820908429</v>
      </c>
      <c r="AH83">
        <v>16.898443764537003</v>
      </c>
      <c r="AI83">
        <v>3.5254624233109197</v>
      </c>
      <c r="AJ83">
        <v>0</v>
      </c>
    </row>
    <row r="84" spans="1:36" hidden="1" x14ac:dyDescent="0.3">
      <c r="A84" t="s">
        <v>105</v>
      </c>
      <c r="B84" t="s">
        <v>106</v>
      </c>
      <c r="C84" t="s">
        <v>106</v>
      </c>
      <c r="D84" t="s">
        <v>6</v>
      </c>
      <c r="E84">
        <v>0</v>
      </c>
      <c r="F84">
        <v>0</v>
      </c>
      <c r="G84">
        <v>1</v>
      </c>
      <c r="H84">
        <v>0</v>
      </c>
      <c r="I84" t="s">
        <v>12</v>
      </c>
      <c r="J84">
        <v>0</v>
      </c>
      <c r="K84">
        <v>0</v>
      </c>
      <c r="L84">
        <v>0</v>
      </c>
      <c r="M84">
        <v>1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5.5</v>
      </c>
      <c r="AE84">
        <v>111</v>
      </c>
      <c r="AF84">
        <v>13.91133033132639</v>
      </c>
      <c r="AG84">
        <v>18.936711399907676</v>
      </c>
      <c r="AH84">
        <v>12.892573778987099</v>
      </c>
      <c r="AI84">
        <v>2.5385950494269407</v>
      </c>
      <c r="AJ84">
        <v>0</v>
      </c>
    </row>
    <row r="85" spans="1:36" hidden="1" x14ac:dyDescent="0.3">
      <c r="A85" t="s">
        <v>107</v>
      </c>
      <c r="B85" t="s">
        <v>108</v>
      </c>
      <c r="C85" t="s">
        <v>108</v>
      </c>
      <c r="D85" t="s">
        <v>6</v>
      </c>
      <c r="E85">
        <v>0</v>
      </c>
      <c r="F85">
        <v>0</v>
      </c>
      <c r="G85">
        <v>1</v>
      </c>
      <c r="H85">
        <v>0</v>
      </c>
      <c r="I85" t="s">
        <v>12</v>
      </c>
      <c r="J85">
        <v>0</v>
      </c>
      <c r="K85">
        <v>0</v>
      </c>
      <c r="L85">
        <v>0</v>
      </c>
      <c r="M85">
        <v>1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6.5</v>
      </c>
      <c r="AE85">
        <v>113</v>
      </c>
      <c r="AF85">
        <v>14.70681519304634</v>
      </c>
      <c r="AG85">
        <v>20.201557809104195</v>
      </c>
      <c r="AH85">
        <v>13.696523637101947</v>
      </c>
      <c r="AI85">
        <v>2.5146863487964719</v>
      </c>
      <c r="AJ85">
        <v>0</v>
      </c>
    </row>
    <row r="86" spans="1:36" hidden="1" x14ac:dyDescent="0.3">
      <c r="A86" t="s">
        <v>120</v>
      </c>
      <c r="B86" t="s">
        <v>121</v>
      </c>
      <c r="C86" t="s">
        <v>122</v>
      </c>
      <c r="D86" t="s">
        <v>6</v>
      </c>
      <c r="E86">
        <v>0</v>
      </c>
      <c r="F86">
        <v>0</v>
      </c>
      <c r="G86">
        <v>1</v>
      </c>
      <c r="H86">
        <v>0</v>
      </c>
      <c r="I86" t="s">
        <v>13</v>
      </c>
      <c r="J86">
        <v>0</v>
      </c>
      <c r="K86">
        <v>0</v>
      </c>
      <c r="L86">
        <v>0</v>
      </c>
      <c r="M86">
        <v>0</v>
      </c>
      <c r="N86">
        <v>1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5</v>
      </c>
      <c r="AE86">
        <v>131</v>
      </c>
      <c r="AF86">
        <v>11.066666666690432</v>
      </c>
      <c r="AG86">
        <v>14.872664853768025</v>
      </c>
      <c r="AH86">
        <v>10.720666526916464</v>
      </c>
      <c r="AI86">
        <v>2.3844404108712038</v>
      </c>
      <c r="AJ86">
        <v>0</v>
      </c>
    </row>
    <row r="87" spans="1:36" hidden="1" x14ac:dyDescent="0.3">
      <c r="A87" t="s">
        <v>128</v>
      </c>
      <c r="B87" t="s">
        <v>129</v>
      </c>
      <c r="C87" t="s">
        <v>130</v>
      </c>
      <c r="D87" t="s">
        <v>6</v>
      </c>
      <c r="E87">
        <v>0</v>
      </c>
      <c r="F87">
        <v>0</v>
      </c>
      <c r="G87">
        <v>1</v>
      </c>
      <c r="H87">
        <v>0</v>
      </c>
      <c r="I87" t="s">
        <v>13</v>
      </c>
      <c r="J87">
        <v>0</v>
      </c>
      <c r="K87">
        <v>0</v>
      </c>
      <c r="L87">
        <v>0</v>
      </c>
      <c r="M87">
        <v>0</v>
      </c>
      <c r="N87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6.5</v>
      </c>
      <c r="AE87">
        <v>139</v>
      </c>
      <c r="AF87">
        <v>21.325860201426543</v>
      </c>
      <c r="AG87">
        <v>19.6519626014687</v>
      </c>
      <c r="AH87">
        <v>16.87221148870848</v>
      </c>
      <c r="AI87">
        <v>3.378244618427841</v>
      </c>
      <c r="AJ87">
        <v>0</v>
      </c>
    </row>
    <row r="88" spans="1:36" hidden="1" x14ac:dyDescent="0.3">
      <c r="A88" t="s">
        <v>133</v>
      </c>
      <c r="B88" t="s">
        <v>134</v>
      </c>
      <c r="C88" t="s">
        <v>134</v>
      </c>
      <c r="D88" t="s">
        <v>6</v>
      </c>
      <c r="E88">
        <v>0</v>
      </c>
      <c r="F88">
        <v>0</v>
      </c>
      <c r="G88">
        <v>1</v>
      </c>
      <c r="H88">
        <v>0</v>
      </c>
      <c r="I88" t="s">
        <v>13</v>
      </c>
      <c r="J88">
        <v>0</v>
      </c>
      <c r="K88">
        <v>0</v>
      </c>
      <c r="L88">
        <v>0</v>
      </c>
      <c r="M88">
        <v>0</v>
      </c>
      <c r="N88">
        <v>1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6.5</v>
      </c>
      <c r="AE88">
        <v>148</v>
      </c>
      <c r="AF88">
        <v>21.703551633813994</v>
      </c>
      <c r="AG88">
        <v>25.238771342302321</v>
      </c>
      <c r="AH88">
        <v>19.373315555527284</v>
      </c>
      <c r="AI88">
        <v>4.139465103205934</v>
      </c>
      <c r="AJ88">
        <v>0</v>
      </c>
    </row>
    <row r="89" spans="1:36" hidden="1" x14ac:dyDescent="0.3">
      <c r="A89" t="s">
        <v>137</v>
      </c>
      <c r="B89" t="s">
        <v>138</v>
      </c>
      <c r="C89" t="s">
        <v>138</v>
      </c>
      <c r="D89" t="s">
        <v>6</v>
      </c>
      <c r="E89">
        <v>0</v>
      </c>
      <c r="F89">
        <v>0</v>
      </c>
      <c r="G89">
        <v>1</v>
      </c>
      <c r="H89">
        <v>0</v>
      </c>
      <c r="I89" t="s">
        <v>15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7</v>
      </c>
      <c r="AE89">
        <v>226</v>
      </c>
      <c r="AF89">
        <v>27.198599711549605</v>
      </c>
      <c r="AG89">
        <v>20.768809259746792</v>
      </c>
      <c r="AH89">
        <v>11.683821685220272</v>
      </c>
      <c r="AI89">
        <v>1.9303360793527786</v>
      </c>
      <c r="AJ89">
        <v>0</v>
      </c>
    </row>
    <row r="90" spans="1:36" hidden="1" x14ac:dyDescent="0.3">
      <c r="A90" t="s">
        <v>141</v>
      </c>
      <c r="B90" t="s">
        <v>142</v>
      </c>
      <c r="C90" t="s">
        <v>143</v>
      </c>
      <c r="D90" t="s">
        <v>6</v>
      </c>
      <c r="E90">
        <v>0</v>
      </c>
      <c r="F90">
        <v>0</v>
      </c>
      <c r="G90">
        <v>1</v>
      </c>
      <c r="H90">
        <v>0</v>
      </c>
      <c r="I90" t="s">
        <v>16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5.5</v>
      </c>
      <c r="AE90">
        <v>235</v>
      </c>
      <c r="AF90">
        <v>12.606382969537115</v>
      </c>
      <c r="AG90">
        <v>17.337500135500225</v>
      </c>
      <c r="AH90">
        <v>16.2299811948015</v>
      </c>
      <c r="AI90">
        <v>3.5793693097837638</v>
      </c>
      <c r="AJ90">
        <v>0</v>
      </c>
    </row>
    <row r="91" spans="1:36" hidden="1" x14ac:dyDescent="0.3">
      <c r="A91" t="s">
        <v>144</v>
      </c>
      <c r="B91" t="s">
        <v>145</v>
      </c>
      <c r="C91" t="s">
        <v>146</v>
      </c>
      <c r="D91" t="s">
        <v>6</v>
      </c>
      <c r="E91">
        <v>0</v>
      </c>
      <c r="F91">
        <v>0</v>
      </c>
      <c r="G91">
        <v>1</v>
      </c>
      <c r="H91">
        <v>0</v>
      </c>
      <c r="I91" t="s">
        <v>16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5</v>
      </c>
      <c r="AE91">
        <v>237</v>
      </c>
      <c r="AF91">
        <v>27.355971827127139</v>
      </c>
      <c r="AG91">
        <v>16.240254393924861</v>
      </c>
      <c r="AH91">
        <v>23.917758855382786</v>
      </c>
      <c r="AI91">
        <v>3.309628047015873</v>
      </c>
      <c r="AJ91">
        <v>0</v>
      </c>
    </row>
    <row r="92" spans="1:36" hidden="1" x14ac:dyDescent="0.3">
      <c r="A92" t="s">
        <v>155</v>
      </c>
      <c r="B92" t="s">
        <v>156</v>
      </c>
      <c r="C92" t="s">
        <v>157</v>
      </c>
      <c r="D92" t="s">
        <v>6</v>
      </c>
      <c r="E92">
        <v>0</v>
      </c>
      <c r="F92">
        <v>0</v>
      </c>
      <c r="G92">
        <v>1</v>
      </c>
      <c r="H92">
        <v>0</v>
      </c>
      <c r="I92" t="s">
        <v>16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5</v>
      </c>
      <c r="AE92">
        <v>245</v>
      </c>
      <c r="AF92">
        <v>14.252147620794624</v>
      </c>
      <c r="AG92">
        <v>17.28646003683523</v>
      </c>
      <c r="AH92">
        <v>17.125519508319737</v>
      </c>
      <c r="AI92">
        <v>3.820731274563764</v>
      </c>
      <c r="AJ92">
        <v>0</v>
      </c>
    </row>
    <row r="93" spans="1:36" hidden="1" x14ac:dyDescent="0.3">
      <c r="A93" t="s">
        <v>160</v>
      </c>
      <c r="B93" t="s">
        <v>161</v>
      </c>
      <c r="C93" t="s">
        <v>161</v>
      </c>
      <c r="D93" t="s">
        <v>6</v>
      </c>
      <c r="E93">
        <v>0</v>
      </c>
      <c r="F93">
        <v>0</v>
      </c>
      <c r="G93">
        <v>1</v>
      </c>
      <c r="H93">
        <v>0</v>
      </c>
      <c r="I93" t="s">
        <v>16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6</v>
      </c>
      <c r="AE93">
        <v>250</v>
      </c>
      <c r="AF93">
        <v>15.551724117991032</v>
      </c>
      <c r="AG93">
        <v>20.889108886642308</v>
      </c>
      <c r="AH93">
        <v>19.758137203622219</v>
      </c>
      <c r="AI93">
        <v>4.3544151312428525</v>
      </c>
      <c r="AJ93">
        <v>0</v>
      </c>
    </row>
    <row r="94" spans="1:36" hidden="1" x14ac:dyDescent="0.3">
      <c r="A94" t="s">
        <v>162</v>
      </c>
      <c r="B94" t="s">
        <v>163</v>
      </c>
      <c r="C94" t="s">
        <v>163</v>
      </c>
      <c r="D94" t="s">
        <v>6</v>
      </c>
      <c r="E94">
        <v>0</v>
      </c>
      <c r="F94">
        <v>0</v>
      </c>
      <c r="G94">
        <v>1</v>
      </c>
      <c r="H94">
        <v>0</v>
      </c>
      <c r="I94" t="s">
        <v>16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5</v>
      </c>
      <c r="AE94">
        <v>254</v>
      </c>
      <c r="AF94">
        <v>12.8160919249557</v>
      </c>
      <c r="AG94">
        <v>18.727921877931795</v>
      </c>
      <c r="AH94">
        <v>17.082428763527769</v>
      </c>
      <c r="AI94">
        <v>3.4164857527055537</v>
      </c>
      <c r="AJ94">
        <v>0</v>
      </c>
    </row>
    <row r="95" spans="1:36" hidden="1" x14ac:dyDescent="0.3">
      <c r="A95" t="s">
        <v>166</v>
      </c>
      <c r="B95" t="s">
        <v>167</v>
      </c>
      <c r="C95" t="s">
        <v>167</v>
      </c>
      <c r="D95" t="s">
        <v>6</v>
      </c>
      <c r="E95">
        <v>0</v>
      </c>
      <c r="F95">
        <v>0</v>
      </c>
      <c r="G95">
        <v>1</v>
      </c>
      <c r="H95">
        <v>0</v>
      </c>
      <c r="I95" t="s">
        <v>17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1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5.5</v>
      </c>
      <c r="AE95">
        <v>268</v>
      </c>
      <c r="AF95">
        <v>14.580261799699272</v>
      </c>
      <c r="AG95">
        <v>15.851322676777528</v>
      </c>
      <c r="AH95">
        <v>16.738984228307224</v>
      </c>
      <c r="AI95">
        <v>3.349522692158267</v>
      </c>
      <c r="AJ95">
        <v>0</v>
      </c>
    </row>
    <row r="96" spans="1:36" hidden="1" x14ac:dyDescent="0.3">
      <c r="A96" t="s">
        <v>168</v>
      </c>
      <c r="B96" t="s">
        <v>169</v>
      </c>
      <c r="C96" t="s">
        <v>169</v>
      </c>
      <c r="D96" t="s">
        <v>6</v>
      </c>
      <c r="E96">
        <v>0</v>
      </c>
      <c r="F96">
        <v>0</v>
      </c>
      <c r="G96">
        <v>1</v>
      </c>
      <c r="H96">
        <v>0</v>
      </c>
      <c r="I96" t="s">
        <v>17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5.5</v>
      </c>
      <c r="AE96">
        <v>271</v>
      </c>
      <c r="AF96">
        <v>15.79310346178004</v>
      </c>
      <c r="AG96">
        <v>17.648284647694425</v>
      </c>
      <c r="AH96">
        <v>18.400371792594306</v>
      </c>
      <c r="AI96">
        <v>3.7430604555732656</v>
      </c>
      <c r="AJ96">
        <v>0</v>
      </c>
    </row>
    <row r="97" spans="1:36" hidden="1" x14ac:dyDescent="0.3">
      <c r="A97" t="s">
        <v>170</v>
      </c>
      <c r="B97" t="s">
        <v>171</v>
      </c>
      <c r="C97" t="s">
        <v>171</v>
      </c>
      <c r="D97" t="s">
        <v>6</v>
      </c>
      <c r="E97">
        <v>0</v>
      </c>
      <c r="F97">
        <v>0</v>
      </c>
      <c r="G97">
        <v>1</v>
      </c>
      <c r="H97">
        <v>0</v>
      </c>
      <c r="I97" t="s">
        <v>17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5.5</v>
      </c>
      <c r="AE97">
        <v>274</v>
      </c>
      <c r="AF97">
        <v>14.104166689046799</v>
      </c>
      <c r="AG97">
        <v>20.376622739639437</v>
      </c>
      <c r="AH97">
        <v>19.027781926651087</v>
      </c>
      <c r="AI97">
        <v>4.1586551744839264</v>
      </c>
      <c r="AJ97">
        <v>0</v>
      </c>
    </row>
    <row r="98" spans="1:36" hidden="1" x14ac:dyDescent="0.3">
      <c r="A98" t="s">
        <v>174</v>
      </c>
      <c r="B98" t="s">
        <v>175</v>
      </c>
      <c r="C98" t="s">
        <v>175</v>
      </c>
      <c r="D98" t="s">
        <v>6</v>
      </c>
      <c r="E98">
        <v>0</v>
      </c>
      <c r="F98">
        <v>0</v>
      </c>
      <c r="G98">
        <v>1</v>
      </c>
      <c r="H98">
        <v>0</v>
      </c>
      <c r="I98" t="s">
        <v>17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1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5</v>
      </c>
      <c r="AE98">
        <v>276</v>
      </c>
      <c r="AF98">
        <v>22.833333333333336</v>
      </c>
      <c r="AG98">
        <v>15.765368999841341</v>
      </c>
      <c r="AH98">
        <v>21.120823535262645</v>
      </c>
      <c r="AI98">
        <v>5.4184618895285377</v>
      </c>
      <c r="AJ98">
        <v>0</v>
      </c>
    </row>
    <row r="99" spans="1:36" hidden="1" x14ac:dyDescent="0.3">
      <c r="A99" t="s">
        <v>179</v>
      </c>
      <c r="B99" t="s">
        <v>180</v>
      </c>
      <c r="C99" t="s">
        <v>179</v>
      </c>
      <c r="D99" t="s">
        <v>6</v>
      </c>
      <c r="E99">
        <v>0</v>
      </c>
      <c r="F99">
        <v>0</v>
      </c>
      <c r="G99">
        <v>1</v>
      </c>
      <c r="H99">
        <v>0</v>
      </c>
      <c r="I99" t="s">
        <v>18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1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5.5</v>
      </c>
      <c r="AE99">
        <v>285</v>
      </c>
      <c r="AF99">
        <v>20.493389106258594</v>
      </c>
      <c r="AG99">
        <v>20.012253075901441</v>
      </c>
      <c r="AH99">
        <v>17.014105290541721</v>
      </c>
      <c r="AI99">
        <v>4.1232029768266951</v>
      </c>
      <c r="AJ99">
        <v>0</v>
      </c>
    </row>
    <row r="100" spans="1:36" hidden="1" x14ac:dyDescent="0.3">
      <c r="A100" t="s">
        <v>181</v>
      </c>
      <c r="B100" t="s">
        <v>182</v>
      </c>
      <c r="C100" t="s">
        <v>182</v>
      </c>
      <c r="D100" t="s">
        <v>6</v>
      </c>
      <c r="E100">
        <v>0</v>
      </c>
      <c r="F100">
        <v>0</v>
      </c>
      <c r="G100">
        <v>1</v>
      </c>
      <c r="H100">
        <v>0</v>
      </c>
      <c r="I100" t="s">
        <v>18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5.5</v>
      </c>
      <c r="AE100">
        <v>288</v>
      </c>
      <c r="AF100">
        <v>12.532055184344753</v>
      </c>
      <c r="AG100">
        <v>13.611799176197291</v>
      </c>
      <c r="AH100">
        <v>11.008168431585858</v>
      </c>
      <c r="AI100">
        <v>2.5908392316478546</v>
      </c>
      <c r="AJ100">
        <v>0</v>
      </c>
    </row>
    <row r="101" spans="1:36" hidden="1" x14ac:dyDescent="0.3">
      <c r="A101" t="s">
        <v>185</v>
      </c>
      <c r="B101" t="s">
        <v>186</v>
      </c>
      <c r="C101" t="s">
        <v>187</v>
      </c>
      <c r="D101" t="s">
        <v>6</v>
      </c>
      <c r="E101">
        <v>0</v>
      </c>
      <c r="F101">
        <v>0</v>
      </c>
      <c r="G101">
        <v>1</v>
      </c>
      <c r="H101">
        <v>0</v>
      </c>
      <c r="I101" t="s">
        <v>18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5</v>
      </c>
      <c r="AE101">
        <v>298</v>
      </c>
      <c r="AF101">
        <v>12.419354837529855</v>
      </c>
      <c r="AG101">
        <v>14.399940286460161</v>
      </c>
      <c r="AH101">
        <v>11.309290776703918</v>
      </c>
      <c r="AI101">
        <v>2.5655681529103513</v>
      </c>
      <c r="AJ101">
        <v>0</v>
      </c>
    </row>
    <row r="102" spans="1:36" hidden="1" x14ac:dyDescent="0.3">
      <c r="A102" t="s">
        <v>190</v>
      </c>
      <c r="B102" t="s">
        <v>191</v>
      </c>
      <c r="C102" t="s">
        <v>191</v>
      </c>
      <c r="D102" t="s">
        <v>6</v>
      </c>
      <c r="E102">
        <v>0</v>
      </c>
      <c r="F102">
        <v>0</v>
      </c>
      <c r="G102">
        <v>1</v>
      </c>
      <c r="H102">
        <v>0</v>
      </c>
      <c r="I102" t="s">
        <v>18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5</v>
      </c>
      <c r="AE102">
        <v>300</v>
      </c>
      <c r="AF102">
        <v>30.104998763509684</v>
      </c>
      <c r="AG102">
        <v>14.20260803993305</v>
      </c>
      <c r="AH102">
        <v>18.316581449706206</v>
      </c>
      <c r="AI102">
        <v>2.5767116655000653</v>
      </c>
      <c r="AJ102">
        <v>0</v>
      </c>
    </row>
    <row r="103" spans="1:36" hidden="1" x14ac:dyDescent="0.3">
      <c r="A103" t="s">
        <v>205</v>
      </c>
      <c r="B103" t="s">
        <v>206</v>
      </c>
      <c r="C103" t="s">
        <v>206</v>
      </c>
      <c r="D103" t="s">
        <v>6</v>
      </c>
      <c r="E103">
        <v>0</v>
      </c>
      <c r="F103">
        <v>0</v>
      </c>
      <c r="G103">
        <v>1</v>
      </c>
      <c r="H103">
        <v>0</v>
      </c>
      <c r="I103" t="s">
        <v>19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5</v>
      </c>
      <c r="AE103">
        <v>316</v>
      </c>
      <c r="AF103">
        <v>10.150706076785596</v>
      </c>
      <c r="AG103">
        <v>13.542364381876588</v>
      </c>
      <c r="AH103">
        <v>10.52249903104453</v>
      </c>
      <c r="AI103">
        <v>2.1010085766061848</v>
      </c>
      <c r="AJ103">
        <v>0</v>
      </c>
    </row>
    <row r="104" spans="1:36" hidden="1" x14ac:dyDescent="0.3">
      <c r="A104" t="s">
        <v>141</v>
      </c>
      <c r="B104" t="s">
        <v>207</v>
      </c>
      <c r="C104" t="s">
        <v>207</v>
      </c>
      <c r="D104" t="s">
        <v>6</v>
      </c>
      <c r="E104">
        <v>0</v>
      </c>
      <c r="F104">
        <v>0</v>
      </c>
      <c r="G104">
        <v>1</v>
      </c>
      <c r="H104">
        <v>0</v>
      </c>
      <c r="I104" t="s">
        <v>19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5</v>
      </c>
      <c r="AE104">
        <v>320</v>
      </c>
      <c r="AF104">
        <v>13.048780402158018</v>
      </c>
      <c r="AG104">
        <v>13.522989981781066</v>
      </c>
      <c r="AH104">
        <v>11.854365294797711</v>
      </c>
      <c r="AI104">
        <v>2.407702676162649</v>
      </c>
      <c r="AJ104">
        <v>0</v>
      </c>
    </row>
    <row r="105" spans="1:36" hidden="1" x14ac:dyDescent="0.3">
      <c r="A105" t="s">
        <v>208</v>
      </c>
      <c r="B105" t="s">
        <v>209</v>
      </c>
      <c r="C105" t="s">
        <v>209</v>
      </c>
      <c r="D105" t="s">
        <v>6</v>
      </c>
      <c r="E105">
        <v>0</v>
      </c>
      <c r="F105">
        <v>0</v>
      </c>
      <c r="G105">
        <v>1</v>
      </c>
      <c r="H105">
        <v>0</v>
      </c>
      <c r="I105" t="s">
        <v>19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6</v>
      </c>
      <c r="AE105">
        <v>325</v>
      </c>
      <c r="AF105">
        <v>13.454665817970071</v>
      </c>
      <c r="AG105">
        <v>19.129257269105242</v>
      </c>
      <c r="AH105">
        <v>14.454881353144939</v>
      </c>
      <c r="AI105">
        <v>2.4408253469412435</v>
      </c>
      <c r="AJ105">
        <v>0</v>
      </c>
    </row>
    <row r="106" spans="1:36" hidden="1" x14ac:dyDescent="0.3">
      <c r="A106" t="s">
        <v>212</v>
      </c>
      <c r="B106" t="s">
        <v>213</v>
      </c>
      <c r="C106" t="s">
        <v>213</v>
      </c>
      <c r="D106" t="s">
        <v>6</v>
      </c>
      <c r="E106">
        <v>0</v>
      </c>
      <c r="F106">
        <v>0</v>
      </c>
      <c r="G106">
        <v>1</v>
      </c>
      <c r="H106">
        <v>0</v>
      </c>
      <c r="I106" t="s">
        <v>19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12.5</v>
      </c>
      <c r="AE106">
        <v>329</v>
      </c>
      <c r="AF106">
        <v>33.930318009541637</v>
      </c>
      <c r="AG106">
        <v>37.335805917870793</v>
      </c>
      <c r="AH106">
        <v>31.7594801437128</v>
      </c>
      <c r="AI106">
        <v>5.7860233481003771</v>
      </c>
      <c r="AJ106">
        <v>0</v>
      </c>
    </row>
    <row r="107" spans="1:36" hidden="1" x14ac:dyDescent="0.3">
      <c r="A107" t="s">
        <v>219</v>
      </c>
      <c r="B107" t="s">
        <v>220</v>
      </c>
      <c r="C107" t="s">
        <v>219</v>
      </c>
      <c r="D107" t="s">
        <v>6</v>
      </c>
      <c r="E107">
        <v>0</v>
      </c>
      <c r="F107">
        <v>0</v>
      </c>
      <c r="G107">
        <v>1</v>
      </c>
      <c r="H107">
        <v>0</v>
      </c>
      <c r="I107" t="s">
        <v>21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6.5</v>
      </c>
      <c r="AE107">
        <v>372</v>
      </c>
      <c r="AF107">
        <v>16.025136629799899</v>
      </c>
      <c r="AG107">
        <v>18.719252508404971</v>
      </c>
      <c r="AH107">
        <v>12.762508218187413</v>
      </c>
      <c r="AI107">
        <v>2.5605382300178512</v>
      </c>
      <c r="AJ107">
        <v>0</v>
      </c>
    </row>
    <row r="108" spans="1:36" hidden="1" x14ac:dyDescent="0.3">
      <c r="A108" t="s">
        <v>221</v>
      </c>
      <c r="B108" t="s">
        <v>222</v>
      </c>
      <c r="C108" t="s">
        <v>222</v>
      </c>
      <c r="D108" t="s">
        <v>6</v>
      </c>
      <c r="E108">
        <v>0</v>
      </c>
      <c r="F108">
        <v>0</v>
      </c>
      <c r="G108">
        <v>1</v>
      </c>
      <c r="H108">
        <v>0</v>
      </c>
      <c r="I108" t="s">
        <v>21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1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10.5</v>
      </c>
      <c r="AE108">
        <v>377</v>
      </c>
      <c r="AF108">
        <v>30.384615384615383</v>
      </c>
      <c r="AG108">
        <v>18.438283113953471</v>
      </c>
      <c r="AH108">
        <v>18.752975329837774</v>
      </c>
      <c r="AI108">
        <v>3.6373290071423279</v>
      </c>
      <c r="AJ108">
        <v>0</v>
      </c>
    </row>
    <row r="109" spans="1:36" hidden="1" x14ac:dyDescent="0.3">
      <c r="A109" t="s">
        <v>226</v>
      </c>
      <c r="B109" t="s">
        <v>227</v>
      </c>
      <c r="C109" t="s">
        <v>227</v>
      </c>
      <c r="D109" t="s">
        <v>6</v>
      </c>
      <c r="E109">
        <v>0</v>
      </c>
      <c r="F109">
        <v>0</v>
      </c>
      <c r="G109">
        <v>1</v>
      </c>
      <c r="H109">
        <v>0</v>
      </c>
      <c r="I109" t="s">
        <v>21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7.5</v>
      </c>
      <c r="AE109">
        <v>381</v>
      </c>
      <c r="AF109">
        <v>24.679487169358797</v>
      </c>
      <c r="AG109">
        <v>25.365790429221846</v>
      </c>
      <c r="AH109">
        <v>18.549222534136117</v>
      </c>
      <c r="AI109">
        <v>3.8794825991852364</v>
      </c>
      <c r="AJ109">
        <v>0</v>
      </c>
    </row>
    <row r="110" spans="1:36" hidden="1" x14ac:dyDescent="0.3">
      <c r="A110" t="s">
        <v>230</v>
      </c>
      <c r="B110" t="s">
        <v>231</v>
      </c>
      <c r="C110" t="s">
        <v>230</v>
      </c>
      <c r="D110" t="s">
        <v>6</v>
      </c>
      <c r="E110">
        <v>0</v>
      </c>
      <c r="F110">
        <v>0</v>
      </c>
      <c r="G110">
        <v>1</v>
      </c>
      <c r="H110">
        <v>0</v>
      </c>
      <c r="I110" t="s">
        <v>21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5.5</v>
      </c>
      <c r="AE110">
        <v>393</v>
      </c>
      <c r="AF110">
        <v>15.447884295505549</v>
      </c>
      <c r="AG110">
        <v>16.867243923191474</v>
      </c>
      <c r="AH110">
        <v>11.926739348375317</v>
      </c>
      <c r="AI110">
        <v>2.5713570876883534</v>
      </c>
      <c r="AJ110">
        <v>0</v>
      </c>
    </row>
    <row r="111" spans="1:36" hidden="1" x14ac:dyDescent="0.3">
      <c r="A111" t="s">
        <v>232</v>
      </c>
      <c r="B111" t="s">
        <v>233</v>
      </c>
      <c r="C111" t="s">
        <v>234</v>
      </c>
      <c r="D111" t="s">
        <v>6</v>
      </c>
      <c r="E111">
        <v>0</v>
      </c>
      <c r="F111">
        <v>0</v>
      </c>
      <c r="G111">
        <v>1</v>
      </c>
      <c r="H111">
        <v>0</v>
      </c>
      <c r="I111" t="s">
        <v>22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8.5</v>
      </c>
      <c r="AE111">
        <v>403</v>
      </c>
      <c r="AF111">
        <v>22.646073359623131</v>
      </c>
      <c r="AG111">
        <v>22.412322884831337</v>
      </c>
      <c r="AH111">
        <v>25.670794103046418</v>
      </c>
      <c r="AI111">
        <v>5.556767347612765</v>
      </c>
      <c r="AJ111">
        <v>0</v>
      </c>
    </row>
    <row r="112" spans="1:36" hidden="1" x14ac:dyDescent="0.3">
      <c r="A112" t="s">
        <v>235</v>
      </c>
      <c r="B112" t="s">
        <v>236</v>
      </c>
      <c r="C112" t="s">
        <v>236</v>
      </c>
      <c r="D112" t="s">
        <v>6</v>
      </c>
      <c r="E112">
        <v>0</v>
      </c>
      <c r="F112">
        <v>0</v>
      </c>
      <c r="G112">
        <v>1</v>
      </c>
      <c r="H112">
        <v>0</v>
      </c>
      <c r="I112" t="s">
        <v>22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9</v>
      </c>
      <c r="AE112">
        <v>425</v>
      </c>
      <c r="AF112">
        <v>22.976190452072021</v>
      </c>
      <c r="AG112">
        <v>27.069725020631122</v>
      </c>
      <c r="AH112">
        <v>28.788146547664915</v>
      </c>
      <c r="AI112">
        <v>6.1299538646923377</v>
      </c>
      <c r="AJ112">
        <v>0</v>
      </c>
    </row>
    <row r="113" spans="1:36" hidden="1" x14ac:dyDescent="0.3">
      <c r="A113" t="s">
        <v>232</v>
      </c>
      <c r="B113" t="s">
        <v>242</v>
      </c>
      <c r="C113" t="s">
        <v>243</v>
      </c>
      <c r="D113" t="s">
        <v>6</v>
      </c>
      <c r="E113">
        <v>0</v>
      </c>
      <c r="F113">
        <v>0</v>
      </c>
      <c r="G113">
        <v>1</v>
      </c>
      <c r="H113">
        <v>0</v>
      </c>
      <c r="I113" t="s">
        <v>23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1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6</v>
      </c>
      <c r="AE113">
        <v>437</v>
      </c>
      <c r="AF113">
        <v>38.468399285130964</v>
      </c>
      <c r="AG113">
        <v>17.308541814071198</v>
      </c>
      <c r="AH113">
        <v>20.585099430663217</v>
      </c>
      <c r="AI113">
        <v>2.6410985848930082</v>
      </c>
      <c r="AJ113">
        <v>0</v>
      </c>
    </row>
    <row r="114" spans="1:36" hidden="1" x14ac:dyDescent="0.3">
      <c r="A114" t="s">
        <v>246</v>
      </c>
      <c r="B114" t="s">
        <v>247</v>
      </c>
      <c r="C114" t="s">
        <v>248</v>
      </c>
      <c r="D114" t="s">
        <v>6</v>
      </c>
      <c r="E114">
        <v>0</v>
      </c>
      <c r="F114">
        <v>0</v>
      </c>
      <c r="G114">
        <v>1</v>
      </c>
      <c r="H114">
        <v>0</v>
      </c>
      <c r="I114" t="s">
        <v>23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1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6</v>
      </c>
      <c r="AE114">
        <v>447</v>
      </c>
      <c r="AF114">
        <v>13.893314577063885</v>
      </c>
      <c r="AG114">
        <v>18.276844042643187</v>
      </c>
      <c r="AH114">
        <v>11.299792717050508</v>
      </c>
      <c r="AI114">
        <v>2.4148239023042404</v>
      </c>
      <c r="AJ114">
        <v>0</v>
      </c>
    </row>
    <row r="115" spans="1:36" hidden="1" x14ac:dyDescent="0.3">
      <c r="A115" t="s">
        <v>249</v>
      </c>
      <c r="B115" t="s">
        <v>250</v>
      </c>
      <c r="C115" t="s">
        <v>250</v>
      </c>
      <c r="D115" t="s">
        <v>6</v>
      </c>
      <c r="E115">
        <v>0</v>
      </c>
      <c r="F115">
        <v>0</v>
      </c>
      <c r="G115">
        <v>1</v>
      </c>
      <c r="H115">
        <v>0</v>
      </c>
      <c r="I115" t="s">
        <v>23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1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5</v>
      </c>
      <c r="AE115">
        <v>452</v>
      </c>
      <c r="AF115">
        <v>11.378097464369151</v>
      </c>
      <c r="AG115">
        <v>13.423675155427715</v>
      </c>
      <c r="AH115">
        <v>8.7577170334444681</v>
      </c>
      <c r="AI115">
        <v>1.8974573679725069</v>
      </c>
      <c r="AJ115">
        <v>0</v>
      </c>
    </row>
    <row r="116" spans="1:36" hidden="1" x14ac:dyDescent="0.3">
      <c r="A116" t="s">
        <v>82</v>
      </c>
      <c r="B116" t="s">
        <v>251</v>
      </c>
      <c r="C116" t="s">
        <v>251</v>
      </c>
      <c r="D116" t="s">
        <v>6</v>
      </c>
      <c r="E116">
        <v>0</v>
      </c>
      <c r="F116">
        <v>0</v>
      </c>
      <c r="G116">
        <v>1</v>
      </c>
      <c r="H116">
        <v>0</v>
      </c>
      <c r="I116" t="s">
        <v>23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1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5</v>
      </c>
      <c r="AE116">
        <v>454</v>
      </c>
      <c r="AF116">
        <v>10.59591265992632</v>
      </c>
      <c r="AG116">
        <v>10.914481443626956</v>
      </c>
      <c r="AH116">
        <v>7.6457795167149287</v>
      </c>
      <c r="AI116">
        <v>1.4249421999494813</v>
      </c>
      <c r="AJ116">
        <v>0</v>
      </c>
    </row>
    <row r="117" spans="1:36" hidden="1" x14ac:dyDescent="0.3">
      <c r="A117" t="s">
        <v>258</v>
      </c>
      <c r="B117" t="s">
        <v>259</v>
      </c>
      <c r="C117" t="s">
        <v>259</v>
      </c>
      <c r="D117" t="s">
        <v>6</v>
      </c>
      <c r="E117">
        <v>0</v>
      </c>
      <c r="F117">
        <v>0</v>
      </c>
      <c r="G117">
        <v>1</v>
      </c>
      <c r="H117">
        <v>0</v>
      </c>
      <c r="I117" t="s">
        <v>23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5.5</v>
      </c>
      <c r="AE117">
        <v>463</v>
      </c>
      <c r="AF117">
        <v>15.980431761229996</v>
      </c>
      <c r="AG117">
        <v>16.920288241214255</v>
      </c>
      <c r="AH117">
        <v>11.678789930965447</v>
      </c>
      <c r="AI117">
        <v>2.357892557023523</v>
      </c>
      <c r="AJ117">
        <v>0</v>
      </c>
    </row>
    <row r="118" spans="1:36" hidden="1" x14ac:dyDescent="0.3">
      <c r="A118" t="s">
        <v>262</v>
      </c>
      <c r="B118" t="s">
        <v>263</v>
      </c>
      <c r="C118" t="s">
        <v>263</v>
      </c>
      <c r="D118" t="s">
        <v>6</v>
      </c>
      <c r="E118">
        <v>0</v>
      </c>
      <c r="F118">
        <v>0</v>
      </c>
      <c r="G118">
        <v>1</v>
      </c>
      <c r="H118">
        <v>0</v>
      </c>
      <c r="I118" t="s">
        <v>24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1</v>
      </c>
      <c r="Z118">
        <v>0</v>
      </c>
      <c r="AA118">
        <v>0</v>
      </c>
      <c r="AB118">
        <v>0</v>
      </c>
      <c r="AC118">
        <v>0</v>
      </c>
      <c r="AD118">
        <v>6</v>
      </c>
      <c r="AE118">
        <v>482</v>
      </c>
      <c r="AF118">
        <v>16.088690613764502</v>
      </c>
      <c r="AG118">
        <v>21.413087644120694</v>
      </c>
      <c r="AH118">
        <v>15.343018893443894</v>
      </c>
      <c r="AI118">
        <v>2.891494422920319</v>
      </c>
      <c r="AJ118">
        <v>0</v>
      </c>
    </row>
    <row r="119" spans="1:36" hidden="1" x14ac:dyDescent="0.3">
      <c r="A119" t="s">
        <v>264</v>
      </c>
      <c r="B119" t="s">
        <v>265</v>
      </c>
      <c r="C119" t="s">
        <v>265</v>
      </c>
      <c r="D119" t="s">
        <v>6</v>
      </c>
      <c r="E119">
        <v>0</v>
      </c>
      <c r="F119">
        <v>0</v>
      </c>
      <c r="G119">
        <v>1</v>
      </c>
      <c r="H119">
        <v>0</v>
      </c>
      <c r="I119" t="s">
        <v>24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1</v>
      </c>
      <c r="Z119">
        <v>0</v>
      </c>
      <c r="AA119">
        <v>0</v>
      </c>
      <c r="AB119">
        <v>0</v>
      </c>
      <c r="AC119">
        <v>0</v>
      </c>
      <c r="AD119">
        <v>6</v>
      </c>
      <c r="AE119">
        <v>485</v>
      </c>
      <c r="AF119">
        <v>19.243294879332872</v>
      </c>
      <c r="AG119">
        <v>17.860306299438633</v>
      </c>
      <c r="AH119">
        <v>14.986852160534532</v>
      </c>
      <c r="AI119">
        <v>2.6187921554993716</v>
      </c>
      <c r="AJ119">
        <v>0</v>
      </c>
    </row>
    <row r="120" spans="1:36" hidden="1" x14ac:dyDescent="0.3">
      <c r="A120" t="s">
        <v>269</v>
      </c>
      <c r="B120" t="s">
        <v>270</v>
      </c>
      <c r="C120" t="s">
        <v>270</v>
      </c>
      <c r="D120" t="s">
        <v>6</v>
      </c>
      <c r="E120">
        <v>0</v>
      </c>
      <c r="F120">
        <v>0</v>
      </c>
      <c r="G120">
        <v>1</v>
      </c>
      <c r="H120">
        <v>0</v>
      </c>
      <c r="I120" t="s">
        <v>26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1</v>
      </c>
      <c r="AB120">
        <v>0</v>
      </c>
      <c r="AC120">
        <v>0</v>
      </c>
      <c r="AD120">
        <v>5.5</v>
      </c>
      <c r="AE120">
        <v>540</v>
      </c>
      <c r="AF120">
        <v>15.841584158415841</v>
      </c>
      <c r="AG120">
        <v>17.330589115598666</v>
      </c>
      <c r="AH120">
        <v>12.461409980172366</v>
      </c>
      <c r="AI120">
        <v>2.4341403986681582</v>
      </c>
      <c r="AJ120">
        <v>0</v>
      </c>
    </row>
    <row r="121" spans="1:36" hidden="1" x14ac:dyDescent="0.3">
      <c r="A121" t="s">
        <v>273</v>
      </c>
      <c r="B121" t="s">
        <v>274</v>
      </c>
      <c r="C121" t="s">
        <v>274</v>
      </c>
      <c r="D121" t="s">
        <v>6</v>
      </c>
      <c r="E121">
        <v>0</v>
      </c>
      <c r="F121">
        <v>0</v>
      </c>
      <c r="G121">
        <v>1</v>
      </c>
      <c r="H121">
        <v>0</v>
      </c>
      <c r="I121" t="s">
        <v>26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1</v>
      </c>
      <c r="AB121">
        <v>0</v>
      </c>
      <c r="AC121">
        <v>0</v>
      </c>
      <c r="AD121">
        <v>7</v>
      </c>
      <c r="AE121">
        <v>542</v>
      </c>
      <c r="AF121">
        <v>17.964086974130623</v>
      </c>
      <c r="AG121">
        <v>17.716313948328285</v>
      </c>
      <c r="AH121">
        <v>13.466524660884271</v>
      </c>
      <c r="AI121">
        <v>2.7850667456447598</v>
      </c>
      <c r="AJ121">
        <v>0</v>
      </c>
    </row>
    <row r="122" spans="1:36" hidden="1" x14ac:dyDescent="0.3">
      <c r="A122" t="s">
        <v>177</v>
      </c>
      <c r="B122" t="s">
        <v>275</v>
      </c>
      <c r="C122" t="s">
        <v>275</v>
      </c>
      <c r="D122" t="s">
        <v>6</v>
      </c>
      <c r="E122">
        <v>0</v>
      </c>
      <c r="F122">
        <v>0</v>
      </c>
      <c r="G122">
        <v>1</v>
      </c>
      <c r="H122">
        <v>0</v>
      </c>
      <c r="I122" t="s">
        <v>26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1</v>
      </c>
      <c r="AB122">
        <v>0</v>
      </c>
      <c r="AC122">
        <v>0</v>
      </c>
      <c r="AD122">
        <v>7.5</v>
      </c>
      <c r="AE122">
        <v>545</v>
      </c>
      <c r="AF122">
        <v>32.762802971248547</v>
      </c>
      <c r="AG122">
        <v>25.458805686733079</v>
      </c>
      <c r="AH122">
        <v>22.208631167973131</v>
      </c>
      <c r="AI122">
        <v>3.608484604734457</v>
      </c>
      <c r="AJ122">
        <v>0</v>
      </c>
    </row>
    <row r="123" spans="1:36" hidden="1" x14ac:dyDescent="0.3">
      <c r="A123" t="s">
        <v>279</v>
      </c>
      <c r="B123" t="s">
        <v>280</v>
      </c>
      <c r="C123" t="s">
        <v>279</v>
      </c>
      <c r="D123" t="s">
        <v>6</v>
      </c>
      <c r="E123">
        <v>0</v>
      </c>
      <c r="F123">
        <v>0</v>
      </c>
      <c r="G123">
        <v>1</v>
      </c>
      <c r="H123">
        <v>0</v>
      </c>
      <c r="I123" t="s">
        <v>26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1</v>
      </c>
      <c r="AB123">
        <v>0</v>
      </c>
      <c r="AC123">
        <v>0</v>
      </c>
      <c r="AD123">
        <v>9</v>
      </c>
      <c r="AE123">
        <v>557</v>
      </c>
      <c r="AF123">
        <v>26.666666666666664</v>
      </c>
      <c r="AG123">
        <v>24.867887058827826</v>
      </c>
      <c r="AH123">
        <v>19.499201667288851</v>
      </c>
      <c r="AI123">
        <v>3.3956244124967299</v>
      </c>
      <c r="AJ123">
        <v>0</v>
      </c>
    </row>
    <row r="124" spans="1:36" hidden="1" x14ac:dyDescent="0.3">
      <c r="A124" t="s">
        <v>283</v>
      </c>
      <c r="B124" t="s">
        <v>284</v>
      </c>
      <c r="C124" t="s">
        <v>284</v>
      </c>
      <c r="D124" t="s">
        <v>6</v>
      </c>
      <c r="E124">
        <v>0</v>
      </c>
      <c r="F124">
        <v>0</v>
      </c>
      <c r="G124">
        <v>1</v>
      </c>
      <c r="H124">
        <v>0</v>
      </c>
      <c r="I124" t="s">
        <v>27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1</v>
      </c>
      <c r="AC124">
        <v>0</v>
      </c>
      <c r="AD124">
        <v>6</v>
      </c>
      <c r="AE124">
        <v>567</v>
      </c>
      <c r="AF124">
        <v>18.684782608695652</v>
      </c>
      <c r="AG124">
        <v>18.611443508268021</v>
      </c>
      <c r="AH124">
        <v>17.16070123413618</v>
      </c>
      <c r="AI124">
        <v>3.4723554505481542</v>
      </c>
      <c r="AJ124">
        <v>0</v>
      </c>
    </row>
    <row r="125" spans="1:36" hidden="1" x14ac:dyDescent="0.3">
      <c r="A125" t="s">
        <v>285</v>
      </c>
      <c r="B125" t="s">
        <v>286</v>
      </c>
      <c r="C125" t="s">
        <v>286</v>
      </c>
      <c r="D125" t="s">
        <v>6</v>
      </c>
      <c r="E125">
        <v>0</v>
      </c>
      <c r="F125">
        <v>0</v>
      </c>
      <c r="G125">
        <v>1</v>
      </c>
      <c r="H125">
        <v>0</v>
      </c>
      <c r="I125" t="s">
        <v>27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1</v>
      </c>
      <c r="AC125">
        <v>0</v>
      </c>
      <c r="AD125">
        <v>7</v>
      </c>
      <c r="AE125">
        <v>568</v>
      </c>
      <c r="AF125">
        <v>22.694048810191553</v>
      </c>
      <c r="AG125">
        <v>21.444973735232992</v>
      </c>
      <c r="AH125">
        <v>20.328952112093958</v>
      </c>
      <c r="AI125">
        <v>4.6778853866006749</v>
      </c>
      <c r="AJ125">
        <v>0</v>
      </c>
    </row>
    <row r="126" spans="1:36" hidden="1" x14ac:dyDescent="0.3">
      <c r="A126" t="s">
        <v>290</v>
      </c>
      <c r="B126" t="s">
        <v>291</v>
      </c>
      <c r="C126" t="s">
        <v>292</v>
      </c>
      <c r="D126" t="s">
        <v>6</v>
      </c>
      <c r="E126">
        <v>0</v>
      </c>
      <c r="F126">
        <v>0</v>
      </c>
      <c r="G126">
        <v>1</v>
      </c>
      <c r="H126">
        <v>0</v>
      </c>
      <c r="I126" t="s">
        <v>27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1</v>
      </c>
      <c r="AC126">
        <v>0</v>
      </c>
      <c r="AD126">
        <v>5</v>
      </c>
      <c r="AE126">
        <v>576</v>
      </c>
      <c r="AF126">
        <v>9.9995904277590348</v>
      </c>
      <c r="AG126">
        <v>13.968209728191443</v>
      </c>
      <c r="AH126">
        <v>10.95980068165766</v>
      </c>
      <c r="AI126">
        <v>2.4717099162374669</v>
      </c>
      <c r="AJ126">
        <v>0</v>
      </c>
    </row>
    <row r="127" spans="1:36" hidden="1" x14ac:dyDescent="0.3">
      <c r="A127" t="s">
        <v>297</v>
      </c>
      <c r="B127" t="s">
        <v>298</v>
      </c>
      <c r="C127" t="s">
        <v>299</v>
      </c>
      <c r="D127" t="s">
        <v>6</v>
      </c>
      <c r="E127">
        <v>0</v>
      </c>
      <c r="F127">
        <v>0</v>
      </c>
      <c r="G127">
        <v>1</v>
      </c>
      <c r="H127">
        <v>0</v>
      </c>
      <c r="I127" t="s">
        <v>28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1</v>
      </c>
      <c r="AD127">
        <v>5</v>
      </c>
      <c r="AE127">
        <v>606</v>
      </c>
      <c r="AF127">
        <v>12.665013935047412</v>
      </c>
      <c r="AG127">
        <v>15.972622717926134</v>
      </c>
      <c r="AH127">
        <v>11.261624639744783</v>
      </c>
      <c r="AI127">
        <v>2.1425364350709009</v>
      </c>
      <c r="AJ127">
        <v>0</v>
      </c>
    </row>
    <row r="128" spans="1:36" hidden="1" x14ac:dyDescent="0.3">
      <c r="A128" t="s">
        <v>300</v>
      </c>
      <c r="B128" t="s">
        <v>301</v>
      </c>
      <c r="C128" t="s">
        <v>302</v>
      </c>
      <c r="D128" t="s">
        <v>6</v>
      </c>
      <c r="E128">
        <v>0</v>
      </c>
      <c r="F128">
        <v>0</v>
      </c>
      <c r="G128">
        <v>1</v>
      </c>
      <c r="H128">
        <v>0</v>
      </c>
      <c r="I128" t="s">
        <v>28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1</v>
      </c>
      <c r="AD128">
        <v>5.5</v>
      </c>
      <c r="AE128">
        <v>608</v>
      </c>
      <c r="AF128">
        <v>14.083203273777018</v>
      </c>
      <c r="AG128">
        <v>13.672245888234952</v>
      </c>
      <c r="AH128">
        <v>11.054724780164253</v>
      </c>
      <c r="AI128">
        <v>2.0796670731799085</v>
      </c>
      <c r="AJ128">
        <v>0</v>
      </c>
    </row>
  </sheetData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2023-08-09T03:18:18Z</dcterms:created>
  <dcterms:modified xsi:type="dcterms:W3CDTF">2023-08-09T03:53:34Z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28b1f151-482f-489a-af93-7086d041eeca</vt:lpwstr>
  </property>
</Properties>
</file>